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4.xml" ContentType="application/vnd.ms-excel.controlproperties+xml"/>
  <Override PartName="/xl/drawings/drawing11.xml" ContentType="application/vnd.openxmlformats-officedocument.drawing+xml"/>
  <Override PartName="/xl/ctrlProps/ctrlProp135.xml" ContentType="application/vnd.ms-excel.controlproperties+xml"/>
  <Override PartName="/xl/drawings/drawing12.xml" ContentType="application/vnd.openxmlformats-officedocument.drawing+xml"/>
  <Override PartName="/xl/ctrlProps/ctrlProp13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7.xml" ContentType="application/vnd.ms-excel.controlproperties+xml"/>
  <Override PartName="/xl/ctrlProps/ctrlProp13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updateLinks="never" codeName="ThisWorkbook" defaultThemeVersion="124226"/>
  <mc:AlternateContent xmlns:mc="http://schemas.openxmlformats.org/markup-compatibility/2006">
    <mc:Choice Requires="x15">
      <x15ac:absPath xmlns:x15ac="http://schemas.microsoft.com/office/spreadsheetml/2010/11/ac" url="\\Cc-1855\g3\02-Kamal-Himanshu\30-TR-38 (400kV ICT)\BIDDING DOCUMENT\"/>
    </mc:Choice>
  </mc:AlternateContent>
  <xr:revisionPtr revIDLastSave="0" documentId="13_ncr:81_{75FC8812-D946-4544-9C81-65C1993EC816}" xr6:coauthVersionLast="36" xr6:coauthVersionMax="36" xr10:uidLastSave="{00000000-0000-0000-0000-000000000000}"/>
  <workbookProtection workbookAlgorithmName="SHA-512" workbookHashValue="t1ZNCrClmte0DRvjnKrSBL+9bIK+jPz12cTiWJesG2Xg4+6UDra9gpamP5rtXpkSiUQ6YEDQ9hTXU6GnzZpgKA==" workbookSaltValue="Pj3U02BLesME82pXLay9RQ==" workbookSpinCount="100000" revisionsAlgorithmName="SHA-512" revisionsHashValue="hV20d6OQqtxqwdqv8TCSHpVCUb3ZgDucA7zpZ7FjMDhyrd+eRyudqzjvpobzPY6of+PwQklvlsjj8hWKq/bPOA==" revisionsSaltValue="sglHOzPA+lHVAqVIs1wu+Q==" revisionsSpinCount="100000" lockStructure="1" lockRevision="1"/>
  <bookViews>
    <workbookView xWindow="-105" yWindow="-105" windowWidth="19425" windowHeight="10425" tabRatio="942"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(QR)'!$I$321</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(QR)'!$I$321</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(QR)'!$J$321</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(QR)'!$K$321</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(QR)'!$I$322</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(QR)'!$J$322</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(QR)'!$K$322</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(QR)'!$I$323</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(QR)'!$J$323</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(QR)'!$K$323</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(QR)'!$I$324</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(QR)'!$J$324</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(QR)'!$K$324</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(QR)'!$AN$276</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(QR)'!$AN$277</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(QR)'!$AN$278</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(QR)'!$J$320</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(QR)'!$K$320</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(QR)'!$I$320</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(QR)'!$J$320</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(QR)'!$A$1:$I$330</definedName>
    <definedName name="_xlnm.Print_Area" localSheetId="4">'Attach-3 (QR)_old'!$A$1:$J$407</definedName>
    <definedName name="_xlnm.Print_Area" localSheetId="27">'Bid Form 1st Envelope '!$A$1:$F$113</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(QR)'!$A$1:$H$330</definedName>
    <definedName name="Z_05855B4F_D61E_4C97_B759_B2F96767F6F8_.wvu.PrintArea" localSheetId="4" hidden="1">'Attach-3 (QR)_old'!$A$1:$H$407</definedName>
    <definedName name="Z_05855B4F_D61E_4C97_B759_B2F96767F6F8_.wvu.PrintArea" localSheetId="27" hidden="1">'Bid Form 1st Envelope '!$A$1:$F$115</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(QR)'!$132:$138,'Attach-3 (QR)'!#REF!,'Attach-3 (QR)'!#REF!,'Attach-3 (QR)'!#REF!,'Attach-3 (QR)'!$146:$146,'Attach-3 (QR)'!$195:$197,'Attach-3 (QR)'!$256:$270</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'!$26:$27,'Bid Form 1st Envelope '!$98:$98,'Bid Form 1st Envelope '!$101:$102</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9'!$A$1:$G$51</definedName>
    <definedName name="Z_067EF7EF_2552_42C0_8B2F_9338A16B73EB_.wvu.PrintArea" localSheetId="6" hidden="1">'Attach-3 (QR)'!$A$1:$I$330</definedName>
    <definedName name="Z_067EF7EF_2552_42C0_8B2F_9338A16B73EB_.wvu.PrintArea" localSheetId="4" hidden="1">'Attach-3 (QR)_old'!$A$1:$J$407</definedName>
    <definedName name="Z_067EF7EF_2552_42C0_8B2F_9338A16B73EB_.wvu.PrintArea" localSheetId="27" hidden="1">'Bid Form 1st Envelope '!$A$1:$J$114</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(QR)'!$132:$138,'Attach-3 (QR)'!$146:$146,'Attach-3 (QR)'!$182:$308</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'!$26:$27,'Bid Form 1st Envelope '!$98:$98,'Bid Form 1st Envelope '!$101:$102</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(QR)'!$A$1:$H$330</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'!$A$1:$F$115</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(QR)'!$A$1:$I$330</definedName>
    <definedName name="Z_176A4F7E_17B2_43CD_BA12_35A58E9B73EF_.wvu.Rows" localSheetId="6" hidden="1">'Attach-3 (QR)'!$19:$23,'Attach-3 (QR)'!$25:$25,'Attach-3 (QR)'!$35:$35,'Attach-3 (QR)'!#REF!,'Attach-3 (QR)'!#REF!,'Attach-3 (QR)'!$132:$138,'Attach-3 (QR)'!$146:$146,'Attach-3 (QR)'!$182:$308</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9'!$A$1:$G$51</definedName>
    <definedName name="Z_176DC383_BC5B_4A2C_B484_0B54305CAC0E_.wvu.PrintArea" localSheetId="6" hidden="1">'Attach-3 (QR)'!$A$1:$I$330</definedName>
    <definedName name="Z_176DC383_BC5B_4A2C_B484_0B54305CAC0E_.wvu.PrintArea" localSheetId="4" hidden="1">'Attach-3 (QR)_old'!$A$1:$J$407</definedName>
    <definedName name="Z_176DC383_BC5B_4A2C_B484_0B54305CAC0E_.wvu.PrintArea" localSheetId="27" hidden="1">'Bid Form 1st Envelope '!$A$1:$F$113</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(QR)'!$88:$88,'Attach-3 (QR)'!$114:$114,'Attach-3 (QR)'!$132:$138,'Attach-3 (QR)'!$146:$146,'Attach-3 (QR)'!$182:$308</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'!#REF!,'Bid Form 1st Envelope '!$26:$27,'Bid Form 1st Envelope '!$98:$98,'Bid Form 1st Envelope '!$101:$102</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(QR)'!$A$1:$H$330</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(QR)'!$A$1:$H$330</definedName>
    <definedName name="Z_20A53A97_D2BD_4E7F_8ABC_E5DF94CF88E8_.wvu.PrintArea" localSheetId="4" hidden="1">'Attach-3 (QR)_old'!$A$1:$H$407</definedName>
    <definedName name="Z_20A53A97_D2BD_4E7F_8ABC_E5DF94CF88E8_.wvu.Rows" localSheetId="6" hidden="1">'Attach-3 (QR)'!#REF!,'Attach-3 (QR)'!#REF!,'Attach-3 (QR)'!#REF!,'Attach-3 (QR)'!$195:$197,'Attach-3 (QR)'!$219:$250,'Attach-3 (QR)'!$261:$270</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'!$A$1:$F$115</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9'!$A$1:$G$51</definedName>
    <definedName name="Z_273BBCBD_8F12_4445_A7CA_FDA7C67AE3D5_.wvu.PrintArea" localSheetId="6" hidden="1">'Attach-3 (QR)'!$A$1:$I$330</definedName>
    <definedName name="Z_273BBCBD_8F12_4445_A7CA_FDA7C67AE3D5_.wvu.PrintArea" localSheetId="4" hidden="1">'Attach-3 (QR)_old'!$A$1:$J$407</definedName>
    <definedName name="Z_273BBCBD_8F12_4445_A7CA_FDA7C67AE3D5_.wvu.PrintArea" localSheetId="27" hidden="1">'Bid Form 1st Envelope '!$A$1:$J$114</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(QR)'!$132:$138,'Attach-3 (QR)'!$146:$146,'Attach-3 (QR)'!$182:$308</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'!#REF!,'Bid Form 1st Envelope '!$26:$27,'Bid Form 1st Envelope '!$98:$98,'Bid Form 1st Envelope '!$101:$102</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9'!$A$1:$G$51</definedName>
    <definedName name="Z_27CB7082_4FAB_46F1_8968_11E3E4A629B2_.wvu.PrintArea" localSheetId="6" hidden="1">'Attach-3 (QR)'!$A$1:$I$330</definedName>
    <definedName name="Z_27CB7082_4FAB_46F1_8968_11E3E4A629B2_.wvu.PrintArea" localSheetId="4" hidden="1">'Attach-3 (QR)_old'!$A$1:$J$407</definedName>
    <definedName name="Z_27CB7082_4FAB_46F1_8968_11E3E4A629B2_.wvu.PrintArea" localSheetId="27" hidden="1">'Bid Form 1st Envelope '!$A$1:$J$114</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(QR)'!$132:$138,'Attach-3 (QR)'!$146:$146,'Attach-3 (QR)'!$182:$308</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'!$26:$27,'Bid Form 1st Envelope '!$98:$98,'Bid Form 1st Envelope '!$101:$102</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(QR)'!$A$1:$H$330</definedName>
    <definedName name="Z_280EA05C_4582_4B0F_895F_5C9134A73222_.wvu.PrintArea" localSheetId="4" hidden="1">'Attach-3 (QR)_old'!$A$1:$H$407</definedName>
    <definedName name="Z_280EA05C_4582_4B0F_895F_5C9134A73222_.wvu.Rows" localSheetId="6" hidden="1">'Attach-3 (QR)'!$132:$138,'Attach-3 (QR)'!#REF!,'Attach-3 (QR)'!#REF!,'Attach-3 (QR)'!$195:$197,'Attach-3 (QR)'!$219:$250,'Attach-3 (QR)'!$261:$270</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9'!$A$1:$G$51</definedName>
    <definedName name="Z_2CF6F19D_227C_4840_A9E1_6C944B0145DB_.wvu.PrintArea" localSheetId="4" hidden="1">'Attach-3 (QR)_old'!$A$1:$J$407</definedName>
    <definedName name="Z_2CF6F19D_227C_4840_A9E1_6C944B0145DB_.wvu.PrintArea" localSheetId="27" hidden="1">'Bid Form 1st Envelope '!$A$1:$J$114</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'!$26:$27,'Bid Form 1st Envelope '!$98:$98,'Bid Form 1st Envelope '!$101:$102</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(QR)'!$A$1:$H$330</definedName>
    <definedName name="Z_308F00E9_5A71_4486_BCFD_DF8513C1906D_.wvu.PrintArea" localSheetId="4" hidden="1">'Attach-3 (QR)_old'!$A$1:$H$407</definedName>
    <definedName name="Z_308F00E9_5A71_4486_BCFD_DF8513C1906D_.wvu.Rows" localSheetId="6" hidden="1">'Attach-3 (QR)'!#REF!,'Attach-3 (QR)'!$132:$138,'Attach-3 (QR)'!#REF!,'Attach-3 (QR)'!#REF!,'Attach-3 (QR)'!#REF!,'Attach-3 (QR)'!$146:$146,'Attach-3 (QR)'!$195:$197,'Attach-3 (QR)'!$219:$250,'Attach-3 (QR)'!$256:$270</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(QR)'!$A$1:$H$330</definedName>
    <definedName name="Z_3365131F_6BE7_432A_859B_F41B794BB9E6_.wvu.PrintArea" localSheetId="4" hidden="1">'Attach-3 (QR)_old'!$A$1:$H$407</definedName>
    <definedName name="Z_3365131F_6BE7_432A_859B_F41B794BB9E6_.wvu.Rows" localSheetId="6" hidden="1">'Attach-3 (QR)'!#REF!,'Attach-3 (QR)'!$132:$138,'Attach-3 (QR)'!#REF!,'Attach-3 (QR)'!#REF!,'Attach-3 (QR)'!#REF!,'Attach-3 (QR)'!$146:$146,'Attach-3 (QR)'!$195:$197,'Attach-3 (QR)'!$211:$251,'Attach-3 (QR)'!$256:$270,'Attach-3 (QR)'!$288:$309</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3F30260_5F26_454D_8BAF_A1CF75E5E970_.wvu.Cols" localSheetId="15" hidden="1">'Attach 10'!$H:$H,'Attach 10'!$L:$N</definedName>
    <definedName name="Z_33F30260_5F26_454D_8BAF_A1CF75E5E970_.wvu.Cols" localSheetId="17" hidden="1">'Attach 12'!$F:$H</definedName>
    <definedName name="Z_33F30260_5F26_454D_8BAF_A1CF75E5E970_.wvu.Cols" localSheetId="21" hidden="1">'Attach 15'!$H:$H,'Attach 15'!$L:$N</definedName>
    <definedName name="Z_33F30260_5F26_454D_8BAF_A1CF75E5E970_.wvu.Cols" localSheetId="25" hidden="1">'Attach 18 SP'!$J:$AO</definedName>
    <definedName name="Z_33F30260_5F26_454D_8BAF_A1CF75E5E970_.wvu.Cols" localSheetId="3" hidden="1">'Attach 3(JV)'!$G:$H</definedName>
    <definedName name="Z_33F30260_5F26_454D_8BAF_A1CF75E5E970_.wvu.Cols" localSheetId="7" hidden="1">'Attach 4'!$H:$O</definedName>
    <definedName name="Z_33F30260_5F26_454D_8BAF_A1CF75E5E970_.wvu.Cols" localSheetId="10" hidden="1">'Attach 5'!$H:$H</definedName>
    <definedName name="Z_33F30260_5F26_454D_8BAF_A1CF75E5E970_.wvu.Cols" localSheetId="11" hidden="1">'Attach 5A'!$H:$H</definedName>
    <definedName name="Z_33F30260_5F26_454D_8BAF_A1CF75E5E970_.wvu.Cols" localSheetId="12" hidden="1">'Attach 6'!$H:$H</definedName>
    <definedName name="Z_33F30260_5F26_454D_8BAF_A1CF75E5E97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3F30260_5F26_454D_8BAF_A1CF75E5E970_.wvu.Cols" localSheetId="4" hidden="1">'Attach-3 (QR)_old'!$J:$AB</definedName>
    <definedName name="Z_33F30260_5F26_454D_8BAF_A1CF75E5E970_.wvu.Cols" localSheetId="27" hidden="1">'Bid Form 1st Envelope '!$K:$K,'Bid Form 1st Envelope '!$AA:$AI</definedName>
    <definedName name="Z_33F30260_5F26_454D_8BAF_A1CF75E5E970_.wvu.Cols" localSheetId="2" hidden="1">'Names of Bidder'!$H:$M,'Names of Bidder'!$O:$O,'Names of Bidder'!$AA:$AB</definedName>
    <definedName name="Z_33F30260_5F26_454D_8BAF_A1CF75E5E970_.wvu.FilterData" localSheetId="2" hidden="1">'Names of Bidder'!$B$6:$G$19</definedName>
    <definedName name="Z_33F30260_5F26_454D_8BAF_A1CF75E5E970_.wvu.PrintArea" localSheetId="15" hidden="1">'Attach 10'!$A$1:$E$21</definedName>
    <definedName name="Z_33F30260_5F26_454D_8BAF_A1CF75E5E970_.wvu.PrintArea" localSheetId="16" hidden="1">'Attach 11'!$A$1:$E$86</definedName>
    <definedName name="Z_33F30260_5F26_454D_8BAF_A1CF75E5E970_.wvu.PrintArea" localSheetId="17" hidden="1">'Attach 12'!$A$1:$F$37</definedName>
    <definedName name="Z_33F30260_5F26_454D_8BAF_A1CF75E5E970_.wvu.PrintArea" localSheetId="18" hidden="1">'Attach 13'!$A$1:$E$26</definedName>
    <definedName name="Z_33F30260_5F26_454D_8BAF_A1CF75E5E970_.wvu.PrintArea" localSheetId="19" hidden="1">'Attach 14'!$A$1:$E$26</definedName>
    <definedName name="Z_33F30260_5F26_454D_8BAF_A1CF75E5E970_.wvu.PrintArea" localSheetId="20" hidden="1">'Attach 14-IP'!$A$8:$I$225</definedName>
    <definedName name="Z_33F30260_5F26_454D_8BAF_A1CF75E5E970_.wvu.PrintArea" localSheetId="21" hidden="1">'Attach 15'!$A$1:$E$92</definedName>
    <definedName name="Z_33F30260_5F26_454D_8BAF_A1CF75E5E970_.wvu.PrintArea" localSheetId="22" hidden="1">'Attach 16 '!$A$1:$L$96</definedName>
    <definedName name="Z_33F30260_5F26_454D_8BAF_A1CF75E5E970_.wvu.PrintArea" localSheetId="23" hidden="1">'Attach 17'!$A$1:$E$33</definedName>
    <definedName name="Z_33F30260_5F26_454D_8BAF_A1CF75E5E970_.wvu.PrintArea" localSheetId="24" hidden="1">'Attach 18'!$A$1:$E$21</definedName>
    <definedName name="Z_33F30260_5F26_454D_8BAF_A1CF75E5E970_.wvu.PrintArea" localSheetId="25" hidden="1">'Attach 18 SP'!$A$7:$I$157</definedName>
    <definedName name="Z_33F30260_5F26_454D_8BAF_A1CF75E5E970_.wvu.PrintArea" localSheetId="26" hidden="1">'Attach 19'!$A$1:$E$31</definedName>
    <definedName name="Z_33F30260_5F26_454D_8BAF_A1CF75E5E970_.wvu.PrintArea" localSheetId="3" hidden="1">'Attach 3(JV)'!$A$1:$E$26</definedName>
    <definedName name="Z_33F30260_5F26_454D_8BAF_A1CF75E5E970_.wvu.PrintArea" localSheetId="5" hidden="1">'Attach 3(QR)'!$A$1:$E$28</definedName>
    <definedName name="Z_33F30260_5F26_454D_8BAF_A1CF75E5E970_.wvu.PrintArea" localSheetId="7" hidden="1">'Attach 4'!$A$1:$G$25</definedName>
    <definedName name="Z_33F30260_5F26_454D_8BAF_A1CF75E5E970_.wvu.PrintArea" localSheetId="8" hidden="1">'Attach 4 (A)'!$A$1:$E$27</definedName>
    <definedName name="Z_33F30260_5F26_454D_8BAF_A1CF75E5E970_.wvu.PrintArea" localSheetId="9" hidden="1">'Attach 4 (B)'!$A$1:$E$26</definedName>
    <definedName name="Z_33F30260_5F26_454D_8BAF_A1CF75E5E970_.wvu.PrintArea" localSheetId="10" hidden="1">'Attach 5'!$A$1:$E$35</definedName>
    <definedName name="Z_33F30260_5F26_454D_8BAF_A1CF75E5E970_.wvu.PrintArea" localSheetId="11" hidden="1">'Attach 5A'!$A$1:$E$68</definedName>
    <definedName name="Z_33F30260_5F26_454D_8BAF_A1CF75E5E970_.wvu.PrintArea" localSheetId="12" hidden="1">'Attach 6'!$A$1:$E$31</definedName>
    <definedName name="Z_33F30260_5F26_454D_8BAF_A1CF75E5E970_.wvu.PrintArea" localSheetId="13" hidden="1">'Attach 7'!$A$1:$E$24</definedName>
    <definedName name="Z_33F30260_5F26_454D_8BAF_A1CF75E5E970_.wvu.PrintArea" localSheetId="14" hidden="1">'Attach 9'!$A$1:$F$51</definedName>
    <definedName name="Z_33F30260_5F26_454D_8BAF_A1CF75E5E970_.wvu.PrintArea" localSheetId="6" hidden="1">'Attach-3 (QR)'!$A$1:$I$330</definedName>
    <definedName name="Z_33F30260_5F26_454D_8BAF_A1CF75E5E970_.wvu.PrintArea" localSheetId="4" hidden="1">'Attach-3 (QR)_old'!$A$1:$J$407</definedName>
    <definedName name="Z_33F30260_5F26_454D_8BAF_A1CF75E5E970_.wvu.PrintArea" localSheetId="27" hidden="1">'Bid Form 1st Envelope '!$A$1:$F$113</definedName>
    <definedName name="Z_33F30260_5F26_454D_8BAF_A1CF75E5E970_.wvu.PrintArea" localSheetId="1" hidden="1">Cover!$A$1:$F$29</definedName>
    <definedName name="Z_33F30260_5F26_454D_8BAF_A1CF75E5E970_.wvu.PrintArea" localSheetId="2" hidden="1">'Names of Bidder'!$B$1:$G$38</definedName>
    <definedName name="Z_33F30260_5F26_454D_8BAF_A1CF75E5E970_.wvu.PrintTitles" localSheetId="14" hidden="1">'Attach 9'!$18:$18</definedName>
    <definedName name="Z_33F30260_5F26_454D_8BAF_A1CF75E5E970_.wvu.Rows" localSheetId="17" hidden="1">'Attach 12'!$4:$4</definedName>
    <definedName name="Z_33F30260_5F26_454D_8BAF_A1CF75E5E970_.wvu.Rows" localSheetId="22" hidden="1">'Attach 16 '!$55:$55</definedName>
    <definedName name="Z_33F30260_5F26_454D_8BAF_A1CF75E5E970_.wvu.Rows" localSheetId="23" hidden="1">'Attach 17'!$26:$26,'Attach 17'!$32:$209</definedName>
    <definedName name="Z_33F30260_5F26_454D_8BAF_A1CF75E5E970_.wvu.Rows" localSheetId="25" hidden="1">'Attach 18 SP'!$149:$153</definedName>
    <definedName name="Z_33F30260_5F26_454D_8BAF_A1CF75E5E970_.wvu.Rows" localSheetId="26" hidden="1">'Attach 19'!$13:$13,'Attach 19'!$20:$28</definedName>
    <definedName name="Z_33F30260_5F26_454D_8BAF_A1CF75E5E970_.wvu.Rows" localSheetId="10" hidden="1">'Attach 5'!$4:$4</definedName>
    <definedName name="Z_33F30260_5F26_454D_8BAF_A1CF75E5E970_.wvu.Rows" localSheetId="11" hidden="1">'Attach 5A'!$25:$30</definedName>
    <definedName name="Z_33F30260_5F26_454D_8BAF_A1CF75E5E970_.wvu.Rows" localSheetId="14" hidden="1">'Attach 9'!$26:$28</definedName>
    <definedName name="Z_33F30260_5F26_454D_8BAF_A1CF75E5E970_.wvu.Rows" localSheetId="6" hidden="1">'Attach-3 (QR)'!$19:$23,'Attach-3 (QR)'!$25:$25,'Attach-3 (QR)'!$35:$35,'Attach-3 (QR)'!$88:$88,'Attach-3 (QR)'!$114:$114,'Attach-3 (QR)'!$119:$121,'Attach-3 (QR)'!$132:$138,'Attach-3 (QR)'!$146:$146,'Attach-3 (QR)'!$182:$308</definedName>
    <definedName name="Z_33F30260_5F26_454D_8BAF_A1CF75E5E970_.wvu.Rows" localSheetId="4" hidden="1">'Attach-3 (QR)_old'!$19:$23,'Attach-3 (QR)_old'!$25:$25,'Attach-3 (QR)_old'!$34:$34,'Attach-3 (QR)_old'!$91:$91,'Attach-3 (QR)_old'!$117:$117,'Attach-3 (QR)_old'!$204:$204,'Attach-3 (QR)_old'!$235:$235,'Attach-3 (QR)_old'!$260:$386</definedName>
    <definedName name="Z_33F30260_5F26_454D_8BAF_A1CF75E5E970_.wvu.Rows" localSheetId="27" hidden="1">'Bid Form 1st Envelope '!$26:$27,'Bid Form 1st Envelope '!$98:$98,'Bid Form 1st Envelope '!$101:$102</definedName>
    <definedName name="Z_33F30260_5F26_454D_8BAF_A1CF75E5E970_.wvu.Rows" localSheetId="1" hidden="1">Cover!$20:$21</definedName>
    <definedName name="Z_33F30260_5F26_454D_8BAF_A1CF75E5E970_.wvu.Rows" localSheetId="2" hidden="1">'Names of Bidder'!$6:$7,'Names of Bidder'!$23:$26,'Names of Bidder'!$28:$31</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'!$A$1:$F$115</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9'!$A$1:$G$51</definedName>
    <definedName name="Z_3836A67F_51F8_4B52_B51D_937DC398CD1F_.wvu.PrintArea" localSheetId="4" hidden="1">'Attach-3 (QR)_old'!$A$1:$J$407</definedName>
    <definedName name="Z_3836A67F_51F8_4B52_B51D_937DC398CD1F_.wvu.PrintArea" localSheetId="27" hidden="1">'Bid Form 1st Envelope '!$A$1:$J$114</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'!$26:$27,'Bid Form 1st Envelope '!$98:$98,'Bid Form 1st Envelope '!$101:$102</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'!$A$1:$F$115</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'!$A$1:$F$115</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'!$A$1:$F$115</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(QR)'!$A$1:$H$330</definedName>
    <definedName name="Z_494F6778_23FE_4AAC_B37D_6C7543FC13B9_.wvu.PrintArea" localSheetId="4" hidden="1">'Attach-3 (QR)_old'!$A$1:$H$407</definedName>
    <definedName name="Z_494F6778_23FE_4AAC_B37D_6C7543FC13B9_.wvu.PrintArea" localSheetId="27" hidden="1">'Bid Form 1st Envelope '!$A$1:$F$115</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9'!$A$1:$G$51</definedName>
    <definedName name="Z_4B898AE2_7356_489E_882D_EC3B09CB95AA_.wvu.PrintArea" localSheetId="6" hidden="1">'Attach-3 (QR)'!$A$1:$I$330</definedName>
    <definedName name="Z_4B898AE2_7356_489E_882D_EC3B09CB95AA_.wvu.PrintArea" localSheetId="4" hidden="1">'Attach-3 (QR)_old'!$A$1:$J$407</definedName>
    <definedName name="Z_4B898AE2_7356_489E_882D_EC3B09CB95AA_.wvu.PrintArea" localSheetId="27" hidden="1">'Bid Form 1st Envelope '!$A$1:$F$113</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2" hidden="1">'Attach 16 '!$55:$55</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(QR)'!$88:$88,'Attach-3 (QR)'!$114:$114,'Attach-3 (QR)'!$132:$138,'Attach-3 (QR)'!$146:$146,'Attach-3 (QR)'!$182:$308</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'!$26:$27,'Bid Form 1st Envelope '!$98:$98,'Bid Form 1st Envelope '!$101:$102</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9'!$A$1:$G$51</definedName>
    <definedName name="Z_5476C51C_4037_4B28_A818_10D7CDF0C66A_.wvu.PrintArea" localSheetId="6" hidden="1">'Attach-3 (QR)'!$A$1:$I$330</definedName>
    <definedName name="Z_5476C51C_4037_4B28_A818_10D7CDF0C66A_.wvu.PrintArea" localSheetId="4" hidden="1">'Attach-3 (QR)_old'!$A$1:$J$407</definedName>
    <definedName name="Z_5476C51C_4037_4B28_A818_10D7CDF0C66A_.wvu.PrintArea" localSheetId="27" hidden="1">'Bid Form 1st Envelope '!$A$1:$J$114</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(QR)'!$132:$138,'Attach-3 (QR)'!$146:$146,'Attach-3 (QR)'!$182:$308</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'!#REF!,'Bid Form 1st Envelope '!$26:$27,'Bid Form 1st Envelope '!$98:$98,'Bid Form 1st Envelope '!$101:$102</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(QR)'!$A$1:$H$330</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(QR)'!$A$1:$I$330</definedName>
    <definedName name="Z_5802F788_6BC6_4DD2_9B34_FB4B8F376754_.wvu.Rows" localSheetId="6" hidden="1">'Attach-3 (QR)'!$19:$23,'Attach-3 (QR)'!$25:$25,'Attach-3 (QR)'!$35:$35,'Attach-3 (QR)'!#REF!,'Attach-3 (QR)'!#REF!,'Attach-3 (QR)'!$132:$138,'Attach-3 (QR)'!$146:$146,'Attach-3 (QR)'!$182:$308</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(QR)'!$A$1:$H$330</definedName>
    <definedName name="Z_582CF44B_0703_4CA2_AB84_00685031CD39_.wvu.PrintArea" localSheetId="4" hidden="1">'Attach-3 (QR)_old'!$A$1:$H$407</definedName>
    <definedName name="Z_582CF44B_0703_4CA2_AB84_00685031CD39_.wvu.Rows" localSheetId="6" hidden="1">'Attach-3 (QR)'!#REF!,'Attach-3 (QR)'!$132:$138,'Attach-3 (QR)'!#REF!,'Attach-3 (QR)'!#REF!,'Attach-3 (QR)'!#REF!,'Attach-3 (QR)'!$146:$146,'Attach-3 (QR)'!$195:$197,'Attach-3 (QR)'!$219:$250,'Attach-3 (QR)'!$256:$270</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9'!$A$1:$G$51</definedName>
    <definedName name="Z_5D67CA2D_8BB3_4F00_894F_4872C1BBE88F_.wvu.PrintArea" localSheetId="6" hidden="1">'Attach-3 (QR)'!$A$1:$I$330</definedName>
    <definedName name="Z_5D67CA2D_8BB3_4F00_894F_4872C1BBE88F_.wvu.PrintArea" localSheetId="4" hidden="1">'Attach-3 (QR)_old'!$A$1:$J$407</definedName>
    <definedName name="Z_5D67CA2D_8BB3_4F00_894F_4872C1BBE88F_.wvu.PrintArea" localSheetId="27" hidden="1">'Bid Form 1st Envelope '!$A$1:$J$114</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(QR)'!$132:$138,'Attach-3 (QR)'!$146:$146,'Attach-3 (QR)'!$182:$308</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'!$26:$27,'Bid Form 1st Envelope '!$98:$98,'Bid Form 1st Envelope '!$101:$102</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9'!$A$1:$G$51</definedName>
    <definedName name="Z_696D4A13_5E44_4B16_B107_EB70ABB06CBE_.wvu.PrintArea" localSheetId="6" hidden="1">'Attach-3 (QR)'!$A$1:$I$330</definedName>
    <definedName name="Z_696D4A13_5E44_4B16_B107_EB70ABB06CBE_.wvu.PrintArea" localSheetId="4" hidden="1">'Attach-3 (QR)_old'!$A$1:$J$407</definedName>
    <definedName name="Z_696D4A13_5E44_4B16_B107_EB70ABB06CBE_.wvu.PrintArea" localSheetId="27" hidden="1">'Bid Form 1st Envelope '!$A$1:$J$114</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(QR)'!$132:$138,'Attach-3 (QR)'!$146:$146,'Attach-3 (QR)'!$182:$308</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'!#REF!,'Bid Form 1st Envelope '!$26:$27,'Bid Form 1st Envelope '!$98:$98,'Bid Form 1st Envelope '!$101:$102</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(QR)'!$A$1:$H$330</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(QR)'!$A$1:$I$330</definedName>
    <definedName name="Z_6DC6C963_9F04_44DD_BC90_C1641F014E55_.wvu.Rows" localSheetId="6" hidden="1">'Attach-3 (QR)'!$19:$23,'Attach-3 (QR)'!$25:$25,'Attach-3 (QR)'!$35:$35,'Attach-3 (QR)'!#REF!,'Attach-3 (QR)'!#REF!,'Attach-3 (QR)'!$132:$138,'Attach-3 (QR)'!$146:$146,'Attach-3 (QR)'!$182:$308</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(QR)'!$A$1:$H$330</definedName>
    <definedName name="Z_6FD3A41D_DEEE_48F5_96DB_6021F0BEBAF6_.wvu.PrintArea" localSheetId="4" hidden="1">'Attach-3 (QR)_old'!$A$1:$H$407</definedName>
    <definedName name="Z_6FD3A41D_DEEE_48F5_96DB_6021F0BEBAF6_.wvu.Rows" localSheetId="6" hidden="1">'Attach-3 (QR)'!#REF!,'Attach-3 (QR)'!$132:$138,'Attach-3 (QR)'!#REF!,'Attach-3 (QR)'!#REF!,'Attach-3 (QR)'!#REF!,'Attach-3 (QR)'!$146:$146,'Attach-3 (QR)'!$195:$197,'Attach-3 (QR)'!$211:$251,'Attach-3 (QR)'!$256:$270,'Attach-3 (QR)'!$288:$309</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(QR)'!$A$1:$I$330</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(QR)'!$132:$138,'Attach-3 (QR)'!$146:$146,'Attach-3 (QR)'!$182:$308</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(QR)'!$A$1:$H$330</definedName>
    <definedName name="Z_728AEB16_F9CD_4198_B4E9_2E28A5E42262_.wvu.PrintArea" localSheetId="4" hidden="1">'Attach-3 (QR)_old'!$A$1:$H$407</definedName>
    <definedName name="Z_728AEB16_F9CD_4198_B4E9_2E28A5E42262_.wvu.Rows" localSheetId="6" hidden="1">'Attach-3 (QR)'!#REF!,'Attach-3 (QR)'!$132:$138,'Attach-3 (QR)'!#REF!,'Attach-3 (QR)'!#REF!,'Attach-3 (QR)'!#REF!,'Attach-3 (QR)'!$146:$146,'Attach-3 (QR)'!$195:$197,'Attach-3 (QR)'!$211:$251,'Attach-3 (QR)'!$256:$270,'Attach-3 (QR)'!$288:$309</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9'!$A$1:$G$51</definedName>
    <definedName name="Z_757C3C2F_C668_4CD7_806B_CA71CC57DCC1_.wvu.PrintArea" localSheetId="6" hidden="1">'Attach-3 (QR)'!$A$1:$I$330</definedName>
    <definedName name="Z_757C3C2F_C668_4CD7_806B_CA71CC57DCC1_.wvu.PrintArea" localSheetId="4" hidden="1">'Attach-3 (QR)_old'!$A$1:$J$407</definedName>
    <definedName name="Z_757C3C2F_C668_4CD7_806B_CA71CC57DCC1_.wvu.PrintArea" localSheetId="27" hidden="1">'Bid Form 1st Envelope '!$A$1:$J$114</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(QR)'!$132:$138,'Attach-3 (QR)'!$146:$146,'Attach-3 (QR)'!$182:$308</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'!#REF!,'Bid Form 1st Envelope '!$26:$27,'Bid Form 1st Envelope '!$98:$98,'Bid Form 1st Envelope '!$101:$102</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521482_0921_4E40_B959_D8FD4CDE2E19_.wvu.Cols" localSheetId="15" hidden="1">'Attach 10'!$H:$H,'Attach 10'!$L:$N</definedName>
    <definedName name="Z_7A521482_0921_4E40_B959_D8FD4CDE2E19_.wvu.Cols" localSheetId="17" hidden="1">'Attach 12'!$F:$H</definedName>
    <definedName name="Z_7A521482_0921_4E40_B959_D8FD4CDE2E19_.wvu.Cols" localSheetId="21" hidden="1">'Attach 15'!$H:$H,'Attach 15'!$L:$N</definedName>
    <definedName name="Z_7A521482_0921_4E40_B959_D8FD4CDE2E19_.wvu.Cols" localSheetId="25" hidden="1">'Attach 18 SP'!$J:$AO</definedName>
    <definedName name="Z_7A521482_0921_4E40_B959_D8FD4CDE2E19_.wvu.Cols" localSheetId="3" hidden="1">'Attach 3(JV)'!$G:$H</definedName>
    <definedName name="Z_7A521482_0921_4E40_B959_D8FD4CDE2E19_.wvu.Cols" localSheetId="7" hidden="1">'Attach 4'!$H:$O</definedName>
    <definedName name="Z_7A521482_0921_4E40_B959_D8FD4CDE2E19_.wvu.Cols" localSheetId="10" hidden="1">'Attach 5'!$H:$H</definedName>
    <definedName name="Z_7A521482_0921_4E40_B959_D8FD4CDE2E19_.wvu.Cols" localSheetId="11" hidden="1">'Attach 5A'!$H:$H</definedName>
    <definedName name="Z_7A521482_0921_4E40_B959_D8FD4CDE2E19_.wvu.Cols" localSheetId="12" hidden="1">'Attach 6'!$H:$H</definedName>
    <definedName name="Z_7A521482_0921_4E40_B959_D8FD4CDE2E1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A521482_0921_4E40_B959_D8FD4CDE2E19_.wvu.Cols" localSheetId="4" hidden="1">'Attach-3 (QR)_old'!$J:$AB</definedName>
    <definedName name="Z_7A521482_0921_4E40_B959_D8FD4CDE2E19_.wvu.Cols" localSheetId="27" hidden="1">'Bid Form 1st Envelope '!$K:$K,'Bid Form 1st Envelope '!$AA:$AI</definedName>
    <definedName name="Z_7A521482_0921_4E40_B959_D8FD4CDE2E19_.wvu.Cols" localSheetId="2" hidden="1">'Names of Bidder'!$H:$M,'Names of Bidder'!$O:$O,'Names of Bidder'!$AA:$AB</definedName>
    <definedName name="Z_7A521482_0921_4E40_B959_D8FD4CDE2E19_.wvu.FilterData" localSheetId="2" hidden="1">'Names of Bidder'!$B$6:$G$19</definedName>
    <definedName name="Z_7A521482_0921_4E40_B959_D8FD4CDE2E19_.wvu.PrintArea" localSheetId="15" hidden="1">'Attach 10'!$A$1:$E$21</definedName>
    <definedName name="Z_7A521482_0921_4E40_B959_D8FD4CDE2E19_.wvu.PrintArea" localSheetId="16" hidden="1">'Attach 11'!$A$1:$E$86</definedName>
    <definedName name="Z_7A521482_0921_4E40_B959_D8FD4CDE2E19_.wvu.PrintArea" localSheetId="17" hidden="1">'Attach 12'!$A$1:$F$37</definedName>
    <definedName name="Z_7A521482_0921_4E40_B959_D8FD4CDE2E19_.wvu.PrintArea" localSheetId="18" hidden="1">'Attach 13'!$A$1:$E$26</definedName>
    <definedName name="Z_7A521482_0921_4E40_B959_D8FD4CDE2E19_.wvu.PrintArea" localSheetId="19" hidden="1">'Attach 14'!$A$1:$E$26</definedName>
    <definedName name="Z_7A521482_0921_4E40_B959_D8FD4CDE2E19_.wvu.PrintArea" localSheetId="20" hidden="1">'Attach 14-IP'!$A$8:$I$225</definedName>
    <definedName name="Z_7A521482_0921_4E40_B959_D8FD4CDE2E19_.wvu.PrintArea" localSheetId="21" hidden="1">'Attach 15'!$A$1:$E$92</definedName>
    <definedName name="Z_7A521482_0921_4E40_B959_D8FD4CDE2E19_.wvu.PrintArea" localSheetId="22" hidden="1">'Attach 16 '!$A$1:$L$96</definedName>
    <definedName name="Z_7A521482_0921_4E40_B959_D8FD4CDE2E19_.wvu.PrintArea" localSheetId="23" hidden="1">'Attach 17'!$A$1:$E$33</definedName>
    <definedName name="Z_7A521482_0921_4E40_B959_D8FD4CDE2E19_.wvu.PrintArea" localSheetId="24" hidden="1">'Attach 18'!$A$1:$E$21</definedName>
    <definedName name="Z_7A521482_0921_4E40_B959_D8FD4CDE2E19_.wvu.PrintArea" localSheetId="25" hidden="1">'Attach 18 SP'!$A$7:$I$157</definedName>
    <definedName name="Z_7A521482_0921_4E40_B959_D8FD4CDE2E19_.wvu.PrintArea" localSheetId="26" hidden="1">'Attach 19'!$A$1:$E$31</definedName>
    <definedName name="Z_7A521482_0921_4E40_B959_D8FD4CDE2E19_.wvu.PrintArea" localSheetId="3" hidden="1">'Attach 3(JV)'!$A$1:$E$26</definedName>
    <definedName name="Z_7A521482_0921_4E40_B959_D8FD4CDE2E19_.wvu.PrintArea" localSheetId="5" hidden="1">'Attach 3(QR)'!$A$1:$E$28</definedName>
    <definedName name="Z_7A521482_0921_4E40_B959_D8FD4CDE2E19_.wvu.PrintArea" localSheetId="7" hidden="1">'Attach 4'!$A$1:$G$25</definedName>
    <definedName name="Z_7A521482_0921_4E40_B959_D8FD4CDE2E19_.wvu.PrintArea" localSheetId="8" hidden="1">'Attach 4 (A)'!$A$1:$E$27</definedName>
    <definedName name="Z_7A521482_0921_4E40_B959_D8FD4CDE2E19_.wvu.PrintArea" localSheetId="9" hidden="1">'Attach 4 (B)'!$A$1:$E$26</definedName>
    <definedName name="Z_7A521482_0921_4E40_B959_D8FD4CDE2E19_.wvu.PrintArea" localSheetId="10" hidden="1">'Attach 5'!$A$1:$E$35</definedName>
    <definedName name="Z_7A521482_0921_4E40_B959_D8FD4CDE2E19_.wvu.PrintArea" localSheetId="11" hidden="1">'Attach 5A'!$A$1:$E$68</definedName>
    <definedName name="Z_7A521482_0921_4E40_B959_D8FD4CDE2E19_.wvu.PrintArea" localSheetId="12" hidden="1">'Attach 6'!$A$1:$E$31</definedName>
    <definedName name="Z_7A521482_0921_4E40_B959_D8FD4CDE2E19_.wvu.PrintArea" localSheetId="13" hidden="1">'Attach 7'!$A$1:$E$24</definedName>
    <definedName name="Z_7A521482_0921_4E40_B959_D8FD4CDE2E19_.wvu.PrintArea" localSheetId="14" hidden="1">'Attach 9'!$A$1:$F$51</definedName>
    <definedName name="Z_7A521482_0921_4E40_B959_D8FD4CDE2E19_.wvu.PrintArea" localSheetId="6" hidden="1">'Attach-3 (QR)'!$A$1:$I$330</definedName>
    <definedName name="Z_7A521482_0921_4E40_B959_D8FD4CDE2E19_.wvu.PrintArea" localSheetId="4" hidden="1">'Attach-3 (QR)_old'!$A$1:$J$407</definedName>
    <definedName name="Z_7A521482_0921_4E40_B959_D8FD4CDE2E19_.wvu.PrintArea" localSheetId="27" hidden="1">'Bid Form 1st Envelope '!$A$1:$F$113</definedName>
    <definedName name="Z_7A521482_0921_4E40_B959_D8FD4CDE2E19_.wvu.PrintArea" localSheetId="1" hidden="1">Cover!$A$1:$F$29</definedName>
    <definedName name="Z_7A521482_0921_4E40_B959_D8FD4CDE2E19_.wvu.PrintArea" localSheetId="2" hidden="1">'Names of Bidder'!$B$1:$G$38</definedName>
    <definedName name="Z_7A521482_0921_4E40_B959_D8FD4CDE2E19_.wvu.PrintTitles" localSheetId="14" hidden="1">'Attach 9'!$18:$18</definedName>
    <definedName name="Z_7A521482_0921_4E40_B959_D8FD4CDE2E19_.wvu.Rows" localSheetId="17" hidden="1">'Attach 12'!$4:$4</definedName>
    <definedName name="Z_7A521482_0921_4E40_B959_D8FD4CDE2E19_.wvu.Rows" localSheetId="22" hidden="1">'Attach 16 '!$55:$55</definedName>
    <definedName name="Z_7A521482_0921_4E40_B959_D8FD4CDE2E19_.wvu.Rows" localSheetId="23" hidden="1">'Attach 17'!$26:$26,'Attach 17'!$32:$209</definedName>
    <definedName name="Z_7A521482_0921_4E40_B959_D8FD4CDE2E19_.wvu.Rows" localSheetId="25" hidden="1">'Attach 18 SP'!$149:$153</definedName>
    <definedName name="Z_7A521482_0921_4E40_B959_D8FD4CDE2E19_.wvu.Rows" localSheetId="26" hidden="1">'Attach 19'!$13:$13,'Attach 19'!$20:$28</definedName>
    <definedName name="Z_7A521482_0921_4E40_B959_D8FD4CDE2E19_.wvu.Rows" localSheetId="10" hidden="1">'Attach 5'!$4:$4</definedName>
    <definedName name="Z_7A521482_0921_4E40_B959_D8FD4CDE2E19_.wvu.Rows" localSheetId="11" hidden="1">'Attach 5A'!$25:$30</definedName>
    <definedName name="Z_7A521482_0921_4E40_B959_D8FD4CDE2E19_.wvu.Rows" localSheetId="14" hidden="1">'Attach 9'!$26:$28</definedName>
    <definedName name="Z_7A521482_0921_4E40_B959_D8FD4CDE2E19_.wvu.Rows" localSheetId="6" hidden="1">'Attach-3 (QR)'!$19:$23,'Attach-3 (QR)'!$25:$25,'Attach-3 (QR)'!$35:$35,'Attach-3 (QR)'!$88:$88,'Attach-3 (QR)'!$114:$114,'Attach-3 (QR)'!$119:$121,'Attach-3 (QR)'!$132:$138,'Attach-3 (QR)'!$146:$146,'Attach-3 (QR)'!$182:$308</definedName>
    <definedName name="Z_7A521482_0921_4E40_B959_D8FD4CDE2E19_.wvu.Rows" localSheetId="4" hidden="1">'Attach-3 (QR)_old'!$19:$23,'Attach-3 (QR)_old'!$25:$25,'Attach-3 (QR)_old'!$34:$34,'Attach-3 (QR)_old'!$91:$91,'Attach-3 (QR)_old'!$117:$117,'Attach-3 (QR)_old'!$204:$204,'Attach-3 (QR)_old'!$235:$235,'Attach-3 (QR)_old'!$260:$386</definedName>
    <definedName name="Z_7A521482_0921_4E40_B959_D8FD4CDE2E19_.wvu.Rows" localSheetId="27" hidden="1">'Bid Form 1st Envelope '!$26:$27,'Bid Form 1st Envelope '!$98:$98,'Bid Form 1st Envelope '!$101:$102</definedName>
    <definedName name="Z_7A521482_0921_4E40_B959_D8FD4CDE2E19_.wvu.Rows" localSheetId="1" hidden="1">Cover!$20:$21</definedName>
    <definedName name="Z_7A521482_0921_4E40_B959_D8FD4CDE2E19_.wvu.Rows" localSheetId="2" hidden="1">'Names of Bidder'!$6:$7,'Names of Bidder'!$23:$26,'Names of Bidder'!$28:$31</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'!$A$1:$F$115</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(QR)'!$A$1:$H$330</definedName>
    <definedName name="Z_7DC13EB1_5F25_4667_BD87_340DAD4F0E72_.wvu.PrintArea" localSheetId="4" hidden="1">'Attach-3 (QR)_old'!$A$1:$H$407</definedName>
    <definedName name="Z_7DC13EB1_5F25_4667_BD87_340DAD4F0E72_.wvu.Rows" localSheetId="6" hidden="1">'Attach-3 (QR)'!#REF!,'Attach-3 (QR)'!$132:$138,'Attach-3 (QR)'!#REF!,'Attach-3 (QR)'!#REF!,'Attach-3 (QR)'!#REF!,'Attach-3 (QR)'!$146:$146,'Attach-3 (QR)'!$195:$197,'Attach-3 (QR)'!$219:$250,'Attach-3 (QR)'!$256:$270</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(QR)'!$A$1:$H$330</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'!$A$1:$F$115</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9'!$A$1:$G$51</definedName>
    <definedName name="Z_869B0F9C_77A4_468D_A350_EA35CAE357D9_.wvu.PrintArea" localSheetId="6" hidden="1">'Attach-3 (QR)'!$A$1:$I$330</definedName>
    <definedName name="Z_869B0F9C_77A4_468D_A350_EA35CAE357D9_.wvu.PrintArea" localSheetId="4" hidden="1">'Attach-3 (QR)_old'!$A$1:$J$407</definedName>
    <definedName name="Z_869B0F9C_77A4_468D_A350_EA35CAE357D9_.wvu.PrintArea" localSheetId="27" hidden="1">'Bid Form 1st Envelope '!$A$1:$J$114</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(QR)'!$132:$138,'Attach-3 (QR)'!$146:$146,'Attach-3 (QR)'!$182:$308</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'!$26:$27,'Bid Form 1st Envelope '!$98:$98,'Bid Form 1st Envelope '!$101:$102</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'!$A$1:$F$115</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'!$A$1:$F$115</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'!$A$1:$F$115</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9'!$A$1:$G$51</definedName>
    <definedName name="Z_9CD72AD0_8BDA_437F_A784_A667464C809C_.wvu.PrintArea" localSheetId="6" hidden="1">'Attach-3 (QR)'!$A$1:$I$330</definedName>
    <definedName name="Z_9CD72AD0_8BDA_437F_A784_A667464C809C_.wvu.PrintArea" localSheetId="4" hidden="1">'Attach-3 (QR)_old'!$A$1:$J$407</definedName>
    <definedName name="Z_9CD72AD0_8BDA_437F_A784_A667464C809C_.wvu.PrintArea" localSheetId="27" hidden="1">'Bid Form 1st Envelope '!$A$1:$J$114</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(QR)'!$132:$138,'Attach-3 (QR)'!$146:$146,'Attach-3 (QR)'!$182:$308</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'!#REF!,'Bid Form 1st Envelope '!$26:$27,'Bid Form 1st Envelope '!$98:$98,'Bid Form 1st Envelope '!$101:$102</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9'!$A$1:$F$51</definedName>
    <definedName name="Z_9F341631_288D_49D9_8F81_65CCC818C9BA_.wvu.PrintArea" localSheetId="6" hidden="1">'Attach-3 (QR)'!$A$1:$I$330</definedName>
    <definedName name="Z_9F341631_288D_49D9_8F81_65CCC818C9BA_.wvu.PrintArea" localSheetId="4" hidden="1">'Attach-3 (QR)_old'!$A$1:$J$407</definedName>
    <definedName name="Z_9F341631_288D_49D9_8F81_65CCC818C9BA_.wvu.PrintArea" localSheetId="27" hidden="1">'Bid Form 1st Envelope '!$A$1:$F$113</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2" hidden="1">'Attach 16 '!$55:$55</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(QR)'!$88:$88,'Attach-3 (QR)'!$114:$114,'Attach-3 (QR)'!$119:$121,'Attach-3 (QR)'!$132:$138,'Attach-3 (QR)'!$146:$146,'Attach-3 (QR)'!$182:$308</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'!$26:$27,'Bid Form 1st Envelope '!$98:$98,'Bid Form 1st Envelope '!$101:$102</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(QR)'!$A$1:$H$330</definedName>
    <definedName name="Z_9F8CD454_46B1_47B9_9F5F_73ED69AC40D4_.wvu.PrintArea" localSheetId="4" hidden="1">'Attach-3 (QR)_old'!$A$1:$H$407</definedName>
    <definedName name="Z_9F8CD454_46B1_47B9_9F5F_73ED69AC40D4_.wvu.Rows" localSheetId="6" hidden="1">'Attach-3 (QR)'!#REF!,'Attach-3 (QR)'!$132:$138,'Attach-3 (QR)'!#REF!,'Attach-3 (QR)'!#REF!,'Attach-3 (QR)'!#REF!,'Attach-3 (QR)'!$146:$146,'Attach-3 (QR)'!$195:$197,'Attach-3 (QR)'!$219:$250,'Attach-3 (QR)'!$256:$270</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(QR)'!$A$1:$H$330</definedName>
    <definedName name="Z_A317F5C2_E44F_4A46_8833_2AE6CAE06F6E_.wvu.PrintArea" localSheetId="4" hidden="1">'Attach-3 (QR)_old'!$A$1:$H$407</definedName>
    <definedName name="Z_A317F5C2_E44F_4A46_8833_2AE6CAE06F6E_.wvu.Rows" localSheetId="6" hidden="1">'Attach-3 (QR)'!#REF!,'Attach-3 (QR)'!#REF!,'Attach-3 (QR)'!#REF!,'Attach-3 (QR)'!$195:$197</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'!$A$1:$F$115</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9'!$A$1:$G$51</definedName>
    <definedName name="Z_A8583C01_5E6A_4469_ADCA_440E12AA8084_.wvu.PrintArea" localSheetId="4" hidden="1">'Attach-3 (QR)_old'!$A$1:$I$407</definedName>
    <definedName name="Z_A8583C01_5E6A_4469_ADCA_440E12AA8084_.wvu.PrintArea" localSheetId="27" hidden="1">'Bid Form 1st Envelope '!$A$1:$J$114</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'!$26:$27,'Bid Form 1st Envelope '!$98:$98,'Bid Form 1st Envelope '!$101:$102</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(QR)'!$A$1:$H$330</definedName>
    <definedName name="Z_AF19F13B_761B_48FB_A70F_9439A4D7530B_.wvu.PrintArea" localSheetId="4" hidden="1">'Attach-3 (QR)_old'!$A$1:$H$407</definedName>
    <definedName name="Z_AF19F13B_761B_48FB_A70F_9439A4D7530B_.wvu.Rows" localSheetId="6" hidden="1">'Attach-3 (QR)'!$132:$138,'Attach-3 (QR)'!#REF!,'Attach-3 (QR)'!#REF!,'Attach-3 (QR)'!#REF!,'Attach-3 (QR)'!$195:$197,'Attach-3 (QR)'!$219:$250,'Attach-3 (QR)'!$261:$270</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9'!$A$1:$G$51</definedName>
    <definedName name="Z_B9DDBA10_9BB0_4D91_9619_C113F75B2489_.wvu.PrintArea" localSheetId="6" hidden="1">'Attach-3 (QR)'!$A$1:$I$330</definedName>
    <definedName name="Z_B9DDBA10_9BB0_4D91_9619_C113F75B2489_.wvu.PrintArea" localSheetId="4" hidden="1">'Attach-3 (QR)_old'!$A$1:$J$407</definedName>
    <definedName name="Z_B9DDBA10_9BB0_4D91_9619_C113F75B2489_.wvu.PrintArea" localSheetId="27" hidden="1">'Bid Form 1st Envelope '!$A$1:$J$114</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(QR)'!$132:$138,'Attach-3 (QR)'!$146:$146,'Attach-3 (QR)'!$182:$308</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'!#REF!,'Bid Form 1st Envelope '!$26:$27,'Bid Form 1st Envelope '!$98:$98,'Bid Form 1st Envelope '!$101:$102</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Cols" localSheetId="17" hidden="1">'Attach 12'!$F:$H</definedName>
    <definedName name="Z_BCE30E3D_0C5D_4C23_ABC5_E7C2D3AC4971_.wvu.Cols" localSheetId="21" hidden="1">'Attach 15'!$H:$H,'Attach 15'!$L:$N</definedName>
    <definedName name="Z_BCE30E3D_0C5D_4C23_ABC5_E7C2D3AC4971_.wvu.Cols" localSheetId="25" hidden="1">'Attach 18 SP'!$J:$AO</definedName>
    <definedName name="Z_BCE30E3D_0C5D_4C23_ABC5_E7C2D3AC4971_.wvu.Cols" localSheetId="3" hidden="1">'Attach 3(JV)'!$G:$H</definedName>
    <definedName name="Z_BCE30E3D_0C5D_4C23_ABC5_E7C2D3AC4971_.wvu.Cols" localSheetId="7" hidden="1">'Attach 4'!$H:$O</definedName>
    <definedName name="Z_BCE30E3D_0C5D_4C23_ABC5_E7C2D3AC4971_.wvu.Cols" localSheetId="10" hidden="1">'Attach 5'!$H:$H</definedName>
    <definedName name="Z_BCE30E3D_0C5D_4C23_ABC5_E7C2D3AC4971_.wvu.Cols" localSheetId="11" hidden="1">'Attach 5A'!$H:$H</definedName>
    <definedName name="Z_BCE30E3D_0C5D_4C23_ABC5_E7C2D3AC4971_.wvu.Cols" localSheetId="12" hidden="1">'Attach 6'!$H:$H</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Cols" localSheetId="4" hidden="1">'Attach-3 (QR)_old'!$J:$AB</definedName>
    <definedName name="Z_BCE30E3D_0C5D_4C23_ABC5_E7C2D3AC4971_.wvu.Cols" localSheetId="27" hidden="1">'Bid Form 1st Envelope '!$K:$K,'Bid Form 1st Envelope '!$AA:$AI</definedName>
    <definedName name="Z_BCE30E3D_0C5D_4C23_ABC5_E7C2D3AC4971_.wvu.Cols" localSheetId="2" hidden="1">'Names of Bidder'!$H:$M,'Names of Bidder'!$O:$O,'Names of Bidder'!$AA:$AB</definedName>
    <definedName name="Z_BCE30E3D_0C5D_4C23_ABC5_E7C2D3AC4971_.wvu.FilterData" localSheetId="2" hidden="1">'Names of Bidder'!$B$6:$G$19</definedName>
    <definedName name="Z_BCE30E3D_0C5D_4C23_ABC5_E7C2D3AC4971_.wvu.PrintArea" localSheetId="15" hidden="1">'Attach 10'!$A$1:$E$21</definedName>
    <definedName name="Z_BCE30E3D_0C5D_4C23_ABC5_E7C2D3AC4971_.wvu.PrintArea" localSheetId="16" hidden="1">'Attach 11'!$A$1:$E$86</definedName>
    <definedName name="Z_BCE30E3D_0C5D_4C23_ABC5_E7C2D3AC4971_.wvu.PrintArea" localSheetId="17" hidden="1">'Attach 12'!$A$1:$F$37</definedName>
    <definedName name="Z_BCE30E3D_0C5D_4C23_ABC5_E7C2D3AC4971_.wvu.PrintArea" localSheetId="18" hidden="1">'Attach 13'!$A$1:$E$26</definedName>
    <definedName name="Z_BCE30E3D_0C5D_4C23_ABC5_E7C2D3AC4971_.wvu.PrintArea" localSheetId="19" hidden="1">'Attach 14'!$A$1:$E$26</definedName>
    <definedName name="Z_BCE30E3D_0C5D_4C23_ABC5_E7C2D3AC4971_.wvu.PrintArea" localSheetId="20" hidden="1">'Attach 14-IP'!$A$8:$I$225</definedName>
    <definedName name="Z_BCE30E3D_0C5D_4C23_ABC5_E7C2D3AC4971_.wvu.PrintArea" localSheetId="21" hidden="1">'Attach 15'!$A$1:$E$92</definedName>
    <definedName name="Z_BCE30E3D_0C5D_4C23_ABC5_E7C2D3AC4971_.wvu.PrintArea" localSheetId="22" hidden="1">'Attach 16 '!$A$1:$L$96</definedName>
    <definedName name="Z_BCE30E3D_0C5D_4C23_ABC5_E7C2D3AC4971_.wvu.PrintArea" localSheetId="23" hidden="1">'Attach 17'!$A$1:$E$33</definedName>
    <definedName name="Z_BCE30E3D_0C5D_4C23_ABC5_E7C2D3AC4971_.wvu.PrintArea" localSheetId="24" hidden="1">'Attach 18'!$A$1:$E$21</definedName>
    <definedName name="Z_BCE30E3D_0C5D_4C23_ABC5_E7C2D3AC4971_.wvu.PrintArea" localSheetId="25" hidden="1">'Attach 18 SP'!$A$7:$I$157</definedName>
    <definedName name="Z_BCE30E3D_0C5D_4C23_ABC5_E7C2D3AC4971_.wvu.PrintArea" localSheetId="26" hidden="1">'Attach 19'!$A$1:$E$31</definedName>
    <definedName name="Z_BCE30E3D_0C5D_4C23_ABC5_E7C2D3AC4971_.wvu.PrintArea" localSheetId="3" hidden="1">'Attach 3(JV)'!$A$1:$E$26</definedName>
    <definedName name="Z_BCE30E3D_0C5D_4C23_ABC5_E7C2D3AC4971_.wvu.PrintArea" localSheetId="5" hidden="1">'Attach 3(QR)'!$A$1:$E$28</definedName>
    <definedName name="Z_BCE30E3D_0C5D_4C23_ABC5_E7C2D3AC4971_.wvu.PrintArea" localSheetId="7" hidden="1">'Attach 4'!$A$1:$G$25</definedName>
    <definedName name="Z_BCE30E3D_0C5D_4C23_ABC5_E7C2D3AC4971_.wvu.PrintArea" localSheetId="8" hidden="1">'Attach 4 (A)'!$A$1:$E$27</definedName>
    <definedName name="Z_BCE30E3D_0C5D_4C23_ABC5_E7C2D3AC4971_.wvu.PrintArea" localSheetId="9" hidden="1">'Attach 4 (B)'!$A$1:$E$26</definedName>
    <definedName name="Z_BCE30E3D_0C5D_4C23_ABC5_E7C2D3AC4971_.wvu.PrintArea" localSheetId="10" hidden="1">'Attach 5'!$A$1:$E$35</definedName>
    <definedName name="Z_BCE30E3D_0C5D_4C23_ABC5_E7C2D3AC4971_.wvu.PrintArea" localSheetId="11" hidden="1">'Attach 5A'!$A$1:$E$68</definedName>
    <definedName name="Z_BCE30E3D_0C5D_4C23_ABC5_E7C2D3AC4971_.wvu.PrintArea" localSheetId="12" hidden="1">'Attach 6'!$A$1:$E$31</definedName>
    <definedName name="Z_BCE30E3D_0C5D_4C23_ABC5_E7C2D3AC4971_.wvu.PrintArea" localSheetId="13" hidden="1">'Attach 7'!$A$1:$E$24</definedName>
    <definedName name="Z_BCE30E3D_0C5D_4C23_ABC5_E7C2D3AC4971_.wvu.PrintArea" localSheetId="14" hidden="1">'Attach 9'!$A$1:$G$51</definedName>
    <definedName name="Z_BCE30E3D_0C5D_4C23_ABC5_E7C2D3AC4971_.wvu.PrintArea" localSheetId="6" hidden="1">'Attach-3 (QR)'!$A$1:$I$330</definedName>
    <definedName name="Z_BCE30E3D_0C5D_4C23_ABC5_E7C2D3AC4971_.wvu.PrintArea" localSheetId="4" hidden="1">'Attach-3 (QR)_old'!$A$1:$J$407</definedName>
    <definedName name="Z_BCE30E3D_0C5D_4C23_ABC5_E7C2D3AC4971_.wvu.PrintArea" localSheetId="27" hidden="1">'Bid Form 1st Envelope '!$A$1:$F$113</definedName>
    <definedName name="Z_BCE30E3D_0C5D_4C23_ABC5_E7C2D3AC4971_.wvu.PrintArea" localSheetId="1" hidden="1">Cover!$A$1:$F$29</definedName>
    <definedName name="Z_BCE30E3D_0C5D_4C23_ABC5_E7C2D3AC4971_.wvu.PrintArea" localSheetId="2" hidden="1">'Names of Bidder'!$B$1:$G$38</definedName>
    <definedName name="Z_BCE30E3D_0C5D_4C23_ABC5_E7C2D3AC4971_.wvu.PrintTitles" localSheetId="14" hidden="1">'Attach 9'!$18:$18</definedName>
    <definedName name="Z_BCE30E3D_0C5D_4C23_ABC5_E7C2D3AC4971_.wvu.Rows" localSheetId="17" hidden="1">'Attach 12'!$4:$4</definedName>
    <definedName name="Z_BCE30E3D_0C5D_4C23_ABC5_E7C2D3AC4971_.wvu.Rows" localSheetId="22" hidden="1">'Attach 16 '!$55:$55</definedName>
    <definedName name="Z_BCE30E3D_0C5D_4C23_ABC5_E7C2D3AC4971_.wvu.Rows" localSheetId="23" hidden="1">'Attach 17'!$26:$26,'Attach 17'!$32:$209</definedName>
    <definedName name="Z_BCE30E3D_0C5D_4C23_ABC5_E7C2D3AC4971_.wvu.Rows" localSheetId="25" hidden="1">'Attach 18 SP'!$149:$153</definedName>
    <definedName name="Z_BCE30E3D_0C5D_4C23_ABC5_E7C2D3AC4971_.wvu.Rows" localSheetId="26" hidden="1">'Attach 19'!$13:$13,'Attach 19'!$20:$28</definedName>
    <definedName name="Z_BCE30E3D_0C5D_4C23_ABC5_E7C2D3AC4971_.wvu.Rows" localSheetId="10" hidden="1">'Attach 5'!$4:$4</definedName>
    <definedName name="Z_BCE30E3D_0C5D_4C23_ABC5_E7C2D3AC4971_.wvu.Rows" localSheetId="11" hidden="1">'Attach 5A'!$25:$30</definedName>
    <definedName name="Z_BCE30E3D_0C5D_4C23_ABC5_E7C2D3AC4971_.wvu.Rows" localSheetId="14" hidden="1">'Attach 9'!$26:$28</definedName>
    <definedName name="Z_BCE30E3D_0C5D_4C23_ABC5_E7C2D3AC4971_.wvu.Rows" localSheetId="6" hidden="1">'Attach-3 (QR)'!$19:$23,'Attach-3 (QR)'!$25:$25,'Attach-3 (QR)'!$35:$35,'Attach-3 (QR)'!$88:$88,'Attach-3 (QR)'!$114:$114,'Attach-3 (QR)'!$132:$138,'Attach-3 (QR)'!$146:$146,'Attach-3 (QR)'!$182:$308</definedName>
    <definedName name="Z_BCE30E3D_0C5D_4C23_ABC5_E7C2D3AC4971_.wvu.Rows" localSheetId="4" hidden="1">'Attach-3 (QR)_old'!$19:$23,'Attach-3 (QR)_old'!$25:$25,'Attach-3 (QR)_old'!$34:$34,'Attach-3 (QR)_old'!$91:$91,'Attach-3 (QR)_old'!$117:$117,'Attach-3 (QR)_old'!$204:$204,'Attach-3 (QR)_old'!$235:$235,'Attach-3 (QR)_old'!$260:$386</definedName>
    <definedName name="Z_BCE30E3D_0C5D_4C23_ABC5_E7C2D3AC4971_.wvu.Rows" localSheetId="27" hidden="1">'Bid Form 1st Envelope '!#REF!,'Bid Form 1st Envelope '!$26:$27,'Bid Form 1st Envelope '!$98:$98,'Bid Form 1st Envelope '!$101:$102</definedName>
    <definedName name="Z_BCE30E3D_0C5D_4C23_ABC5_E7C2D3AC4971_.wvu.Rows" localSheetId="1" hidden="1">Cover!$20:$21</definedName>
    <definedName name="Z_BCE30E3D_0C5D_4C23_ABC5_E7C2D3AC4971_.wvu.Rows" localSheetId="2" hidden="1">'Names of Bidder'!$6:$7,'Names of Bidder'!$23:$26,'Names of Bidder'!$28:$31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'!$A$1:$F$115</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(QR)'!$A$1:$H$330</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'!$A$1:$F$115</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Cols" localSheetId="17" hidden="1">'Attach 12'!$F:$H</definedName>
    <definedName name="Z_CDDDFC33_D7BE_49ED_A662_6DB8AC7AF358_.wvu.Cols" localSheetId="21" hidden="1">'Attach 15'!$H:$H,'Attach 15'!$L:$N</definedName>
    <definedName name="Z_CDDDFC33_D7BE_49ED_A662_6DB8AC7AF358_.wvu.Cols" localSheetId="25" hidden="1">'Attach 18 SP'!$J:$AO</definedName>
    <definedName name="Z_CDDDFC33_D7BE_49ED_A662_6DB8AC7AF358_.wvu.Cols" localSheetId="3" hidden="1">'Attach 3(JV)'!$G:$H</definedName>
    <definedName name="Z_CDDDFC33_D7BE_49ED_A662_6DB8AC7AF358_.wvu.Cols" localSheetId="7" hidden="1">'Attach 4'!$H:$O</definedName>
    <definedName name="Z_CDDDFC33_D7BE_49ED_A662_6DB8AC7AF358_.wvu.Cols" localSheetId="10" hidden="1">'Attach 5'!$H:$H</definedName>
    <definedName name="Z_CDDDFC33_D7BE_49ED_A662_6DB8AC7AF358_.wvu.Cols" localSheetId="11" hidden="1">'Attach 5A'!$H:$H</definedName>
    <definedName name="Z_CDDDFC33_D7BE_49ED_A662_6DB8AC7AF358_.wvu.Cols" localSheetId="12" hidden="1">'Attach 6'!$H:$H</definedName>
    <definedName name="Z_CDDDFC33_D7BE_49ED_A662_6DB8AC7AF358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DDFC33_D7BE_49ED_A662_6DB8AC7AF358_.wvu.Cols" localSheetId="4" hidden="1">'Attach-3 (QR)_old'!$J:$AB</definedName>
    <definedName name="Z_CDDDFC33_D7BE_49ED_A662_6DB8AC7AF358_.wvu.Cols" localSheetId="27" hidden="1">'Bid Form 1st Envelope '!$K:$K,'Bid Form 1st Envelope '!$AA:$AI</definedName>
    <definedName name="Z_CDDDFC33_D7BE_49ED_A662_6DB8AC7AF358_.wvu.Cols" localSheetId="2" hidden="1">'Names of Bidder'!$H:$M,'Names of Bidder'!$O:$O,'Names of Bidder'!$AA:$AB</definedName>
    <definedName name="Z_CDDDFC33_D7BE_49ED_A662_6DB8AC7AF358_.wvu.FilterData" localSheetId="2" hidden="1">'Names of Bidder'!$B$6:$G$19</definedName>
    <definedName name="Z_CDDDFC33_D7BE_49ED_A662_6DB8AC7AF358_.wvu.PrintArea" localSheetId="15" hidden="1">'Attach 10'!$A$1:$E$21</definedName>
    <definedName name="Z_CDDDFC33_D7BE_49ED_A662_6DB8AC7AF358_.wvu.PrintArea" localSheetId="16" hidden="1">'Attach 11'!$A$1:$E$86</definedName>
    <definedName name="Z_CDDDFC33_D7BE_49ED_A662_6DB8AC7AF358_.wvu.PrintArea" localSheetId="17" hidden="1">'Attach 12'!$A$1:$F$37</definedName>
    <definedName name="Z_CDDDFC33_D7BE_49ED_A662_6DB8AC7AF358_.wvu.PrintArea" localSheetId="18" hidden="1">'Attach 13'!$A$1:$E$26</definedName>
    <definedName name="Z_CDDDFC33_D7BE_49ED_A662_6DB8AC7AF358_.wvu.PrintArea" localSheetId="19" hidden="1">'Attach 14'!$A$1:$E$26</definedName>
    <definedName name="Z_CDDDFC33_D7BE_49ED_A662_6DB8AC7AF358_.wvu.PrintArea" localSheetId="20" hidden="1">'Attach 14-IP'!$A$8:$I$225</definedName>
    <definedName name="Z_CDDDFC33_D7BE_49ED_A662_6DB8AC7AF358_.wvu.PrintArea" localSheetId="21" hidden="1">'Attach 15'!$A$1:$E$92</definedName>
    <definedName name="Z_CDDDFC33_D7BE_49ED_A662_6DB8AC7AF358_.wvu.PrintArea" localSheetId="22" hidden="1">'Attach 16 '!$A$1:$L$96</definedName>
    <definedName name="Z_CDDDFC33_D7BE_49ED_A662_6DB8AC7AF358_.wvu.PrintArea" localSheetId="23" hidden="1">'Attach 17'!$A$1:$E$33</definedName>
    <definedName name="Z_CDDDFC33_D7BE_49ED_A662_6DB8AC7AF358_.wvu.PrintArea" localSheetId="24" hidden="1">'Attach 18'!$A$1:$E$21</definedName>
    <definedName name="Z_CDDDFC33_D7BE_49ED_A662_6DB8AC7AF358_.wvu.PrintArea" localSheetId="25" hidden="1">'Attach 18 SP'!$A$7:$I$157</definedName>
    <definedName name="Z_CDDDFC33_D7BE_49ED_A662_6DB8AC7AF358_.wvu.PrintArea" localSheetId="26" hidden="1">'Attach 19'!$A$1:$E$31</definedName>
    <definedName name="Z_CDDDFC33_D7BE_49ED_A662_6DB8AC7AF358_.wvu.PrintArea" localSheetId="3" hidden="1">'Attach 3(JV)'!$A$1:$E$26</definedName>
    <definedName name="Z_CDDDFC33_D7BE_49ED_A662_6DB8AC7AF358_.wvu.PrintArea" localSheetId="5" hidden="1">'Attach 3(QR)'!$A$1:$E$28</definedName>
    <definedName name="Z_CDDDFC33_D7BE_49ED_A662_6DB8AC7AF358_.wvu.PrintArea" localSheetId="7" hidden="1">'Attach 4'!$A$1:$G$25</definedName>
    <definedName name="Z_CDDDFC33_D7BE_49ED_A662_6DB8AC7AF358_.wvu.PrintArea" localSheetId="8" hidden="1">'Attach 4 (A)'!$A$1:$E$27</definedName>
    <definedName name="Z_CDDDFC33_D7BE_49ED_A662_6DB8AC7AF358_.wvu.PrintArea" localSheetId="9" hidden="1">'Attach 4 (B)'!$A$1:$E$26</definedName>
    <definedName name="Z_CDDDFC33_D7BE_49ED_A662_6DB8AC7AF358_.wvu.PrintArea" localSheetId="10" hidden="1">'Attach 5'!$A$1:$E$35</definedName>
    <definedName name="Z_CDDDFC33_D7BE_49ED_A662_6DB8AC7AF358_.wvu.PrintArea" localSheetId="11" hidden="1">'Attach 5A'!$A$1:$E$68</definedName>
    <definedName name="Z_CDDDFC33_D7BE_49ED_A662_6DB8AC7AF358_.wvu.PrintArea" localSheetId="12" hidden="1">'Attach 6'!$A$1:$E$31</definedName>
    <definedName name="Z_CDDDFC33_D7BE_49ED_A662_6DB8AC7AF358_.wvu.PrintArea" localSheetId="13" hidden="1">'Attach 7'!$A$1:$E$24</definedName>
    <definedName name="Z_CDDDFC33_D7BE_49ED_A662_6DB8AC7AF358_.wvu.PrintArea" localSheetId="14" hidden="1">'Attach 9'!$A$1:$G$51</definedName>
    <definedName name="Z_CDDDFC33_D7BE_49ED_A662_6DB8AC7AF358_.wvu.PrintArea" localSheetId="6" hidden="1">'Attach-3 (QR)'!$A$1:$I$330</definedName>
    <definedName name="Z_CDDDFC33_D7BE_49ED_A662_6DB8AC7AF358_.wvu.PrintArea" localSheetId="4" hidden="1">'Attach-3 (QR)_old'!$A$1:$J$407</definedName>
    <definedName name="Z_CDDDFC33_D7BE_49ED_A662_6DB8AC7AF358_.wvu.PrintArea" localSheetId="27" hidden="1">'Bid Form 1st Envelope '!$A$1:$F$113</definedName>
    <definedName name="Z_CDDDFC33_D7BE_49ED_A662_6DB8AC7AF358_.wvu.PrintArea" localSheetId="1" hidden="1">Cover!$A$1:$F$29</definedName>
    <definedName name="Z_CDDDFC33_D7BE_49ED_A662_6DB8AC7AF358_.wvu.PrintArea" localSheetId="2" hidden="1">'Names of Bidder'!$B$1:$G$38</definedName>
    <definedName name="Z_CDDDFC33_D7BE_49ED_A662_6DB8AC7AF358_.wvu.PrintTitles" localSheetId="14" hidden="1">'Attach 9'!$18:$18</definedName>
    <definedName name="Z_CDDDFC33_D7BE_49ED_A662_6DB8AC7AF358_.wvu.Rows" localSheetId="17" hidden="1">'Attach 12'!$4:$4</definedName>
    <definedName name="Z_CDDDFC33_D7BE_49ED_A662_6DB8AC7AF358_.wvu.Rows" localSheetId="22" hidden="1">'Attach 16 '!$55:$55</definedName>
    <definedName name="Z_CDDDFC33_D7BE_49ED_A662_6DB8AC7AF358_.wvu.Rows" localSheetId="23" hidden="1">'Attach 17'!$26:$26,'Attach 17'!$32:$209</definedName>
    <definedName name="Z_CDDDFC33_D7BE_49ED_A662_6DB8AC7AF358_.wvu.Rows" localSheetId="25" hidden="1">'Attach 18 SP'!$149:$153</definedName>
    <definedName name="Z_CDDDFC33_D7BE_49ED_A662_6DB8AC7AF358_.wvu.Rows" localSheetId="26" hidden="1">'Attach 19'!$13:$13,'Attach 19'!$20:$28</definedName>
    <definedName name="Z_CDDDFC33_D7BE_49ED_A662_6DB8AC7AF358_.wvu.Rows" localSheetId="10" hidden="1">'Attach 5'!$4:$4</definedName>
    <definedName name="Z_CDDDFC33_D7BE_49ED_A662_6DB8AC7AF358_.wvu.Rows" localSheetId="11" hidden="1">'Attach 5A'!$25:$30</definedName>
    <definedName name="Z_CDDDFC33_D7BE_49ED_A662_6DB8AC7AF358_.wvu.Rows" localSheetId="14" hidden="1">'Attach 9'!$26:$28</definedName>
    <definedName name="Z_CDDDFC33_D7BE_49ED_A662_6DB8AC7AF358_.wvu.Rows" localSheetId="6" hidden="1">'Attach-3 (QR)'!$19:$23,'Attach-3 (QR)'!$25:$25,'Attach-3 (QR)'!$35:$35,'Attach-3 (QR)'!$88:$88,'Attach-3 (QR)'!$114:$114,'Attach-3 (QR)'!$132:$138,'Attach-3 (QR)'!$146:$146,'Attach-3 (QR)'!$182:$308</definedName>
    <definedName name="Z_CDDDFC33_D7BE_49ED_A662_6DB8AC7AF358_.wvu.Rows" localSheetId="4" hidden="1">'Attach-3 (QR)_old'!$19:$23,'Attach-3 (QR)_old'!$25:$25,'Attach-3 (QR)_old'!$34:$34,'Attach-3 (QR)_old'!$91:$91,'Attach-3 (QR)_old'!$117:$117,'Attach-3 (QR)_old'!$204:$204,'Attach-3 (QR)_old'!$235:$235,'Attach-3 (QR)_old'!$260:$386</definedName>
    <definedName name="Z_CDDDFC33_D7BE_49ED_A662_6DB8AC7AF358_.wvu.Rows" localSheetId="27" hidden="1">'Bid Form 1st Envelope '!$26:$27,'Bid Form 1st Envelope '!$98:$98,'Bid Form 1st Envelope '!$101:$102</definedName>
    <definedName name="Z_CDDDFC33_D7BE_49ED_A662_6DB8AC7AF358_.wvu.Rows" localSheetId="1" hidden="1">Cover!$20:$21</definedName>
    <definedName name="Z_CDDDFC33_D7BE_49ED_A662_6DB8AC7AF358_.wvu.Rows" localSheetId="2" hidden="1">'Names of Bidder'!$6:$7,'Names of Bidder'!$23:$26,'Names of Bidder'!$28:$31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9'!$A$1:$G$51</definedName>
    <definedName name="Z_CDF7C778_C53B_45C7_952D_968F867FB204_.wvu.PrintArea" localSheetId="6" hidden="1">'Attach-3 (QR)'!$A$1:$I$330</definedName>
    <definedName name="Z_CDF7C778_C53B_45C7_952D_968F867FB204_.wvu.PrintArea" localSheetId="4" hidden="1">'Attach-3 (QR)_old'!$A$1:$J$407</definedName>
    <definedName name="Z_CDF7C778_C53B_45C7_952D_968F867FB204_.wvu.PrintArea" localSheetId="27" hidden="1">'Bid Form 1st Envelope '!$A$1:$J$114</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(QR)'!$132:$138,'Attach-3 (QR)'!$146:$146,'Attach-3 (QR)'!$182:$308</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'!$26:$27,'Bid Form 1st Envelope '!$98:$98,'Bid Form 1st Envelope '!$101:$102</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(QR)'!$A$1:$H$330</definedName>
    <definedName name="Z_D5994A17_2357_4B78_B667_DDB5D94B6FD1_.wvu.PrintArea" localSheetId="4" hidden="1">'Attach-3 (QR)_old'!$A$1:$H$407</definedName>
    <definedName name="Z_D5994A17_2357_4B78_B667_DDB5D94B6FD1_.wvu.Rows" localSheetId="6" hidden="1">'Attach-3 (QR)'!#REF!,'Attach-3 (QR)'!#REF!,'Attach-3 (QR)'!#REF!,'Attach-3 (QR)'!$195:$197</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9'!$A$1:$G$51</definedName>
    <definedName name="Z_DBB6855E_D634_47BF_8EAD_2479D63E426E_.wvu.PrintArea" localSheetId="6" hidden="1">'Attach-3 (QR)'!$A$1:$I$330</definedName>
    <definedName name="Z_DBB6855E_D634_47BF_8EAD_2479D63E426E_.wvu.PrintArea" localSheetId="4" hidden="1">'Attach-3 (QR)_old'!$A$1:$J$407</definedName>
    <definedName name="Z_DBB6855E_D634_47BF_8EAD_2479D63E426E_.wvu.PrintArea" localSheetId="27" hidden="1">'Bid Form 1st Envelope '!$A$1:$J$113</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(QR)'!$88:$88,'Attach-3 (QR)'!$114:$114,'Attach-3 (QR)'!$132:$138,'Attach-3 (QR)'!$146:$146,'Attach-3 (QR)'!$182:$308</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'!#REF!,'Bid Form 1st Envelope '!$26:$27,'Bid Form 1st Envelope '!$98:$98,'Bid Form 1st Envelope '!$101:$102</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'!$A$1:$F$115</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'!$A$1:$F$115</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(QR)'!$A$1:$I$330</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(QR)'!$132:$138,'Attach-3 (QR)'!$146:$146,'Attach-3 (QR)'!$182:$308</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(QR)'!$A$1:$H$330</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'!$A$1:$F$115</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9'!$A$1:$G$51</definedName>
    <definedName name="Z_F0C5A243_1ADF_42BF_85A0_B6506A13618B_.wvu.PrintArea" localSheetId="6" hidden="1">'Attach-3 (QR)'!$A$1:$I$330</definedName>
    <definedName name="Z_F0C5A243_1ADF_42BF_85A0_B6506A13618B_.wvu.PrintArea" localSheetId="4" hidden="1">'Attach-3 (QR)_old'!$A$1:$J$407</definedName>
    <definedName name="Z_F0C5A243_1ADF_42BF_85A0_B6506A13618B_.wvu.PrintArea" localSheetId="27" hidden="1">'Bid Form 1st Envelope '!$A$1:$J$114</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(QR)'!$132:$138,'Attach-3 (QR)'!$146:$146,'Attach-3 (QR)'!$182:$308</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'!#REF!,'Bid Form 1st Envelope '!$26:$27,'Bid Form 1st Envelope '!$98:$98,'Bid Form 1st Envelope '!$101:$102</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9'!$A$1:$G$51</definedName>
    <definedName name="Z_F8DC905B_04E9_41D7_B695_0DB8D092215B_.wvu.PrintArea" localSheetId="6" hidden="1">'Attach-3 (QR)'!$A$1:$I$330</definedName>
    <definedName name="Z_F8DC905B_04E9_41D7_B695_0DB8D092215B_.wvu.PrintArea" localSheetId="4" hidden="1">'Attach-3 (QR)_old'!$A$1:$J$407</definedName>
    <definedName name="Z_F8DC905B_04E9_41D7_B695_0DB8D092215B_.wvu.PrintArea" localSheetId="27" hidden="1">'Bid Form 1st Envelope '!$A$1:$J$114</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(QR)'!$132:$138,'Attach-3 (QR)'!$146:$146,'Attach-3 (QR)'!$182:$308</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'!$26:$27,'Bid Form 1st Envelope '!$98:$98,'Bid Form 1st Envelope '!$101:$102</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'!$A$1:$F$115</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'!$A$1:$F$115</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Kamal  Kumar Rathore {कमल कुमार राठौर} - Personal View" guid="{7A521482-0921-4E40-B959-D8FD4CDE2E19}" mergeInterval="0" personalView="1" maximized="1" xWindow="-8" yWindow="-8" windowWidth="1936" windowHeight="1056" tabRatio="942" activeSheetId="2"/>
    <customWorkbookView name="Himanshu Mittal {Himanshu Mittal} - Personal View" guid="{33F30260-5F26-454D-8BAF-A1CF75E5E970}" mergeInterval="0" personalView="1" maximized="1" xWindow="-9" yWindow="-9" windowWidth="1938" windowHeight="1048" tabRatio="942" activeSheetId="2"/>
    <customWorkbookView name="Kapil Mandil {कपिल मंडिल} - Personal View" guid="{CDDDFC33-D7BE-49ED-A662-6DB8AC7AF358}" mergeInterval="0" personalView="1" maximized="1" xWindow="-9" yWindow="-9" windowWidth="1938" windowHeight="1048" tabRatio="895" activeSheetId="28"/>
    <customWorkbookView name="Sandeep Panwar {संदीप पंवार} - Personal View" guid="{BCE30E3D-0C5D-4C23-ABC5-E7C2D3AC4971}" mergeInterval="0" personalView="1" maximized="1" xWindow="-8" yWindow="-8" windowWidth="1616" windowHeight="876" tabRatio="895" activeSheetId="28"/>
    <customWorkbookView name="Ankit Vaishnav {Ankit Vaishnav} - Personal View" guid="{DBB6855E-D634-47BF-8EAD-2479D63E426E}" mergeInterval="0" personalView="1" maximized="1" xWindow="-8" yWindow="-8" windowWidth="1456" windowHeight="876" tabRatio="942" activeSheetId="28"/>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7"/>
    <customWorkbookView name="Umesh Kumar Yadav {उमेश कुमार यादव} - Personal View" guid="{9F341631-288D-49D9-8F81-65CCC818C9BA}" mergeInterval="0" personalView="1" maximized="1" xWindow="-8" yWindow="-8" windowWidth="1936" windowHeight="1056" tabRatio="942" activeSheetId="28"/>
  </customWorkbookViews>
</workbook>
</file>

<file path=xl/calcChain.xml><?xml version="1.0" encoding="utf-8"?>
<calcChain xmlns="http://schemas.openxmlformats.org/spreadsheetml/2006/main">
  <c r="A45" i="15" l="1"/>
  <c r="D11" i="29" l="1"/>
  <c r="B11" i="29"/>
  <c r="A11" i="29"/>
  <c r="D10" i="29"/>
  <c r="B10" i="29"/>
  <c r="A10" i="29"/>
  <c r="D9" i="29"/>
  <c r="B9" i="29"/>
  <c r="A9" i="29"/>
  <c r="D8" i="29"/>
  <c r="B8" i="29"/>
  <c r="A8" i="29"/>
  <c r="D7" i="29"/>
  <c r="B7" i="29"/>
  <c r="A7" i="29"/>
  <c r="B6" i="29"/>
  <c r="A6" i="29"/>
  <c r="A4" i="29"/>
  <c r="A1" i="29"/>
  <c r="A115" i="28"/>
  <c r="A102" i="28"/>
  <c r="A101" i="28"/>
  <c r="F95" i="28"/>
  <c r="C95" i="28"/>
  <c r="F94" i="28"/>
  <c r="C94" i="28"/>
  <c r="F92" i="28"/>
  <c r="B88" i="28"/>
  <c r="K86" i="28"/>
  <c r="B86" i="28"/>
  <c r="K85"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H27" i="28"/>
  <c r="H26" i="28"/>
  <c r="B25" i="28"/>
  <c r="AD22" i="28"/>
  <c r="B22" i="28"/>
  <c r="AD21" i="28"/>
  <c r="B21" i="28"/>
  <c r="B17" i="28"/>
  <c r="B15" i="28"/>
  <c r="A12" i="28"/>
  <c r="A11" i="28"/>
  <c r="A10" i="28"/>
  <c r="AI9" i="28"/>
  <c r="A9" i="28"/>
  <c r="AI8" i="28"/>
  <c r="A8" i="28"/>
  <c r="AI7" i="28"/>
  <c r="AI6" i="28"/>
  <c r="B6" i="28"/>
  <c r="E31" i="27"/>
  <c r="B31" i="27"/>
  <c r="E30" i="27"/>
  <c r="B30" i="27"/>
  <c r="B12" i="27"/>
  <c r="E11" i="27"/>
  <c r="B11" i="27"/>
  <c r="E10" i="27"/>
  <c r="B10" i="27"/>
  <c r="E9" i="27"/>
  <c r="B9" i="27"/>
  <c r="E8" i="27"/>
  <c r="A8" i="27"/>
  <c r="E7" i="27"/>
  <c r="A7" i="27"/>
  <c r="E1" i="27"/>
  <c r="A48" i="26"/>
  <c r="A43" i="26"/>
  <c r="A42" i="26"/>
  <c r="A40" i="26"/>
  <c r="A39" i="26"/>
  <c r="E20" i="25"/>
  <c r="B20" i="25"/>
  <c r="E19" i="25"/>
  <c r="B19" i="25"/>
  <c r="B12" i="25"/>
  <c r="E11" i="25"/>
  <c r="B11" i="25"/>
  <c r="E10" i="25"/>
  <c r="B10" i="25"/>
  <c r="E9" i="25"/>
  <c r="B9" i="25"/>
  <c r="E8" i="25"/>
  <c r="A8" i="25"/>
  <c r="E7" i="25"/>
  <c r="A7" i="25"/>
  <c r="E1" i="25"/>
  <c r="D86" i="24"/>
  <c r="B86" i="24"/>
  <c r="D85" i="24"/>
  <c r="B85" i="24"/>
  <c r="B71" i="24"/>
  <c r="D70" i="24"/>
  <c r="B70" i="24"/>
  <c r="D69" i="24"/>
  <c r="B69" i="24"/>
  <c r="D68" i="24"/>
  <c r="B68" i="24"/>
  <c r="D67" i="24"/>
  <c r="A67" i="24"/>
  <c r="D66" i="24"/>
  <c r="A66" i="24"/>
  <c r="E60" i="24"/>
  <c r="D58" i="24"/>
  <c r="B58" i="24"/>
  <c r="D57" i="24"/>
  <c r="B57" i="24"/>
  <c r="B43" i="24"/>
  <c r="D42" i="24"/>
  <c r="B42" i="24"/>
  <c r="D41" i="24"/>
  <c r="B41" i="24"/>
  <c r="D40" i="24"/>
  <c r="B40" i="24"/>
  <c r="D39" i="24"/>
  <c r="A39" i="24"/>
  <c r="D38" i="24"/>
  <c r="A38" i="24"/>
  <c r="E32" i="24"/>
  <c r="D30" i="24"/>
  <c r="B30" i="24"/>
  <c r="D29" i="24"/>
  <c r="B29" i="24"/>
  <c r="B12" i="24"/>
  <c r="D11" i="24"/>
  <c r="B11" i="24"/>
  <c r="D10" i="24"/>
  <c r="B10" i="24"/>
  <c r="D9" i="24"/>
  <c r="B9" i="24"/>
  <c r="D8" i="24"/>
  <c r="A8" i="24"/>
  <c r="D7" i="24"/>
  <c r="A7" i="24"/>
  <c r="Z2" i="24"/>
  <c r="D1" i="24"/>
  <c r="H96" i="23"/>
  <c r="B96" i="23"/>
  <c r="H95" i="23"/>
  <c r="B95" i="23"/>
  <c r="H20" i="23"/>
  <c r="B20" i="23"/>
  <c r="B12" i="23"/>
  <c r="G11" i="23"/>
  <c r="B11" i="23"/>
  <c r="G10" i="23"/>
  <c r="B10" i="23"/>
  <c r="G9" i="23"/>
  <c r="B9" i="23"/>
  <c r="G8" i="23"/>
  <c r="A8" i="23"/>
  <c r="G7" i="23"/>
  <c r="A7" i="23"/>
  <c r="Z2" i="23"/>
  <c r="E92" i="22"/>
  <c r="B92" i="22"/>
  <c r="E91" i="22"/>
  <c r="B91" i="22"/>
  <c r="E76" i="22"/>
  <c r="M40" i="22"/>
  <c r="E27" i="22"/>
  <c r="B13" i="22"/>
  <c r="E12" i="22"/>
  <c r="B12" i="22"/>
  <c r="E11" i="22"/>
  <c r="B11" i="22"/>
  <c r="E10" i="22"/>
  <c r="B10" i="22"/>
  <c r="E9" i="22"/>
  <c r="A9" i="22"/>
  <c r="E8" i="22"/>
  <c r="A8" i="22"/>
  <c r="A3" i="22"/>
  <c r="A3" i="23" s="1"/>
  <c r="E1" i="22"/>
  <c r="A50" i="21"/>
  <c r="A45" i="21"/>
  <c r="A41" i="21"/>
  <c r="A40" i="21"/>
  <c r="A39" i="21"/>
  <c r="A38" i="21"/>
  <c r="A37" i="21"/>
  <c r="E25" i="20"/>
  <c r="B25" i="20"/>
  <c r="E24" i="20"/>
  <c r="B24" i="20"/>
  <c r="B12" i="20"/>
  <c r="E11" i="20"/>
  <c r="B11" i="20"/>
  <c r="E10" i="20"/>
  <c r="B10" i="20"/>
  <c r="E9" i="20"/>
  <c r="B9" i="20"/>
  <c r="E8" i="20"/>
  <c r="A8" i="20"/>
  <c r="E7" i="20"/>
  <c r="A7" i="20"/>
  <c r="E1" i="20"/>
  <c r="E25" i="19"/>
  <c r="B25" i="19"/>
  <c r="E24" i="19"/>
  <c r="B24" i="19"/>
  <c r="B12" i="19"/>
  <c r="E11" i="19"/>
  <c r="B11" i="19"/>
  <c r="E10" i="19"/>
  <c r="B10" i="19"/>
  <c r="E9" i="19"/>
  <c r="B9" i="19"/>
  <c r="E8" i="19"/>
  <c r="A8" i="19"/>
  <c r="E7" i="19"/>
  <c r="A7" i="19"/>
  <c r="A3" i="19"/>
  <c r="E1" i="19"/>
  <c r="E36" i="18"/>
  <c r="B36" i="18"/>
  <c r="E35" i="18"/>
  <c r="B35" i="18"/>
  <c r="A26" i="18"/>
  <c r="D12" i="18"/>
  <c r="B12" i="18"/>
  <c r="D11" i="18"/>
  <c r="B11" i="18"/>
  <c r="D10" i="18"/>
  <c r="B10" i="18"/>
  <c r="D9" i="18"/>
  <c r="B9" i="18"/>
  <c r="D8" i="18"/>
  <c r="A8" i="18"/>
  <c r="D7" i="18"/>
  <c r="A7" i="18"/>
  <c r="D84" i="17"/>
  <c r="B84" i="17"/>
  <c r="D83" i="17"/>
  <c r="B83" i="17"/>
  <c r="B69" i="17"/>
  <c r="D68" i="17"/>
  <c r="B68" i="17"/>
  <c r="D67" i="17"/>
  <c r="B67" i="17"/>
  <c r="D66" i="17"/>
  <c r="B66" i="17"/>
  <c r="D65" i="17"/>
  <c r="A65" i="17"/>
  <c r="D64" i="17"/>
  <c r="A64" i="17"/>
  <c r="E58" i="17"/>
  <c r="D56" i="17"/>
  <c r="B56" i="17"/>
  <c r="D55" i="17"/>
  <c r="B55" i="17"/>
  <c r="B41" i="17"/>
  <c r="D40" i="17"/>
  <c r="B40" i="17"/>
  <c r="D39" i="17"/>
  <c r="B39" i="17"/>
  <c r="D38" i="17"/>
  <c r="B38" i="17"/>
  <c r="D37" i="17"/>
  <c r="A37" i="17"/>
  <c r="D36" i="17"/>
  <c r="A36" i="17"/>
  <c r="E30" i="17"/>
  <c r="E28" i="17"/>
  <c r="B28" i="17"/>
  <c r="E27" i="17"/>
  <c r="B27" i="17"/>
  <c r="B12" i="17"/>
  <c r="D11" i="17"/>
  <c r="B11" i="17"/>
  <c r="D10" i="17"/>
  <c r="B10" i="17"/>
  <c r="D9" i="17"/>
  <c r="B9" i="17"/>
  <c r="D8" i="17"/>
  <c r="A8" i="17"/>
  <c r="D7" i="17"/>
  <c r="A7" i="17"/>
  <c r="Z2" i="17"/>
  <c r="D1" i="17"/>
  <c r="E21" i="16"/>
  <c r="B21" i="16"/>
  <c r="E20" i="16"/>
  <c r="B20" i="16"/>
  <c r="B13" i="16"/>
  <c r="E12" i="16"/>
  <c r="B12" i="16"/>
  <c r="E11" i="16"/>
  <c r="B11" i="16"/>
  <c r="E10" i="16"/>
  <c r="B10" i="16"/>
  <c r="E9" i="16"/>
  <c r="A9" i="16"/>
  <c r="E8" i="16"/>
  <c r="A8" i="16"/>
  <c r="A3" i="16"/>
  <c r="E1" i="16"/>
  <c r="G48" i="15"/>
  <c r="B48" i="15"/>
  <c r="G47" i="15"/>
  <c r="B47" i="15"/>
  <c r="B12" i="15"/>
  <c r="B11" i="15"/>
  <c r="B10" i="15"/>
  <c r="B9" i="15"/>
  <c r="A8" i="15"/>
  <c r="A7" i="15"/>
  <c r="G1" i="15"/>
  <c r="E23" i="14"/>
  <c r="B23" i="14"/>
  <c r="E22" i="14"/>
  <c r="B22" i="14"/>
  <c r="B12" i="14"/>
  <c r="E11" i="14"/>
  <c r="B11" i="14"/>
  <c r="E10" i="14"/>
  <c r="B10" i="14"/>
  <c r="E9" i="14"/>
  <c r="B9" i="14"/>
  <c r="E8" i="14"/>
  <c r="A8" i="14"/>
  <c r="E7" i="14"/>
  <c r="A7" i="14"/>
  <c r="A3" i="14"/>
  <c r="E1" i="14"/>
  <c r="E50" i="13"/>
  <c r="B50" i="13"/>
  <c r="E49" i="13"/>
  <c r="B49" i="13"/>
  <c r="A32" i="13"/>
  <c r="E30" i="13"/>
  <c r="E27" i="13"/>
  <c r="B27" i="13"/>
  <c r="E26" i="13"/>
  <c r="B26" i="13"/>
  <c r="B12" i="13"/>
  <c r="E11" i="13"/>
  <c r="B11" i="13"/>
  <c r="E10" i="13"/>
  <c r="B10" i="13"/>
  <c r="E9" i="13"/>
  <c r="B9" i="13"/>
  <c r="E8" i="13"/>
  <c r="A8" i="13"/>
  <c r="E7" i="13"/>
  <c r="A7" i="13"/>
  <c r="E1" i="13"/>
  <c r="D72" i="12"/>
  <c r="B72" i="12"/>
  <c r="D71" i="12"/>
  <c r="B71" i="12"/>
  <c r="E36" i="12"/>
  <c r="D34" i="12"/>
  <c r="B34" i="12"/>
  <c r="D33" i="12"/>
  <c r="B33" i="12"/>
  <c r="B13" i="12"/>
  <c r="D12" i="12"/>
  <c r="B12" i="12"/>
  <c r="D11" i="12"/>
  <c r="B11" i="12"/>
  <c r="D10" i="12"/>
  <c r="B10" i="12"/>
  <c r="D9" i="12"/>
  <c r="A9" i="12"/>
  <c r="D8" i="12"/>
  <c r="A8" i="12"/>
  <c r="D108" i="11"/>
  <c r="B108" i="11"/>
  <c r="D107" i="11"/>
  <c r="B107" i="11"/>
  <c r="E73" i="11"/>
  <c r="D71" i="11"/>
  <c r="B71" i="11"/>
  <c r="D70" i="11"/>
  <c r="B70" i="11"/>
  <c r="E36" i="11"/>
  <c r="E34" i="11"/>
  <c r="B34" i="11"/>
  <c r="E33" i="11"/>
  <c r="B33" i="11"/>
  <c r="B12" i="11"/>
  <c r="D11" i="11"/>
  <c r="B11" i="11"/>
  <c r="D10" i="11"/>
  <c r="B10" i="11"/>
  <c r="D9" i="11"/>
  <c r="B9" i="11"/>
  <c r="D8" i="11"/>
  <c r="A8" i="11"/>
  <c r="D7" i="11"/>
  <c r="A7" i="11"/>
  <c r="D1" i="11"/>
  <c r="E25" i="10"/>
  <c r="B25" i="10"/>
  <c r="E24" i="10"/>
  <c r="B24" i="10"/>
  <c r="B12" i="10"/>
  <c r="E11" i="10"/>
  <c r="B11" i="10"/>
  <c r="E10" i="10"/>
  <c r="B10" i="10"/>
  <c r="E9" i="10"/>
  <c r="B9" i="10"/>
  <c r="E8" i="10"/>
  <c r="A8" i="10"/>
  <c r="E7" i="10"/>
  <c r="A7" i="10"/>
  <c r="E1" i="10"/>
  <c r="D26" i="9"/>
  <c r="B26" i="9"/>
  <c r="D25" i="9"/>
  <c r="B25" i="9"/>
  <c r="B12" i="9"/>
  <c r="D11" i="9"/>
  <c r="B11" i="9"/>
  <c r="D10" i="9"/>
  <c r="B10" i="9"/>
  <c r="D9" i="9"/>
  <c r="B9" i="9"/>
  <c r="D8" i="9"/>
  <c r="A8" i="9"/>
  <c r="D7" i="9"/>
  <c r="A7" i="9"/>
  <c r="E1" i="9"/>
  <c r="I26" i="8"/>
  <c r="H26" i="8"/>
  <c r="G26" i="8"/>
  <c r="F26" i="8"/>
  <c r="I25" i="8"/>
  <c r="H25" i="8"/>
  <c r="I24" i="8"/>
  <c r="H24" i="8"/>
  <c r="I23" i="8"/>
  <c r="H23" i="8"/>
  <c r="I22" i="8"/>
  <c r="H22" i="8"/>
  <c r="E22" i="8"/>
  <c r="B22" i="8"/>
  <c r="I21" i="8"/>
  <c r="H21" i="8"/>
  <c r="E21" i="8"/>
  <c r="B21" i="8"/>
  <c r="I20" i="8"/>
  <c r="H20" i="8"/>
  <c r="I19" i="8"/>
  <c r="H19" i="8"/>
  <c r="I18" i="8"/>
  <c r="H18" i="8"/>
  <c r="A18" i="8"/>
  <c r="A17" i="8"/>
  <c r="B12" i="8"/>
  <c r="F11" i="8"/>
  <c r="B11" i="8"/>
  <c r="F10" i="8"/>
  <c r="B10" i="8"/>
  <c r="F9" i="8"/>
  <c r="B9" i="8"/>
  <c r="F8" i="8"/>
  <c r="A8" i="8"/>
  <c r="F7" i="8"/>
  <c r="A7" i="8"/>
  <c r="G1" i="8"/>
  <c r="G329" i="7"/>
  <c r="C329" i="7"/>
  <c r="G328" i="7"/>
  <c r="C328" i="7"/>
  <c r="E218" i="7"/>
  <c r="E182" i="7"/>
  <c r="E149" i="7"/>
  <c r="B149" i="7"/>
  <c r="B274" i="7" s="1"/>
  <c r="M146" i="7"/>
  <c r="B218" i="7" s="1"/>
  <c r="B298" i="7" s="1"/>
  <c r="N76" i="7"/>
  <c r="N75" i="7"/>
  <c r="D43" i="7"/>
  <c r="B22" i="7"/>
  <c r="M21" i="7"/>
  <c r="M148" i="7" s="1"/>
  <c r="B21" i="7"/>
  <c r="M20" i="7"/>
  <c r="B20" i="7"/>
  <c r="B12" i="7"/>
  <c r="H11" i="7"/>
  <c r="B11" i="7"/>
  <c r="H10" i="7"/>
  <c r="B10" i="7"/>
  <c r="H9" i="7"/>
  <c r="B9" i="7"/>
  <c r="H8" i="7"/>
  <c r="A8" i="7"/>
  <c r="H7" i="7"/>
  <c r="A7" i="7"/>
  <c r="I1" i="7"/>
  <c r="E23" i="6"/>
  <c r="B23" i="6"/>
  <c r="E22" i="6"/>
  <c r="B22" i="6"/>
  <c r="B12" i="6"/>
  <c r="E11" i="6"/>
  <c r="B11" i="6"/>
  <c r="E10" i="6"/>
  <c r="B10" i="6"/>
  <c r="E9" i="6"/>
  <c r="B9" i="6"/>
  <c r="E8" i="6"/>
  <c r="A8" i="6"/>
  <c r="E7" i="6"/>
  <c r="A7" i="6"/>
  <c r="A3" i="6"/>
  <c r="A3" i="17" s="1"/>
  <c r="A32" i="17" s="1"/>
  <c r="A60" i="17" s="1"/>
  <c r="E1" i="6"/>
  <c r="G406" i="5"/>
  <c r="C406" i="5"/>
  <c r="G405" i="5"/>
  <c r="C405" i="5"/>
  <c r="B376" i="5"/>
  <c r="B364" i="5"/>
  <c r="B352" i="5"/>
  <c r="E296" i="5"/>
  <c r="B296" i="5"/>
  <c r="E260" i="5"/>
  <c r="B260" i="5"/>
  <c r="M198" i="5"/>
  <c r="B152" i="5"/>
  <c r="N79" i="5"/>
  <c r="N78" i="5"/>
  <c r="D42" i="5"/>
  <c r="B22" i="5"/>
  <c r="M21" i="5"/>
  <c r="B21" i="5"/>
  <c r="M20" i="5"/>
  <c r="B20" i="5"/>
  <c r="B13" i="5"/>
  <c r="B12" i="5"/>
  <c r="H11" i="5"/>
  <c r="B11" i="5"/>
  <c r="H10" i="5"/>
  <c r="B10" i="5"/>
  <c r="H9" i="5"/>
  <c r="B9" i="5"/>
  <c r="H8" i="5"/>
  <c r="A8" i="5"/>
  <c r="H7" i="5"/>
  <c r="A7" i="5"/>
  <c r="A3" i="5"/>
  <c r="A1" i="5"/>
  <c r="AA25" i="4"/>
  <c r="E25" i="4"/>
  <c r="B25" i="4"/>
  <c r="AA24" i="4"/>
  <c r="E24" i="4"/>
  <c r="B24" i="4"/>
  <c r="H22" i="4"/>
  <c r="E20" i="4"/>
  <c r="B20" i="4"/>
  <c r="E19" i="4"/>
  <c r="B19" i="4"/>
  <c r="E18" i="4"/>
  <c r="B18" i="4"/>
  <c r="E17" i="4"/>
  <c r="B17" i="4"/>
  <c r="E16" i="4"/>
  <c r="B16" i="4"/>
  <c r="A14" i="4"/>
  <c r="B12" i="4"/>
  <c r="B11" i="4"/>
  <c r="B10" i="4"/>
  <c r="B9" i="4"/>
  <c r="Z8" i="4"/>
  <c r="A8" i="4"/>
  <c r="A7" i="4"/>
  <c r="A3" i="4"/>
  <c r="A3" i="27" s="1"/>
  <c r="Z2" i="4"/>
  <c r="Z1" i="4"/>
  <c r="E1" i="4"/>
  <c r="A1" i="4"/>
  <c r="A1" i="28" s="1"/>
  <c r="H36" i="3"/>
  <c r="B24" i="3"/>
  <c r="B23" i="3"/>
  <c r="J21" i="3"/>
  <c r="L15" i="3"/>
  <c r="K15" i="3"/>
  <c r="J15" i="3"/>
  <c r="I15" i="3"/>
  <c r="B7" i="3"/>
  <c r="AA6" i="3"/>
  <c r="J6" i="3"/>
  <c r="I6" i="3"/>
  <c r="B2" i="3"/>
  <c r="B1" i="3"/>
  <c r="B3" i="2"/>
  <c r="B2" i="2"/>
  <c r="F1" i="2"/>
  <c r="A16" i="15" l="1"/>
  <c r="A1" i="10"/>
  <c r="A1" i="6"/>
  <c r="A1" i="8"/>
  <c r="A1" i="11"/>
  <c r="A73" i="11" s="1"/>
  <c r="A1" i="18"/>
  <c r="A1" i="27"/>
  <c r="A3" i="18"/>
  <c r="A3" i="10"/>
  <c r="A3" i="25"/>
  <c r="A1" i="9"/>
  <c r="A36" i="11"/>
  <c r="A1" i="12"/>
  <c r="A36" i="12" s="1"/>
  <c r="A1" i="15"/>
  <c r="A1" i="17"/>
  <c r="A30" i="17" s="1"/>
  <c r="A58" i="17" s="1"/>
  <c r="A1" i="19"/>
  <c r="A1" i="13"/>
  <c r="A30" i="13" s="1"/>
  <c r="A1" i="14"/>
  <c r="A1" i="16"/>
  <c r="A1" i="20"/>
  <c r="A1" i="22"/>
  <c r="A1" i="23" s="1"/>
  <c r="A1" i="24"/>
  <c r="A32" i="24" s="1"/>
  <c r="A60" i="24" s="1"/>
  <c r="A1" i="25"/>
  <c r="A3" i="8"/>
  <c r="A3" i="9"/>
  <c r="A3" i="11"/>
  <c r="A3" i="15"/>
  <c r="A3" i="24"/>
  <c r="A34" i="24" s="1"/>
  <c r="A62" i="24" s="1"/>
  <c r="A3" i="7"/>
  <c r="A3" i="12"/>
  <c r="A3" i="13"/>
  <c r="A3" i="20"/>
  <c r="B182" i="7"/>
  <c r="B286" i="7" s="1"/>
</calcChain>
</file>

<file path=xl/sharedStrings.xml><?xml version="1.0" encoding="utf-8"?>
<sst xmlns="http://schemas.openxmlformats.org/spreadsheetml/2006/main" count="1998" uniqueCount="1014">
  <si>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</si>
  <si>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</si>
  <si>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</si>
  <si>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</si>
  <si>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</si>
  <si>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</si>
  <si>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</si>
  <si>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</si>
  <si>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</si>
  <si>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</si>
  <si>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</si>
  <si>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</si>
  <si>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</si>
  <si>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</si>
  <si>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</si>
  <si>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</si>
  <si>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</si>
  <si>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</si>
  <si>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</si>
  <si>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</si>
  <si>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</si>
  <si>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</si>
  <si>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</si>
  <si>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</si>
  <si>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</si>
  <si>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</si>
  <si>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</si>
  <si>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</si>
  <si>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</si>
  <si>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</si>
  <si>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</si>
  <si>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</si>
  <si>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</si>
  <si>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</si>
  <si>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</si>
  <si>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</si>
  <si>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</si>
  <si>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</si>
  <si>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</si>
  <si>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</si>
  <si>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</si>
  <si>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</si>
  <si>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</si>
  <si>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</si>
  <si>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</si>
  <si>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</si>
  <si>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</si>
  <si>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</si>
  <si>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</si>
  <si>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</si>
  <si>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</si>
  <si>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</si>
  <si>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</si>
  <si>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</si>
  <si>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</si>
  <si>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</si>
  <si>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</si>
  <si>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</si>
  <si>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</si>
  <si>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</si>
  <si>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</si>
  <si>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</si>
  <si>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</si>
  <si>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</si>
  <si>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</si>
  <si>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</si>
  <si>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</si>
  <si>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</si>
  <si>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</si>
  <si>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</si>
  <si>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</si>
  <si>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</si>
  <si>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</si>
  <si>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</si>
  <si>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</si>
  <si>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</si>
  <si>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</si>
  <si>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</si>
  <si>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</si>
  <si>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</si>
  <si>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</si>
  <si>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</si>
  <si>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</si>
  <si>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</si>
  <si>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</si>
  <si>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</si>
  <si>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</si>
  <si>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</si>
  <si>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</si>
  <si>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</si>
  <si>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</si>
  <si>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</si>
  <si>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</si>
  <si>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</si>
  <si>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</si>
  <si>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</si>
  <si>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</si>
  <si>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</si>
  <si>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</si>
  <si>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</si>
  <si>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</si>
  <si>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</si>
  <si>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</si>
  <si>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</si>
  <si>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</si>
  <si>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</si>
  <si>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</si>
  <si>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</si>
  <si>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</si>
  <si>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</si>
  <si>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</si>
  <si>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</si>
  <si>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</si>
  <si>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</si>
  <si>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</si>
  <si>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</si>
  <si>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</si>
  <si>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</si>
  <si>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</si>
  <si>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</si>
  <si>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</si>
  <si>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</si>
  <si>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</si>
  <si>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</si>
  <si>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</si>
  <si>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</si>
  <si>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</si>
  <si>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</si>
  <si>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</si>
  <si>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</si>
  <si>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</si>
  <si>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</si>
  <si>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</si>
  <si>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</si>
  <si>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</si>
  <si>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</si>
  <si>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</si>
  <si>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</si>
  <si>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</si>
  <si>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</si>
  <si>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</si>
  <si>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</si>
  <si>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</si>
  <si>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</si>
  <si>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</si>
  <si>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</si>
  <si>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</si>
  <si>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</si>
  <si>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</si>
  <si>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</si>
  <si>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</si>
  <si>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</si>
  <si>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</si>
  <si>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</si>
  <si>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</si>
  <si>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</si>
  <si>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</si>
  <si>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</si>
  <si>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</si>
  <si>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</si>
  <si>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</si>
  <si>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</si>
  <si>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</si>
  <si>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</si>
  <si>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</si>
  <si>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</si>
  <si>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</si>
  <si>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</si>
  <si>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</si>
  <si>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</si>
  <si>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</si>
  <si>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</si>
  <si>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</si>
  <si>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</si>
  <si>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</si>
  <si>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</si>
  <si>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</si>
  <si>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</si>
  <si>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</si>
  <si>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</si>
  <si>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</si>
  <si>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</si>
  <si>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</si>
  <si>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</si>
  <si>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</si>
  <si>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</si>
  <si>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</si>
  <si>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</si>
  <si>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</si>
  <si>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</si>
  <si>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</si>
  <si>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</si>
  <si>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</si>
  <si>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</si>
  <si>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</si>
  <si>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</si>
  <si>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</si>
  <si>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</si>
  <si>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</si>
  <si>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</si>
  <si>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</si>
  <si>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</si>
  <si>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</si>
  <si>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</si>
  <si>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</si>
  <si>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</si>
  <si>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</si>
  <si>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</si>
  <si>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</si>
  <si>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</si>
  <si>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</si>
  <si>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</si>
  <si>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</si>
  <si>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</si>
  <si>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</si>
  <si>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</si>
  <si>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</si>
  <si>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</si>
  <si>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</si>
  <si>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</si>
  <si>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</si>
  <si>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</si>
  <si>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</si>
  <si>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</si>
  <si>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</si>
  <si>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</si>
  <si>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</si>
  <si>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</si>
  <si>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</si>
  <si>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</si>
  <si>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</si>
  <si>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</si>
  <si>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</si>
  <si>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</si>
  <si>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</si>
  <si>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</si>
  <si>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</si>
  <si>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</si>
  <si>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</si>
  <si>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</si>
  <si>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</si>
  <si>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</si>
  <si>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</si>
  <si>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</si>
  <si>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</si>
  <si>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</si>
  <si>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</si>
  <si>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</si>
  <si>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</si>
  <si>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</si>
  <si>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</si>
  <si>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</si>
  <si>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</si>
  <si>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</si>
  <si>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</si>
  <si>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</si>
  <si>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</si>
  <si>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</si>
  <si>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</si>
  <si>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</si>
  <si>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</si>
  <si>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</si>
  <si>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</si>
  <si>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</si>
  <si>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</si>
  <si>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</si>
  <si>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</si>
  <si>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</si>
  <si>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</si>
  <si>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</si>
  <si>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</si>
  <si>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</si>
  <si>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</si>
  <si>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</si>
  <si>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</si>
  <si>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</si>
  <si>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</si>
  <si>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</si>
  <si>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</si>
  <si>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</si>
  <si>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</si>
  <si>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</si>
  <si>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</si>
  <si>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</si>
  <si>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</si>
  <si>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</si>
  <si>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</si>
  <si>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</si>
  <si>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</si>
  <si>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</si>
  <si>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</si>
  <si>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</si>
  <si>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</si>
  <si>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</si>
  <si>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</si>
  <si>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</si>
  <si>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</si>
  <si>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</si>
  <si>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</si>
  <si>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</si>
  <si>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</si>
  <si>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</si>
  <si>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</si>
  <si>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</si>
  <si>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</si>
  <si>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</si>
  <si>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</si>
  <si>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</si>
  <si>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</si>
  <si>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</si>
  <si>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</si>
  <si>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</si>
  <si>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</si>
  <si>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</si>
  <si>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</si>
  <si>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</si>
  <si>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</si>
  <si>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</si>
  <si>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</si>
  <si>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</si>
  <si>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</si>
  <si>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</si>
  <si>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</si>
  <si>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</si>
  <si>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</si>
  <si>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</si>
  <si>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</si>
  <si>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</si>
  <si>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</si>
  <si>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</si>
  <si>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</si>
  <si>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</si>
  <si>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</si>
  <si>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</si>
  <si>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</si>
  <si>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</si>
  <si>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</si>
  <si>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</si>
  <si>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</si>
  <si>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</si>
  <si>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</si>
  <si>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</si>
  <si>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</si>
  <si>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</si>
  <si>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</si>
  <si>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</si>
  <si>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</si>
  <si>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</si>
  <si>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</si>
  <si>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</si>
  <si>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</si>
  <si>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</si>
  <si>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</si>
  <si>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</si>
  <si>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</si>
  <si>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</si>
  <si>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</si>
  <si>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</si>
  <si>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</si>
  <si>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</si>
  <si>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</si>
  <si>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</si>
  <si>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</si>
  <si>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</si>
  <si>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</si>
  <si>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</si>
  <si>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</si>
  <si>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</si>
  <si>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</si>
  <si>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</si>
  <si>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</si>
  <si>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</si>
  <si>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</si>
  <si>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</si>
  <si>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</si>
  <si>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</si>
  <si>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</si>
  <si>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</si>
  <si>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</si>
  <si>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</si>
  <si>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</si>
  <si>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</si>
  <si>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</si>
  <si>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</si>
  <si>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</si>
  <si>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</si>
  <si>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</si>
  <si>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</si>
  <si>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</si>
  <si>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</si>
  <si>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</si>
  <si>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</si>
  <si>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</si>
  <si>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</si>
  <si>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</si>
  <si>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</si>
  <si>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</si>
  <si>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</si>
  <si>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</si>
  <si>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</si>
  <si>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</si>
  <si>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</si>
  <si>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</si>
  <si>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</si>
  <si>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</si>
  <si>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</si>
  <si>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</si>
  <si>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</si>
  <si>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</si>
  <si>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</si>
  <si>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</si>
  <si>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</si>
  <si>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</si>
  <si>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</si>
  <si>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</si>
  <si>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</si>
  <si>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</si>
  <si>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</si>
  <si>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</si>
  <si>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</si>
  <si>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</si>
  <si>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</si>
  <si>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</si>
  <si>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</si>
  <si>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</si>
  <si>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</si>
  <si>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</si>
  <si>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</si>
  <si>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</si>
  <si>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</si>
  <si>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</si>
  <si>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</si>
  <si>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</si>
  <si>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</si>
  <si>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</si>
  <si>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</si>
  <si>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</si>
  <si>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</si>
  <si>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</si>
  <si>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</si>
  <si>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</si>
  <si>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</si>
  <si>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</si>
  <si>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</si>
  <si>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</si>
  <si>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</si>
  <si>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</si>
  <si>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</si>
  <si>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</si>
  <si>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</si>
  <si>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</si>
  <si>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</si>
  <si>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</si>
  <si>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</si>
  <si>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</si>
  <si>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</si>
  <si>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</si>
  <si>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</si>
  <si>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</si>
  <si>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</si>
  <si>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</si>
  <si>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</si>
  <si>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</si>
  <si>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</si>
  <si>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</si>
  <si>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</si>
  <si>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</si>
  <si>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</si>
  <si>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</si>
  <si>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</si>
  <si>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</si>
  <si>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</si>
  <si>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</si>
  <si>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</si>
  <si>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</si>
  <si>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</si>
  <si>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</si>
  <si>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</si>
  <si>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</si>
  <si>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</si>
  <si>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</si>
  <si>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</si>
  <si>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</si>
  <si>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</si>
  <si>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</si>
  <si>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</si>
  <si>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</si>
  <si>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</si>
  <si>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</si>
  <si>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</si>
  <si>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</si>
  <si>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</si>
  <si>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</si>
  <si>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</si>
  <si>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</si>
  <si>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</si>
  <si>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</si>
  <si>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</si>
  <si>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</si>
  <si>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</si>
  <si>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</si>
  <si>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</si>
  <si>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</si>
  <si>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</si>
  <si>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</si>
  <si>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</si>
  <si>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</si>
  <si>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</si>
  <si>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</si>
  <si>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</si>
  <si>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</si>
  <si>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</si>
  <si>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</si>
  <si>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</si>
  <si>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</si>
  <si>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</si>
  <si>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</si>
  <si>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</si>
  <si>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</si>
  <si>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</si>
  <si>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</si>
  <si>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</si>
  <si>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</si>
  <si>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</si>
  <si>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</si>
  <si>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</si>
  <si>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</si>
  <si>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</si>
  <si>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</si>
  <si>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</si>
  <si>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</si>
  <si>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</si>
  <si>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</si>
  <si>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</si>
  <si>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</si>
  <si>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</si>
  <si>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</si>
  <si>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</si>
  <si>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</si>
  <si>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</si>
  <si>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</si>
  <si>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</si>
  <si>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</si>
  <si>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</si>
  <si>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</si>
  <si>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</si>
  <si>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</si>
  <si>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</si>
  <si>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</si>
  <si>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</si>
  <si>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</si>
  <si>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</si>
  <si>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</si>
  <si>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</si>
  <si>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</si>
  <si>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</si>
  <si>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</si>
  <si>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</si>
  <si>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</si>
  <si>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</si>
  <si>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</si>
  <si>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</si>
  <si>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</si>
  <si>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</si>
  <si>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</si>
  <si>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</si>
  <si>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</si>
  <si>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</si>
  <si>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</si>
  <si>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</si>
  <si>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</si>
  <si>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</si>
  <si>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</si>
  <si>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</si>
  <si>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</si>
  <si>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</si>
  <si>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</si>
  <si>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</si>
  <si>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</si>
  <si>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</si>
  <si>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</si>
  <si>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</si>
  <si>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</si>
  <si>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</si>
  <si>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</si>
  <si>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</si>
  <si>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</si>
  <si>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</si>
  <si>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</si>
  <si>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</si>
  <si>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</si>
  <si>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</si>
  <si>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</si>
  <si>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</si>
  <si>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</si>
  <si>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</si>
  <si>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</si>
  <si>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</si>
  <si>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</si>
  <si>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</si>
  <si>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</si>
  <si>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</si>
  <si>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</si>
  <si>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</si>
  <si>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</si>
  <si>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</si>
  <si>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</si>
  <si>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</si>
  <si>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</si>
  <si>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</si>
  <si>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</si>
  <si>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</si>
  <si>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</si>
  <si>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</si>
  <si>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</si>
  <si>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</si>
  <si>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</si>
  <si>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</si>
  <si>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</si>
  <si>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</si>
  <si>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</si>
  <si>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</si>
  <si>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</si>
  <si>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</si>
  <si>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</si>
  <si>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</si>
  <si>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</si>
  <si>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</si>
  <si>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</si>
  <si>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</si>
  <si>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</si>
  <si>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</si>
  <si>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</si>
  <si>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</si>
  <si>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</si>
  <si>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</si>
  <si>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</si>
  <si>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</si>
  <si>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</si>
  <si>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</si>
  <si>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</si>
  <si>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</si>
  <si>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</si>
  <si>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</si>
  <si>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</si>
  <si>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</si>
  <si>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</si>
  <si>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</si>
  <si>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</si>
  <si>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</si>
  <si>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</si>
  <si>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</si>
  <si>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</si>
  <si>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</si>
  <si>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</si>
  <si>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</si>
  <si>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</si>
  <si>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</si>
  <si>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</si>
  <si>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</si>
  <si>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</si>
  <si>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</si>
  <si>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</si>
  <si>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</si>
  <si>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</si>
  <si>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</si>
  <si>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</si>
  <si>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</si>
  <si>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</si>
  <si>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</si>
  <si>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</si>
  <si>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</si>
  <si>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</si>
  <si>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</si>
  <si>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</si>
  <si>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</si>
  <si>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</si>
  <si>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</si>
  <si>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</si>
  <si>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</si>
  <si>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</si>
  <si>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</si>
  <si>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</si>
  <si>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</si>
  <si>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</si>
  <si>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</si>
  <si>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</si>
  <si>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</si>
  <si>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</si>
  <si>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</si>
  <si>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</si>
  <si>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</si>
  <si>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</si>
  <si>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</si>
  <si>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</si>
  <si>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</si>
  <si>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</si>
  <si>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</si>
  <si>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</si>
  <si>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</si>
  <si>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</si>
  <si>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</si>
  <si>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</si>
  <si>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</si>
  <si>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</si>
  <si>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</si>
  <si>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</si>
  <si>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</si>
  <si>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</si>
  <si>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</si>
  <si>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</si>
  <si>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</si>
  <si>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</si>
  <si>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</si>
  <si>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</si>
  <si>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</si>
  <si>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</si>
  <si>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</si>
  <si>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</si>
  <si>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</si>
  <si>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</si>
  <si>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</si>
  <si>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</si>
  <si>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</si>
  <si>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</si>
  <si>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</si>
  <si>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</si>
  <si>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</si>
  <si>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</si>
  <si>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</si>
  <si>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</si>
  <si>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</si>
  <si>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</si>
  <si>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</si>
  <si>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</si>
  <si>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</si>
  <si>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</si>
  <si>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</si>
  <si>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</si>
  <si>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</si>
  <si>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</si>
  <si>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</si>
  <si>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</si>
  <si>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</si>
  <si>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</si>
  <si>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</si>
  <si>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</si>
  <si>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</si>
  <si>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</si>
  <si>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</si>
  <si>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</si>
  <si>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</si>
  <si>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</si>
  <si>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</si>
  <si>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</si>
  <si>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</si>
  <si>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</si>
  <si>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</si>
  <si>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</si>
  <si>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</si>
  <si>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</si>
  <si>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</si>
  <si>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</si>
  <si>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</si>
  <si>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</si>
  <si>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</si>
  <si>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</si>
  <si>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</si>
  <si>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</si>
  <si>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</si>
  <si>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</si>
  <si>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</si>
  <si>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</si>
  <si>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</si>
  <si>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</si>
  <si>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</si>
  <si>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</si>
  <si>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</si>
  <si>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</si>
  <si>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</si>
  <si>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</si>
  <si>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</si>
  <si>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</si>
  <si>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</si>
  <si>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</si>
  <si>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</si>
  <si>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</si>
  <si>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</si>
  <si>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</si>
  <si>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</si>
  <si>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</si>
  <si>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</si>
  <si>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</si>
  <si>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</si>
  <si>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</si>
  <si>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</si>
  <si>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</si>
  <si>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</si>
  <si>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</si>
  <si>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</si>
  <si>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</si>
  <si>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</si>
  <si>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</si>
  <si>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</si>
  <si>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</si>
  <si>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</si>
  <si>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</si>
  <si>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</si>
  <si>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</si>
  <si>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</si>
  <si>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</si>
  <si>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</si>
  <si>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</si>
  <si>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</si>
  <si>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</si>
  <si>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</si>
  <si>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</si>
  <si>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</si>
  <si>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</si>
  <si>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</si>
  <si>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</si>
  <si>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</si>
  <si>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</si>
  <si>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</si>
  <si>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</si>
  <si>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</si>
  <si>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</si>
  <si>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</si>
  <si>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</si>
  <si>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</si>
  <si>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</si>
  <si>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</si>
  <si>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</si>
  <si>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</si>
  <si>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</si>
  <si>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</si>
  <si>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</si>
  <si>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</si>
  <si>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</si>
  <si>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</si>
  <si>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</si>
  <si>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</si>
  <si>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</si>
  <si>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</si>
  <si>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</si>
  <si>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</si>
  <si>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</si>
  <si>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</si>
  <si>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</si>
  <si>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</si>
  <si>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</si>
  <si>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</si>
  <si>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</si>
  <si>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</si>
  <si>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</si>
  <si>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</si>
  <si>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</si>
  <si>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</si>
  <si>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</si>
  <si>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</si>
  <si>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</si>
  <si>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</si>
  <si>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</si>
  <si>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</si>
  <si>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</si>
  <si>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</si>
  <si>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</si>
  <si>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</si>
  <si>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</si>
  <si>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</si>
  <si>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</si>
  <si>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</si>
  <si>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</si>
  <si>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</si>
  <si>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</si>
  <si>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</si>
  <si>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</si>
  <si>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</si>
  <si>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</si>
  <si>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</si>
  <si>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</si>
  <si>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</si>
  <si>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</si>
  <si>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</si>
  <si>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</si>
  <si>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</si>
  <si>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</si>
  <si>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</si>
  <si>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</si>
  <si>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</si>
  <si>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</si>
  <si>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</si>
  <si>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</si>
  <si>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</si>
  <si>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</si>
  <si>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</si>
  <si>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</si>
  <si>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</si>
  <si>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</si>
  <si>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</si>
  <si>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</si>
  <si>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</si>
  <si>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</si>
  <si>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</si>
  <si>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</si>
  <si>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</si>
  <si>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</si>
  <si>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</si>
  <si>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</si>
  <si>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</si>
  <si>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</si>
  <si>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</si>
  <si>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</si>
  <si>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</si>
  <si>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</si>
  <si>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</si>
  <si>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</si>
  <si>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</si>
  <si>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</si>
  <si>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</si>
  <si>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</si>
  <si>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</si>
  <si>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</si>
  <si>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</si>
  <si>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</si>
  <si>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</si>
  <si>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</si>
  <si>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</si>
  <si>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</si>
  <si>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</si>
  <si>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</si>
  <si>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</si>
  <si>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</si>
  <si>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</si>
  <si>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</si>
  <si>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</si>
  <si>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</si>
  <si>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</si>
  <si>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</si>
  <si>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</si>
  <si>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</si>
  <si>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</si>
  <si>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</si>
  <si>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</si>
  <si>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</si>
  <si>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</si>
  <si>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</si>
  <si>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</si>
  <si>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</si>
  <si>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</si>
  <si>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</si>
  <si>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</si>
  <si>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</si>
  <si>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</si>
  <si>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</si>
  <si>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</si>
  <si>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</si>
  <si>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</si>
  <si>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</si>
  <si>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Scope of work executed under the Contract</t>
  </si>
  <si>
    <t>Name of  Bidder</t>
  </si>
  <si>
    <t>B1</t>
  </si>
  <si>
    <t>B2</t>
  </si>
  <si>
    <t>Indicate details below in case Contract executed by bidder for Transformer</t>
  </si>
  <si>
    <t>Date as on which the above mentioned Transformers  were supplied</t>
  </si>
  <si>
    <t>Name of the Collaborator
{The qualifying data/details for collaborator for the equipment is to be furnished in Format-A  above)</t>
  </si>
  <si>
    <t>Period in months from the effective date of Contract</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</si>
  <si>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</si>
  <si>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</si>
  <si>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</si>
  <si>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</si>
  <si>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</si>
  <si>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</si>
  <si>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</si>
  <si>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</si>
  <si>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*Satisfactory operation means certificate issued by the Employer certifying the operation without any adverse remark.</t>
  </si>
  <si>
    <t>Note-1:</t>
  </si>
  <si>
    <t>Name of Contract Undertaken
(for 345kV or Higher Voltage class Transformers)</t>
  </si>
  <si>
    <t>MVA capacity of above mentioned units</t>
  </si>
  <si>
    <t>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</si>
  <si>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</si>
  <si>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Transformer (excluding Insulating Oil) (ratings above 10MVA or voltage above 33kV up to 400kV)</t>
  </si>
  <si>
    <t>2024- 2025</t>
  </si>
  <si>
    <t>2025- 2026</t>
  </si>
  <si>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</si>
  <si>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</si>
  <si>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t>FORMAT-B:</t>
    </r>
    <r>
      <rPr>
        <b/>
        <sz val="12"/>
        <rFont val="Book Antiqua"/>
        <family val="1"/>
      </rPr>
      <t xml:space="preserve"> 
Format for the Bidder in support of meeting the requirement of para 1.1.2, Annexure-A to BDS, Section-III, Volume-I of the Bidding Documents</t>
    </r>
  </si>
  <si>
    <t>Data/details:</t>
  </si>
  <si>
    <t>Voltage Level of Transformer manufactured in India &amp; type tested under the Contract based on technological support of Collaborator. (Indicate 220kV or above class only)</t>
  </si>
  <si>
    <t>Indicate Number of Transformer(s) under the contract</t>
  </si>
  <si>
    <t>Whether collaborator(s)  meets the technical experience criteria stipulated at 2.1 above, and the details of which is mentioned at Format-A above.</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</si>
  <si>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</si>
  <si>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(Choose whichever is applicable from the drop down menu)</t>
  </si>
  <si>
    <t>Do you have complete annual reports together with Audited statement of accounts of the company for FY 2021-22 (refer ITB Clause 9.3(c))</t>
  </si>
  <si>
    <t>2021-2022</t>
  </si>
  <si>
    <t>Certification by the Bidder per DoE Order in line with ITB Clause 2.0</t>
  </si>
  <si>
    <t>Bid Securing Declaration</t>
  </si>
  <si>
    <t xml:space="preserve">Attachment 1 Bid Security : Not Applicable </t>
  </si>
  <si>
    <t>Attachment 28: Bid Securing Declaration</t>
  </si>
  <si>
    <t>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</si>
  <si>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No. of years, the above Transformer are in satisfactory operation as on the date of Originally Scheduled bid opening mentioned above.</t>
  </si>
  <si>
    <r>
      <t>FORMAT-A:</t>
    </r>
    <r>
      <rPr>
        <b/>
        <sz val="12"/>
        <rFont val="Book Antiqua"/>
        <family val="1"/>
      </rPr>
      <t xml:space="preserve"> 
Format for the Bidder in support of meeting the requirement of para 1.1.1, Annexure-A to BDS, Section-III, Volume-I of the Bidding Documents</t>
    </r>
  </si>
  <si>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315MVA, 400/220/33kV 3-Ph Autotransformer</t>
    </r>
    <r>
      <rPr>
        <sz val="11"/>
        <rFont val="Book Antiqua"/>
        <family val="1"/>
      </rPr>
      <t xml:space="preserve"> and </t>
    </r>
    <r>
      <rPr>
        <b/>
        <sz val="11"/>
        <rFont val="Book Antiqua"/>
        <family val="1"/>
      </rPr>
      <t xml:space="preserve">500MVA, 400/220/33kV 3-Ph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</si>
  <si>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Price indices for copper wire rod, as published by IEEMA</t>
  </si>
  <si>
    <r>
      <t xml:space="preserve">We hereby furnish the relevant details pertaining to the price adjustment provisions for equipment as specified in your specifications and documents for the </t>
    </r>
    <r>
      <rPr>
        <b/>
        <sz val="11"/>
        <rFont val="Book Antiqua"/>
        <family val="1"/>
      </rPr>
      <t xml:space="preserve"> subject package</t>
    </r>
    <r>
      <rPr>
        <sz val="11"/>
        <rFont val="Book Antiqua"/>
        <family val="1"/>
      </rPr>
      <t>. The necessary documentary evidence is enclosed.</t>
    </r>
  </si>
  <si>
    <t>TR-38</t>
  </si>
  <si>
    <t>15 (Fifteen)</t>
  </si>
  <si>
    <t>CC/NT/W-TR/DOM/A02/23/01478/ 5002002700</t>
  </si>
  <si>
    <t>Transformer Package-TR38: 3 X 500MVA, 400/220kV (3-Ph) Transformer at Fathegarh-III PS  under Transmission system for evacuation of power from REZ in Rajasthan (20GW) under Phase-III Part E1</t>
  </si>
  <si>
    <t xml:space="preserve">AAAAAAAAAAA </t>
  </si>
  <si>
    <t>1.1.1	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 19.04.2023.</t>
  </si>
  <si>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of  the cost  of such equipment (s). This performance guarantee shall be in addition to Contract Performance Guarantee to be submitted by the Bidder.</t>
  </si>
  <si>
    <t>a) Net Worth for last 3 financial years should be positive
b) Minimum Average Annual Turnover* (MAAT) for best   three years i.e. 36 months out of last five financial years of the bidder  should be Rs 912.58 million. 
* Note- “Annual gross revenue from operations/gross operating income as incorporated in the profit &amp; loss account excluding other operative income/ other income”.
c) Bidder shall have Liquid Assets (LA) and/or evidence of access to or availability of credit facilities of not less than Rs. 152.10 million.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</si>
  <si>
    <t>Transformer Package-TR38: 3 X 500MVA, 400/220kV (3-Ph) Transformer at Fathegarh-III PS  under Transmission system for evacuation of power from
REZ in Rajasthan (20GW) under Phase-III Part 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</si>
</sst>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1">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sz val="12"/>
      <color indexed="12"/>
      <name val="Book Antiqua"/>
      <family val="1"/>
    </font>
    <font>
      <sz val="10"/>
      <color indexed="63"/>
      <name val="Arial"/>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70">
    <xf numFmtId="0" fontId="0" fillId="0" borderId="0" xfId="0"/>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0"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10" fillId="0" borderId="11" xfId="35" applyFont="1" applyBorder="1" applyAlignment="1" applyProtection="1">
      <alignment horizontal="center" vertical="top" wrapText="1"/>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9" fillId="2" borderId="6" xfId="35" applyFont="1" applyFill="1" applyBorder="1" applyAlignment="1" applyProtection="1">
      <alignment horizontal="left" vertical="center" wrapText="1"/>
      <protection locked="0"/>
    </xf>
    <xf numFmtId="1" fontId="5" fillId="0" borderId="0" xfId="0" applyNumberFormat="1" applyFont="1" applyAlignment="1" applyProtection="1">
      <alignment horizontal="center" vertical="center"/>
      <protection hidden="1"/>
    </xf>
    <xf numFmtId="0" fontId="67" fillId="17" borderId="0" xfId="35" applyFont="1" applyFill="1" applyAlignment="1" applyProtection="1">
      <alignment horizontal="right" vertical="top" indent="1"/>
      <protection hidden="1"/>
    </xf>
    <xf numFmtId="0" fontId="10"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center" vertical="center"/>
      <protection hidden="1"/>
    </xf>
    <xf numFmtId="0" fontId="49" fillId="0" borderId="0" xfId="0" applyFont="1" applyBorder="1" applyAlignment="1">
      <alignment horizontal="left"/>
    </xf>
    <xf numFmtId="0" fontId="10" fillId="0" borderId="0" xfId="0" applyFont="1" applyAlignment="1" applyProtection="1">
      <alignment horizontal="left" vertical="center"/>
      <protection hidden="1"/>
    </xf>
    <xf numFmtId="0" fontId="5" fillId="0" borderId="0" xfId="35" applyFont="1" applyAlignment="1" applyProtection="1">
      <alignment vertical="top"/>
      <protection hidden="1"/>
    </xf>
    <xf numFmtId="0" fontId="10" fillId="0" borderId="6" xfId="35" applyFont="1" applyBorder="1" applyAlignment="1" applyProtection="1">
      <alignment horizontal="center" vertical="center"/>
      <protection hidden="1"/>
    </xf>
    <xf numFmtId="0" fontId="10" fillId="0" borderId="0" xfId="35" applyFont="1" applyFill="1" applyBorder="1" applyAlignment="1" applyProtection="1">
      <alignment horizontal="left" vertical="center"/>
      <protection hidden="1"/>
    </xf>
    <xf numFmtId="0" fontId="49" fillId="0" borderId="0" xfId="35" applyFont="1" applyFill="1" applyBorder="1" applyAlignment="1" applyProtection="1">
      <alignment horizontal="left" vertical="center" wrapText="1"/>
      <protection hidden="1"/>
    </xf>
    <xf numFmtId="0" fontId="45" fillId="17" borderId="4" xfId="0" applyFont="1" applyFill="1" applyBorder="1" applyAlignment="1" applyProtection="1">
      <alignment vertical="center"/>
      <protection hidden="1"/>
    </xf>
    <xf numFmtId="0" fontId="8" fillId="0" borderId="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locked="0"/>
    </xf>
    <xf numFmtId="0" fontId="8" fillId="0" borderId="8" xfId="0" applyFont="1" applyBorder="1" applyAlignment="1" applyProtection="1">
      <alignment vertical="center" wrapText="1"/>
      <protection hidden="1"/>
    </xf>
    <xf numFmtId="0" fontId="2" fillId="2" borderId="11" xfId="0" applyFont="1" applyFill="1" applyBorder="1" applyAlignment="1" applyProtection="1">
      <alignment horizontal="center" vertical="center" wrapText="1"/>
    </xf>
    <xf numFmtId="0" fontId="5" fillId="0" borderId="26" xfId="0" applyFont="1" applyBorder="1" applyAlignment="1" applyProtection="1">
      <alignment vertical="top" wrapText="1"/>
      <protection hidden="1"/>
    </xf>
    <xf numFmtId="0" fontId="5" fillId="0" borderId="11" xfId="0" applyFont="1" applyBorder="1" applyAlignment="1" applyProtection="1">
      <alignment vertical="top" wrapText="1"/>
      <protection hidden="1"/>
    </xf>
    <xf numFmtId="0" fontId="9" fillId="0" borderId="0" xfId="0" applyFont="1" applyAlignment="1" applyProtection="1">
      <alignmen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center" vertical="center"/>
      <protection locked="0"/>
    </xf>
    <xf numFmtId="0" fontId="2" fillId="2" borderId="33" xfId="48" applyFont="1" applyFill="1" applyBorder="1" applyAlignment="1" applyProtection="1">
      <alignment horizontal="center" vertical="center"/>
      <protection locked="0"/>
    </xf>
    <xf numFmtId="0" fontId="2" fillId="2" borderId="16" xfId="48" applyFont="1" applyFill="1" applyBorder="1" applyAlignment="1" applyProtection="1">
      <alignment horizontal="center" vertical="center"/>
      <protection locked="0"/>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9" fillId="2" borderId="8" xfId="35" applyFont="1" applyFill="1" applyBorder="1" applyAlignment="1" applyProtection="1">
      <alignment horizontal="center" vertical="top" wrapText="1"/>
      <protection locked="0" hidden="1"/>
    </xf>
    <xf numFmtId="0" fontId="9" fillId="2" borderId="14" xfId="35" applyFont="1" applyFill="1" applyBorder="1" applyAlignment="1" applyProtection="1">
      <alignment horizontal="center" vertical="top" wrapText="1"/>
      <protection locked="0"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9" fillId="2" borderId="3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2" borderId="13" xfId="35" applyFont="1" applyFill="1" applyBorder="1" applyAlignment="1" applyProtection="1">
      <alignment horizontal="center" vertical="top" wrapText="1"/>
      <protection locked="0" hidden="1"/>
    </xf>
    <xf numFmtId="0" fontId="9" fillId="2" borderId="10" xfId="35" applyFont="1" applyFill="1" applyBorder="1" applyAlignment="1" applyProtection="1">
      <alignment horizontal="center" vertical="top" wrapText="1"/>
      <protection locked="0" hidden="1"/>
    </xf>
    <xf numFmtId="0" fontId="9" fillId="0" borderId="6" xfId="35" applyFont="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86" fillId="13" borderId="0" xfId="35" applyFont="1" applyFill="1" applyAlignment="1" applyProtection="1">
      <alignment horizontal="center" vertical="center" wrapText="1"/>
      <protection hidden="1"/>
    </xf>
    <xf numFmtId="0" fontId="87"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9" fillId="2" borderId="6" xfId="35" applyFont="1" applyFill="1" applyBorder="1" applyAlignment="1" applyProtection="1">
      <alignment horizontal="center" vertical="top" wrapText="1"/>
      <protection locked="0" hidden="1"/>
    </xf>
    <xf numFmtId="0" fontId="9" fillId="0" borderId="46"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56"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8" fillId="17" borderId="0" xfId="35" applyFont="1" applyFill="1" applyAlignment="1" applyProtection="1">
      <alignment vertical="top"/>
      <protection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10" fillId="0" borderId="6" xfId="35" applyFont="1" applyBorder="1" applyAlignment="1" applyProtection="1">
      <alignment horizontal="left" vertical="center"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5" fillId="2" borderId="3" xfId="35" applyFont="1" applyFill="1" applyBorder="1" applyAlignment="1" applyProtection="1">
      <alignment horizontal="left" vertical="center" wrapText="1"/>
      <protection locked="0"/>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26"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0" borderId="2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9" fillId="0" borderId="0" xfId="0" quotePrefix="1" applyFont="1" applyAlignment="1" applyProtection="1">
      <alignment horizontal="justify" vertical="top" wrapText="1"/>
      <protection hidden="1"/>
    </xf>
    <xf numFmtId="0" fontId="9" fillId="0" borderId="0" xfId="53" applyFont="1" applyFill="1" applyAlignment="1" applyProtection="1">
      <alignment horizontal="left" vertical="center"/>
      <protection hidden="1"/>
    </xf>
    <xf numFmtId="0" fontId="10" fillId="14" borderId="0" xfId="0" applyFont="1" applyFill="1" applyAlignment="1" applyProtection="1">
      <alignment horizontal="center" vertical="center"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3" borderId="12" xfId="52" applyFont="1" applyFill="1" applyBorder="1" applyAlignment="1" applyProtection="1">
      <alignment horizontal="center" vertical="center" wrapText="1"/>
      <protection hidden="1"/>
    </xf>
    <xf numFmtId="0" fontId="78" fillId="13"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89" fillId="0" borderId="29" xfId="35" applyFont="1" applyBorder="1" applyAlignment="1" applyProtection="1">
      <alignment horizontal="center" vertical="center"/>
      <protection hidden="1"/>
    </xf>
    <xf numFmtId="0" fontId="89" fillId="0" borderId="33" xfId="35" applyFont="1" applyBorder="1" applyAlignment="1" applyProtection="1">
      <alignment horizontal="center" vertical="center"/>
      <protection hidden="1"/>
    </xf>
    <xf numFmtId="0" fontId="89"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9" fillId="0" borderId="26" xfId="65" applyFont="1" applyFill="1" applyBorder="1" applyAlignment="1" applyProtection="1">
      <alignment horizontal="left" vertical="top" wrapText="1"/>
      <protection hidden="1"/>
    </xf>
    <xf numFmtId="0" fontId="9" fillId="0" borderId="3" xfId="65" applyFont="1" applyFill="1" applyBorder="1" applyAlignment="1" applyProtection="1">
      <alignment horizontal="left" vertical="top" wrapText="1"/>
      <protection hidden="1"/>
    </xf>
    <xf numFmtId="0" fontId="9" fillId="0" borderId="11" xfId="65" applyFont="1" applyFill="1" applyBorder="1" applyAlignment="1" applyProtection="1">
      <alignment horizontal="left" vertical="top" wrapText="1"/>
      <protection hidden="1"/>
    </xf>
    <xf numFmtId="0" fontId="10" fillId="15" borderId="0" xfId="0" applyFont="1" applyFill="1" applyBorder="1" applyAlignment="1" applyProtection="1">
      <alignment horizontal="justify" vertical="top" wrapText="1"/>
      <protection hidden="1"/>
    </xf>
    <xf numFmtId="172" fontId="10" fillId="0" borderId="0" xfId="0" applyNumberFormat="1" applyFont="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2"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4">
    <dxf>
      <font>
        <strike/>
      </font>
    </dxf>
    <dxf>
      <font>
        <strike/>
      </font>
    </dxf>
    <dxf>
      <font>
        <color theme="0"/>
      </font>
      <fill>
        <patternFill patternType="none">
          <bgColor indexed="65"/>
        </patternFill>
      </fill>
    </dxf>
    <dxf>
      <font>
        <strike/>
        <condense val="0"/>
        <extend val="0"/>
      </font>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H$20" lockText="1" noThreeD="1"/>
</file>

<file path=xl/ctrlProps/ctrlProp135.xml><?xml version="1.0" encoding="utf-8"?>
<formControlPr xmlns="http://schemas.microsoft.com/office/spreadsheetml/2009/9/main" objectType="CheckBox" fmlaLink="$H$21" lockText="1" noThreeD="1"/>
</file>

<file path=xl/ctrlProps/ctrlProp136.xml><?xml version="1.0" encoding="utf-8"?>
<formControlPr xmlns="http://schemas.microsoft.com/office/spreadsheetml/2009/9/main" objectType="CheckBox" fmlaLink="$H$20" lockText="1" noThreeD="1"/>
</file>

<file path=xl/ctrlProps/ctrlProp137.xml><?xml version="1.0" encoding="utf-8"?>
<formControlPr xmlns="http://schemas.microsoft.com/office/spreadsheetml/2009/9/main" objectType="Radio" firstButton="1" fmlaLink="$H$73" lockText="1" noThreeD="1"/>
</file>

<file path=xl/ctrlProps/ctrlProp138.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383058" y="47625"/>
          <a:ext cx="1109134" cy="1153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0858" y="47625"/>
          <a:ext cx="1109134" cy="97578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8571" y="66675"/>
          <a:ext cx="2046515" cy="919843"/>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21</xdr:row>
      <xdr:rowOff>573940</xdr:rowOff>
    </xdr:from>
    <xdr:to>
      <xdr:col>7</xdr:col>
      <xdr:colOff>154</xdr:colOff>
      <xdr:row>21</xdr:row>
      <xdr:rowOff>747295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21</xdr:row>
      <xdr:rowOff>565657</xdr:rowOff>
    </xdr:from>
    <xdr:to>
      <xdr:col>7</xdr:col>
      <xdr:colOff>673756</xdr:colOff>
      <xdr:row>21</xdr:row>
      <xdr:rowOff>826691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21</xdr:row>
      <xdr:rowOff>548513</xdr:rowOff>
    </xdr:from>
    <xdr:to>
      <xdr:col>5</xdr:col>
      <xdr:colOff>1203764</xdr:colOff>
      <xdr:row>21</xdr:row>
      <xdr:rowOff>739154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21</xdr:row>
      <xdr:rowOff>540229</xdr:rowOff>
    </xdr:from>
    <xdr:to>
      <xdr:col>6</xdr:col>
      <xdr:colOff>203037</xdr:colOff>
      <xdr:row>21</xdr:row>
      <xdr:rowOff>721277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3291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393"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52"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58"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46"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52"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798"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39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89"/>
              <a:ext cx="1619250" cy="701785"/>
              <a:chOff x="5519172" y="35863258"/>
              <a:chExt cx="1619250" cy="69442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58"/>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48"/>
              <a:ext cx="1464723" cy="715247"/>
              <a:chOff x="7272297" y="35845929"/>
              <a:chExt cx="1523220" cy="70793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9"/>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5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488"/>
              <a:ext cx="1524002" cy="715247"/>
              <a:chOff x="9197286" y="35837269"/>
              <a:chExt cx="1524002" cy="70793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9"/>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30"/>
              <a:ext cx="1619250" cy="553924"/>
              <a:chOff x="5519172" y="35863508"/>
              <a:chExt cx="1619250" cy="69414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08"/>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7" y="46591954"/>
              <a:ext cx="1560628" cy="502564"/>
              <a:chOff x="5519172" y="35863785"/>
              <a:chExt cx="1619245" cy="69402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785"/>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804"/>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6"/>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150"/>
                <a:ext cx="983667"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5" y="46606530"/>
              <a:ext cx="1543053" cy="490368"/>
              <a:chOff x="5519173" y="35863180"/>
              <a:chExt cx="1619254" cy="69481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80"/>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34"/>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50"/>
              <a:ext cx="1619250" cy="634456"/>
              <a:chOff x="5519172" y="35863186"/>
              <a:chExt cx="1619250" cy="694702"/>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29"/>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5" y="51158950"/>
              <a:ext cx="1641246" cy="634456"/>
              <a:chOff x="5519170" y="35863186"/>
              <a:chExt cx="1619275" cy="694702"/>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1"/>
                <a:ext cx="568944"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3" y="36219229"/>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8950"/>
              <a:ext cx="1428751" cy="634456"/>
              <a:chOff x="5519174" y="35863186"/>
              <a:chExt cx="1619252" cy="694702"/>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8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29"/>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479"/>
              <a:ext cx="1619250" cy="673354"/>
              <a:chOff x="5519172" y="35863614"/>
              <a:chExt cx="1619250" cy="69415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1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1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0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479"/>
              <a:ext cx="1619250" cy="673354"/>
              <a:chOff x="5519172" y="35863614"/>
              <a:chExt cx="1619255" cy="69415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1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1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107"/>
                <a:ext cx="983673"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479"/>
              <a:ext cx="1428751" cy="673354"/>
              <a:chOff x="5519174" y="35863614"/>
              <a:chExt cx="1619252" cy="69415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1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1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107"/>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312"/>
              <a:ext cx="1619250" cy="572007"/>
              <a:chOff x="5519172" y="35863279"/>
              <a:chExt cx="1619250" cy="694490"/>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0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4" y="66916945"/>
              <a:ext cx="1560628" cy="572007"/>
              <a:chOff x="5519172" y="35863279"/>
              <a:chExt cx="1619245" cy="694490"/>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108"/>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2" y="66924272"/>
              <a:ext cx="1581162" cy="572007"/>
              <a:chOff x="5519172" y="35863279"/>
              <a:chExt cx="1619270" cy="694490"/>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8" y="36219108"/>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29682281"/>
              <a:ext cx="2252662" cy="0"/>
              <a:chOff x="424" y="0"/>
              <a:chExt cx="7764901" cy="29682281"/>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5195" y="29682281"/>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5183" y="29682281"/>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5184" y="29682281"/>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5180" y="29682281"/>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5129" y="29682281"/>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29682281"/>
              <a:ext cx="2702719" cy="0"/>
              <a:chOff x="427" y="0"/>
              <a:chExt cx="10929584" cy="29682281"/>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9874" y="29682281"/>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9868" y="29682281"/>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9874" y="29682281"/>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9865" y="29682281"/>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9817" y="29682281"/>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7"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6</xdr:col>
          <xdr:colOff>3464</xdr:colOff>
          <xdr:row>92</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3" y="32872075"/>
              <a:ext cx="1347787" cy="1016923"/>
              <a:chOff x="5519165" y="35863346"/>
              <a:chExt cx="1619256" cy="694257"/>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2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3" y="35863346"/>
                <a:ext cx="63064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2" y="36218944"/>
                <a:ext cx="983669"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100551" y="47422594"/>
              <a:ext cx="1769361" cy="47422594"/>
              <a:chOff x="5415084" y="0"/>
              <a:chExt cx="2042940" cy="47422594"/>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438725" y="47422594"/>
                <a:ext cx="6083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415084" y="47422594"/>
                <a:ext cx="8872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60" y="0"/>
                <a:ext cx="6646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8018518" y="47422594"/>
              <a:ext cx="1245207" cy="47422594"/>
              <a:chOff x="6793415" y="0"/>
              <a:chExt cx="1099004" cy="47422594"/>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6992993" y="47422594"/>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7005126" y="47422594"/>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5"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8</xdr:col>
          <xdr:colOff>1584522</xdr:colOff>
          <xdr:row>118</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10329890" y="47422594"/>
              <a:ext cx="3176868" cy="47422594"/>
              <a:chOff x="6793409" y="0"/>
              <a:chExt cx="3527194" cy="47422594"/>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9452294" y="47422594"/>
                <a:ext cx="6083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9433312" y="47422594"/>
                <a:ext cx="8872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409"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92</xdr:row>
          <xdr:rowOff>247650</xdr:rowOff>
        </xdr:from>
        <xdr:to>
          <xdr:col>5</xdr:col>
          <xdr:colOff>733425</xdr:colOff>
          <xdr:row>92</xdr:row>
          <xdr:rowOff>695325</xdr:rowOff>
        </xdr:to>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92</xdr:row>
          <xdr:rowOff>247650</xdr:rowOff>
        </xdr:from>
        <xdr:to>
          <xdr:col>5</xdr:col>
          <xdr:colOff>733425</xdr:colOff>
          <xdr:row>92</xdr:row>
          <xdr:rowOff>695325</xdr:rowOff>
        </xdr:to>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92</xdr:row>
          <xdr:rowOff>247650</xdr:rowOff>
        </xdr:from>
        <xdr:to>
          <xdr:col>5</xdr:col>
          <xdr:colOff>733425</xdr:colOff>
          <xdr:row>92</xdr:row>
          <xdr:rowOff>695325</xdr:rowOff>
        </xdr:to>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xdr:colOff>
          <xdr:row>92</xdr:row>
          <xdr:rowOff>628650</xdr:rowOff>
        </xdr:from>
        <xdr:to>
          <xdr:col>5</xdr:col>
          <xdr:colOff>1295400</xdr:colOff>
          <xdr:row>92</xdr:row>
          <xdr:rowOff>971550</xdr:rowOff>
        </xdr:to>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92</xdr:row>
          <xdr:rowOff>200025</xdr:rowOff>
        </xdr:from>
        <xdr:to>
          <xdr:col>6</xdr:col>
          <xdr:colOff>1095375</xdr:colOff>
          <xdr:row>92</xdr:row>
          <xdr:rowOff>657225</xdr:rowOff>
        </xdr:to>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92</xdr:row>
          <xdr:rowOff>657225</xdr:rowOff>
        </xdr:from>
        <xdr:to>
          <xdr:col>6</xdr:col>
          <xdr:colOff>1295400</xdr:colOff>
          <xdr:row>92</xdr:row>
          <xdr:rowOff>1038225</xdr:rowOff>
        </xdr:to>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92</xdr:row>
          <xdr:rowOff>276225</xdr:rowOff>
        </xdr:from>
        <xdr:to>
          <xdr:col>8</xdr:col>
          <xdr:colOff>1095375</xdr:colOff>
          <xdr:row>92</xdr:row>
          <xdr:rowOff>638175</xdr:rowOff>
        </xdr:to>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92</xdr:row>
          <xdr:rowOff>609600</xdr:rowOff>
        </xdr:from>
        <xdr:to>
          <xdr:col>8</xdr:col>
          <xdr:colOff>1295400</xdr:colOff>
          <xdr:row>92</xdr:row>
          <xdr:rowOff>1038225</xdr:rowOff>
        </xdr:to>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91</xdr:row>
          <xdr:rowOff>38100</xdr:rowOff>
        </xdr:from>
        <xdr:to>
          <xdr:col>6</xdr:col>
          <xdr:colOff>447675</xdr:colOff>
          <xdr:row>91</xdr:row>
          <xdr:rowOff>523875</xdr:rowOff>
        </xdr:to>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91</xdr:row>
          <xdr:rowOff>38100</xdr:rowOff>
        </xdr:from>
        <xdr:to>
          <xdr:col>8</xdr:col>
          <xdr:colOff>447675</xdr:colOff>
          <xdr:row>91</xdr:row>
          <xdr:rowOff>523875</xdr:rowOff>
        </xdr:to>
        <xdr:sp macro="" textlink="">
          <xdr:nvSpPr>
            <xdr:cNvPr id="141434" name="Check Box 122" hidden="1">
              <a:extLst>
                <a:ext uri="{63B3BB69-23CF-44E3-9099-C40C66FF867C}">
                  <a14:compatExt spid="_x0000_s141434"/>
                </a:ext>
                <a:ext uri="{FF2B5EF4-FFF2-40B4-BE49-F238E27FC236}">
                  <a16:creationId xmlns:a16="http://schemas.microsoft.com/office/drawing/2014/main" id="{00000000-0008-0000-0600-00007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1038225</xdr:colOff>
          <xdr:row>91</xdr:row>
          <xdr:rowOff>38100</xdr:rowOff>
        </xdr:from>
        <xdr:to>
          <xdr:col>7</xdr:col>
          <xdr:colOff>952500</xdr:colOff>
          <xdr:row>91</xdr:row>
          <xdr:rowOff>523875</xdr:rowOff>
        </xdr:to>
        <xdr:sp macro="" textlink="">
          <xdr:nvSpPr>
            <xdr:cNvPr id="141435" name="Check Box 123" hidden="1">
              <a:extLst>
                <a:ext uri="{63B3BB69-23CF-44E3-9099-C40C66FF867C}">
                  <a14:compatExt spid="_x0000_s141435"/>
                </a:ext>
                <a:ext uri="{FF2B5EF4-FFF2-40B4-BE49-F238E27FC236}">
                  <a16:creationId xmlns:a16="http://schemas.microsoft.com/office/drawing/2014/main" id="{00000000-0008-0000-0600-00007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638175</xdr:colOff>
          <xdr:row>91</xdr:row>
          <xdr:rowOff>38100</xdr:rowOff>
        </xdr:from>
        <xdr:to>
          <xdr:col>8</xdr:col>
          <xdr:colOff>1466850</xdr:colOff>
          <xdr:row>91</xdr:row>
          <xdr:rowOff>523875</xdr:rowOff>
        </xdr:to>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57150</xdr:colOff>
          <xdr:row>91</xdr:row>
          <xdr:rowOff>542925</xdr:rowOff>
        </xdr:from>
        <xdr:to>
          <xdr:col>6</xdr:col>
          <xdr:colOff>533400</xdr:colOff>
          <xdr:row>92</xdr:row>
          <xdr:rowOff>180975</xdr:rowOff>
        </xdr:to>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91</xdr:row>
          <xdr:rowOff>542925</xdr:rowOff>
        </xdr:from>
        <xdr:to>
          <xdr:col>8</xdr:col>
          <xdr:colOff>533400</xdr:colOff>
          <xdr:row>92</xdr:row>
          <xdr:rowOff>180975</xdr:rowOff>
        </xdr:to>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1009650</xdr:colOff>
          <xdr:row>91</xdr:row>
          <xdr:rowOff>552450</xdr:rowOff>
        </xdr:from>
        <xdr:to>
          <xdr:col>7</xdr:col>
          <xdr:colOff>847725</xdr:colOff>
          <xdr:row>92</xdr:row>
          <xdr:rowOff>190500</xdr:rowOff>
        </xdr:to>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657225</xdr:colOff>
          <xdr:row>91</xdr:row>
          <xdr:rowOff>552450</xdr:rowOff>
        </xdr:from>
        <xdr:to>
          <xdr:col>8</xdr:col>
          <xdr:colOff>1476375</xdr:colOff>
          <xdr:row>92</xdr:row>
          <xdr:rowOff>190500</xdr:rowOff>
        </xdr:to>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116</xdr:row>
          <xdr:rowOff>34637</xdr:rowOff>
        </xdr:from>
        <xdr:to>
          <xdr:col>6</xdr:col>
          <xdr:colOff>3464</xdr:colOff>
          <xdr:row>117</xdr:row>
          <xdr:rowOff>194310</xdr:rowOff>
        </xdr:to>
        <xdr:grpSp>
          <xdr:nvGrpSpPr>
            <xdr:cNvPr id="52" name="Group 51">
              <a:extLst>
                <a:ext uri="{FF2B5EF4-FFF2-40B4-BE49-F238E27FC236}">
                  <a16:creationId xmlns:a16="http://schemas.microsoft.com/office/drawing/2014/main" id="{00000000-0008-0000-0600-000034000000}"/>
                </a:ext>
              </a:extLst>
            </xdr:cNvPr>
            <xdr:cNvGrpSpPr/>
          </xdr:nvGrpSpPr>
          <xdr:grpSpPr>
            <a:xfrm>
              <a:off x="5525583" y="45540325"/>
              <a:ext cx="1347787" cy="1016923"/>
              <a:chOff x="5519165" y="35863346"/>
              <a:chExt cx="1619256" cy="694257"/>
            </a:xfrm>
          </xdr:grpSpPr>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5527462" y="35863346"/>
                <a:ext cx="45242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6147103" y="35863346"/>
                <a:ext cx="63064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5519165"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6154752" y="36218944"/>
                <a:ext cx="983669"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117</xdr:row>
          <xdr:rowOff>247650</xdr:rowOff>
        </xdr:from>
        <xdr:to>
          <xdr:col>5</xdr:col>
          <xdr:colOff>733425</xdr:colOff>
          <xdr:row>117</xdr:row>
          <xdr:rowOff>695325</xdr:rowOff>
        </xdr:to>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117</xdr:row>
          <xdr:rowOff>247650</xdr:rowOff>
        </xdr:from>
        <xdr:to>
          <xdr:col>5</xdr:col>
          <xdr:colOff>733425</xdr:colOff>
          <xdr:row>117</xdr:row>
          <xdr:rowOff>695325</xdr:rowOff>
        </xdr:to>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117</xdr:row>
          <xdr:rowOff>247650</xdr:rowOff>
        </xdr:from>
        <xdr:to>
          <xdr:col>5</xdr:col>
          <xdr:colOff>733425</xdr:colOff>
          <xdr:row>117</xdr:row>
          <xdr:rowOff>695325</xdr:rowOff>
        </xdr:to>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xdr:colOff>
          <xdr:row>117</xdr:row>
          <xdr:rowOff>628650</xdr:rowOff>
        </xdr:from>
        <xdr:to>
          <xdr:col>5</xdr:col>
          <xdr:colOff>1295400</xdr:colOff>
          <xdr:row>117</xdr:row>
          <xdr:rowOff>971550</xdr:rowOff>
        </xdr:to>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117</xdr:row>
          <xdr:rowOff>200025</xdr:rowOff>
        </xdr:from>
        <xdr:to>
          <xdr:col>6</xdr:col>
          <xdr:colOff>1095375</xdr:colOff>
          <xdr:row>117</xdr:row>
          <xdr:rowOff>657225</xdr:rowOff>
        </xdr:to>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117</xdr:row>
          <xdr:rowOff>657225</xdr:rowOff>
        </xdr:from>
        <xdr:to>
          <xdr:col>6</xdr:col>
          <xdr:colOff>1295400</xdr:colOff>
          <xdr:row>117</xdr:row>
          <xdr:rowOff>1038225</xdr:rowOff>
        </xdr:to>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117</xdr:row>
          <xdr:rowOff>276225</xdr:rowOff>
        </xdr:from>
        <xdr:to>
          <xdr:col>8</xdr:col>
          <xdr:colOff>1095375</xdr:colOff>
          <xdr:row>117</xdr:row>
          <xdr:rowOff>638175</xdr:rowOff>
        </xdr:to>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117</xdr:row>
          <xdr:rowOff>609600</xdr:rowOff>
        </xdr:from>
        <xdr:to>
          <xdr:col>8</xdr:col>
          <xdr:colOff>1295400</xdr:colOff>
          <xdr:row>117</xdr:row>
          <xdr:rowOff>1038225</xdr:rowOff>
        </xdr:to>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116</xdr:row>
          <xdr:rowOff>38100</xdr:rowOff>
        </xdr:from>
        <xdr:to>
          <xdr:col>6</xdr:col>
          <xdr:colOff>447675</xdr:colOff>
          <xdr:row>116</xdr:row>
          <xdr:rowOff>523875</xdr:rowOff>
        </xdr:to>
        <xdr:sp macro="" textlink="">
          <xdr:nvSpPr>
            <xdr:cNvPr id="141453" name="Check Box 141" hidden="1">
              <a:extLst>
                <a:ext uri="{63B3BB69-23CF-44E3-9099-C40C66FF867C}">
                  <a14:compatExt spid="_x0000_s141453"/>
                </a:ext>
                <a:ext uri="{FF2B5EF4-FFF2-40B4-BE49-F238E27FC236}">
                  <a16:creationId xmlns:a16="http://schemas.microsoft.com/office/drawing/2014/main" id="{00000000-0008-0000-0600-00008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116</xdr:row>
          <xdr:rowOff>38100</xdr:rowOff>
        </xdr:from>
        <xdr:to>
          <xdr:col>8</xdr:col>
          <xdr:colOff>447675</xdr:colOff>
          <xdr:row>116</xdr:row>
          <xdr:rowOff>523875</xdr:rowOff>
        </xdr:to>
        <xdr:sp macro="" textlink="">
          <xdr:nvSpPr>
            <xdr:cNvPr id="141454" name="Check Box 142" hidden="1">
              <a:extLst>
                <a:ext uri="{63B3BB69-23CF-44E3-9099-C40C66FF867C}">
                  <a14:compatExt spid="_x0000_s141454"/>
                </a:ext>
                <a:ext uri="{FF2B5EF4-FFF2-40B4-BE49-F238E27FC236}">
                  <a16:creationId xmlns:a16="http://schemas.microsoft.com/office/drawing/2014/main" id="{00000000-0008-0000-0600-00008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1038225</xdr:colOff>
          <xdr:row>116</xdr:row>
          <xdr:rowOff>38100</xdr:rowOff>
        </xdr:from>
        <xdr:to>
          <xdr:col>7</xdr:col>
          <xdr:colOff>952500</xdr:colOff>
          <xdr:row>116</xdr:row>
          <xdr:rowOff>523875</xdr:rowOff>
        </xdr:to>
        <xdr:sp macro="" textlink="">
          <xdr:nvSpPr>
            <xdr:cNvPr id="141455" name="Check Box 143" hidden="1">
              <a:extLst>
                <a:ext uri="{63B3BB69-23CF-44E3-9099-C40C66FF867C}">
                  <a14:compatExt spid="_x0000_s141455"/>
                </a:ext>
                <a:ext uri="{FF2B5EF4-FFF2-40B4-BE49-F238E27FC236}">
                  <a16:creationId xmlns:a16="http://schemas.microsoft.com/office/drawing/2014/main" id="{00000000-0008-0000-0600-00008F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638175</xdr:colOff>
          <xdr:row>116</xdr:row>
          <xdr:rowOff>38100</xdr:rowOff>
        </xdr:from>
        <xdr:to>
          <xdr:col>8</xdr:col>
          <xdr:colOff>1466850</xdr:colOff>
          <xdr:row>116</xdr:row>
          <xdr:rowOff>523875</xdr:rowOff>
        </xdr:to>
        <xdr:sp macro="" textlink="">
          <xdr:nvSpPr>
            <xdr:cNvPr id="141456" name="Check Box 144" hidden="1">
              <a:extLst>
                <a:ext uri="{63B3BB69-23CF-44E3-9099-C40C66FF867C}">
                  <a14:compatExt spid="_x0000_s141456"/>
                </a:ext>
                <a:ext uri="{FF2B5EF4-FFF2-40B4-BE49-F238E27FC236}">
                  <a16:creationId xmlns:a16="http://schemas.microsoft.com/office/drawing/2014/main" id="{00000000-0008-0000-0600-00009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57150</xdr:colOff>
          <xdr:row>116</xdr:row>
          <xdr:rowOff>542925</xdr:rowOff>
        </xdr:from>
        <xdr:to>
          <xdr:col>6</xdr:col>
          <xdr:colOff>533400</xdr:colOff>
          <xdr:row>117</xdr:row>
          <xdr:rowOff>180975</xdr:rowOff>
        </xdr:to>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116</xdr:row>
          <xdr:rowOff>542925</xdr:rowOff>
        </xdr:from>
        <xdr:to>
          <xdr:col>8</xdr:col>
          <xdr:colOff>533400</xdr:colOff>
          <xdr:row>117</xdr:row>
          <xdr:rowOff>180975</xdr:rowOff>
        </xdr:to>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1009650</xdr:colOff>
          <xdr:row>116</xdr:row>
          <xdr:rowOff>552450</xdr:rowOff>
        </xdr:from>
        <xdr:to>
          <xdr:col>7</xdr:col>
          <xdr:colOff>847725</xdr:colOff>
          <xdr:row>117</xdr:row>
          <xdr:rowOff>190500</xdr:rowOff>
        </xdr:to>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657225</xdr:colOff>
          <xdr:row>116</xdr:row>
          <xdr:rowOff>552450</xdr:rowOff>
        </xdr:from>
        <xdr:to>
          <xdr:col>8</xdr:col>
          <xdr:colOff>1476375</xdr:colOff>
          <xdr:row>117</xdr:row>
          <xdr:rowOff>190500</xdr:rowOff>
        </xdr:to>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988219"/>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4CF9C0C-7FDC-4F57-BABD-91C9EAE4AE81}" protected="1">
  <header guid="{E4CF9C0C-7FDC-4F57-BABD-91C9EAE4AE81}" dateTime="2023-04-18T15:23:08" maxSheetId="31" userName="Kamal  Kumar Rathore {कमल कुमार राठौर}"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26" Type="http://schemas.openxmlformats.org/officeDocument/2006/relationships/printerSettings" Target="../printerSettings/printerSettings381.bin"/><Relationship Id="rId39" Type="http://schemas.openxmlformats.org/officeDocument/2006/relationships/printerSettings" Target="../printerSettings/printerSettings394.bin"/><Relationship Id="rId21" Type="http://schemas.openxmlformats.org/officeDocument/2006/relationships/printerSettings" Target="../printerSettings/printerSettings376.bin"/><Relationship Id="rId34" Type="http://schemas.openxmlformats.org/officeDocument/2006/relationships/printerSettings" Target="../printerSettings/printerSettings389.bin"/><Relationship Id="rId42" Type="http://schemas.openxmlformats.org/officeDocument/2006/relationships/printerSettings" Target="../printerSettings/printerSettings397.bin"/><Relationship Id="rId47" Type="http://schemas.openxmlformats.org/officeDocument/2006/relationships/printerSettings" Target="../printerSettings/printerSettings402.bin"/><Relationship Id="rId7" Type="http://schemas.openxmlformats.org/officeDocument/2006/relationships/printerSettings" Target="../printerSettings/printerSettings362.bin"/><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9" Type="http://schemas.openxmlformats.org/officeDocument/2006/relationships/printerSettings" Target="../printerSettings/printerSettings384.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printerSettings" Target="../printerSettings/printerSettings379.bin"/><Relationship Id="rId32" Type="http://schemas.openxmlformats.org/officeDocument/2006/relationships/printerSettings" Target="../printerSettings/printerSettings387.bin"/><Relationship Id="rId37" Type="http://schemas.openxmlformats.org/officeDocument/2006/relationships/printerSettings" Target="../printerSettings/printerSettings392.bin"/><Relationship Id="rId40" Type="http://schemas.openxmlformats.org/officeDocument/2006/relationships/printerSettings" Target="../printerSettings/printerSettings395.bin"/><Relationship Id="rId45" Type="http://schemas.openxmlformats.org/officeDocument/2006/relationships/printerSettings" Target="../printerSettings/printerSettings400.bin"/><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28" Type="http://schemas.openxmlformats.org/officeDocument/2006/relationships/printerSettings" Target="../printerSettings/printerSettings383.bin"/><Relationship Id="rId36" Type="http://schemas.openxmlformats.org/officeDocument/2006/relationships/printerSettings" Target="../printerSettings/printerSettings391.bin"/><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31" Type="http://schemas.openxmlformats.org/officeDocument/2006/relationships/printerSettings" Target="../printerSettings/printerSettings386.bin"/><Relationship Id="rId44" Type="http://schemas.openxmlformats.org/officeDocument/2006/relationships/printerSettings" Target="../printerSettings/printerSettings399.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 Id="rId27" Type="http://schemas.openxmlformats.org/officeDocument/2006/relationships/printerSettings" Target="../printerSettings/printerSettings382.bin"/><Relationship Id="rId30" Type="http://schemas.openxmlformats.org/officeDocument/2006/relationships/printerSettings" Target="../printerSettings/printerSettings385.bin"/><Relationship Id="rId35" Type="http://schemas.openxmlformats.org/officeDocument/2006/relationships/printerSettings" Target="../printerSettings/printerSettings390.bin"/><Relationship Id="rId43" Type="http://schemas.openxmlformats.org/officeDocument/2006/relationships/printerSettings" Target="../printerSettings/printerSettings398.bin"/><Relationship Id="rId48" Type="http://schemas.openxmlformats.org/officeDocument/2006/relationships/drawing" Target="../drawings/drawing9.xml"/><Relationship Id="rId8" Type="http://schemas.openxmlformats.org/officeDocument/2006/relationships/printerSettings" Target="../printerSettings/printerSettings363.bin"/><Relationship Id="rId3" Type="http://schemas.openxmlformats.org/officeDocument/2006/relationships/printerSettings" Target="../printerSettings/printerSettings358.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5" Type="http://schemas.openxmlformats.org/officeDocument/2006/relationships/printerSettings" Target="../printerSettings/printerSettings380.bin"/><Relationship Id="rId33" Type="http://schemas.openxmlformats.org/officeDocument/2006/relationships/printerSettings" Target="../printerSettings/printerSettings388.bin"/><Relationship Id="rId38" Type="http://schemas.openxmlformats.org/officeDocument/2006/relationships/printerSettings" Target="../printerSettings/printerSettings393.bin"/><Relationship Id="rId46" Type="http://schemas.openxmlformats.org/officeDocument/2006/relationships/printerSettings" Target="../printerSettings/printerSettings401.bin"/><Relationship Id="rId20" Type="http://schemas.openxmlformats.org/officeDocument/2006/relationships/printerSettings" Target="../printerSettings/printerSettings375.bin"/><Relationship Id="rId41" Type="http://schemas.openxmlformats.org/officeDocument/2006/relationships/printerSettings" Target="../printerSettings/printerSettings39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15.bin"/><Relationship Id="rId18" Type="http://schemas.openxmlformats.org/officeDocument/2006/relationships/printerSettings" Target="../printerSettings/printerSettings420.bin"/><Relationship Id="rId26" Type="http://schemas.openxmlformats.org/officeDocument/2006/relationships/printerSettings" Target="../printerSettings/printerSettings428.bin"/><Relationship Id="rId39" Type="http://schemas.openxmlformats.org/officeDocument/2006/relationships/printerSettings" Target="../printerSettings/printerSettings441.bin"/><Relationship Id="rId21" Type="http://schemas.openxmlformats.org/officeDocument/2006/relationships/printerSettings" Target="../printerSettings/printerSettings423.bin"/><Relationship Id="rId34" Type="http://schemas.openxmlformats.org/officeDocument/2006/relationships/printerSettings" Target="../printerSettings/printerSettings436.bin"/><Relationship Id="rId42" Type="http://schemas.openxmlformats.org/officeDocument/2006/relationships/printerSettings" Target="../printerSettings/printerSettings444.bin"/><Relationship Id="rId47" Type="http://schemas.openxmlformats.org/officeDocument/2006/relationships/printerSettings" Target="../printerSettings/printerSettings449.bin"/><Relationship Id="rId50" Type="http://schemas.openxmlformats.org/officeDocument/2006/relationships/ctrlProp" Target="../ctrlProps/ctrlProp134.xml"/><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6" Type="http://schemas.openxmlformats.org/officeDocument/2006/relationships/printerSettings" Target="../printerSettings/printerSettings418.bin"/><Relationship Id="rId29" Type="http://schemas.openxmlformats.org/officeDocument/2006/relationships/printerSettings" Target="../printerSettings/printerSettings431.bin"/><Relationship Id="rId11" Type="http://schemas.openxmlformats.org/officeDocument/2006/relationships/printerSettings" Target="../printerSettings/printerSettings413.bin"/><Relationship Id="rId24" Type="http://schemas.openxmlformats.org/officeDocument/2006/relationships/printerSettings" Target="../printerSettings/printerSettings426.bin"/><Relationship Id="rId32" Type="http://schemas.openxmlformats.org/officeDocument/2006/relationships/printerSettings" Target="../printerSettings/printerSettings434.bin"/><Relationship Id="rId37" Type="http://schemas.openxmlformats.org/officeDocument/2006/relationships/printerSettings" Target="../printerSettings/printerSettings439.bin"/><Relationship Id="rId40" Type="http://schemas.openxmlformats.org/officeDocument/2006/relationships/printerSettings" Target="../printerSettings/printerSettings442.bin"/><Relationship Id="rId45" Type="http://schemas.openxmlformats.org/officeDocument/2006/relationships/printerSettings" Target="../printerSettings/printerSettings447.bin"/><Relationship Id="rId5" Type="http://schemas.openxmlformats.org/officeDocument/2006/relationships/printerSettings" Target="../printerSettings/printerSettings407.bin"/><Relationship Id="rId15" Type="http://schemas.openxmlformats.org/officeDocument/2006/relationships/printerSettings" Target="../printerSettings/printerSettings417.bin"/><Relationship Id="rId23" Type="http://schemas.openxmlformats.org/officeDocument/2006/relationships/printerSettings" Target="../printerSettings/printerSettings425.bin"/><Relationship Id="rId28" Type="http://schemas.openxmlformats.org/officeDocument/2006/relationships/printerSettings" Target="../printerSettings/printerSettings430.bin"/><Relationship Id="rId36" Type="http://schemas.openxmlformats.org/officeDocument/2006/relationships/printerSettings" Target="../printerSettings/printerSettings438.bin"/><Relationship Id="rId49" Type="http://schemas.openxmlformats.org/officeDocument/2006/relationships/vmlDrawing" Target="../drawings/vmlDrawing3.vml"/><Relationship Id="rId10" Type="http://schemas.openxmlformats.org/officeDocument/2006/relationships/printerSettings" Target="../printerSettings/printerSettings412.bin"/><Relationship Id="rId19" Type="http://schemas.openxmlformats.org/officeDocument/2006/relationships/printerSettings" Target="../printerSettings/printerSettings421.bin"/><Relationship Id="rId31" Type="http://schemas.openxmlformats.org/officeDocument/2006/relationships/printerSettings" Target="../printerSettings/printerSettings433.bin"/><Relationship Id="rId44" Type="http://schemas.openxmlformats.org/officeDocument/2006/relationships/printerSettings" Target="../printerSettings/printerSettings446.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 Id="rId14" Type="http://schemas.openxmlformats.org/officeDocument/2006/relationships/printerSettings" Target="../printerSettings/printerSettings416.bin"/><Relationship Id="rId22" Type="http://schemas.openxmlformats.org/officeDocument/2006/relationships/printerSettings" Target="../printerSettings/printerSettings424.bin"/><Relationship Id="rId27" Type="http://schemas.openxmlformats.org/officeDocument/2006/relationships/printerSettings" Target="../printerSettings/printerSettings429.bin"/><Relationship Id="rId30" Type="http://schemas.openxmlformats.org/officeDocument/2006/relationships/printerSettings" Target="../printerSettings/printerSettings432.bin"/><Relationship Id="rId35" Type="http://schemas.openxmlformats.org/officeDocument/2006/relationships/printerSettings" Target="../printerSettings/printerSettings437.bin"/><Relationship Id="rId43" Type="http://schemas.openxmlformats.org/officeDocument/2006/relationships/printerSettings" Target="../printerSettings/printerSettings445.bin"/><Relationship Id="rId48" Type="http://schemas.openxmlformats.org/officeDocument/2006/relationships/drawing" Target="../drawings/drawing10.xml"/><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12" Type="http://schemas.openxmlformats.org/officeDocument/2006/relationships/printerSettings" Target="../printerSettings/printerSettings414.bin"/><Relationship Id="rId17" Type="http://schemas.openxmlformats.org/officeDocument/2006/relationships/printerSettings" Target="../printerSettings/printerSettings419.bin"/><Relationship Id="rId25" Type="http://schemas.openxmlformats.org/officeDocument/2006/relationships/printerSettings" Target="../printerSettings/printerSettings427.bin"/><Relationship Id="rId33" Type="http://schemas.openxmlformats.org/officeDocument/2006/relationships/printerSettings" Target="../printerSettings/printerSettings435.bin"/><Relationship Id="rId38" Type="http://schemas.openxmlformats.org/officeDocument/2006/relationships/printerSettings" Target="../printerSettings/printerSettings440.bin"/><Relationship Id="rId46" Type="http://schemas.openxmlformats.org/officeDocument/2006/relationships/printerSettings" Target="../printerSettings/printerSettings448.bin"/><Relationship Id="rId20" Type="http://schemas.openxmlformats.org/officeDocument/2006/relationships/printerSettings" Target="../printerSettings/printerSettings422.bin"/><Relationship Id="rId41" Type="http://schemas.openxmlformats.org/officeDocument/2006/relationships/printerSettings" Target="../printerSettings/printerSettings443.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26" Type="http://schemas.openxmlformats.org/officeDocument/2006/relationships/printerSettings" Target="../printerSettings/printerSettings475.bin"/><Relationship Id="rId3" Type="http://schemas.openxmlformats.org/officeDocument/2006/relationships/printerSettings" Target="../printerSettings/printerSettings452.bin"/><Relationship Id="rId21" Type="http://schemas.openxmlformats.org/officeDocument/2006/relationships/printerSettings" Target="../printerSettings/printerSettings470.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5" Type="http://schemas.openxmlformats.org/officeDocument/2006/relationships/printerSettings" Target="../printerSettings/printerSettings474.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20" Type="http://schemas.openxmlformats.org/officeDocument/2006/relationships/printerSettings" Target="../printerSettings/printerSettings469.bin"/><Relationship Id="rId29" Type="http://schemas.openxmlformats.org/officeDocument/2006/relationships/ctrlProp" Target="../ctrlProps/ctrlProp135.xml"/><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24" Type="http://schemas.openxmlformats.org/officeDocument/2006/relationships/printerSettings" Target="../printerSettings/printerSettings473.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23" Type="http://schemas.openxmlformats.org/officeDocument/2006/relationships/printerSettings" Target="../printerSettings/printerSettings472.bin"/><Relationship Id="rId28" Type="http://schemas.openxmlformats.org/officeDocument/2006/relationships/vmlDrawing" Target="../drawings/vmlDrawing4.vml"/><Relationship Id="rId10" Type="http://schemas.openxmlformats.org/officeDocument/2006/relationships/printerSettings" Target="../printerSettings/printerSettings459.bin"/><Relationship Id="rId19" Type="http://schemas.openxmlformats.org/officeDocument/2006/relationships/printerSettings" Target="../printerSettings/printerSettings468.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 Id="rId22" Type="http://schemas.openxmlformats.org/officeDocument/2006/relationships/printerSettings" Target="../printerSettings/printerSettings471.bin"/><Relationship Id="rId27"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26" Type="http://schemas.openxmlformats.org/officeDocument/2006/relationships/printerSettings" Target="../printerSettings/printerSettings501.bin"/><Relationship Id="rId39" Type="http://schemas.openxmlformats.org/officeDocument/2006/relationships/printerSettings" Target="../printerSettings/printerSettings514.bin"/><Relationship Id="rId21" Type="http://schemas.openxmlformats.org/officeDocument/2006/relationships/printerSettings" Target="../printerSettings/printerSettings496.bin"/><Relationship Id="rId34" Type="http://schemas.openxmlformats.org/officeDocument/2006/relationships/printerSettings" Target="../printerSettings/printerSettings509.bin"/><Relationship Id="rId42" Type="http://schemas.openxmlformats.org/officeDocument/2006/relationships/printerSettings" Target="../printerSettings/printerSettings517.bin"/><Relationship Id="rId47" Type="http://schemas.openxmlformats.org/officeDocument/2006/relationships/printerSettings" Target="../printerSettings/printerSettings522.bin"/><Relationship Id="rId50" Type="http://schemas.openxmlformats.org/officeDocument/2006/relationships/ctrlProp" Target="../ctrlProps/ctrlProp136.xml"/><Relationship Id="rId7" Type="http://schemas.openxmlformats.org/officeDocument/2006/relationships/printerSettings" Target="../printerSettings/printerSettings482.bin"/><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9" Type="http://schemas.openxmlformats.org/officeDocument/2006/relationships/printerSettings" Target="../printerSettings/printerSettings504.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32" Type="http://schemas.openxmlformats.org/officeDocument/2006/relationships/printerSettings" Target="../printerSettings/printerSettings507.bin"/><Relationship Id="rId37" Type="http://schemas.openxmlformats.org/officeDocument/2006/relationships/printerSettings" Target="../printerSettings/printerSettings512.bin"/><Relationship Id="rId40" Type="http://schemas.openxmlformats.org/officeDocument/2006/relationships/printerSettings" Target="../printerSettings/printerSettings515.bin"/><Relationship Id="rId45" Type="http://schemas.openxmlformats.org/officeDocument/2006/relationships/printerSettings" Target="../printerSettings/printerSettings520.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28" Type="http://schemas.openxmlformats.org/officeDocument/2006/relationships/printerSettings" Target="../printerSettings/printerSettings503.bin"/><Relationship Id="rId36" Type="http://schemas.openxmlformats.org/officeDocument/2006/relationships/printerSettings" Target="../printerSettings/printerSettings511.bin"/><Relationship Id="rId49" Type="http://schemas.openxmlformats.org/officeDocument/2006/relationships/vmlDrawing" Target="../drawings/vmlDrawing5.vml"/><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31" Type="http://schemas.openxmlformats.org/officeDocument/2006/relationships/printerSettings" Target="../printerSettings/printerSettings506.bin"/><Relationship Id="rId44" Type="http://schemas.openxmlformats.org/officeDocument/2006/relationships/printerSettings" Target="../printerSettings/printerSettings519.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 Id="rId27" Type="http://schemas.openxmlformats.org/officeDocument/2006/relationships/printerSettings" Target="../printerSettings/printerSettings502.bin"/><Relationship Id="rId30" Type="http://schemas.openxmlformats.org/officeDocument/2006/relationships/printerSettings" Target="../printerSettings/printerSettings505.bin"/><Relationship Id="rId35" Type="http://schemas.openxmlformats.org/officeDocument/2006/relationships/printerSettings" Target="../printerSettings/printerSettings510.bin"/><Relationship Id="rId43" Type="http://schemas.openxmlformats.org/officeDocument/2006/relationships/printerSettings" Target="../printerSettings/printerSettings518.bin"/><Relationship Id="rId48" Type="http://schemas.openxmlformats.org/officeDocument/2006/relationships/drawing" Target="../drawings/drawing12.xml"/><Relationship Id="rId8" Type="http://schemas.openxmlformats.org/officeDocument/2006/relationships/printerSettings" Target="../printerSettings/printerSettings483.bin"/><Relationship Id="rId3" Type="http://schemas.openxmlformats.org/officeDocument/2006/relationships/printerSettings" Target="../printerSettings/printerSettings478.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printerSettings" Target="../printerSettings/printerSettings500.bin"/><Relationship Id="rId33" Type="http://schemas.openxmlformats.org/officeDocument/2006/relationships/printerSettings" Target="../printerSettings/printerSettings508.bin"/><Relationship Id="rId38" Type="http://schemas.openxmlformats.org/officeDocument/2006/relationships/printerSettings" Target="../printerSettings/printerSettings513.bin"/><Relationship Id="rId46" Type="http://schemas.openxmlformats.org/officeDocument/2006/relationships/printerSettings" Target="../printerSettings/printerSettings521.bin"/><Relationship Id="rId20" Type="http://schemas.openxmlformats.org/officeDocument/2006/relationships/printerSettings" Target="../printerSettings/printerSettings495.bin"/><Relationship Id="rId41" Type="http://schemas.openxmlformats.org/officeDocument/2006/relationships/printerSettings" Target="../printerSettings/printerSettings516.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35.bin"/><Relationship Id="rId18" Type="http://schemas.openxmlformats.org/officeDocument/2006/relationships/printerSettings" Target="../printerSettings/printerSettings540.bin"/><Relationship Id="rId26" Type="http://schemas.openxmlformats.org/officeDocument/2006/relationships/printerSettings" Target="../printerSettings/printerSettings548.bin"/><Relationship Id="rId39" Type="http://schemas.openxmlformats.org/officeDocument/2006/relationships/printerSettings" Target="../printerSettings/printerSettings561.bin"/><Relationship Id="rId21" Type="http://schemas.openxmlformats.org/officeDocument/2006/relationships/printerSettings" Target="../printerSettings/printerSettings543.bin"/><Relationship Id="rId34" Type="http://schemas.openxmlformats.org/officeDocument/2006/relationships/printerSettings" Target="../printerSettings/printerSettings556.bin"/><Relationship Id="rId42" Type="http://schemas.openxmlformats.org/officeDocument/2006/relationships/printerSettings" Target="../printerSettings/printerSettings564.bin"/><Relationship Id="rId47" Type="http://schemas.openxmlformats.org/officeDocument/2006/relationships/drawing" Target="../drawings/drawing13.xml"/><Relationship Id="rId7" Type="http://schemas.openxmlformats.org/officeDocument/2006/relationships/printerSettings" Target="../printerSettings/printerSettings529.bin"/><Relationship Id="rId2" Type="http://schemas.openxmlformats.org/officeDocument/2006/relationships/printerSettings" Target="../printerSettings/printerSettings524.bin"/><Relationship Id="rId16" Type="http://schemas.openxmlformats.org/officeDocument/2006/relationships/printerSettings" Target="../printerSettings/printerSettings538.bin"/><Relationship Id="rId29" Type="http://schemas.openxmlformats.org/officeDocument/2006/relationships/printerSettings" Target="../printerSettings/printerSettings551.bin"/><Relationship Id="rId1" Type="http://schemas.openxmlformats.org/officeDocument/2006/relationships/printerSettings" Target="../printerSettings/printerSettings523.bin"/><Relationship Id="rId6" Type="http://schemas.openxmlformats.org/officeDocument/2006/relationships/printerSettings" Target="../printerSettings/printerSettings528.bin"/><Relationship Id="rId11" Type="http://schemas.openxmlformats.org/officeDocument/2006/relationships/printerSettings" Target="../printerSettings/printerSettings533.bin"/><Relationship Id="rId24" Type="http://schemas.openxmlformats.org/officeDocument/2006/relationships/printerSettings" Target="../printerSettings/printerSettings546.bin"/><Relationship Id="rId32" Type="http://schemas.openxmlformats.org/officeDocument/2006/relationships/printerSettings" Target="../printerSettings/printerSettings554.bin"/><Relationship Id="rId37" Type="http://schemas.openxmlformats.org/officeDocument/2006/relationships/printerSettings" Target="../printerSettings/printerSettings559.bin"/><Relationship Id="rId40" Type="http://schemas.openxmlformats.org/officeDocument/2006/relationships/printerSettings" Target="../printerSettings/printerSettings562.bin"/><Relationship Id="rId45" Type="http://schemas.openxmlformats.org/officeDocument/2006/relationships/printerSettings" Target="../printerSettings/printerSettings567.bin"/><Relationship Id="rId5" Type="http://schemas.openxmlformats.org/officeDocument/2006/relationships/printerSettings" Target="../printerSettings/printerSettings527.bin"/><Relationship Id="rId15" Type="http://schemas.openxmlformats.org/officeDocument/2006/relationships/printerSettings" Target="../printerSettings/printerSettings537.bin"/><Relationship Id="rId23" Type="http://schemas.openxmlformats.org/officeDocument/2006/relationships/printerSettings" Target="../printerSettings/printerSettings545.bin"/><Relationship Id="rId28" Type="http://schemas.openxmlformats.org/officeDocument/2006/relationships/printerSettings" Target="../printerSettings/printerSettings550.bin"/><Relationship Id="rId36" Type="http://schemas.openxmlformats.org/officeDocument/2006/relationships/printerSettings" Target="../printerSettings/printerSettings558.bin"/><Relationship Id="rId10" Type="http://schemas.openxmlformats.org/officeDocument/2006/relationships/printerSettings" Target="../printerSettings/printerSettings532.bin"/><Relationship Id="rId19" Type="http://schemas.openxmlformats.org/officeDocument/2006/relationships/printerSettings" Target="../printerSettings/printerSettings541.bin"/><Relationship Id="rId31" Type="http://schemas.openxmlformats.org/officeDocument/2006/relationships/printerSettings" Target="../printerSettings/printerSettings553.bin"/><Relationship Id="rId44" Type="http://schemas.openxmlformats.org/officeDocument/2006/relationships/printerSettings" Target="../printerSettings/printerSettings566.bin"/><Relationship Id="rId4" Type="http://schemas.openxmlformats.org/officeDocument/2006/relationships/printerSettings" Target="../printerSettings/printerSettings526.bin"/><Relationship Id="rId9" Type="http://schemas.openxmlformats.org/officeDocument/2006/relationships/printerSettings" Target="../printerSettings/printerSettings531.bin"/><Relationship Id="rId14" Type="http://schemas.openxmlformats.org/officeDocument/2006/relationships/printerSettings" Target="../printerSettings/printerSettings536.bin"/><Relationship Id="rId22" Type="http://schemas.openxmlformats.org/officeDocument/2006/relationships/printerSettings" Target="../printerSettings/printerSettings544.bin"/><Relationship Id="rId27" Type="http://schemas.openxmlformats.org/officeDocument/2006/relationships/printerSettings" Target="../printerSettings/printerSettings549.bin"/><Relationship Id="rId30" Type="http://schemas.openxmlformats.org/officeDocument/2006/relationships/printerSettings" Target="../printerSettings/printerSettings552.bin"/><Relationship Id="rId35" Type="http://schemas.openxmlformats.org/officeDocument/2006/relationships/printerSettings" Target="../printerSettings/printerSettings557.bin"/><Relationship Id="rId43" Type="http://schemas.openxmlformats.org/officeDocument/2006/relationships/printerSettings" Target="../printerSettings/printerSettings565.bin"/><Relationship Id="rId8" Type="http://schemas.openxmlformats.org/officeDocument/2006/relationships/printerSettings" Target="../printerSettings/printerSettings530.bin"/><Relationship Id="rId3" Type="http://schemas.openxmlformats.org/officeDocument/2006/relationships/printerSettings" Target="../printerSettings/printerSettings525.bin"/><Relationship Id="rId12" Type="http://schemas.openxmlformats.org/officeDocument/2006/relationships/printerSettings" Target="../printerSettings/printerSettings534.bin"/><Relationship Id="rId17" Type="http://schemas.openxmlformats.org/officeDocument/2006/relationships/printerSettings" Target="../printerSettings/printerSettings539.bin"/><Relationship Id="rId25" Type="http://schemas.openxmlformats.org/officeDocument/2006/relationships/printerSettings" Target="../printerSettings/printerSettings547.bin"/><Relationship Id="rId33" Type="http://schemas.openxmlformats.org/officeDocument/2006/relationships/printerSettings" Target="../printerSettings/printerSettings555.bin"/><Relationship Id="rId38" Type="http://schemas.openxmlformats.org/officeDocument/2006/relationships/printerSettings" Target="../printerSettings/printerSettings560.bin"/><Relationship Id="rId46" Type="http://schemas.openxmlformats.org/officeDocument/2006/relationships/printerSettings" Target="../printerSettings/printerSettings568.bin"/><Relationship Id="rId20" Type="http://schemas.openxmlformats.org/officeDocument/2006/relationships/printerSettings" Target="../printerSettings/printerSettings542.bin"/><Relationship Id="rId41" Type="http://schemas.openxmlformats.org/officeDocument/2006/relationships/printerSettings" Target="../printerSettings/printerSettings563.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9" Type="http://schemas.openxmlformats.org/officeDocument/2006/relationships/printerSettings" Target="../printerSettings/printerSettings607.bin"/><Relationship Id="rId21" Type="http://schemas.openxmlformats.org/officeDocument/2006/relationships/printerSettings" Target="../printerSettings/printerSettings589.bin"/><Relationship Id="rId34" Type="http://schemas.openxmlformats.org/officeDocument/2006/relationships/printerSettings" Target="../printerSettings/printerSettings602.bin"/><Relationship Id="rId42" Type="http://schemas.openxmlformats.org/officeDocument/2006/relationships/printerSettings" Target="../printerSettings/printerSettings610.bin"/><Relationship Id="rId47" Type="http://schemas.openxmlformats.org/officeDocument/2006/relationships/printerSettings" Target="../printerSettings/printerSettings615.bin"/><Relationship Id="rId7" Type="http://schemas.openxmlformats.org/officeDocument/2006/relationships/printerSettings" Target="../printerSettings/printerSettings575.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9" Type="http://schemas.openxmlformats.org/officeDocument/2006/relationships/printerSettings" Target="../printerSettings/printerSettings597.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32" Type="http://schemas.openxmlformats.org/officeDocument/2006/relationships/printerSettings" Target="../printerSettings/printerSettings600.bin"/><Relationship Id="rId37" Type="http://schemas.openxmlformats.org/officeDocument/2006/relationships/printerSettings" Target="../printerSettings/printerSettings605.bin"/><Relationship Id="rId40" Type="http://schemas.openxmlformats.org/officeDocument/2006/relationships/printerSettings" Target="../printerSettings/printerSettings608.bin"/><Relationship Id="rId45" Type="http://schemas.openxmlformats.org/officeDocument/2006/relationships/printerSettings" Target="../printerSettings/printerSettings613.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28" Type="http://schemas.openxmlformats.org/officeDocument/2006/relationships/printerSettings" Target="../printerSettings/printerSettings596.bin"/><Relationship Id="rId36" Type="http://schemas.openxmlformats.org/officeDocument/2006/relationships/printerSettings" Target="../printerSettings/printerSettings604.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31" Type="http://schemas.openxmlformats.org/officeDocument/2006/relationships/printerSettings" Target="../printerSettings/printerSettings599.bin"/><Relationship Id="rId44" Type="http://schemas.openxmlformats.org/officeDocument/2006/relationships/printerSettings" Target="../printerSettings/printerSettings612.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 Id="rId30" Type="http://schemas.openxmlformats.org/officeDocument/2006/relationships/printerSettings" Target="../printerSettings/printerSettings598.bin"/><Relationship Id="rId35" Type="http://schemas.openxmlformats.org/officeDocument/2006/relationships/printerSettings" Target="../printerSettings/printerSettings603.bin"/><Relationship Id="rId43" Type="http://schemas.openxmlformats.org/officeDocument/2006/relationships/printerSettings" Target="../printerSettings/printerSettings611.bin"/><Relationship Id="rId8" Type="http://schemas.openxmlformats.org/officeDocument/2006/relationships/printerSettings" Target="../printerSettings/printerSettings576.bin"/><Relationship Id="rId3" Type="http://schemas.openxmlformats.org/officeDocument/2006/relationships/printerSettings" Target="../printerSettings/printerSettings571.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33" Type="http://schemas.openxmlformats.org/officeDocument/2006/relationships/printerSettings" Target="../printerSettings/printerSettings601.bin"/><Relationship Id="rId38" Type="http://schemas.openxmlformats.org/officeDocument/2006/relationships/printerSettings" Target="../printerSettings/printerSettings606.bin"/><Relationship Id="rId46" Type="http://schemas.openxmlformats.org/officeDocument/2006/relationships/printerSettings" Target="../printerSettings/printerSettings614.bin"/><Relationship Id="rId20" Type="http://schemas.openxmlformats.org/officeDocument/2006/relationships/printerSettings" Target="../printerSettings/printerSettings588.bin"/><Relationship Id="rId41" Type="http://schemas.openxmlformats.org/officeDocument/2006/relationships/printerSettings" Target="../printerSettings/printerSettings609.bin"/></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printerSettings" Target="../printerSettings/printerSettings618.bin"/><Relationship Id="rId7" Type="http://schemas.openxmlformats.org/officeDocument/2006/relationships/printerSettings" Target="../printerSettings/printerSettings622.bin"/><Relationship Id="rId2" Type="http://schemas.openxmlformats.org/officeDocument/2006/relationships/printerSettings" Target="../printerSettings/printerSettings617.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5" Type="http://schemas.openxmlformats.org/officeDocument/2006/relationships/printerSettings" Target="../printerSettings/printerSettings620.bin"/><Relationship Id="rId4" Type="http://schemas.openxmlformats.org/officeDocument/2006/relationships/printerSettings" Target="../printerSettings/printerSettings619.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35.bin"/><Relationship Id="rId18" Type="http://schemas.openxmlformats.org/officeDocument/2006/relationships/printerSettings" Target="../printerSettings/printerSettings640.bin"/><Relationship Id="rId26" Type="http://schemas.openxmlformats.org/officeDocument/2006/relationships/printerSettings" Target="../printerSettings/printerSettings648.bin"/><Relationship Id="rId39" Type="http://schemas.openxmlformats.org/officeDocument/2006/relationships/printerSettings" Target="../printerSettings/printerSettings661.bin"/><Relationship Id="rId21" Type="http://schemas.openxmlformats.org/officeDocument/2006/relationships/printerSettings" Target="../printerSettings/printerSettings643.bin"/><Relationship Id="rId34" Type="http://schemas.openxmlformats.org/officeDocument/2006/relationships/printerSettings" Target="../printerSettings/printerSettings656.bin"/><Relationship Id="rId42" Type="http://schemas.openxmlformats.org/officeDocument/2006/relationships/printerSettings" Target="../printerSettings/printerSettings664.bin"/><Relationship Id="rId47" Type="http://schemas.openxmlformats.org/officeDocument/2006/relationships/printerSettings" Target="../printerSettings/printerSettings669.bin"/><Relationship Id="rId7" Type="http://schemas.openxmlformats.org/officeDocument/2006/relationships/printerSettings" Target="../printerSettings/printerSettings629.bin"/><Relationship Id="rId2" Type="http://schemas.openxmlformats.org/officeDocument/2006/relationships/printerSettings" Target="../printerSettings/printerSettings624.bin"/><Relationship Id="rId16" Type="http://schemas.openxmlformats.org/officeDocument/2006/relationships/printerSettings" Target="../printerSettings/printerSettings638.bin"/><Relationship Id="rId29" Type="http://schemas.openxmlformats.org/officeDocument/2006/relationships/printerSettings" Target="../printerSettings/printerSettings651.bin"/><Relationship Id="rId1" Type="http://schemas.openxmlformats.org/officeDocument/2006/relationships/printerSettings" Target="../printerSettings/printerSettings623.bin"/><Relationship Id="rId6" Type="http://schemas.openxmlformats.org/officeDocument/2006/relationships/printerSettings" Target="../printerSettings/printerSettings628.bin"/><Relationship Id="rId11" Type="http://schemas.openxmlformats.org/officeDocument/2006/relationships/printerSettings" Target="../printerSettings/printerSettings633.bin"/><Relationship Id="rId24" Type="http://schemas.openxmlformats.org/officeDocument/2006/relationships/printerSettings" Target="../printerSettings/printerSettings646.bin"/><Relationship Id="rId32" Type="http://schemas.openxmlformats.org/officeDocument/2006/relationships/printerSettings" Target="../printerSettings/printerSettings654.bin"/><Relationship Id="rId37" Type="http://schemas.openxmlformats.org/officeDocument/2006/relationships/printerSettings" Target="../printerSettings/printerSettings659.bin"/><Relationship Id="rId40" Type="http://schemas.openxmlformats.org/officeDocument/2006/relationships/printerSettings" Target="../printerSettings/printerSettings662.bin"/><Relationship Id="rId45" Type="http://schemas.openxmlformats.org/officeDocument/2006/relationships/printerSettings" Target="../printerSettings/printerSettings667.bin"/><Relationship Id="rId5" Type="http://schemas.openxmlformats.org/officeDocument/2006/relationships/printerSettings" Target="../printerSettings/printerSettings627.bin"/><Relationship Id="rId15" Type="http://schemas.openxmlformats.org/officeDocument/2006/relationships/printerSettings" Target="../printerSettings/printerSettings637.bin"/><Relationship Id="rId23" Type="http://schemas.openxmlformats.org/officeDocument/2006/relationships/printerSettings" Target="../printerSettings/printerSettings645.bin"/><Relationship Id="rId28" Type="http://schemas.openxmlformats.org/officeDocument/2006/relationships/printerSettings" Target="../printerSettings/printerSettings650.bin"/><Relationship Id="rId36" Type="http://schemas.openxmlformats.org/officeDocument/2006/relationships/printerSettings" Target="../printerSettings/printerSettings658.bin"/><Relationship Id="rId10" Type="http://schemas.openxmlformats.org/officeDocument/2006/relationships/printerSettings" Target="../printerSettings/printerSettings632.bin"/><Relationship Id="rId19" Type="http://schemas.openxmlformats.org/officeDocument/2006/relationships/printerSettings" Target="../printerSettings/printerSettings641.bin"/><Relationship Id="rId31" Type="http://schemas.openxmlformats.org/officeDocument/2006/relationships/printerSettings" Target="../printerSettings/printerSettings653.bin"/><Relationship Id="rId44" Type="http://schemas.openxmlformats.org/officeDocument/2006/relationships/printerSettings" Target="../printerSettings/printerSettings666.bin"/><Relationship Id="rId4" Type="http://schemas.openxmlformats.org/officeDocument/2006/relationships/printerSettings" Target="../printerSettings/printerSettings626.bin"/><Relationship Id="rId9" Type="http://schemas.openxmlformats.org/officeDocument/2006/relationships/printerSettings" Target="../printerSettings/printerSettings631.bin"/><Relationship Id="rId14" Type="http://schemas.openxmlformats.org/officeDocument/2006/relationships/printerSettings" Target="../printerSettings/printerSettings636.bin"/><Relationship Id="rId22" Type="http://schemas.openxmlformats.org/officeDocument/2006/relationships/printerSettings" Target="../printerSettings/printerSettings644.bin"/><Relationship Id="rId27" Type="http://schemas.openxmlformats.org/officeDocument/2006/relationships/printerSettings" Target="../printerSettings/printerSettings649.bin"/><Relationship Id="rId30" Type="http://schemas.openxmlformats.org/officeDocument/2006/relationships/printerSettings" Target="../printerSettings/printerSettings652.bin"/><Relationship Id="rId35" Type="http://schemas.openxmlformats.org/officeDocument/2006/relationships/printerSettings" Target="../printerSettings/printerSettings657.bin"/><Relationship Id="rId43" Type="http://schemas.openxmlformats.org/officeDocument/2006/relationships/printerSettings" Target="../printerSettings/printerSettings665.bin"/><Relationship Id="rId48" Type="http://schemas.openxmlformats.org/officeDocument/2006/relationships/drawing" Target="../drawings/drawing15.xml"/><Relationship Id="rId8" Type="http://schemas.openxmlformats.org/officeDocument/2006/relationships/printerSettings" Target="../printerSettings/printerSettings630.bin"/><Relationship Id="rId3" Type="http://schemas.openxmlformats.org/officeDocument/2006/relationships/printerSettings" Target="../printerSettings/printerSettings625.bin"/><Relationship Id="rId12" Type="http://schemas.openxmlformats.org/officeDocument/2006/relationships/printerSettings" Target="../printerSettings/printerSettings634.bin"/><Relationship Id="rId17" Type="http://schemas.openxmlformats.org/officeDocument/2006/relationships/printerSettings" Target="../printerSettings/printerSettings639.bin"/><Relationship Id="rId25" Type="http://schemas.openxmlformats.org/officeDocument/2006/relationships/printerSettings" Target="../printerSettings/printerSettings647.bin"/><Relationship Id="rId33" Type="http://schemas.openxmlformats.org/officeDocument/2006/relationships/printerSettings" Target="../printerSettings/printerSettings655.bin"/><Relationship Id="rId38" Type="http://schemas.openxmlformats.org/officeDocument/2006/relationships/printerSettings" Target="../printerSettings/printerSettings660.bin"/><Relationship Id="rId46" Type="http://schemas.openxmlformats.org/officeDocument/2006/relationships/printerSettings" Target="../printerSettings/printerSettings668.bin"/><Relationship Id="rId20" Type="http://schemas.openxmlformats.org/officeDocument/2006/relationships/printerSettings" Target="../printerSettings/printerSettings642.bin"/><Relationship Id="rId41" Type="http://schemas.openxmlformats.org/officeDocument/2006/relationships/printerSettings" Target="../printerSettings/printerSettings66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77.bin"/><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printerSettings" Target="../printerSettings/printerSettings695.bin"/><Relationship Id="rId3" Type="http://schemas.openxmlformats.org/officeDocument/2006/relationships/printerSettings" Target="../printerSettings/printerSettings672.bin"/><Relationship Id="rId21" Type="http://schemas.openxmlformats.org/officeDocument/2006/relationships/printerSettings" Target="../printerSettings/printerSettings690.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 Id="rId27"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08.bin"/><Relationship Id="rId18" Type="http://schemas.openxmlformats.org/officeDocument/2006/relationships/printerSettings" Target="../printerSettings/printerSettings713.bin"/><Relationship Id="rId26" Type="http://schemas.openxmlformats.org/officeDocument/2006/relationships/printerSettings" Target="../printerSettings/printerSettings721.bin"/><Relationship Id="rId39" Type="http://schemas.openxmlformats.org/officeDocument/2006/relationships/printerSettings" Target="../printerSettings/printerSettings734.bin"/><Relationship Id="rId21" Type="http://schemas.openxmlformats.org/officeDocument/2006/relationships/printerSettings" Target="../printerSettings/printerSettings716.bin"/><Relationship Id="rId34" Type="http://schemas.openxmlformats.org/officeDocument/2006/relationships/printerSettings" Target="../printerSettings/printerSettings729.bin"/><Relationship Id="rId42" Type="http://schemas.openxmlformats.org/officeDocument/2006/relationships/printerSettings" Target="../printerSettings/printerSettings737.bin"/><Relationship Id="rId47" Type="http://schemas.openxmlformats.org/officeDocument/2006/relationships/printerSettings" Target="../printerSettings/printerSettings742.bin"/><Relationship Id="rId7" Type="http://schemas.openxmlformats.org/officeDocument/2006/relationships/printerSettings" Target="../printerSettings/printerSettings702.bin"/><Relationship Id="rId2" Type="http://schemas.openxmlformats.org/officeDocument/2006/relationships/printerSettings" Target="../printerSettings/printerSettings697.bin"/><Relationship Id="rId16" Type="http://schemas.openxmlformats.org/officeDocument/2006/relationships/printerSettings" Target="../printerSettings/printerSettings711.bin"/><Relationship Id="rId29" Type="http://schemas.openxmlformats.org/officeDocument/2006/relationships/printerSettings" Target="../printerSettings/printerSettings724.bin"/><Relationship Id="rId1" Type="http://schemas.openxmlformats.org/officeDocument/2006/relationships/printerSettings" Target="../printerSettings/printerSettings696.bin"/><Relationship Id="rId6" Type="http://schemas.openxmlformats.org/officeDocument/2006/relationships/printerSettings" Target="../printerSettings/printerSettings701.bin"/><Relationship Id="rId11" Type="http://schemas.openxmlformats.org/officeDocument/2006/relationships/printerSettings" Target="../printerSettings/printerSettings706.bin"/><Relationship Id="rId24" Type="http://schemas.openxmlformats.org/officeDocument/2006/relationships/printerSettings" Target="../printerSettings/printerSettings719.bin"/><Relationship Id="rId32" Type="http://schemas.openxmlformats.org/officeDocument/2006/relationships/printerSettings" Target="../printerSettings/printerSettings727.bin"/><Relationship Id="rId37" Type="http://schemas.openxmlformats.org/officeDocument/2006/relationships/printerSettings" Target="../printerSettings/printerSettings732.bin"/><Relationship Id="rId40" Type="http://schemas.openxmlformats.org/officeDocument/2006/relationships/printerSettings" Target="../printerSettings/printerSettings735.bin"/><Relationship Id="rId45" Type="http://schemas.openxmlformats.org/officeDocument/2006/relationships/printerSettings" Target="../printerSettings/printerSettings740.bin"/><Relationship Id="rId5" Type="http://schemas.openxmlformats.org/officeDocument/2006/relationships/printerSettings" Target="../printerSettings/printerSettings700.bin"/><Relationship Id="rId15" Type="http://schemas.openxmlformats.org/officeDocument/2006/relationships/printerSettings" Target="../printerSettings/printerSettings710.bin"/><Relationship Id="rId23" Type="http://schemas.openxmlformats.org/officeDocument/2006/relationships/printerSettings" Target="../printerSettings/printerSettings718.bin"/><Relationship Id="rId28" Type="http://schemas.openxmlformats.org/officeDocument/2006/relationships/printerSettings" Target="../printerSettings/printerSettings723.bin"/><Relationship Id="rId36" Type="http://schemas.openxmlformats.org/officeDocument/2006/relationships/printerSettings" Target="../printerSettings/printerSettings731.bin"/><Relationship Id="rId10" Type="http://schemas.openxmlformats.org/officeDocument/2006/relationships/printerSettings" Target="../printerSettings/printerSettings705.bin"/><Relationship Id="rId19" Type="http://schemas.openxmlformats.org/officeDocument/2006/relationships/printerSettings" Target="../printerSettings/printerSettings714.bin"/><Relationship Id="rId31" Type="http://schemas.openxmlformats.org/officeDocument/2006/relationships/printerSettings" Target="../printerSettings/printerSettings726.bin"/><Relationship Id="rId44" Type="http://schemas.openxmlformats.org/officeDocument/2006/relationships/printerSettings" Target="../printerSettings/printerSettings739.bin"/><Relationship Id="rId4" Type="http://schemas.openxmlformats.org/officeDocument/2006/relationships/printerSettings" Target="../printerSettings/printerSettings699.bin"/><Relationship Id="rId9" Type="http://schemas.openxmlformats.org/officeDocument/2006/relationships/printerSettings" Target="../printerSettings/printerSettings704.bin"/><Relationship Id="rId14" Type="http://schemas.openxmlformats.org/officeDocument/2006/relationships/printerSettings" Target="../printerSettings/printerSettings709.bin"/><Relationship Id="rId22" Type="http://schemas.openxmlformats.org/officeDocument/2006/relationships/printerSettings" Target="../printerSettings/printerSettings717.bin"/><Relationship Id="rId27" Type="http://schemas.openxmlformats.org/officeDocument/2006/relationships/printerSettings" Target="../printerSettings/printerSettings722.bin"/><Relationship Id="rId30" Type="http://schemas.openxmlformats.org/officeDocument/2006/relationships/printerSettings" Target="../printerSettings/printerSettings725.bin"/><Relationship Id="rId35" Type="http://schemas.openxmlformats.org/officeDocument/2006/relationships/printerSettings" Target="../printerSettings/printerSettings730.bin"/><Relationship Id="rId43" Type="http://schemas.openxmlformats.org/officeDocument/2006/relationships/printerSettings" Target="../printerSettings/printerSettings738.bin"/><Relationship Id="rId48" Type="http://schemas.openxmlformats.org/officeDocument/2006/relationships/drawing" Target="../drawings/drawing17.xml"/><Relationship Id="rId8" Type="http://schemas.openxmlformats.org/officeDocument/2006/relationships/printerSettings" Target="../printerSettings/printerSettings703.bin"/><Relationship Id="rId3" Type="http://schemas.openxmlformats.org/officeDocument/2006/relationships/printerSettings" Target="../printerSettings/printerSettings698.bin"/><Relationship Id="rId12" Type="http://schemas.openxmlformats.org/officeDocument/2006/relationships/printerSettings" Target="../printerSettings/printerSettings707.bin"/><Relationship Id="rId17" Type="http://schemas.openxmlformats.org/officeDocument/2006/relationships/printerSettings" Target="../printerSettings/printerSettings712.bin"/><Relationship Id="rId25" Type="http://schemas.openxmlformats.org/officeDocument/2006/relationships/printerSettings" Target="../printerSettings/printerSettings720.bin"/><Relationship Id="rId33" Type="http://schemas.openxmlformats.org/officeDocument/2006/relationships/printerSettings" Target="../printerSettings/printerSettings728.bin"/><Relationship Id="rId38" Type="http://schemas.openxmlformats.org/officeDocument/2006/relationships/printerSettings" Target="../printerSettings/printerSettings733.bin"/><Relationship Id="rId46" Type="http://schemas.openxmlformats.org/officeDocument/2006/relationships/printerSettings" Target="../printerSettings/printerSettings741.bin"/><Relationship Id="rId20" Type="http://schemas.openxmlformats.org/officeDocument/2006/relationships/printerSettings" Target="../printerSettings/printerSettings715.bin"/><Relationship Id="rId41" Type="http://schemas.openxmlformats.org/officeDocument/2006/relationships/printerSettings" Target="../printerSettings/printerSettings73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9" Type="http://schemas.openxmlformats.org/officeDocument/2006/relationships/printerSettings" Target="../printerSettings/printerSettings86.bin"/><Relationship Id="rId21" Type="http://schemas.openxmlformats.org/officeDocument/2006/relationships/printerSettings" Target="../printerSettings/printerSettings68.bin"/><Relationship Id="rId34" Type="http://schemas.openxmlformats.org/officeDocument/2006/relationships/printerSettings" Target="../printerSettings/printerSettings81.bin"/><Relationship Id="rId42" Type="http://schemas.openxmlformats.org/officeDocument/2006/relationships/printerSettings" Target="../printerSettings/printerSettings89.bin"/><Relationship Id="rId47" Type="http://schemas.openxmlformats.org/officeDocument/2006/relationships/printerSettings" Target="../printerSettings/printerSettings94.bin"/><Relationship Id="rId7" Type="http://schemas.openxmlformats.org/officeDocument/2006/relationships/printerSettings" Target="../printerSettings/printerSettings5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37" Type="http://schemas.openxmlformats.org/officeDocument/2006/relationships/printerSettings" Target="../printerSettings/printerSettings84.bin"/><Relationship Id="rId40" Type="http://schemas.openxmlformats.org/officeDocument/2006/relationships/printerSettings" Target="../printerSettings/printerSettings87.bin"/><Relationship Id="rId45" Type="http://schemas.openxmlformats.org/officeDocument/2006/relationships/printerSettings" Target="../printerSettings/printerSettings92.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36" Type="http://schemas.openxmlformats.org/officeDocument/2006/relationships/printerSettings" Target="../printerSettings/printerSettings83.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4" Type="http://schemas.openxmlformats.org/officeDocument/2006/relationships/printerSettings" Target="../printerSettings/printerSettings91.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 Id="rId35" Type="http://schemas.openxmlformats.org/officeDocument/2006/relationships/printerSettings" Target="../printerSettings/printerSettings82.bin"/><Relationship Id="rId43" Type="http://schemas.openxmlformats.org/officeDocument/2006/relationships/printerSettings" Target="../printerSettings/printerSettings90.bin"/><Relationship Id="rId48" Type="http://schemas.openxmlformats.org/officeDocument/2006/relationships/drawing" Target="../drawings/drawing1.xml"/><Relationship Id="rId8" Type="http://schemas.openxmlformats.org/officeDocument/2006/relationships/printerSettings" Target="../printerSettings/printerSettings55.bin"/><Relationship Id="rId3" Type="http://schemas.openxmlformats.org/officeDocument/2006/relationships/printerSettings" Target="../printerSettings/printerSettings50.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33" Type="http://schemas.openxmlformats.org/officeDocument/2006/relationships/printerSettings" Target="../printerSettings/printerSettings80.bin"/><Relationship Id="rId38" Type="http://schemas.openxmlformats.org/officeDocument/2006/relationships/printerSettings" Target="../printerSettings/printerSettings85.bin"/><Relationship Id="rId46" Type="http://schemas.openxmlformats.org/officeDocument/2006/relationships/printerSettings" Target="../printerSettings/printerSettings93.bin"/><Relationship Id="rId20" Type="http://schemas.openxmlformats.org/officeDocument/2006/relationships/printerSettings" Target="../printerSettings/printerSettings67.bin"/><Relationship Id="rId41" Type="http://schemas.openxmlformats.org/officeDocument/2006/relationships/printerSettings" Target="../printerSettings/printerSettings88.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55.bin"/><Relationship Id="rId18" Type="http://schemas.openxmlformats.org/officeDocument/2006/relationships/printerSettings" Target="../printerSettings/printerSettings760.bin"/><Relationship Id="rId26" Type="http://schemas.openxmlformats.org/officeDocument/2006/relationships/printerSettings" Target="../printerSettings/printerSettings768.bin"/><Relationship Id="rId39" Type="http://schemas.openxmlformats.org/officeDocument/2006/relationships/printerSettings" Target="../printerSettings/printerSettings781.bin"/><Relationship Id="rId21" Type="http://schemas.openxmlformats.org/officeDocument/2006/relationships/printerSettings" Target="../printerSettings/printerSettings763.bin"/><Relationship Id="rId34" Type="http://schemas.openxmlformats.org/officeDocument/2006/relationships/printerSettings" Target="../printerSettings/printerSettings776.bin"/><Relationship Id="rId42" Type="http://schemas.openxmlformats.org/officeDocument/2006/relationships/printerSettings" Target="../printerSettings/printerSettings784.bin"/><Relationship Id="rId7" Type="http://schemas.openxmlformats.org/officeDocument/2006/relationships/printerSettings" Target="../printerSettings/printerSettings749.bin"/><Relationship Id="rId2" Type="http://schemas.openxmlformats.org/officeDocument/2006/relationships/printerSettings" Target="../printerSettings/printerSettings744.bin"/><Relationship Id="rId16" Type="http://schemas.openxmlformats.org/officeDocument/2006/relationships/printerSettings" Target="../printerSettings/printerSettings758.bin"/><Relationship Id="rId20" Type="http://schemas.openxmlformats.org/officeDocument/2006/relationships/printerSettings" Target="../printerSettings/printerSettings762.bin"/><Relationship Id="rId29" Type="http://schemas.openxmlformats.org/officeDocument/2006/relationships/printerSettings" Target="../printerSettings/printerSettings771.bin"/><Relationship Id="rId41" Type="http://schemas.openxmlformats.org/officeDocument/2006/relationships/printerSettings" Target="../printerSettings/printerSettings783.bin"/><Relationship Id="rId1" Type="http://schemas.openxmlformats.org/officeDocument/2006/relationships/printerSettings" Target="../printerSettings/printerSettings743.bin"/><Relationship Id="rId6" Type="http://schemas.openxmlformats.org/officeDocument/2006/relationships/printerSettings" Target="../printerSettings/printerSettings748.bin"/><Relationship Id="rId11" Type="http://schemas.openxmlformats.org/officeDocument/2006/relationships/printerSettings" Target="../printerSettings/printerSettings753.bin"/><Relationship Id="rId24" Type="http://schemas.openxmlformats.org/officeDocument/2006/relationships/printerSettings" Target="../printerSettings/printerSettings766.bin"/><Relationship Id="rId32" Type="http://schemas.openxmlformats.org/officeDocument/2006/relationships/printerSettings" Target="../printerSettings/printerSettings774.bin"/><Relationship Id="rId37" Type="http://schemas.openxmlformats.org/officeDocument/2006/relationships/printerSettings" Target="../printerSettings/printerSettings779.bin"/><Relationship Id="rId40" Type="http://schemas.openxmlformats.org/officeDocument/2006/relationships/printerSettings" Target="../printerSettings/printerSettings782.bin"/><Relationship Id="rId5" Type="http://schemas.openxmlformats.org/officeDocument/2006/relationships/printerSettings" Target="../printerSettings/printerSettings747.bin"/><Relationship Id="rId15" Type="http://schemas.openxmlformats.org/officeDocument/2006/relationships/printerSettings" Target="../printerSettings/printerSettings757.bin"/><Relationship Id="rId23" Type="http://schemas.openxmlformats.org/officeDocument/2006/relationships/printerSettings" Target="../printerSettings/printerSettings765.bin"/><Relationship Id="rId28" Type="http://schemas.openxmlformats.org/officeDocument/2006/relationships/printerSettings" Target="../printerSettings/printerSettings770.bin"/><Relationship Id="rId36" Type="http://schemas.openxmlformats.org/officeDocument/2006/relationships/printerSettings" Target="../printerSettings/printerSettings778.bin"/><Relationship Id="rId10" Type="http://schemas.openxmlformats.org/officeDocument/2006/relationships/printerSettings" Target="../printerSettings/printerSettings752.bin"/><Relationship Id="rId19" Type="http://schemas.openxmlformats.org/officeDocument/2006/relationships/printerSettings" Target="../printerSettings/printerSettings761.bin"/><Relationship Id="rId31" Type="http://schemas.openxmlformats.org/officeDocument/2006/relationships/printerSettings" Target="../printerSettings/printerSettings773.bin"/><Relationship Id="rId4" Type="http://schemas.openxmlformats.org/officeDocument/2006/relationships/printerSettings" Target="../printerSettings/printerSettings746.bin"/><Relationship Id="rId9" Type="http://schemas.openxmlformats.org/officeDocument/2006/relationships/printerSettings" Target="../printerSettings/printerSettings751.bin"/><Relationship Id="rId14" Type="http://schemas.openxmlformats.org/officeDocument/2006/relationships/printerSettings" Target="../printerSettings/printerSettings756.bin"/><Relationship Id="rId22" Type="http://schemas.openxmlformats.org/officeDocument/2006/relationships/printerSettings" Target="../printerSettings/printerSettings764.bin"/><Relationship Id="rId27" Type="http://schemas.openxmlformats.org/officeDocument/2006/relationships/printerSettings" Target="../printerSettings/printerSettings769.bin"/><Relationship Id="rId30" Type="http://schemas.openxmlformats.org/officeDocument/2006/relationships/printerSettings" Target="../printerSettings/printerSettings772.bin"/><Relationship Id="rId35" Type="http://schemas.openxmlformats.org/officeDocument/2006/relationships/printerSettings" Target="../printerSettings/printerSettings777.bin"/><Relationship Id="rId43" Type="http://schemas.openxmlformats.org/officeDocument/2006/relationships/drawing" Target="../drawings/drawing18.xml"/><Relationship Id="rId8" Type="http://schemas.openxmlformats.org/officeDocument/2006/relationships/printerSettings" Target="../printerSettings/printerSettings750.bin"/><Relationship Id="rId3" Type="http://schemas.openxmlformats.org/officeDocument/2006/relationships/printerSettings" Target="../printerSettings/printerSettings745.bin"/><Relationship Id="rId12" Type="http://schemas.openxmlformats.org/officeDocument/2006/relationships/printerSettings" Target="../printerSettings/printerSettings754.bin"/><Relationship Id="rId17" Type="http://schemas.openxmlformats.org/officeDocument/2006/relationships/printerSettings" Target="../printerSettings/printerSettings759.bin"/><Relationship Id="rId25" Type="http://schemas.openxmlformats.org/officeDocument/2006/relationships/printerSettings" Target="../printerSettings/printerSettings767.bin"/><Relationship Id="rId33" Type="http://schemas.openxmlformats.org/officeDocument/2006/relationships/printerSettings" Target="../printerSettings/printerSettings775.bin"/><Relationship Id="rId38" Type="http://schemas.openxmlformats.org/officeDocument/2006/relationships/printerSettings" Target="../printerSettings/printerSettings78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printerSettings" Target="../printerSettings/printerSettings823.bin"/><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42" Type="http://schemas.openxmlformats.org/officeDocument/2006/relationships/printerSettings" Target="../printerSettings/printerSettings826.bin"/><Relationship Id="rId7" Type="http://schemas.openxmlformats.org/officeDocument/2006/relationships/printerSettings" Target="../printerSettings/printerSettings791.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41" Type="http://schemas.openxmlformats.org/officeDocument/2006/relationships/printerSettings" Target="../printerSettings/printerSettings825.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40" Type="http://schemas.openxmlformats.org/officeDocument/2006/relationships/printerSettings" Target="../printerSettings/printerSettings824.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43" Type="http://schemas.openxmlformats.org/officeDocument/2006/relationships/drawing" Target="../drawings/drawing19.xml"/><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39.bin"/><Relationship Id="rId18" Type="http://schemas.openxmlformats.org/officeDocument/2006/relationships/printerSettings" Target="../printerSettings/printerSettings844.bin"/><Relationship Id="rId26" Type="http://schemas.openxmlformats.org/officeDocument/2006/relationships/printerSettings" Target="../printerSettings/printerSettings852.bin"/><Relationship Id="rId39" Type="http://schemas.openxmlformats.org/officeDocument/2006/relationships/printerSettings" Target="../printerSettings/printerSettings865.bin"/><Relationship Id="rId21" Type="http://schemas.openxmlformats.org/officeDocument/2006/relationships/printerSettings" Target="../printerSettings/printerSettings847.bin"/><Relationship Id="rId34" Type="http://schemas.openxmlformats.org/officeDocument/2006/relationships/printerSettings" Target="../printerSettings/printerSettings860.bin"/><Relationship Id="rId42" Type="http://schemas.openxmlformats.org/officeDocument/2006/relationships/printerSettings" Target="../printerSettings/printerSettings868.bin"/><Relationship Id="rId47" Type="http://schemas.openxmlformats.org/officeDocument/2006/relationships/ctrlProp" Target="../ctrlProps/ctrlProp137.xml"/><Relationship Id="rId7" Type="http://schemas.openxmlformats.org/officeDocument/2006/relationships/printerSettings" Target="../printerSettings/printerSettings833.bin"/><Relationship Id="rId2" Type="http://schemas.openxmlformats.org/officeDocument/2006/relationships/printerSettings" Target="../printerSettings/printerSettings828.bin"/><Relationship Id="rId16" Type="http://schemas.openxmlformats.org/officeDocument/2006/relationships/printerSettings" Target="../printerSettings/printerSettings842.bin"/><Relationship Id="rId29" Type="http://schemas.openxmlformats.org/officeDocument/2006/relationships/printerSettings" Target="../printerSettings/printerSettings855.bin"/><Relationship Id="rId1" Type="http://schemas.openxmlformats.org/officeDocument/2006/relationships/printerSettings" Target="../printerSettings/printerSettings827.bin"/><Relationship Id="rId6" Type="http://schemas.openxmlformats.org/officeDocument/2006/relationships/printerSettings" Target="../printerSettings/printerSettings832.bin"/><Relationship Id="rId11" Type="http://schemas.openxmlformats.org/officeDocument/2006/relationships/printerSettings" Target="../printerSettings/printerSettings837.bin"/><Relationship Id="rId24" Type="http://schemas.openxmlformats.org/officeDocument/2006/relationships/printerSettings" Target="../printerSettings/printerSettings850.bin"/><Relationship Id="rId32" Type="http://schemas.openxmlformats.org/officeDocument/2006/relationships/printerSettings" Target="../printerSettings/printerSettings858.bin"/><Relationship Id="rId37" Type="http://schemas.openxmlformats.org/officeDocument/2006/relationships/printerSettings" Target="../printerSettings/printerSettings863.bin"/><Relationship Id="rId40" Type="http://schemas.openxmlformats.org/officeDocument/2006/relationships/printerSettings" Target="../printerSettings/printerSettings866.bin"/><Relationship Id="rId45" Type="http://schemas.openxmlformats.org/officeDocument/2006/relationships/drawing" Target="../drawings/drawing20.xml"/><Relationship Id="rId5" Type="http://schemas.openxmlformats.org/officeDocument/2006/relationships/printerSettings" Target="../printerSettings/printerSettings831.bin"/><Relationship Id="rId15" Type="http://schemas.openxmlformats.org/officeDocument/2006/relationships/printerSettings" Target="../printerSettings/printerSettings841.bin"/><Relationship Id="rId23" Type="http://schemas.openxmlformats.org/officeDocument/2006/relationships/printerSettings" Target="../printerSettings/printerSettings849.bin"/><Relationship Id="rId28" Type="http://schemas.openxmlformats.org/officeDocument/2006/relationships/printerSettings" Target="../printerSettings/printerSettings854.bin"/><Relationship Id="rId36" Type="http://schemas.openxmlformats.org/officeDocument/2006/relationships/printerSettings" Target="../printerSettings/printerSettings862.bin"/><Relationship Id="rId10" Type="http://schemas.openxmlformats.org/officeDocument/2006/relationships/printerSettings" Target="../printerSettings/printerSettings836.bin"/><Relationship Id="rId19" Type="http://schemas.openxmlformats.org/officeDocument/2006/relationships/printerSettings" Target="../printerSettings/printerSettings845.bin"/><Relationship Id="rId31" Type="http://schemas.openxmlformats.org/officeDocument/2006/relationships/printerSettings" Target="../printerSettings/printerSettings857.bin"/><Relationship Id="rId44" Type="http://schemas.openxmlformats.org/officeDocument/2006/relationships/printerSettings" Target="../printerSettings/printerSettings870.bin"/><Relationship Id="rId4" Type="http://schemas.openxmlformats.org/officeDocument/2006/relationships/printerSettings" Target="../printerSettings/printerSettings830.bin"/><Relationship Id="rId9" Type="http://schemas.openxmlformats.org/officeDocument/2006/relationships/printerSettings" Target="../printerSettings/printerSettings835.bin"/><Relationship Id="rId14" Type="http://schemas.openxmlformats.org/officeDocument/2006/relationships/printerSettings" Target="../printerSettings/printerSettings840.bin"/><Relationship Id="rId22" Type="http://schemas.openxmlformats.org/officeDocument/2006/relationships/printerSettings" Target="../printerSettings/printerSettings848.bin"/><Relationship Id="rId27" Type="http://schemas.openxmlformats.org/officeDocument/2006/relationships/printerSettings" Target="../printerSettings/printerSettings853.bin"/><Relationship Id="rId30" Type="http://schemas.openxmlformats.org/officeDocument/2006/relationships/printerSettings" Target="../printerSettings/printerSettings856.bin"/><Relationship Id="rId35" Type="http://schemas.openxmlformats.org/officeDocument/2006/relationships/printerSettings" Target="../printerSettings/printerSettings861.bin"/><Relationship Id="rId43" Type="http://schemas.openxmlformats.org/officeDocument/2006/relationships/printerSettings" Target="../printerSettings/printerSettings869.bin"/><Relationship Id="rId48" Type="http://schemas.openxmlformats.org/officeDocument/2006/relationships/ctrlProp" Target="../ctrlProps/ctrlProp138.xml"/><Relationship Id="rId8" Type="http://schemas.openxmlformats.org/officeDocument/2006/relationships/printerSettings" Target="../printerSettings/printerSettings834.bin"/><Relationship Id="rId3" Type="http://schemas.openxmlformats.org/officeDocument/2006/relationships/printerSettings" Target="../printerSettings/printerSettings829.bin"/><Relationship Id="rId12" Type="http://schemas.openxmlformats.org/officeDocument/2006/relationships/printerSettings" Target="../printerSettings/printerSettings838.bin"/><Relationship Id="rId17" Type="http://schemas.openxmlformats.org/officeDocument/2006/relationships/printerSettings" Target="../printerSettings/printerSettings843.bin"/><Relationship Id="rId25" Type="http://schemas.openxmlformats.org/officeDocument/2006/relationships/printerSettings" Target="../printerSettings/printerSettings851.bin"/><Relationship Id="rId33" Type="http://schemas.openxmlformats.org/officeDocument/2006/relationships/printerSettings" Target="../printerSettings/printerSettings859.bin"/><Relationship Id="rId38" Type="http://schemas.openxmlformats.org/officeDocument/2006/relationships/printerSettings" Target="../printerSettings/printerSettings864.bin"/><Relationship Id="rId46" Type="http://schemas.openxmlformats.org/officeDocument/2006/relationships/vmlDrawing" Target="../drawings/vmlDrawing6.vml"/><Relationship Id="rId20" Type="http://schemas.openxmlformats.org/officeDocument/2006/relationships/printerSettings" Target="../printerSettings/printerSettings846.bin"/><Relationship Id="rId41" Type="http://schemas.openxmlformats.org/officeDocument/2006/relationships/printerSettings" Target="../printerSettings/printerSettings86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78.bin"/><Relationship Id="rId13" Type="http://schemas.openxmlformats.org/officeDocument/2006/relationships/printerSettings" Target="../printerSettings/printerSettings883.bin"/><Relationship Id="rId18" Type="http://schemas.openxmlformats.org/officeDocument/2006/relationships/printerSettings" Target="../printerSettings/printerSettings888.bin"/><Relationship Id="rId3" Type="http://schemas.openxmlformats.org/officeDocument/2006/relationships/printerSettings" Target="../printerSettings/printerSettings873.bin"/><Relationship Id="rId21" Type="http://schemas.openxmlformats.org/officeDocument/2006/relationships/printerSettings" Target="../printerSettings/printerSettings891.bin"/><Relationship Id="rId7" Type="http://schemas.openxmlformats.org/officeDocument/2006/relationships/printerSettings" Target="../printerSettings/printerSettings877.bin"/><Relationship Id="rId12" Type="http://schemas.openxmlformats.org/officeDocument/2006/relationships/printerSettings" Target="../printerSettings/printerSettings882.bin"/><Relationship Id="rId17" Type="http://schemas.openxmlformats.org/officeDocument/2006/relationships/printerSettings" Target="../printerSettings/printerSettings887.bin"/><Relationship Id="rId2" Type="http://schemas.openxmlformats.org/officeDocument/2006/relationships/printerSettings" Target="../printerSettings/printerSettings872.bin"/><Relationship Id="rId16" Type="http://schemas.openxmlformats.org/officeDocument/2006/relationships/printerSettings" Target="../printerSettings/printerSettings886.bin"/><Relationship Id="rId20" Type="http://schemas.openxmlformats.org/officeDocument/2006/relationships/printerSettings" Target="../printerSettings/printerSettings890.bin"/><Relationship Id="rId1" Type="http://schemas.openxmlformats.org/officeDocument/2006/relationships/printerSettings" Target="../printerSettings/printerSettings871.bin"/><Relationship Id="rId6" Type="http://schemas.openxmlformats.org/officeDocument/2006/relationships/printerSettings" Target="../printerSettings/printerSettings876.bin"/><Relationship Id="rId11" Type="http://schemas.openxmlformats.org/officeDocument/2006/relationships/printerSettings" Target="../printerSettings/printerSettings881.bin"/><Relationship Id="rId5" Type="http://schemas.openxmlformats.org/officeDocument/2006/relationships/printerSettings" Target="../printerSettings/printerSettings875.bin"/><Relationship Id="rId15" Type="http://schemas.openxmlformats.org/officeDocument/2006/relationships/printerSettings" Target="../printerSettings/printerSettings885.bin"/><Relationship Id="rId23" Type="http://schemas.openxmlformats.org/officeDocument/2006/relationships/drawing" Target="../drawings/drawing21.xml"/><Relationship Id="rId10" Type="http://schemas.openxmlformats.org/officeDocument/2006/relationships/printerSettings" Target="../printerSettings/printerSettings880.bin"/><Relationship Id="rId19" Type="http://schemas.openxmlformats.org/officeDocument/2006/relationships/printerSettings" Target="../printerSettings/printerSettings889.bin"/><Relationship Id="rId4" Type="http://schemas.openxmlformats.org/officeDocument/2006/relationships/printerSettings" Target="../printerSettings/printerSettings874.bin"/><Relationship Id="rId9" Type="http://schemas.openxmlformats.org/officeDocument/2006/relationships/printerSettings" Target="../printerSettings/printerSettings879.bin"/><Relationship Id="rId14" Type="http://schemas.openxmlformats.org/officeDocument/2006/relationships/printerSettings" Target="../printerSettings/printerSettings884.bin"/><Relationship Id="rId22" Type="http://schemas.openxmlformats.org/officeDocument/2006/relationships/printerSettings" Target="../printerSettings/printerSettings892.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05.bin"/><Relationship Id="rId18" Type="http://schemas.openxmlformats.org/officeDocument/2006/relationships/printerSettings" Target="../printerSettings/printerSettings910.bin"/><Relationship Id="rId26" Type="http://schemas.openxmlformats.org/officeDocument/2006/relationships/printerSettings" Target="../printerSettings/printerSettings918.bin"/><Relationship Id="rId39" Type="http://schemas.openxmlformats.org/officeDocument/2006/relationships/printerSettings" Target="../printerSettings/printerSettings931.bin"/><Relationship Id="rId21" Type="http://schemas.openxmlformats.org/officeDocument/2006/relationships/printerSettings" Target="../printerSettings/printerSettings913.bin"/><Relationship Id="rId34" Type="http://schemas.openxmlformats.org/officeDocument/2006/relationships/printerSettings" Target="../printerSettings/printerSettings926.bin"/><Relationship Id="rId42" Type="http://schemas.openxmlformats.org/officeDocument/2006/relationships/drawing" Target="../drawings/drawing22.xml"/><Relationship Id="rId7" Type="http://schemas.openxmlformats.org/officeDocument/2006/relationships/printerSettings" Target="../printerSettings/printerSettings899.bin"/><Relationship Id="rId2" Type="http://schemas.openxmlformats.org/officeDocument/2006/relationships/printerSettings" Target="../printerSettings/printerSettings894.bin"/><Relationship Id="rId16" Type="http://schemas.openxmlformats.org/officeDocument/2006/relationships/printerSettings" Target="../printerSettings/printerSettings908.bin"/><Relationship Id="rId20" Type="http://schemas.openxmlformats.org/officeDocument/2006/relationships/printerSettings" Target="../printerSettings/printerSettings912.bin"/><Relationship Id="rId29" Type="http://schemas.openxmlformats.org/officeDocument/2006/relationships/printerSettings" Target="../printerSettings/printerSettings921.bin"/><Relationship Id="rId41" Type="http://schemas.openxmlformats.org/officeDocument/2006/relationships/printerSettings" Target="../printerSettings/printerSettings933.bin"/><Relationship Id="rId1" Type="http://schemas.openxmlformats.org/officeDocument/2006/relationships/printerSettings" Target="../printerSettings/printerSettings893.bin"/><Relationship Id="rId6" Type="http://schemas.openxmlformats.org/officeDocument/2006/relationships/printerSettings" Target="../printerSettings/printerSettings898.bin"/><Relationship Id="rId11" Type="http://schemas.openxmlformats.org/officeDocument/2006/relationships/printerSettings" Target="../printerSettings/printerSettings903.bin"/><Relationship Id="rId24" Type="http://schemas.openxmlformats.org/officeDocument/2006/relationships/printerSettings" Target="../printerSettings/printerSettings916.bin"/><Relationship Id="rId32" Type="http://schemas.openxmlformats.org/officeDocument/2006/relationships/printerSettings" Target="../printerSettings/printerSettings924.bin"/><Relationship Id="rId37" Type="http://schemas.openxmlformats.org/officeDocument/2006/relationships/printerSettings" Target="../printerSettings/printerSettings929.bin"/><Relationship Id="rId40" Type="http://schemas.openxmlformats.org/officeDocument/2006/relationships/printerSettings" Target="../printerSettings/printerSettings932.bin"/><Relationship Id="rId5" Type="http://schemas.openxmlformats.org/officeDocument/2006/relationships/printerSettings" Target="../printerSettings/printerSettings897.bin"/><Relationship Id="rId15" Type="http://schemas.openxmlformats.org/officeDocument/2006/relationships/printerSettings" Target="../printerSettings/printerSettings907.bin"/><Relationship Id="rId23" Type="http://schemas.openxmlformats.org/officeDocument/2006/relationships/printerSettings" Target="../printerSettings/printerSettings915.bin"/><Relationship Id="rId28" Type="http://schemas.openxmlformats.org/officeDocument/2006/relationships/printerSettings" Target="../printerSettings/printerSettings920.bin"/><Relationship Id="rId36" Type="http://schemas.openxmlformats.org/officeDocument/2006/relationships/printerSettings" Target="../printerSettings/printerSettings928.bin"/><Relationship Id="rId10" Type="http://schemas.openxmlformats.org/officeDocument/2006/relationships/printerSettings" Target="../printerSettings/printerSettings902.bin"/><Relationship Id="rId19" Type="http://schemas.openxmlformats.org/officeDocument/2006/relationships/printerSettings" Target="../printerSettings/printerSettings911.bin"/><Relationship Id="rId31" Type="http://schemas.openxmlformats.org/officeDocument/2006/relationships/printerSettings" Target="../printerSettings/printerSettings923.bin"/><Relationship Id="rId4" Type="http://schemas.openxmlformats.org/officeDocument/2006/relationships/printerSettings" Target="../printerSettings/printerSettings896.bin"/><Relationship Id="rId9" Type="http://schemas.openxmlformats.org/officeDocument/2006/relationships/printerSettings" Target="../printerSettings/printerSettings901.bin"/><Relationship Id="rId14" Type="http://schemas.openxmlformats.org/officeDocument/2006/relationships/printerSettings" Target="../printerSettings/printerSettings906.bin"/><Relationship Id="rId22" Type="http://schemas.openxmlformats.org/officeDocument/2006/relationships/printerSettings" Target="../printerSettings/printerSettings914.bin"/><Relationship Id="rId27" Type="http://schemas.openxmlformats.org/officeDocument/2006/relationships/printerSettings" Target="../printerSettings/printerSettings919.bin"/><Relationship Id="rId30" Type="http://schemas.openxmlformats.org/officeDocument/2006/relationships/printerSettings" Target="../printerSettings/printerSettings922.bin"/><Relationship Id="rId35" Type="http://schemas.openxmlformats.org/officeDocument/2006/relationships/printerSettings" Target="../printerSettings/printerSettings927.bin"/><Relationship Id="rId8" Type="http://schemas.openxmlformats.org/officeDocument/2006/relationships/printerSettings" Target="../printerSettings/printerSettings900.bin"/><Relationship Id="rId3" Type="http://schemas.openxmlformats.org/officeDocument/2006/relationships/printerSettings" Target="../printerSettings/printerSettings895.bin"/><Relationship Id="rId12" Type="http://schemas.openxmlformats.org/officeDocument/2006/relationships/printerSettings" Target="../printerSettings/printerSettings904.bin"/><Relationship Id="rId17" Type="http://schemas.openxmlformats.org/officeDocument/2006/relationships/printerSettings" Target="../printerSettings/printerSettings909.bin"/><Relationship Id="rId25" Type="http://schemas.openxmlformats.org/officeDocument/2006/relationships/printerSettings" Target="../printerSettings/printerSettings917.bin"/><Relationship Id="rId33" Type="http://schemas.openxmlformats.org/officeDocument/2006/relationships/printerSettings" Target="../printerSettings/printerSettings925.bin"/><Relationship Id="rId38" Type="http://schemas.openxmlformats.org/officeDocument/2006/relationships/printerSettings" Target="../printerSettings/printerSettings930.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946.bin"/><Relationship Id="rId18" Type="http://schemas.openxmlformats.org/officeDocument/2006/relationships/printerSettings" Target="../printerSettings/printerSettings951.bin"/><Relationship Id="rId26" Type="http://schemas.openxmlformats.org/officeDocument/2006/relationships/printerSettings" Target="../printerSettings/printerSettings959.bin"/><Relationship Id="rId3" Type="http://schemas.openxmlformats.org/officeDocument/2006/relationships/printerSettings" Target="../printerSettings/printerSettings936.bin"/><Relationship Id="rId21" Type="http://schemas.openxmlformats.org/officeDocument/2006/relationships/printerSettings" Target="../printerSettings/printerSettings954.bin"/><Relationship Id="rId7" Type="http://schemas.openxmlformats.org/officeDocument/2006/relationships/printerSettings" Target="../printerSettings/printerSettings940.bin"/><Relationship Id="rId12" Type="http://schemas.openxmlformats.org/officeDocument/2006/relationships/printerSettings" Target="../printerSettings/printerSettings945.bin"/><Relationship Id="rId17" Type="http://schemas.openxmlformats.org/officeDocument/2006/relationships/printerSettings" Target="../printerSettings/printerSettings950.bin"/><Relationship Id="rId25" Type="http://schemas.openxmlformats.org/officeDocument/2006/relationships/printerSettings" Target="../printerSettings/printerSettings958.bin"/><Relationship Id="rId33" Type="http://schemas.openxmlformats.org/officeDocument/2006/relationships/drawing" Target="../drawings/drawing23.xml"/><Relationship Id="rId2" Type="http://schemas.openxmlformats.org/officeDocument/2006/relationships/printerSettings" Target="../printerSettings/printerSettings935.bin"/><Relationship Id="rId16" Type="http://schemas.openxmlformats.org/officeDocument/2006/relationships/printerSettings" Target="../printerSettings/printerSettings949.bin"/><Relationship Id="rId20" Type="http://schemas.openxmlformats.org/officeDocument/2006/relationships/printerSettings" Target="../printerSettings/printerSettings953.bin"/><Relationship Id="rId29" Type="http://schemas.openxmlformats.org/officeDocument/2006/relationships/printerSettings" Target="../printerSettings/printerSettings962.bin"/><Relationship Id="rId1" Type="http://schemas.openxmlformats.org/officeDocument/2006/relationships/printerSettings" Target="../printerSettings/printerSettings934.bin"/><Relationship Id="rId6" Type="http://schemas.openxmlformats.org/officeDocument/2006/relationships/printerSettings" Target="../printerSettings/printerSettings939.bin"/><Relationship Id="rId11" Type="http://schemas.openxmlformats.org/officeDocument/2006/relationships/printerSettings" Target="../printerSettings/printerSettings944.bin"/><Relationship Id="rId24" Type="http://schemas.openxmlformats.org/officeDocument/2006/relationships/printerSettings" Target="../printerSettings/printerSettings957.bin"/><Relationship Id="rId32" Type="http://schemas.openxmlformats.org/officeDocument/2006/relationships/printerSettings" Target="../printerSettings/printerSettings965.bin"/><Relationship Id="rId5" Type="http://schemas.openxmlformats.org/officeDocument/2006/relationships/printerSettings" Target="../printerSettings/printerSettings938.bin"/><Relationship Id="rId15" Type="http://schemas.openxmlformats.org/officeDocument/2006/relationships/printerSettings" Target="../printerSettings/printerSettings948.bin"/><Relationship Id="rId23" Type="http://schemas.openxmlformats.org/officeDocument/2006/relationships/printerSettings" Target="../printerSettings/printerSettings956.bin"/><Relationship Id="rId28" Type="http://schemas.openxmlformats.org/officeDocument/2006/relationships/printerSettings" Target="../printerSettings/printerSettings961.bin"/><Relationship Id="rId10" Type="http://schemas.openxmlformats.org/officeDocument/2006/relationships/printerSettings" Target="../printerSettings/printerSettings943.bin"/><Relationship Id="rId19" Type="http://schemas.openxmlformats.org/officeDocument/2006/relationships/printerSettings" Target="../printerSettings/printerSettings952.bin"/><Relationship Id="rId31" Type="http://schemas.openxmlformats.org/officeDocument/2006/relationships/printerSettings" Target="../printerSettings/printerSettings964.bin"/><Relationship Id="rId4" Type="http://schemas.openxmlformats.org/officeDocument/2006/relationships/printerSettings" Target="../printerSettings/printerSettings937.bin"/><Relationship Id="rId9" Type="http://schemas.openxmlformats.org/officeDocument/2006/relationships/printerSettings" Target="../printerSettings/printerSettings942.bin"/><Relationship Id="rId14" Type="http://schemas.openxmlformats.org/officeDocument/2006/relationships/printerSettings" Target="../printerSettings/printerSettings947.bin"/><Relationship Id="rId22" Type="http://schemas.openxmlformats.org/officeDocument/2006/relationships/printerSettings" Target="../printerSettings/printerSettings955.bin"/><Relationship Id="rId27" Type="http://schemas.openxmlformats.org/officeDocument/2006/relationships/printerSettings" Target="../printerSettings/printerSettings960.bin"/><Relationship Id="rId30" Type="http://schemas.openxmlformats.org/officeDocument/2006/relationships/printerSettings" Target="../printerSettings/printerSettings963.bin"/><Relationship Id="rId8" Type="http://schemas.openxmlformats.org/officeDocument/2006/relationships/printerSettings" Target="../printerSettings/printerSettings94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73.bin"/><Relationship Id="rId13" Type="http://schemas.openxmlformats.org/officeDocument/2006/relationships/printerSettings" Target="../printerSettings/printerSettings978.bin"/><Relationship Id="rId3" Type="http://schemas.openxmlformats.org/officeDocument/2006/relationships/printerSettings" Target="../printerSettings/printerSettings968.bin"/><Relationship Id="rId7" Type="http://schemas.openxmlformats.org/officeDocument/2006/relationships/printerSettings" Target="../printerSettings/printerSettings972.bin"/><Relationship Id="rId12" Type="http://schemas.openxmlformats.org/officeDocument/2006/relationships/printerSettings" Target="../printerSettings/printerSettings977.bin"/><Relationship Id="rId2" Type="http://schemas.openxmlformats.org/officeDocument/2006/relationships/printerSettings" Target="../printerSettings/printerSettings967.bin"/><Relationship Id="rId1" Type="http://schemas.openxmlformats.org/officeDocument/2006/relationships/printerSettings" Target="../printerSettings/printerSettings966.bin"/><Relationship Id="rId6" Type="http://schemas.openxmlformats.org/officeDocument/2006/relationships/printerSettings" Target="../printerSettings/printerSettings971.bin"/><Relationship Id="rId11" Type="http://schemas.openxmlformats.org/officeDocument/2006/relationships/printerSettings" Target="../printerSettings/printerSettings976.bin"/><Relationship Id="rId5" Type="http://schemas.openxmlformats.org/officeDocument/2006/relationships/printerSettings" Target="../printerSettings/printerSettings970.bin"/><Relationship Id="rId15" Type="http://schemas.openxmlformats.org/officeDocument/2006/relationships/drawing" Target="../drawings/drawing24.xml"/><Relationship Id="rId10" Type="http://schemas.openxmlformats.org/officeDocument/2006/relationships/printerSettings" Target="../printerSettings/printerSettings975.bin"/><Relationship Id="rId4" Type="http://schemas.openxmlformats.org/officeDocument/2006/relationships/printerSettings" Target="../printerSettings/printerSettings969.bin"/><Relationship Id="rId9" Type="http://schemas.openxmlformats.org/officeDocument/2006/relationships/printerSettings" Target="../printerSettings/printerSettings974.bin"/><Relationship Id="rId14" Type="http://schemas.openxmlformats.org/officeDocument/2006/relationships/printerSettings" Target="../printerSettings/printerSettings979.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92.bin"/><Relationship Id="rId18" Type="http://schemas.openxmlformats.org/officeDocument/2006/relationships/printerSettings" Target="../printerSettings/printerSettings997.bin"/><Relationship Id="rId26" Type="http://schemas.openxmlformats.org/officeDocument/2006/relationships/printerSettings" Target="../printerSettings/printerSettings1005.bin"/><Relationship Id="rId39" Type="http://schemas.openxmlformats.org/officeDocument/2006/relationships/printerSettings" Target="../printerSettings/printerSettings1018.bin"/><Relationship Id="rId21" Type="http://schemas.openxmlformats.org/officeDocument/2006/relationships/printerSettings" Target="../printerSettings/printerSettings1000.bin"/><Relationship Id="rId34" Type="http://schemas.openxmlformats.org/officeDocument/2006/relationships/printerSettings" Target="../printerSettings/printerSettings1013.bin"/><Relationship Id="rId42" Type="http://schemas.openxmlformats.org/officeDocument/2006/relationships/printerSettings" Target="../printerSettings/printerSettings1021.bin"/><Relationship Id="rId47" Type="http://schemas.openxmlformats.org/officeDocument/2006/relationships/printerSettings" Target="../printerSettings/printerSettings1026.bin"/><Relationship Id="rId7" Type="http://schemas.openxmlformats.org/officeDocument/2006/relationships/printerSettings" Target="../printerSettings/printerSettings986.bin"/><Relationship Id="rId2" Type="http://schemas.openxmlformats.org/officeDocument/2006/relationships/printerSettings" Target="../printerSettings/printerSettings981.bin"/><Relationship Id="rId16" Type="http://schemas.openxmlformats.org/officeDocument/2006/relationships/printerSettings" Target="../printerSettings/printerSettings995.bin"/><Relationship Id="rId29" Type="http://schemas.openxmlformats.org/officeDocument/2006/relationships/printerSettings" Target="../printerSettings/printerSettings1008.bin"/><Relationship Id="rId1" Type="http://schemas.openxmlformats.org/officeDocument/2006/relationships/printerSettings" Target="../printerSettings/printerSettings980.bin"/><Relationship Id="rId6" Type="http://schemas.openxmlformats.org/officeDocument/2006/relationships/printerSettings" Target="../printerSettings/printerSettings985.bin"/><Relationship Id="rId11" Type="http://schemas.openxmlformats.org/officeDocument/2006/relationships/printerSettings" Target="../printerSettings/printerSettings990.bin"/><Relationship Id="rId24" Type="http://schemas.openxmlformats.org/officeDocument/2006/relationships/printerSettings" Target="../printerSettings/printerSettings1003.bin"/><Relationship Id="rId32" Type="http://schemas.openxmlformats.org/officeDocument/2006/relationships/printerSettings" Target="../printerSettings/printerSettings1011.bin"/><Relationship Id="rId37" Type="http://schemas.openxmlformats.org/officeDocument/2006/relationships/printerSettings" Target="../printerSettings/printerSettings1016.bin"/><Relationship Id="rId40" Type="http://schemas.openxmlformats.org/officeDocument/2006/relationships/printerSettings" Target="../printerSettings/printerSettings1019.bin"/><Relationship Id="rId45" Type="http://schemas.openxmlformats.org/officeDocument/2006/relationships/printerSettings" Target="../printerSettings/printerSettings1024.bin"/><Relationship Id="rId5" Type="http://schemas.openxmlformats.org/officeDocument/2006/relationships/printerSettings" Target="../printerSettings/printerSettings984.bin"/><Relationship Id="rId15" Type="http://schemas.openxmlformats.org/officeDocument/2006/relationships/printerSettings" Target="../printerSettings/printerSettings994.bin"/><Relationship Id="rId23" Type="http://schemas.openxmlformats.org/officeDocument/2006/relationships/printerSettings" Target="../printerSettings/printerSettings1002.bin"/><Relationship Id="rId28" Type="http://schemas.openxmlformats.org/officeDocument/2006/relationships/printerSettings" Target="../printerSettings/printerSettings1007.bin"/><Relationship Id="rId36" Type="http://schemas.openxmlformats.org/officeDocument/2006/relationships/printerSettings" Target="../printerSettings/printerSettings1015.bin"/><Relationship Id="rId10" Type="http://schemas.openxmlformats.org/officeDocument/2006/relationships/printerSettings" Target="../printerSettings/printerSettings989.bin"/><Relationship Id="rId19" Type="http://schemas.openxmlformats.org/officeDocument/2006/relationships/printerSettings" Target="../printerSettings/printerSettings998.bin"/><Relationship Id="rId31" Type="http://schemas.openxmlformats.org/officeDocument/2006/relationships/printerSettings" Target="../printerSettings/printerSettings1010.bin"/><Relationship Id="rId44" Type="http://schemas.openxmlformats.org/officeDocument/2006/relationships/printerSettings" Target="../printerSettings/printerSettings1023.bin"/><Relationship Id="rId4" Type="http://schemas.openxmlformats.org/officeDocument/2006/relationships/printerSettings" Target="../printerSettings/printerSettings983.bin"/><Relationship Id="rId9" Type="http://schemas.openxmlformats.org/officeDocument/2006/relationships/printerSettings" Target="../printerSettings/printerSettings988.bin"/><Relationship Id="rId14" Type="http://schemas.openxmlformats.org/officeDocument/2006/relationships/printerSettings" Target="../printerSettings/printerSettings993.bin"/><Relationship Id="rId22" Type="http://schemas.openxmlformats.org/officeDocument/2006/relationships/printerSettings" Target="../printerSettings/printerSettings1001.bin"/><Relationship Id="rId27" Type="http://schemas.openxmlformats.org/officeDocument/2006/relationships/printerSettings" Target="../printerSettings/printerSettings1006.bin"/><Relationship Id="rId30" Type="http://schemas.openxmlformats.org/officeDocument/2006/relationships/printerSettings" Target="../printerSettings/printerSettings1009.bin"/><Relationship Id="rId35" Type="http://schemas.openxmlformats.org/officeDocument/2006/relationships/printerSettings" Target="../printerSettings/printerSettings1014.bin"/><Relationship Id="rId43" Type="http://schemas.openxmlformats.org/officeDocument/2006/relationships/printerSettings" Target="../printerSettings/printerSettings1022.bin"/><Relationship Id="rId48" Type="http://schemas.openxmlformats.org/officeDocument/2006/relationships/drawing" Target="../drawings/drawing25.xml"/><Relationship Id="rId8" Type="http://schemas.openxmlformats.org/officeDocument/2006/relationships/printerSettings" Target="../printerSettings/printerSettings987.bin"/><Relationship Id="rId3" Type="http://schemas.openxmlformats.org/officeDocument/2006/relationships/printerSettings" Target="../printerSettings/printerSettings982.bin"/><Relationship Id="rId12" Type="http://schemas.openxmlformats.org/officeDocument/2006/relationships/printerSettings" Target="../printerSettings/printerSettings991.bin"/><Relationship Id="rId17" Type="http://schemas.openxmlformats.org/officeDocument/2006/relationships/printerSettings" Target="../printerSettings/printerSettings996.bin"/><Relationship Id="rId25" Type="http://schemas.openxmlformats.org/officeDocument/2006/relationships/printerSettings" Target="../printerSettings/printerSettings1004.bin"/><Relationship Id="rId33" Type="http://schemas.openxmlformats.org/officeDocument/2006/relationships/printerSettings" Target="../printerSettings/printerSettings1012.bin"/><Relationship Id="rId38" Type="http://schemas.openxmlformats.org/officeDocument/2006/relationships/printerSettings" Target="../printerSettings/printerSettings1017.bin"/><Relationship Id="rId46" Type="http://schemas.openxmlformats.org/officeDocument/2006/relationships/printerSettings" Target="../printerSettings/printerSettings1025.bin"/><Relationship Id="rId20" Type="http://schemas.openxmlformats.org/officeDocument/2006/relationships/printerSettings" Target="../printerSettings/printerSettings999.bin"/><Relationship Id="rId41" Type="http://schemas.openxmlformats.org/officeDocument/2006/relationships/printerSettings" Target="../printerSettings/printerSettings1020.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039.bin"/><Relationship Id="rId18" Type="http://schemas.openxmlformats.org/officeDocument/2006/relationships/printerSettings" Target="../printerSettings/printerSettings1044.bin"/><Relationship Id="rId26" Type="http://schemas.openxmlformats.org/officeDocument/2006/relationships/printerSettings" Target="../printerSettings/printerSettings1052.bin"/><Relationship Id="rId39" Type="http://schemas.openxmlformats.org/officeDocument/2006/relationships/printerSettings" Target="../printerSettings/printerSettings1065.bin"/><Relationship Id="rId21" Type="http://schemas.openxmlformats.org/officeDocument/2006/relationships/printerSettings" Target="../printerSettings/printerSettings1047.bin"/><Relationship Id="rId34" Type="http://schemas.openxmlformats.org/officeDocument/2006/relationships/printerSettings" Target="../printerSettings/printerSettings1060.bin"/><Relationship Id="rId42" Type="http://schemas.openxmlformats.org/officeDocument/2006/relationships/printerSettings" Target="../printerSettings/printerSettings1068.bin"/><Relationship Id="rId7" Type="http://schemas.openxmlformats.org/officeDocument/2006/relationships/printerSettings" Target="../printerSettings/printerSettings1033.bin"/><Relationship Id="rId2" Type="http://schemas.openxmlformats.org/officeDocument/2006/relationships/printerSettings" Target="../printerSettings/printerSettings1028.bin"/><Relationship Id="rId16" Type="http://schemas.openxmlformats.org/officeDocument/2006/relationships/printerSettings" Target="../printerSettings/printerSettings1042.bin"/><Relationship Id="rId20" Type="http://schemas.openxmlformats.org/officeDocument/2006/relationships/printerSettings" Target="../printerSettings/printerSettings1046.bin"/><Relationship Id="rId29" Type="http://schemas.openxmlformats.org/officeDocument/2006/relationships/printerSettings" Target="../printerSettings/printerSettings1055.bin"/><Relationship Id="rId41" Type="http://schemas.openxmlformats.org/officeDocument/2006/relationships/printerSettings" Target="../printerSettings/printerSettings1067.bin"/><Relationship Id="rId1" Type="http://schemas.openxmlformats.org/officeDocument/2006/relationships/printerSettings" Target="../printerSettings/printerSettings1027.bin"/><Relationship Id="rId6" Type="http://schemas.openxmlformats.org/officeDocument/2006/relationships/printerSettings" Target="../printerSettings/printerSettings1032.bin"/><Relationship Id="rId11" Type="http://schemas.openxmlformats.org/officeDocument/2006/relationships/printerSettings" Target="../printerSettings/printerSettings1037.bin"/><Relationship Id="rId24" Type="http://schemas.openxmlformats.org/officeDocument/2006/relationships/printerSettings" Target="../printerSettings/printerSettings1050.bin"/><Relationship Id="rId32" Type="http://schemas.openxmlformats.org/officeDocument/2006/relationships/printerSettings" Target="../printerSettings/printerSettings1058.bin"/><Relationship Id="rId37" Type="http://schemas.openxmlformats.org/officeDocument/2006/relationships/printerSettings" Target="../printerSettings/printerSettings1063.bin"/><Relationship Id="rId40" Type="http://schemas.openxmlformats.org/officeDocument/2006/relationships/printerSettings" Target="../printerSettings/printerSettings1066.bin"/><Relationship Id="rId5" Type="http://schemas.openxmlformats.org/officeDocument/2006/relationships/printerSettings" Target="../printerSettings/printerSettings1031.bin"/><Relationship Id="rId15" Type="http://schemas.openxmlformats.org/officeDocument/2006/relationships/printerSettings" Target="../printerSettings/printerSettings1041.bin"/><Relationship Id="rId23" Type="http://schemas.openxmlformats.org/officeDocument/2006/relationships/printerSettings" Target="../printerSettings/printerSettings1049.bin"/><Relationship Id="rId28" Type="http://schemas.openxmlformats.org/officeDocument/2006/relationships/printerSettings" Target="../printerSettings/printerSettings1054.bin"/><Relationship Id="rId36" Type="http://schemas.openxmlformats.org/officeDocument/2006/relationships/printerSettings" Target="../printerSettings/printerSettings1062.bin"/><Relationship Id="rId10" Type="http://schemas.openxmlformats.org/officeDocument/2006/relationships/printerSettings" Target="../printerSettings/printerSettings1036.bin"/><Relationship Id="rId19" Type="http://schemas.openxmlformats.org/officeDocument/2006/relationships/printerSettings" Target="../printerSettings/printerSettings1045.bin"/><Relationship Id="rId31" Type="http://schemas.openxmlformats.org/officeDocument/2006/relationships/printerSettings" Target="../printerSettings/printerSettings1057.bin"/><Relationship Id="rId44" Type="http://schemas.openxmlformats.org/officeDocument/2006/relationships/drawing" Target="../drawings/drawing26.xml"/><Relationship Id="rId4" Type="http://schemas.openxmlformats.org/officeDocument/2006/relationships/printerSettings" Target="../printerSettings/printerSettings1030.bin"/><Relationship Id="rId9" Type="http://schemas.openxmlformats.org/officeDocument/2006/relationships/printerSettings" Target="../printerSettings/printerSettings1035.bin"/><Relationship Id="rId14" Type="http://schemas.openxmlformats.org/officeDocument/2006/relationships/printerSettings" Target="../printerSettings/printerSettings1040.bin"/><Relationship Id="rId22" Type="http://schemas.openxmlformats.org/officeDocument/2006/relationships/printerSettings" Target="../printerSettings/printerSettings1048.bin"/><Relationship Id="rId27" Type="http://schemas.openxmlformats.org/officeDocument/2006/relationships/printerSettings" Target="../printerSettings/printerSettings1053.bin"/><Relationship Id="rId30" Type="http://schemas.openxmlformats.org/officeDocument/2006/relationships/printerSettings" Target="../printerSettings/printerSettings1056.bin"/><Relationship Id="rId35" Type="http://schemas.openxmlformats.org/officeDocument/2006/relationships/printerSettings" Target="../printerSettings/printerSettings1061.bin"/><Relationship Id="rId43" Type="http://schemas.openxmlformats.org/officeDocument/2006/relationships/printerSettings" Target="../printerSettings/printerSettings1069.bin"/><Relationship Id="rId8" Type="http://schemas.openxmlformats.org/officeDocument/2006/relationships/printerSettings" Target="../printerSettings/printerSettings1034.bin"/><Relationship Id="rId3" Type="http://schemas.openxmlformats.org/officeDocument/2006/relationships/printerSettings" Target="../printerSettings/printerSettings1029.bin"/><Relationship Id="rId12" Type="http://schemas.openxmlformats.org/officeDocument/2006/relationships/printerSettings" Target="../printerSettings/printerSettings1038.bin"/><Relationship Id="rId17" Type="http://schemas.openxmlformats.org/officeDocument/2006/relationships/printerSettings" Target="../printerSettings/printerSettings1043.bin"/><Relationship Id="rId25" Type="http://schemas.openxmlformats.org/officeDocument/2006/relationships/printerSettings" Target="../printerSettings/printerSettings1051.bin"/><Relationship Id="rId33" Type="http://schemas.openxmlformats.org/officeDocument/2006/relationships/printerSettings" Target="../printerSettings/printerSettings1059.bin"/><Relationship Id="rId38" Type="http://schemas.openxmlformats.org/officeDocument/2006/relationships/printerSettings" Target="../printerSettings/printerSettings1064.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1082.bin"/><Relationship Id="rId18" Type="http://schemas.openxmlformats.org/officeDocument/2006/relationships/printerSettings" Target="../printerSettings/printerSettings1087.bin"/><Relationship Id="rId26" Type="http://schemas.openxmlformats.org/officeDocument/2006/relationships/printerSettings" Target="../printerSettings/printerSettings1095.bin"/><Relationship Id="rId39" Type="http://schemas.openxmlformats.org/officeDocument/2006/relationships/printerSettings" Target="../printerSettings/printerSettings1108.bin"/><Relationship Id="rId21" Type="http://schemas.openxmlformats.org/officeDocument/2006/relationships/printerSettings" Target="../printerSettings/printerSettings1090.bin"/><Relationship Id="rId34" Type="http://schemas.openxmlformats.org/officeDocument/2006/relationships/printerSettings" Target="../printerSettings/printerSettings1103.bin"/><Relationship Id="rId42" Type="http://schemas.openxmlformats.org/officeDocument/2006/relationships/printerSettings" Target="../printerSettings/printerSettings1111.bin"/><Relationship Id="rId7" Type="http://schemas.openxmlformats.org/officeDocument/2006/relationships/printerSettings" Target="../printerSettings/printerSettings1076.bin"/><Relationship Id="rId2" Type="http://schemas.openxmlformats.org/officeDocument/2006/relationships/printerSettings" Target="../printerSettings/printerSettings1071.bin"/><Relationship Id="rId16" Type="http://schemas.openxmlformats.org/officeDocument/2006/relationships/printerSettings" Target="../printerSettings/printerSettings1085.bin"/><Relationship Id="rId20" Type="http://schemas.openxmlformats.org/officeDocument/2006/relationships/printerSettings" Target="../printerSettings/printerSettings1089.bin"/><Relationship Id="rId29" Type="http://schemas.openxmlformats.org/officeDocument/2006/relationships/printerSettings" Target="../printerSettings/printerSettings1098.bin"/><Relationship Id="rId41" Type="http://schemas.openxmlformats.org/officeDocument/2006/relationships/printerSettings" Target="../printerSettings/printerSettings1110.bin"/><Relationship Id="rId1" Type="http://schemas.openxmlformats.org/officeDocument/2006/relationships/printerSettings" Target="../printerSettings/printerSettings1070.bin"/><Relationship Id="rId6" Type="http://schemas.openxmlformats.org/officeDocument/2006/relationships/printerSettings" Target="../printerSettings/printerSettings1075.bin"/><Relationship Id="rId11" Type="http://schemas.openxmlformats.org/officeDocument/2006/relationships/printerSettings" Target="../printerSettings/printerSettings1080.bin"/><Relationship Id="rId24" Type="http://schemas.openxmlformats.org/officeDocument/2006/relationships/printerSettings" Target="../printerSettings/printerSettings1093.bin"/><Relationship Id="rId32" Type="http://schemas.openxmlformats.org/officeDocument/2006/relationships/printerSettings" Target="../printerSettings/printerSettings1101.bin"/><Relationship Id="rId37" Type="http://schemas.openxmlformats.org/officeDocument/2006/relationships/printerSettings" Target="../printerSettings/printerSettings1106.bin"/><Relationship Id="rId40" Type="http://schemas.openxmlformats.org/officeDocument/2006/relationships/printerSettings" Target="../printerSettings/printerSettings1109.bin"/><Relationship Id="rId5" Type="http://schemas.openxmlformats.org/officeDocument/2006/relationships/printerSettings" Target="../printerSettings/printerSettings1074.bin"/><Relationship Id="rId15" Type="http://schemas.openxmlformats.org/officeDocument/2006/relationships/printerSettings" Target="../printerSettings/printerSettings1084.bin"/><Relationship Id="rId23" Type="http://schemas.openxmlformats.org/officeDocument/2006/relationships/printerSettings" Target="../printerSettings/printerSettings1092.bin"/><Relationship Id="rId28" Type="http://schemas.openxmlformats.org/officeDocument/2006/relationships/printerSettings" Target="../printerSettings/printerSettings1097.bin"/><Relationship Id="rId36" Type="http://schemas.openxmlformats.org/officeDocument/2006/relationships/printerSettings" Target="../printerSettings/printerSettings1105.bin"/><Relationship Id="rId10" Type="http://schemas.openxmlformats.org/officeDocument/2006/relationships/printerSettings" Target="../printerSettings/printerSettings1079.bin"/><Relationship Id="rId19" Type="http://schemas.openxmlformats.org/officeDocument/2006/relationships/printerSettings" Target="../printerSettings/printerSettings1088.bin"/><Relationship Id="rId31" Type="http://schemas.openxmlformats.org/officeDocument/2006/relationships/printerSettings" Target="../printerSettings/printerSettings1100.bin"/><Relationship Id="rId4" Type="http://schemas.openxmlformats.org/officeDocument/2006/relationships/printerSettings" Target="../printerSettings/printerSettings1073.bin"/><Relationship Id="rId9" Type="http://schemas.openxmlformats.org/officeDocument/2006/relationships/printerSettings" Target="../printerSettings/printerSettings1078.bin"/><Relationship Id="rId14" Type="http://schemas.openxmlformats.org/officeDocument/2006/relationships/printerSettings" Target="../printerSettings/printerSettings1083.bin"/><Relationship Id="rId22" Type="http://schemas.openxmlformats.org/officeDocument/2006/relationships/printerSettings" Target="../printerSettings/printerSettings1091.bin"/><Relationship Id="rId27" Type="http://schemas.openxmlformats.org/officeDocument/2006/relationships/printerSettings" Target="../printerSettings/printerSettings1096.bin"/><Relationship Id="rId30" Type="http://schemas.openxmlformats.org/officeDocument/2006/relationships/printerSettings" Target="../printerSettings/printerSettings1099.bin"/><Relationship Id="rId35" Type="http://schemas.openxmlformats.org/officeDocument/2006/relationships/printerSettings" Target="../printerSettings/printerSettings1104.bin"/><Relationship Id="rId43" Type="http://schemas.openxmlformats.org/officeDocument/2006/relationships/printerSettings" Target="../printerSettings/printerSettings1112.bin"/><Relationship Id="rId8" Type="http://schemas.openxmlformats.org/officeDocument/2006/relationships/printerSettings" Target="../printerSettings/printerSettings1077.bin"/><Relationship Id="rId3" Type="http://schemas.openxmlformats.org/officeDocument/2006/relationships/printerSettings" Target="../printerSettings/printerSettings1072.bin"/><Relationship Id="rId12" Type="http://schemas.openxmlformats.org/officeDocument/2006/relationships/printerSettings" Target="../printerSettings/printerSettings1081.bin"/><Relationship Id="rId17" Type="http://schemas.openxmlformats.org/officeDocument/2006/relationships/printerSettings" Target="../printerSettings/printerSettings1086.bin"/><Relationship Id="rId25" Type="http://schemas.openxmlformats.org/officeDocument/2006/relationships/printerSettings" Target="../printerSettings/printerSettings1094.bin"/><Relationship Id="rId33" Type="http://schemas.openxmlformats.org/officeDocument/2006/relationships/printerSettings" Target="../printerSettings/printerSettings1102.bin"/><Relationship Id="rId38" Type="http://schemas.openxmlformats.org/officeDocument/2006/relationships/printerSettings" Target="../printerSettings/printerSettings110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26" Type="http://schemas.openxmlformats.org/officeDocument/2006/relationships/printerSettings" Target="../printerSettings/printerSettings120.bin"/><Relationship Id="rId3" Type="http://schemas.openxmlformats.org/officeDocument/2006/relationships/printerSettings" Target="../printerSettings/printerSettings97.bin"/><Relationship Id="rId21" Type="http://schemas.openxmlformats.org/officeDocument/2006/relationships/printerSettings" Target="../printerSettings/printerSettings115.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5" Type="http://schemas.openxmlformats.org/officeDocument/2006/relationships/printerSettings" Target="../printerSettings/printerSettings119.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20" Type="http://schemas.openxmlformats.org/officeDocument/2006/relationships/printerSettings" Target="../printerSettings/printerSettings114.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24" Type="http://schemas.openxmlformats.org/officeDocument/2006/relationships/printerSettings" Target="../printerSettings/printerSettings118.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23" Type="http://schemas.openxmlformats.org/officeDocument/2006/relationships/printerSettings" Target="../printerSettings/printerSettings117.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 Id="rId22" Type="http://schemas.openxmlformats.org/officeDocument/2006/relationships/printerSettings" Target="../printerSettings/printerSettings116.bin"/><Relationship Id="rId27"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26" Type="http://schemas.openxmlformats.org/officeDocument/2006/relationships/printerSettings" Target="../printerSettings/printerSettings146.bin"/><Relationship Id="rId39" Type="http://schemas.openxmlformats.org/officeDocument/2006/relationships/printerSettings" Target="../printerSettings/printerSettings159.bin"/><Relationship Id="rId21" Type="http://schemas.openxmlformats.org/officeDocument/2006/relationships/printerSettings" Target="../printerSettings/printerSettings141.bin"/><Relationship Id="rId34" Type="http://schemas.openxmlformats.org/officeDocument/2006/relationships/printerSettings" Target="../printerSettings/printerSettings154.bin"/><Relationship Id="rId42" Type="http://schemas.openxmlformats.org/officeDocument/2006/relationships/printerSettings" Target="../printerSettings/printerSettings162.bin"/><Relationship Id="rId47" Type="http://schemas.openxmlformats.org/officeDocument/2006/relationships/printerSettings" Target="../printerSettings/printerSettings167.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9" Type="http://schemas.openxmlformats.org/officeDocument/2006/relationships/printerSettings" Target="../printerSettings/printerSettings149.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32" Type="http://schemas.openxmlformats.org/officeDocument/2006/relationships/printerSettings" Target="../printerSettings/printerSettings152.bin"/><Relationship Id="rId37" Type="http://schemas.openxmlformats.org/officeDocument/2006/relationships/printerSettings" Target="../printerSettings/printerSettings157.bin"/><Relationship Id="rId40" Type="http://schemas.openxmlformats.org/officeDocument/2006/relationships/printerSettings" Target="../printerSettings/printerSettings160.bin"/><Relationship Id="rId45" Type="http://schemas.openxmlformats.org/officeDocument/2006/relationships/printerSettings" Target="../printerSettings/printerSettings165.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28" Type="http://schemas.openxmlformats.org/officeDocument/2006/relationships/printerSettings" Target="../printerSettings/printerSettings148.bin"/><Relationship Id="rId36" Type="http://schemas.openxmlformats.org/officeDocument/2006/relationships/printerSettings" Target="../printerSettings/printerSettings156.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31" Type="http://schemas.openxmlformats.org/officeDocument/2006/relationships/printerSettings" Target="../printerSettings/printerSettings151.bin"/><Relationship Id="rId44" Type="http://schemas.openxmlformats.org/officeDocument/2006/relationships/printerSettings" Target="../printerSettings/printerSettings164.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 Id="rId27" Type="http://schemas.openxmlformats.org/officeDocument/2006/relationships/printerSettings" Target="../printerSettings/printerSettings147.bin"/><Relationship Id="rId30" Type="http://schemas.openxmlformats.org/officeDocument/2006/relationships/printerSettings" Target="../printerSettings/printerSettings150.bin"/><Relationship Id="rId35" Type="http://schemas.openxmlformats.org/officeDocument/2006/relationships/printerSettings" Target="../printerSettings/printerSettings155.bin"/><Relationship Id="rId43" Type="http://schemas.openxmlformats.org/officeDocument/2006/relationships/printerSettings" Target="../printerSettings/printerSettings163.bin"/><Relationship Id="rId48" Type="http://schemas.openxmlformats.org/officeDocument/2006/relationships/drawing" Target="../drawings/drawing3.xml"/><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printerSettings" Target="../printerSettings/printerSettings145.bin"/><Relationship Id="rId33" Type="http://schemas.openxmlformats.org/officeDocument/2006/relationships/printerSettings" Target="../printerSettings/printerSettings153.bin"/><Relationship Id="rId38" Type="http://schemas.openxmlformats.org/officeDocument/2006/relationships/printerSettings" Target="../printerSettings/printerSettings158.bin"/><Relationship Id="rId46" Type="http://schemas.openxmlformats.org/officeDocument/2006/relationships/printerSettings" Target="../printerSettings/printerSettings166.bin"/><Relationship Id="rId20" Type="http://schemas.openxmlformats.org/officeDocument/2006/relationships/printerSettings" Target="../printerSettings/printerSettings140.bin"/><Relationship Id="rId41" Type="http://schemas.openxmlformats.org/officeDocument/2006/relationships/printerSettings" Target="../printerSettings/printerSettings161.bin"/></Relationships>
</file>

<file path=xl/worksheets/_rels/sheet5.xml.rels><?xml version="1.0" encoding="UTF-8" standalone="yes"?>
<Relationships xmlns="http://schemas.openxmlformats.org/package/2006/relationships"><Relationship Id="rId26" Type="http://schemas.openxmlformats.org/officeDocument/2006/relationships/drawing" Target="../drawings/drawing4.xml"/><Relationship Id="rId21" Type="http://schemas.openxmlformats.org/officeDocument/2006/relationships/printerSettings" Target="../printerSettings/printerSettings188.bin"/><Relationship Id="rId42" Type="http://schemas.openxmlformats.org/officeDocument/2006/relationships/ctrlProp" Target="../ctrlProps/ctrlProp15.xml"/><Relationship Id="rId47" Type="http://schemas.openxmlformats.org/officeDocument/2006/relationships/ctrlProp" Target="../ctrlProps/ctrlProp20.xml"/><Relationship Id="rId63" Type="http://schemas.openxmlformats.org/officeDocument/2006/relationships/ctrlProp" Target="../ctrlProps/ctrlProp36.xml"/><Relationship Id="rId68" Type="http://schemas.openxmlformats.org/officeDocument/2006/relationships/ctrlProp" Target="../ctrlProps/ctrlProp41.xml"/><Relationship Id="rId84" Type="http://schemas.openxmlformats.org/officeDocument/2006/relationships/ctrlProp" Target="../ctrlProps/ctrlProp57.xml"/><Relationship Id="rId89" Type="http://schemas.openxmlformats.org/officeDocument/2006/relationships/ctrlProp" Target="../ctrlProps/ctrlProp62.xml"/><Relationship Id="rId16" Type="http://schemas.openxmlformats.org/officeDocument/2006/relationships/printerSettings" Target="../printerSettings/printerSettings183.bin"/><Relationship Id="rId11" Type="http://schemas.openxmlformats.org/officeDocument/2006/relationships/printerSettings" Target="../printerSettings/printerSettings178.bin"/><Relationship Id="rId32" Type="http://schemas.openxmlformats.org/officeDocument/2006/relationships/ctrlProp" Target="../ctrlProps/ctrlProp5.xml"/><Relationship Id="rId37" Type="http://schemas.openxmlformats.org/officeDocument/2006/relationships/ctrlProp" Target="../ctrlProps/ctrlProp10.xml"/><Relationship Id="rId53" Type="http://schemas.openxmlformats.org/officeDocument/2006/relationships/ctrlProp" Target="../ctrlProps/ctrlProp26.xml"/><Relationship Id="rId58" Type="http://schemas.openxmlformats.org/officeDocument/2006/relationships/ctrlProp" Target="../ctrlProps/ctrlProp31.xml"/><Relationship Id="rId74" Type="http://schemas.openxmlformats.org/officeDocument/2006/relationships/ctrlProp" Target="../ctrlProps/ctrlProp47.xml"/><Relationship Id="rId79" Type="http://schemas.openxmlformats.org/officeDocument/2006/relationships/ctrlProp" Target="../ctrlProps/ctrlProp52.xml"/><Relationship Id="rId5" Type="http://schemas.openxmlformats.org/officeDocument/2006/relationships/printerSettings" Target="../printerSettings/printerSettings172.bin"/><Relationship Id="rId90" Type="http://schemas.openxmlformats.org/officeDocument/2006/relationships/ctrlProp" Target="../ctrlProps/ctrlProp63.xml"/><Relationship Id="rId95" Type="http://schemas.openxmlformats.org/officeDocument/2006/relationships/ctrlProp" Target="../ctrlProps/ctrlProp68.xml"/><Relationship Id="rId22" Type="http://schemas.openxmlformats.org/officeDocument/2006/relationships/printerSettings" Target="../printerSettings/printerSettings189.bin"/><Relationship Id="rId27" Type="http://schemas.openxmlformats.org/officeDocument/2006/relationships/vmlDrawing" Target="../drawings/vmlDrawing1.vml"/><Relationship Id="rId43" Type="http://schemas.openxmlformats.org/officeDocument/2006/relationships/ctrlProp" Target="../ctrlProps/ctrlProp16.xml"/><Relationship Id="rId48" Type="http://schemas.openxmlformats.org/officeDocument/2006/relationships/ctrlProp" Target="../ctrlProps/ctrlProp21.xml"/><Relationship Id="rId64" Type="http://schemas.openxmlformats.org/officeDocument/2006/relationships/ctrlProp" Target="../ctrlProps/ctrlProp37.xml"/><Relationship Id="rId69" Type="http://schemas.openxmlformats.org/officeDocument/2006/relationships/ctrlProp" Target="../ctrlProps/ctrlProp42.xml"/><Relationship Id="rId80" Type="http://schemas.openxmlformats.org/officeDocument/2006/relationships/ctrlProp" Target="../ctrlProps/ctrlProp53.xml"/><Relationship Id="rId85" Type="http://schemas.openxmlformats.org/officeDocument/2006/relationships/ctrlProp" Target="../ctrlProps/ctrlProp58.xml"/><Relationship Id="rId3" Type="http://schemas.openxmlformats.org/officeDocument/2006/relationships/printerSettings" Target="../printerSettings/printerSettings170.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ctrlProp" Target="../ctrlProps/ctrlProp6.xml"/><Relationship Id="rId38" Type="http://schemas.openxmlformats.org/officeDocument/2006/relationships/ctrlProp" Target="../ctrlProps/ctrlProp11.xml"/><Relationship Id="rId46" Type="http://schemas.openxmlformats.org/officeDocument/2006/relationships/ctrlProp" Target="../ctrlProps/ctrlProp19.xml"/><Relationship Id="rId59" Type="http://schemas.openxmlformats.org/officeDocument/2006/relationships/ctrlProp" Target="../ctrlProps/ctrlProp32.xml"/><Relationship Id="rId67" Type="http://schemas.openxmlformats.org/officeDocument/2006/relationships/ctrlProp" Target="../ctrlProps/ctrlProp40.xml"/><Relationship Id="rId20" Type="http://schemas.openxmlformats.org/officeDocument/2006/relationships/printerSettings" Target="../printerSettings/printerSettings187.bin"/><Relationship Id="rId41" Type="http://schemas.openxmlformats.org/officeDocument/2006/relationships/ctrlProp" Target="../ctrlProps/ctrlProp14.xml"/><Relationship Id="rId54" Type="http://schemas.openxmlformats.org/officeDocument/2006/relationships/ctrlProp" Target="../ctrlProps/ctrlProp27.xml"/><Relationship Id="rId62" Type="http://schemas.openxmlformats.org/officeDocument/2006/relationships/ctrlProp" Target="../ctrlProps/ctrlProp35.xml"/><Relationship Id="rId70" Type="http://schemas.openxmlformats.org/officeDocument/2006/relationships/ctrlProp" Target="../ctrlProps/ctrlProp43.xml"/><Relationship Id="rId75" Type="http://schemas.openxmlformats.org/officeDocument/2006/relationships/ctrlProp" Target="../ctrlProps/ctrlProp48.xml"/><Relationship Id="rId83" Type="http://schemas.openxmlformats.org/officeDocument/2006/relationships/ctrlProp" Target="../ctrlProps/ctrlProp56.xml"/><Relationship Id="rId88" Type="http://schemas.openxmlformats.org/officeDocument/2006/relationships/ctrlProp" Target="../ctrlProps/ctrlProp61.xml"/><Relationship Id="rId91" Type="http://schemas.openxmlformats.org/officeDocument/2006/relationships/ctrlProp" Target="../ctrlProps/ctrlProp64.xml"/><Relationship Id="rId96" Type="http://schemas.openxmlformats.org/officeDocument/2006/relationships/ctrlProp" Target="../ctrlProps/ctrlProp69.xml"/><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ctrlProp" Target="../ctrlProps/ctrlProp1.xml"/><Relationship Id="rId36" Type="http://schemas.openxmlformats.org/officeDocument/2006/relationships/ctrlProp" Target="../ctrlProps/ctrlProp9.xml"/><Relationship Id="rId49" Type="http://schemas.openxmlformats.org/officeDocument/2006/relationships/ctrlProp" Target="../ctrlProps/ctrlProp22.xml"/><Relationship Id="rId57" Type="http://schemas.openxmlformats.org/officeDocument/2006/relationships/ctrlProp" Target="../ctrlProps/ctrlProp30.xml"/><Relationship Id="rId10" Type="http://schemas.openxmlformats.org/officeDocument/2006/relationships/printerSettings" Target="../printerSettings/printerSettings177.bin"/><Relationship Id="rId31" Type="http://schemas.openxmlformats.org/officeDocument/2006/relationships/ctrlProp" Target="../ctrlProps/ctrlProp4.xml"/><Relationship Id="rId44" Type="http://schemas.openxmlformats.org/officeDocument/2006/relationships/ctrlProp" Target="../ctrlProps/ctrlProp17.xml"/><Relationship Id="rId52" Type="http://schemas.openxmlformats.org/officeDocument/2006/relationships/ctrlProp" Target="../ctrlProps/ctrlProp25.xml"/><Relationship Id="rId60" Type="http://schemas.openxmlformats.org/officeDocument/2006/relationships/ctrlProp" Target="../ctrlProps/ctrlProp33.xml"/><Relationship Id="rId65" Type="http://schemas.openxmlformats.org/officeDocument/2006/relationships/ctrlProp" Target="../ctrlProps/ctrlProp38.xml"/><Relationship Id="rId73" Type="http://schemas.openxmlformats.org/officeDocument/2006/relationships/ctrlProp" Target="../ctrlProps/ctrlProp46.xml"/><Relationship Id="rId78" Type="http://schemas.openxmlformats.org/officeDocument/2006/relationships/ctrlProp" Target="../ctrlProps/ctrlProp51.xml"/><Relationship Id="rId81" Type="http://schemas.openxmlformats.org/officeDocument/2006/relationships/ctrlProp" Target="../ctrlProps/ctrlProp54.xml"/><Relationship Id="rId86" Type="http://schemas.openxmlformats.org/officeDocument/2006/relationships/ctrlProp" Target="../ctrlProps/ctrlProp59.xml"/><Relationship Id="rId94" Type="http://schemas.openxmlformats.org/officeDocument/2006/relationships/ctrlProp" Target="../ctrlProps/ctrlProp67.xml"/><Relationship Id="rId99" Type="http://schemas.openxmlformats.org/officeDocument/2006/relationships/ctrlProp" Target="../ctrlProps/ctrlProp72.xml"/><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9" Type="http://schemas.openxmlformats.org/officeDocument/2006/relationships/ctrlProp" Target="../ctrlProps/ctrlProp12.xml"/><Relationship Id="rId34" Type="http://schemas.openxmlformats.org/officeDocument/2006/relationships/ctrlProp" Target="../ctrlProps/ctrlProp7.xml"/><Relationship Id="rId50" Type="http://schemas.openxmlformats.org/officeDocument/2006/relationships/ctrlProp" Target="../ctrlProps/ctrlProp23.xml"/><Relationship Id="rId55" Type="http://schemas.openxmlformats.org/officeDocument/2006/relationships/ctrlProp" Target="../ctrlProps/ctrlProp28.xml"/><Relationship Id="rId76" Type="http://schemas.openxmlformats.org/officeDocument/2006/relationships/ctrlProp" Target="../ctrlProps/ctrlProp49.xml"/><Relationship Id="rId97" Type="http://schemas.openxmlformats.org/officeDocument/2006/relationships/ctrlProp" Target="../ctrlProps/ctrlProp70.xml"/><Relationship Id="rId7" Type="http://schemas.openxmlformats.org/officeDocument/2006/relationships/printerSettings" Target="../printerSettings/printerSettings174.bin"/><Relationship Id="rId71" Type="http://schemas.openxmlformats.org/officeDocument/2006/relationships/ctrlProp" Target="../ctrlProps/ctrlProp44.xml"/><Relationship Id="rId92" Type="http://schemas.openxmlformats.org/officeDocument/2006/relationships/ctrlProp" Target="../ctrlProps/ctrlProp65.xml"/><Relationship Id="rId2" Type="http://schemas.openxmlformats.org/officeDocument/2006/relationships/printerSettings" Target="../printerSettings/printerSettings169.bin"/><Relationship Id="rId29" Type="http://schemas.openxmlformats.org/officeDocument/2006/relationships/ctrlProp" Target="../ctrlProps/ctrlProp2.xml"/><Relationship Id="rId24" Type="http://schemas.openxmlformats.org/officeDocument/2006/relationships/printerSettings" Target="../printerSettings/printerSettings191.bin"/><Relationship Id="rId40" Type="http://schemas.openxmlformats.org/officeDocument/2006/relationships/ctrlProp" Target="../ctrlProps/ctrlProp13.xml"/><Relationship Id="rId45" Type="http://schemas.openxmlformats.org/officeDocument/2006/relationships/ctrlProp" Target="../ctrlProps/ctrlProp18.xml"/><Relationship Id="rId66" Type="http://schemas.openxmlformats.org/officeDocument/2006/relationships/ctrlProp" Target="../ctrlProps/ctrlProp39.xml"/><Relationship Id="rId87" Type="http://schemas.openxmlformats.org/officeDocument/2006/relationships/ctrlProp" Target="../ctrlProps/ctrlProp60.xml"/><Relationship Id="rId61" Type="http://schemas.openxmlformats.org/officeDocument/2006/relationships/ctrlProp" Target="../ctrlProps/ctrlProp34.xml"/><Relationship Id="rId82" Type="http://schemas.openxmlformats.org/officeDocument/2006/relationships/ctrlProp" Target="../ctrlProps/ctrlProp55.xml"/><Relationship Id="rId19" Type="http://schemas.openxmlformats.org/officeDocument/2006/relationships/printerSettings" Target="../printerSettings/printerSettings186.bin"/><Relationship Id="rId14" Type="http://schemas.openxmlformats.org/officeDocument/2006/relationships/printerSettings" Target="../printerSettings/printerSettings181.bin"/><Relationship Id="rId30" Type="http://schemas.openxmlformats.org/officeDocument/2006/relationships/ctrlProp" Target="../ctrlProps/ctrlProp3.xml"/><Relationship Id="rId35" Type="http://schemas.openxmlformats.org/officeDocument/2006/relationships/ctrlProp" Target="../ctrlProps/ctrlProp8.xml"/><Relationship Id="rId56" Type="http://schemas.openxmlformats.org/officeDocument/2006/relationships/ctrlProp" Target="../ctrlProps/ctrlProp29.xml"/><Relationship Id="rId77" Type="http://schemas.openxmlformats.org/officeDocument/2006/relationships/ctrlProp" Target="../ctrlProps/ctrlProp50.xml"/><Relationship Id="rId8" Type="http://schemas.openxmlformats.org/officeDocument/2006/relationships/printerSettings" Target="../printerSettings/printerSettings175.bin"/><Relationship Id="rId51" Type="http://schemas.openxmlformats.org/officeDocument/2006/relationships/ctrlProp" Target="../ctrlProps/ctrlProp24.xml"/><Relationship Id="rId72" Type="http://schemas.openxmlformats.org/officeDocument/2006/relationships/ctrlProp" Target="../ctrlProps/ctrlProp45.xml"/><Relationship Id="rId93" Type="http://schemas.openxmlformats.org/officeDocument/2006/relationships/ctrlProp" Target="../ctrlProps/ctrlProp66.xml"/><Relationship Id="rId98" Type="http://schemas.openxmlformats.org/officeDocument/2006/relationships/ctrlProp" Target="../ctrlProps/ctrlProp7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39" Type="http://schemas.openxmlformats.org/officeDocument/2006/relationships/printerSettings" Target="../printerSettings/printerSettings231.bin"/><Relationship Id="rId21" Type="http://schemas.openxmlformats.org/officeDocument/2006/relationships/printerSettings" Target="../printerSettings/printerSettings213.bin"/><Relationship Id="rId34" Type="http://schemas.openxmlformats.org/officeDocument/2006/relationships/printerSettings" Target="../printerSettings/printerSettings226.bin"/><Relationship Id="rId42" Type="http://schemas.openxmlformats.org/officeDocument/2006/relationships/printerSettings" Target="../printerSettings/printerSettings234.bin"/><Relationship Id="rId47" Type="http://schemas.openxmlformats.org/officeDocument/2006/relationships/printerSettings" Target="../printerSettings/printerSettings239.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9" Type="http://schemas.openxmlformats.org/officeDocument/2006/relationships/printerSettings" Target="../printerSettings/printerSettings221.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32" Type="http://schemas.openxmlformats.org/officeDocument/2006/relationships/printerSettings" Target="../printerSettings/printerSettings224.bin"/><Relationship Id="rId37" Type="http://schemas.openxmlformats.org/officeDocument/2006/relationships/printerSettings" Target="../printerSettings/printerSettings229.bin"/><Relationship Id="rId40" Type="http://schemas.openxmlformats.org/officeDocument/2006/relationships/printerSettings" Target="../printerSettings/printerSettings232.bin"/><Relationship Id="rId45" Type="http://schemas.openxmlformats.org/officeDocument/2006/relationships/printerSettings" Target="../printerSettings/printerSettings237.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36" Type="http://schemas.openxmlformats.org/officeDocument/2006/relationships/printerSettings" Target="../printerSettings/printerSettings228.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printerSettings" Target="../printerSettings/printerSettings223.bin"/><Relationship Id="rId44" Type="http://schemas.openxmlformats.org/officeDocument/2006/relationships/printerSettings" Target="../printerSettings/printerSettings236.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 Id="rId30" Type="http://schemas.openxmlformats.org/officeDocument/2006/relationships/printerSettings" Target="../printerSettings/printerSettings222.bin"/><Relationship Id="rId35" Type="http://schemas.openxmlformats.org/officeDocument/2006/relationships/printerSettings" Target="../printerSettings/printerSettings227.bin"/><Relationship Id="rId43" Type="http://schemas.openxmlformats.org/officeDocument/2006/relationships/printerSettings" Target="../printerSettings/printerSettings235.bin"/><Relationship Id="rId48" Type="http://schemas.openxmlformats.org/officeDocument/2006/relationships/drawing" Target="../drawings/drawing5.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33" Type="http://schemas.openxmlformats.org/officeDocument/2006/relationships/printerSettings" Target="../printerSettings/printerSettings225.bin"/><Relationship Id="rId38" Type="http://schemas.openxmlformats.org/officeDocument/2006/relationships/printerSettings" Target="../printerSettings/printerSettings230.bin"/><Relationship Id="rId46" Type="http://schemas.openxmlformats.org/officeDocument/2006/relationships/printerSettings" Target="../printerSettings/printerSettings238.bin"/><Relationship Id="rId20" Type="http://schemas.openxmlformats.org/officeDocument/2006/relationships/printerSettings" Target="../printerSettings/printerSettings212.bin"/><Relationship Id="rId41" Type="http://schemas.openxmlformats.org/officeDocument/2006/relationships/printerSettings" Target="../printerSettings/printerSettings233.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60.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16" Type="http://schemas.openxmlformats.org/officeDocument/2006/relationships/printerSettings" Target="../printerSettings/printerSettings255.bin"/><Relationship Id="rId11" Type="http://schemas.openxmlformats.org/officeDocument/2006/relationships/printerSettings" Target="../printerSettings/printerSettings250.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44.bin"/><Relationship Id="rId19" Type="http://schemas.openxmlformats.org/officeDocument/2006/relationships/printerSettings" Target="../printerSettings/printerSettings258.bin"/><Relationship Id="rId14" Type="http://schemas.openxmlformats.org/officeDocument/2006/relationships/printerSettings" Target="../printerSettings/printerSettings253.bin"/><Relationship Id="rId22" Type="http://schemas.openxmlformats.org/officeDocument/2006/relationships/printerSettings" Target="../printerSettings/printerSettings261.bin"/><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64" Type="http://schemas.openxmlformats.org/officeDocument/2006/relationships/ctrlProp" Target="../ctrlProps/ctrlProp112.xml"/><Relationship Id="rId69" Type="http://schemas.openxmlformats.org/officeDocument/2006/relationships/ctrlProp" Target="../ctrlProps/ctrlProp117.xml"/><Relationship Id="rId77" Type="http://schemas.openxmlformats.org/officeDocument/2006/relationships/ctrlProp" Target="../ctrlProps/ctrlProp125.xml"/><Relationship Id="rId8" Type="http://schemas.openxmlformats.org/officeDocument/2006/relationships/printerSettings" Target="../printerSettings/printerSettings247.bin"/><Relationship Id="rId51" Type="http://schemas.openxmlformats.org/officeDocument/2006/relationships/ctrlProp" Target="../ctrlProps/ctrlProp99.xml"/><Relationship Id="rId72" Type="http://schemas.openxmlformats.org/officeDocument/2006/relationships/ctrlProp" Target="../ctrlProps/ctrlProp120.xml"/><Relationship Id="rId80" Type="http://schemas.openxmlformats.org/officeDocument/2006/relationships/ctrlProp" Target="../ctrlProps/ctrlProp128.xml"/><Relationship Id="rId85" Type="http://schemas.openxmlformats.org/officeDocument/2006/relationships/ctrlProp" Target="../ctrlProps/ctrlProp133.xml"/><Relationship Id="rId3" Type="http://schemas.openxmlformats.org/officeDocument/2006/relationships/printerSettings" Target="../printerSettings/printerSettings242.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9.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5" Type="http://schemas.openxmlformats.org/officeDocument/2006/relationships/printerSettings" Target="../printerSettings/printerSettings254.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9.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7" Type="http://schemas.openxmlformats.org/officeDocument/2006/relationships/printerSettings" Target="../printerSettings/printerSettings246.bin"/><Relationship Id="rId71" Type="http://schemas.openxmlformats.org/officeDocument/2006/relationships/ctrlProp" Target="../ctrlProps/ctrlProp119.xml"/><Relationship Id="rId2" Type="http://schemas.openxmlformats.org/officeDocument/2006/relationships/printerSettings" Target="../printerSettings/printerSettings241.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61" Type="http://schemas.openxmlformats.org/officeDocument/2006/relationships/ctrlProp" Target="../ctrlProps/ctrlProp109.xml"/><Relationship Id="rId82" Type="http://schemas.openxmlformats.org/officeDocument/2006/relationships/ctrlProp" Target="../ctrlProps/ctrlProp130.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74.bin"/><Relationship Id="rId18" Type="http://schemas.openxmlformats.org/officeDocument/2006/relationships/printerSettings" Target="../printerSettings/printerSettings279.bin"/><Relationship Id="rId26" Type="http://schemas.openxmlformats.org/officeDocument/2006/relationships/printerSettings" Target="../printerSettings/printerSettings287.bin"/><Relationship Id="rId39" Type="http://schemas.openxmlformats.org/officeDocument/2006/relationships/printerSettings" Target="../printerSettings/printerSettings300.bin"/><Relationship Id="rId21" Type="http://schemas.openxmlformats.org/officeDocument/2006/relationships/printerSettings" Target="../printerSettings/printerSettings282.bin"/><Relationship Id="rId34" Type="http://schemas.openxmlformats.org/officeDocument/2006/relationships/printerSettings" Target="../printerSettings/printerSettings295.bin"/><Relationship Id="rId42" Type="http://schemas.openxmlformats.org/officeDocument/2006/relationships/printerSettings" Target="../printerSettings/printerSettings303.bin"/><Relationship Id="rId47" Type="http://schemas.openxmlformats.org/officeDocument/2006/relationships/printerSettings" Target="../printerSettings/printerSettings308.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6" Type="http://schemas.openxmlformats.org/officeDocument/2006/relationships/printerSettings" Target="../printerSettings/printerSettings277.bin"/><Relationship Id="rId29" Type="http://schemas.openxmlformats.org/officeDocument/2006/relationships/printerSettings" Target="../printerSettings/printerSettings290.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24" Type="http://schemas.openxmlformats.org/officeDocument/2006/relationships/printerSettings" Target="../printerSettings/printerSettings285.bin"/><Relationship Id="rId32" Type="http://schemas.openxmlformats.org/officeDocument/2006/relationships/printerSettings" Target="../printerSettings/printerSettings293.bin"/><Relationship Id="rId37" Type="http://schemas.openxmlformats.org/officeDocument/2006/relationships/printerSettings" Target="../printerSettings/printerSettings298.bin"/><Relationship Id="rId40" Type="http://schemas.openxmlformats.org/officeDocument/2006/relationships/printerSettings" Target="../printerSettings/printerSettings301.bin"/><Relationship Id="rId45" Type="http://schemas.openxmlformats.org/officeDocument/2006/relationships/printerSettings" Target="../printerSettings/printerSettings306.bin"/><Relationship Id="rId5" Type="http://schemas.openxmlformats.org/officeDocument/2006/relationships/printerSettings" Target="../printerSettings/printerSettings266.bin"/><Relationship Id="rId15" Type="http://schemas.openxmlformats.org/officeDocument/2006/relationships/printerSettings" Target="../printerSettings/printerSettings276.bin"/><Relationship Id="rId23" Type="http://schemas.openxmlformats.org/officeDocument/2006/relationships/printerSettings" Target="../printerSettings/printerSettings284.bin"/><Relationship Id="rId28" Type="http://schemas.openxmlformats.org/officeDocument/2006/relationships/printerSettings" Target="../printerSettings/printerSettings289.bin"/><Relationship Id="rId36" Type="http://schemas.openxmlformats.org/officeDocument/2006/relationships/printerSettings" Target="../printerSettings/printerSettings297.bin"/><Relationship Id="rId10" Type="http://schemas.openxmlformats.org/officeDocument/2006/relationships/printerSettings" Target="../printerSettings/printerSettings271.bin"/><Relationship Id="rId19" Type="http://schemas.openxmlformats.org/officeDocument/2006/relationships/printerSettings" Target="../printerSettings/printerSettings280.bin"/><Relationship Id="rId31" Type="http://schemas.openxmlformats.org/officeDocument/2006/relationships/printerSettings" Target="../printerSettings/printerSettings292.bin"/><Relationship Id="rId44" Type="http://schemas.openxmlformats.org/officeDocument/2006/relationships/printerSettings" Target="../printerSettings/printerSettings305.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 Id="rId14" Type="http://schemas.openxmlformats.org/officeDocument/2006/relationships/printerSettings" Target="../printerSettings/printerSettings275.bin"/><Relationship Id="rId22" Type="http://schemas.openxmlformats.org/officeDocument/2006/relationships/printerSettings" Target="../printerSettings/printerSettings283.bin"/><Relationship Id="rId27" Type="http://schemas.openxmlformats.org/officeDocument/2006/relationships/printerSettings" Target="../printerSettings/printerSettings288.bin"/><Relationship Id="rId30" Type="http://schemas.openxmlformats.org/officeDocument/2006/relationships/printerSettings" Target="../printerSettings/printerSettings291.bin"/><Relationship Id="rId35" Type="http://schemas.openxmlformats.org/officeDocument/2006/relationships/printerSettings" Target="../printerSettings/printerSettings296.bin"/><Relationship Id="rId43" Type="http://schemas.openxmlformats.org/officeDocument/2006/relationships/printerSettings" Target="../printerSettings/printerSettings304.bin"/><Relationship Id="rId48" Type="http://schemas.openxmlformats.org/officeDocument/2006/relationships/drawing" Target="../drawings/drawing7.xml"/><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12" Type="http://schemas.openxmlformats.org/officeDocument/2006/relationships/printerSettings" Target="../printerSettings/printerSettings273.bin"/><Relationship Id="rId17" Type="http://schemas.openxmlformats.org/officeDocument/2006/relationships/printerSettings" Target="../printerSettings/printerSettings278.bin"/><Relationship Id="rId25" Type="http://schemas.openxmlformats.org/officeDocument/2006/relationships/printerSettings" Target="../printerSettings/printerSettings286.bin"/><Relationship Id="rId33" Type="http://schemas.openxmlformats.org/officeDocument/2006/relationships/printerSettings" Target="../printerSettings/printerSettings294.bin"/><Relationship Id="rId38" Type="http://schemas.openxmlformats.org/officeDocument/2006/relationships/printerSettings" Target="../printerSettings/printerSettings299.bin"/><Relationship Id="rId46" Type="http://schemas.openxmlformats.org/officeDocument/2006/relationships/printerSettings" Target="../printerSettings/printerSettings307.bin"/><Relationship Id="rId20" Type="http://schemas.openxmlformats.org/officeDocument/2006/relationships/printerSettings" Target="../printerSettings/printerSettings281.bin"/><Relationship Id="rId41" Type="http://schemas.openxmlformats.org/officeDocument/2006/relationships/printerSettings" Target="../printerSettings/printerSettings302.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21.bin"/><Relationship Id="rId18" Type="http://schemas.openxmlformats.org/officeDocument/2006/relationships/printerSettings" Target="../printerSettings/printerSettings326.bin"/><Relationship Id="rId26" Type="http://schemas.openxmlformats.org/officeDocument/2006/relationships/printerSettings" Target="../printerSettings/printerSettings334.bin"/><Relationship Id="rId39" Type="http://schemas.openxmlformats.org/officeDocument/2006/relationships/printerSettings" Target="../printerSettings/printerSettings347.bin"/><Relationship Id="rId21" Type="http://schemas.openxmlformats.org/officeDocument/2006/relationships/printerSettings" Target="../printerSettings/printerSettings329.bin"/><Relationship Id="rId34" Type="http://schemas.openxmlformats.org/officeDocument/2006/relationships/printerSettings" Target="../printerSettings/printerSettings342.bin"/><Relationship Id="rId42" Type="http://schemas.openxmlformats.org/officeDocument/2006/relationships/printerSettings" Target="../printerSettings/printerSettings350.bin"/><Relationship Id="rId47" Type="http://schemas.openxmlformats.org/officeDocument/2006/relationships/printerSettings" Target="../printerSettings/printerSettings355.bin"/><Relationship Id="rId7" Type="http://schemas.openxmlformats.org/officeDocument/2006/relationships/printerSettings" Target="../printerSettings/printerSettings315.bin"/><Relationship Id="rId2" Type="http://schemas.openxmlformats.org/officeDocument/2006/relationships/printerSettings" Target="../printerSettings/printerSettings310.bin"/><Relationship Id="rId16" Type="http://schemas.openxmlformats.org/officeDocument/2006/relationships/printerSettings" Target="../printerSettings/printerSettings324.bin"/><Relationship Id="rId29" Type="http://schemas.openxmlformats.org/officeDocument/2006/relationships/printerSettings" Target="../printerSettings/printerSettings337.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24" Type="http://schemas.openxmlformats.org/officeDocument/2006/relationships/printerSettings" Target="../printerSettings/printerSettings332.bin"/><Relationship Id="rId32" Type="http://schemas.openxmlformats.org/officeDocument/2006/relationships/printerSettings" Target="../printerSettings/printerSettings340.bin"/><Relationship Id="rId37" Type="http://schemas.openxmlformats.org/officeDocument/2006/relationships/printerSettings" Target="../printerSettings/printerSettings345.bin"/><Relationship Id="rId40" Type="http://schemas.openxmlformats.org/officeDocument/2006/relationships/printerSettings" Target="../printerSettings/printerSettings348.bin"/><Relationship Id="rId45" Type="http://schemas.openxmlformats.org/officeDocument/2006/relationships/printerSettings" Target="../printerSettings/printerSettings353.bin"/><Relationship Id="rId5" Type="http://schemas.openxmlformats.org/officeDocument/2006/relationships/printerSettings" Target="../printerSettings/printerSettings313.bin"/><Relationship Id="rId15" Type="http://schemas.openxmlformats.org/officeDocument/2006/relationships/printerSettings" Target="../printerSettings/printerSettings323.bin"/><Relationship Id="rId23" Type="http://schemas.openxmlformats.org/officeDocument/2006/relationships/printerSettings" Target="../printerSettings/printerSettings331.bin"/><Relationship Id="rId28" Type="http://schemas.openxmlformats.org/officeDocument/2006/relationships/printerSettings" Target="../printerSettings/printerSettings336.bin"/><Relationship Id="rId36" Type="http://schemas.openxmlformats.org/officeDocument/2006/relationships/printerSettings" Target="../printerSettings/printerSettings344.bin"/><Relationship Id="rId10" Type="http://schemas.openxmlformats.org/officeDocument/2006/relationships/printerSettings" Target="../printerSettings/printerSettings318.bin"/><Relationship Id="rId19" Type="http://schemas.openxmlformats.org/officeDocument/2006/relationships/printerSettings" Target="../printerSettings/printerSettings327.bin"/><Relationship Id="rId31" Type="http://schemas.openxmlformats.org/officeDocument/2006/relationships/printerSettings" Target="../printerSettings/printerSettings339.bin"/><Relationship Id="rId44" Type="http://schemas.openxmlformats.org/officeDocument/2006/relationships/printerSettings" Target="../printerSettings/printerSettings352.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 Id="rId22" Type="http://schemas.openxmlformats.org/officeDocument/2006/relationships/printerSettings" Target="../printerSettings/printerSettings330.bin"/><Relationship Id="rId27" Type="http://schemas.openxmlformats.org/officeDocument/2006/relationships/printerSettings" Target="../printerSettings/printerSettings335.bin"/><Relationship Id="rId30" Type="http://schemas.openxmlformats.org/officeDocument/2006/relationships/printerSettings" Target="../printerSettings/printerSettings338.bin"/><Relationship Id="rId35" Type="http://schemas.openxmlformats.org/officeDocument/2006/relationships/printerSettings" Target="../printerSettings/printerSettings343.bin"/><Relationship Id="rId43" Type="http://schemas.openxmlformats.org/officeDocument/2006/relationships/printerSettings" Target="../printerSettings/printerSettings351.bin"/><Relationship Id="rId48" Type="http://schemas.openxmlformats.org/officeDocument/2006/relationships/drawing" Target="../drawings/drawing8.xml"/><Relationship Id="rId8" Type="http://schemas.openxmlformats.org/officeDocument/2006/relationships/printerSettings" Target="../printerSettings/printerSettings316.bin"/><Relationship Id="rId3" Type="http://schemas.openxmlformats.org/officeDocument/2006/relationships/printerSettings" Target="../printerSettings/printerSettings311.bin"/><Relationship Id="rId12" Type="http://schemas.openxmlformats.org/officeDocument/2006/relationships/printerSettings" Target="../printerSettings/printerSettings320.bin"/><Relationship Id="rId17" Type="http://schemas.openxmlformats.org/officeDocument/2006/relationships/printerSettings" Target="../printerSettings/printerSettings325.bin"/><Relationship Id="rId25" Type="http://schemas.openxmlformats.org/officeDocument/2006/relationships/printerSettings" Target="../printerSettings/printerSettings333.bin"/><Relationship Id="rId33" Type="http://schemas.openxmlformats.org/officeDocument/2006/relationships/printerSettings" Target="../printerSettings/printerSettings341.bin"/><Relationship Id="rId38" Type="http://schemas.openxmlformats.org/officeDocument/2006/relationships/printerSettings" Target="../printerSettings/printerSettings346.bin"/><Relationship Id="rId46" Type="http://schemas.openxmlformats.org/officeDocument/2006/relationships/printerSettings" Target="../printerSettings/printerSettings354.bin"/><Relationship Id="rId20" Type="http://schemas.openxmlformats.org/officeDocument/2006/relationships/printerSettings" Target="../printerSettings/printerSettings328.bin"/><Relationship Id="rId41" Type="http://schemas.openxmlformats.org/officeDocument/2006/relationships/printerSettings" Target="../printerSettings/printerSettings3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H9" sqref="H9"/>
    </sheetView>
  </sheetViews>
  <sheetFormatPr defaultColWidth="9.140625" defaultRowHeight="15.75"/>
  <cols>
    <col min="1" max="1" width="27.5703125" style="51" customWidth="1"/>
    <col min="2" max="2" width="14.85546875" style="51" customWidth="1"/>
    <col min="3" max="7" width="9.140625" style="51"/>
    <col min="8" max="8" width="43.140625" style="51" customWidth="1"/>
    <col min="9" max="16384" width="9.140625" style="12"/>
  </cols>
  <sheetData>
    <row r="1" spans="1:8" ht="94.5" customHeight="1">
      <c r="A1" s="123" t="s">
        <v>305</v>
      </c>
      <c r="B1" s="941" t="s">
        <v>1008</v>
      </c>
      <c r="C1" s="942"/>
      <c r="D1" s="942"/>
      <c r="E1" s="942"/>
      <c r="F1" s="942"/>
      <c r="G1" s="942"/>
      <c r="H1" s="942"/>
    </row>
    <row r="2" spans="1:8" ht="30.75" customHeight="1">
      <c r="A2" s="123" t="s">
        <v>175</v>
      </c>
      <c r="B2" s="21" t="s">
        <v>1005</v>
      </c>
    </row>
    <row r="3" spans="1:8" ht="51.75" customHeight="1">
      <c r="A3" s="123" t="s">
        <v>304</v>
      </c>
      <c r="B3" s="941" t="s">
        <v>1007</v>
      </c>
      <c r="C3" s="941"/>
      <c r="D3" s="941"/>
      <c r="E3" s="941"/>
      <c r="F3" s="941"/>
      <c r="G3" s="941"/>
      <c r="H3" s="728"/>
    </row>
    <row r="4" spans="1:8">
      <c r="B4" s="943"/>
      <c r="C4" s="943"/>
    </row>
    <row r="5" spans="1:8" ht="16.5">
      <c r="A5" s="123" t="s">
        <v>121</v>
      </c>
      <c r="B5" s="920" t="s">
        <v>1006</v>
      </c>
      <c r="C5" s="129" t="s">
        <v>122</v>
      </c>
      <c r="D5" s="21"/>
    </row>
    <row r="6" spans="1:8">
      <c r="B6" s="166"/>
      <c r="C6" s="603"/>
      <c r="D6" s="21"/>
    </row>
    <row r="7" spans="1:8" ht="16.5">
      <c r="A7" s="157"/>
    </row>
    <row r="9" spans="1:8">
      <c r="B9" s="480"/>
    </row>
  </sheetData>
  <sheetProtection formatColumns="0" formatRows="0" selectLockedCells="1"/>
  <customSheetViews>
    <customSheetView guid="{7A521482-0921-4E40-B959-D8FD4CDE2E19}" scale="115" state="hidden" showRuler="0">
      <selection activeCell="H9" sqref="H9"/>
      <pageMargins left="0.75" right="0.75" top="1" bottom="1" header="0.5" footer="0.5"/>
      <pageSetup orientation="portrait" r:id="rId1"/>
      <headerFooter alignWithMargins="0"/>
    </customSheetView>
    <customSheetView guid="{33F30260-5F26-454D-8BAF-A1CF75E5E970}" scale="115" state="hidden" showRuler="0">
      <selection activeCell="B6" sqref="B6"/>
      <pageMargins left="0.75" right="0.75" top="1" bottom="1" header="0.5" footer="0.5"/>
      <pageSetup orientation="portrait" r:id="rId2"/>
      <headerFooter alignWithMargins="0"/>
    </customSheetView>
    <customSheetView guid="{CDDDFC33-D7BE-49ED-A662-6DB8AC7AF358}" scale="115" state="hidden" showRuler="0">
      <selection activeCell="B5" sqref="B5"/>
      <pageMargins left="0.75" right="0.75" top="1" bottom="1" header="0.5" footer="0.5"/>
      <pageSetup orientation="portrait" r:id="rId3"/>
      <headerFooter alignWithMargins="0"/>
    </customSheetView>
    <customSheetView guid="{BCE30E3D-0C5D-4C23-ABC5-E7C2D3AC4971}" scale="115" state="hidden" showRuler="0">
      <selection activeCell="B4" sqref="B4:C4"/>
      <pageMargins left="0.75" right="0.75" top="1" bottom="1" header="0.5" footer="0.5"/>
      <pageSetup orientation="portrait" r:id="rId4"/>
      <headerFooter alignWithMargins="0"/>
    </customSheetView>
    <customSheetView guid="{DBB6855E-D634-47BF-8EAD-2479D63E426E}" scale="115" state="hidden" showRuler="0">
      <selection activeCell="E6" sqref="E6"/>
      <pageMargins left="0.75" right="0.75" top="1" bottom="1" header="0.5" footer="0.5"/>
      <pageSetup orientation="portrait" r:id="rId5"/>
      <headerFooter alignWithMargins="0"/>
    </customSheetView>
    <customSheetView guid="{9CD72AD0-8BDA-437F-A784-A667464C809C}" state="hidden" showRuler="0">
      <selection activeCell="D11" sqref="D11"/>
      <pageMargins left="0.75" right="0.75" top="1" bottom="1" header="0.5" footer="0.5"/>
      <pageSetup orientation="portrait" r:id="rId6"/>
      <headerFooter alignWithMargins="0"/>
    </customSheetView>
    <customSheetView guid="{757C3C2F-C668-4CD7-806B-CA71CC57DCC1}" state="hidden" showRuler="0">
      <selection activeCell="H16" sqref="H16"/>
      <pageMargins left="0.75" right="0.75" top="1" bottom="1" header="0.5" footer="0.5"/>
      <pageSetup orientation="portrait" r:id="rId7"/>
      <headerFooter alignWithMargins="0"/>
    </customSheetView>
    <customSheetView guid="{696D4A13-5E44-4B16-B107-EB70ABB06CBE}" state="hidden" showRuler="0">
      <selection activeCell="H15" sqref="H15"/>
      <pageMargins left="0.75" right="0.75" top="1" bottom="1" header="0.5" footer="0.5"/>
      <pageSetup orientation="portrait" r:id="rId8"/>
      <headerFooter alignWithMargins="0"/>
    </customSheetView>
    <customSheetView guid="{5476C51C-4037-4B28-A818-10D7CDF0C66A}" state="hidden" showRuler="0">
      <selection activeCell="G11" sqref="G11"/>
      <pageMargins left="0.75" right="0.75" top="1" bottom="1" header="0.5" footer="0.5"/>
      <pageSetup orientation="portrait" r:id="rId9"/>
      <headerFooter alignWithMargins="0"/>
    </customSheetView>
    <customSheetView guid="{273BBCBD-8F12-4445-A7CA-FDA7C67AE3D5}" state="hidden" showRuler="0">
      <selection activeCell="D9" sqref="D9"/>
      <pageMargins left="0.75" right="0.75" top="1" bottom="1" header="0.5" footer="0.5"/>
      <pageSetup orientation="portrait" r:id="rId10"/>
      <headerFooter alignWithMargins="0"/>
    </customSheetView>
    <customSheetView guid="{27CB7082-4FAB-46F1-8968-11E3E4A629B2}" scale="115" state="hidden" showRuler="0">
      <selection activeCell="F11" sqref="F11"/>
      <pageMargins left="0.75" right="0.75" top="1" bottom="1" header="0.5" footer="0.5"/>
      <pageSetup orientation="portrait" r:id="rId11"/>
      <headerFooter alignWithMargins="0"/>
    </customSheetView>
    <customSheetView guid="{CDF7C778-C53B-45C7-952D-968F867FB204}" scale="115" state="hidden" showRuler="0">
      <selection activeCell="B9" sqref="B9"/>
      <pageMargins left="0.75" right="0.75" top="1" bottom="1" header="0.5" footer="0.5"/>
      <pageSetup orientation="portrait" r:id="rId12"/>
      <headerFooter alignWithMargins="0"/>
    </customSheetView>
    <customSheetView guid="{2CF6F19D-227C-4840-A9E1-6C944B0145DB}" state="hidden" showRuler="0">
      <selection activeCell="H16" sqref="H16"/>
      <pageMargins left="0.75" right="0.75" top="1" bottom="1" header="0.5" footer="0.5"/>
      <pageSetup orientation="portrait" r:id="rId13"/>
      <headerFooter alignWithMargins="0"/>
    </customSheetView>
    <customSheetView guid="{E51D3662-FFCE-4FD6-A590-7DDC9E38C41F}" state="hidden" showRuler="0">
      <selection activeCell="E14" sqref="E14"/>
      <pageMargins left="0.75" right="0.75" top="1" bottom="1" header="0.5" footer="0.5"/>
      <pageSetup orientation="portrait" r:id="rId14"/>
      <headerFooter alignWithMargins="0"/>
    </customSheetView>
    <customSheetView guid="{CB7992C9-ABA5-4C7D-8C49-1E1D8E8875C7}" state="hidden" showRuler="0">
      <selection activeCell="D9" sqref="D9"/>
      <pageMargins left="0.75" right="0.75" top="1" bottom="1" header="0.5" footer="0.5"/>
      <pageSetup orientation="portrait" r:id="rId15"/>
      <headerFooter alignWithMargins="0"/>
    </customSheetView>
    <customSheetView guid="{97C0FC0E-800C-45C9-895E-E91A3F1ADBA4}" state="hidden" showRuler="0">
      <selection activeCell="D8" sqref="D8"/>
      <pageMargins left="0.75" right="0.75" top="1" bottom="1" header="0.5" footer="0.5"/>
      <pageSetup orientation="portrait" r:id="rId16"/>
      <headerFooter alignWithMargins="0"/>
    </customSheetView>
    <customSheetView guid="{15A19D23-A9FD-4FC1-B7B0-F2D16BDFC729}" state="hidden" showRuler="0">
      <selection activeCell="E8" sqref="E8"/>
      <pageMargins left="0.75" right="0.75" top="1" bottom="1" header="0.5" footer="0.5"/>
      <pageSetup orientation="portrait" r:id="rId17"/>
      <headerFooter alignWithMargins="0"/>
    </customSheetView>
    <customSheetView guid="{C5EDD9E3-0801-4479-8600-A80B0FCFDF0B}" state="hidden" showRuler="0">
      <selection activeCell="C9" sqref="C9"/>
      <pageMargins left="0.75" right="0.75" top="1" bottom="1" header="0.5" footer="0.5"/>
      <pageSetup orientation="portrait" r:id="rId18"/>
      <headerFooter alignWithMargins="0"/>
    </customSheetView>
    <customSheetView guid="{FE4EC9C4-31B9-4D40-8323-5B16C3BC840F}" state="hidden" showRuler="0">
      <selection activeCell="H11" sqref="H11"/>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494F6778-23FE-4AAC-B37D-6C7543FC13B9}" state="hidden" showRuler="0">
      <selection activeCell="F6" sqref="F6"/>
      <pageMargins left="0.75" right="0.75" top="1" bottom="1" header="0.5" footer="0.5"/>
      <pageSetup orientation="portrait" r:id="rId21"/>
      <headerFooter alignWithMargins="0"/>
    </customSheetView>
    <customSheetView guid="{CD4CA1A8-824A-452F-BDBA-32A47C1B3013}" state="hidden" showRuler="0">
      <selection activeCell="B10" sqref="B10"/>
      <pageMargins left="0.75" right="0.75" top="1" bottom="1" header="0.5" footer="0.5"/>
      <pageSetup orientation="portrait" r:id="rId22"/>
      <headerFooter alignWithMargins="0"/>
    </customSheetView>
    <customSheetView guid="{8E7B022F-1113-4BA2-B2BA-8EDBE02A2557}" state="hidden" showRuler="0">
      <pageMargins left="0.75" right="0.75" top="1" bottom="1" header="0.5" footer="0.5"/>
      <pageSetup orientation="portrait" r:id="rId23"/>
      <headerFooter alignWithMargins="0"/>
    </customSheetView>
    <customSheetView guid="{A3F641DF-CF1D-48E3-AFDC-E52726A449CB}" state="hidden" showRuler="0">
      <pageMargins left="0.75" right="0.75" top="1" bottom="1" header="0.5" footer="0.5"/>
      <pageSetup orientation="portrait" r:id="rId24"/>
      <headerFooter alignWithMargins="0"/>
    </customSheetView>
    <customSheetView guid="{ECEBABD0-566A-41C4-AA9A-38EA30EFEDA8}" state="hidden" showRuler="0">
      <pageMargins left="0.75" right="0.75" top="1" bottom="1" header="0.5" footer="0.5"/>
      <pageSetup orientation="portrait" r:id="rId25"/>
      <headerFooter alignWithMargins="0"/>
    </customSheetView>
    <customSheetView guid="{43BCBF1E-CDCF-4541-8D79-87EDCECBC1FD}" state="hidden" showRuler="0">
      <selection activeCell="D10" sqref="D10"/>
      <pageMargins left="0.75" right="0.75" top="1" bottom="1" header="0.5" footer="0.5"/>
      <pageSetup orientation="portrait" r:id="rId26"/>
      <headerFooter alignWithMargins="0"/>
    </customSheetView>
    <customSheetView guid="{7A9EA6D6-4DDF-43D9-92E6-C6AFAD14E266}" state="hidden" showRuler="0">
      <selection activeCell="D6" sqref="D6"/>
      <pageMargins left="0.75" right="0.75" top="1" bottom="1" header="0.5" footer="0.5"/>
      <pageSetup orientation="portrait" r:id="rId27"/>
      <headerFooter alignWithMargins="0"/>
    </customSheetView>
    <customSheetView guid="{DC28ED1E-3E35-4094-9C2B-5C0A1C1D459C}" state="hidden" showRuler="0">
      <selection activeCell="B1" sqref="B1:H1"/>
      <pageMargins left="0.75" right="0.75" top="1" bottom="1" header="0.5" footer="0.5"/>
      <pageSetup orientation="portrait" r:id="rId28"/>
      <headerFooter alignWithMargins="0"/>
    </customSheetView>
    <customSheetView guid="{240327DD-375F-45D4-BA52-89AFD79FE6A1}" state="hidden" showRuler="0">
      <selection activeCell="B6" sqref="B6"/>
      <pageMargins left="0.75" right="0.75" top="1" bottom="1" header="0.5" footer="0.5"/>
      <pageSetup orientation="portrait" r:id="rId29"/>
      <headerFooter alignWithMargins="0"/>
    </customSheetView>
    <customSheetView guid="{477F7E43-D393-45BA-B99B-D838E4629B5D}" state="hidden" showRuler="0">
      <selection activeCell="E8" sqref="E8"/>
      <pageMargins left="0.75" right="0.75" top="1" bottom="1" header="0.5" footer="0.5"/>
      <pageSetup orientation="portrait" r:id="rId30"/>
      <headerFooter alignWithMargins="0"/>
    </customSheetView>
    <customSheetView guid="{8E3ED18F-7B8F-4A1C-969D-A70DC3B696C3}" state="hidden" showRuler="0">
      <selection activeCell="E8" sqref="E8"/>
      <pageMargins left="0.75" right="0.75" top="1" bottom="1" header="0.5" footer="0.5"/>
      <pageSetup orientation="portrait" r:id="rId31"/>
      <headerFooter alignWithMargins="0"/>
    </customSheetView>
    <customSheetView guid="{38BECF6E-1A53-4F98-87B9-44F2C5F77E08}" state="hidden" showRuler="0">
      <selection activeCell="K10" sqref="K10"/>
      <pageMargins left="0.75" right="0.75" top="1" bottom="1" header="0.5" footer="0.5"/>
      <pageSetup orientation="portrait" r:id="rId32"/>
      <headerFooter alignWithMargins="0"/>
    </customSheetView>
    <customSheetView guid="{340562B9-6CEE-4962-8D7D-CA1C6778F52C}" showRuler="0">
      <selection activeCell="E9" sqref="E9"/>
      <pageMargins left="0.75" right="0.75" top="1" bottom="1" header="0.5" footer="0.5"/>
      <pageSetup orientation="portrait" r:id="rId33"/>
      <headerFooter alignWithMargins="0"/>
    </customSheetView>
    <customSheetView guid="{82E8A0F5-0020-4355-95CF-28601763A783}" state="hidden" showRuler="0">
      <selection activeCell="B3" sqref="B3:H3"/>
      <pageMargins left="0.75" right="0.75" top="1" bottom="1" header="0.5" footer="0.5"/>
      <pageSetup orientation="portrait" r:id="rId34"/>
      <headerFooter alignWithMargins="0"/>
    </customSheetView>
    <customSheetView guid="{05855B4F-D61E-4C97-B759-B2F96767F6F8}" state="hidden" showRuler="0">
      <selection activeCell="B1" sqref="B1:H1"/>
      <pageMargins left="0.75" right="0.75" top="1" bottom="1" header="0.5" footer="0.5"/>
      <pageSetup orientation="portrait" r:id="rId35"/>
      <headerFooter alignWithMargins="0"/>
    </customSheetView>
    <customSheetView guid="{A8583C01-5E6A-4469-ADCA-440E12AA8084}" state="hidden" showRuler="0">
      <selection activeCell="A32" sqref="A32"/>
      <pageMargins left="0.75" right="0.75" top="1" bottom="1" header="0.5" footer="0.5"/>
      <pageSetup orientation="portrait" r:id="rId36"/>
      <headerFooter alignWithMargins="0"/>
    </customSheetView>
    <customSheetView guid="{3836A67F-51F8-4B52-B51D-937DC398CD1F}" scale="115" showRuler="0">
      <selection activeCell="A22" sqref="A22:E22"/>
      <pageMargins left="0.75" right="0.75" top="1" bottom="1" header="0.5" footer="0.5"/>
      <pageSetup orientation="portrait" r:id="rId37"/>
      <headerFooter alignWithMargins="0"/>
    </customSheetView>
    <customSheetView guid="{F8DC905B-04E9-41D7-B695-0DB8D092215B}" scale="115" state="hidden" showRuler="0">
      <selection activeCell="E9" sqref="E9"/>
      <pageMargins left="0.75" right="0.75" top="1" bottom="1" header="0.5" footer="0.5"/>
      <pageSetup orientation="portrait" r:id="rId38"/>
      <headerFooter alignWithMargins="0"/>
    </customSheetView>
    <customSheetView guid="{067EF7EF-2552-42C0-8B2F-9338A16B73EB}" scale="115" state="hidden" showRuler="0">
      <selection activeCell="E9" sqref="E9"/>
      <pageMargins left="0.75" right="0.75" top="1" bottom="1" header="0.5" footer="0.5"/>
      <pageSetup orientation="portrait" r:id="rId39"/>
      <headerFooter alignWithMargins="0"/>
    </customSheetView>
    <customSheetView guid="{869B0F9C-77A4-468D-A350-EA35CAE357D9}" scale="115" state="hidden" showRuler="0">
      <selection activeCell="B9" sqref="B9"/>
      <pageMargins left="0.75" right="0.75" top="1" bottom="1" header="0.5" footer="0.5"/>
      <pageSetup orientation="portrait" r:id="rId40"/>
      <headerFooter alignWithMargins="0"/>
    </customSheetView>
    <customSheetView guid="{5D67CA2D-8BB3-4F00-894F-4872C1BBE88F}" scale="115" state="hidden" showRuler="0">
      <selection activeCell="F11" sqref="F11"/>
      <pageMargins left="0.75" right="0.75" top="1" bottom="1" header="0.5" footer="0.5"/>
      <pageSetup orientation="portrait" r:id="rId41"/>
      <headerFooter alignWithMargins="0"/>
    </customSheetView>
    <customSheetView guid="{B9DDBA10-9BB0-4D91-9619-C113F75B2489}" state="hidden" showRuler="0">
      <selection activeCell="H15" sqref="H15"/>
      <pageMargins left="0.75" right="0.75" top="1" bottom="1" header="0.5" footer="0.5"/>
      <pageSetup orientation="portrait" r:id="rId42"/>
      <headerFooter alignWithMargins="0"/>
    </customSheetView>
    <customSheetView guid="{F0C5A243-1ADF-42BF-85A0-B6506A13618B}" scale="115" state="hidden" showRuler="0">
      <selection activeCell="B3" sqref="B3:G3"/>
      <pageMargins left="0.75" right="0.75" top="1" bottom="1" header="0.5" footer="0.5"/>
      <pageSetup orientation="portrait" r:id="rId43"/>
      <headerFooter alignWithMargins="0"/>
    </customSheetView>
    <customSheetView guid="{176DC383-BC5B-4A2C-B484-0B54305CAC0E}" scale="115" state="hidden" showRuler="0">
      <selection activeCell="F19" sqref="F19"/>
      <pageMargins left="0.75" right="0.75" top="1" bottom="1" header="0.5" footer="0.5"/>
      <pageSetup orientation="portrait" r:id="rId44"/>
      <headerFooter alignWithMargins="0"/>
    </customSheetView>
    <customSheetView guid="{4B898AE2-7356-489E-882D-EC3B09CB95AA}" scale="115" state="hidden" showRuler="0">
      <selection activeCell="B4" sqref="B4:C4"/>
      <pageMargins left="0.75" right="0.75" top="1" bottom="1" header="0.5" footer="0.5"/>
      <pageSetup orientation="portrait" r:id="rId45"/>
      <headerFooter alignWithMargins="0"/>
    </customSheetView>
    <customSheetView guid="{9F341631-288D-49D9-8F81-65CCC818C9BA}" scale="115" state="hidden" showRuler="0">
      <selection activeCell="B5" sqref="B5"/>
      <pageMargins left="0.75" right="0.75" top="1" bottom="1" header="0.5" footer="0.5"/>
      <pageSetup orientation="portrait" r:id="rId46"/>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0" zoomScaleSheetLayoutView="100" workbookViewId="0">
      <selection activeCell="B21" sqref="B21:E21"/>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621" customFormat="1" ht="19.5" customHeight="1">
      <c r="A1" s="1306" t="str">
        <f>'Attach 3(JV)'!A1</f>
        <v>Specification No. :CC/NT/W-TR/DOM/A02/23/01478/ 5002002700</v>
      </c>
      <c r="B1" s="1306"/>
      <c r="C1" s="1306"/>
      <c r="D1" s="1306"/>
      <c r="E1" s="637" t="str">
        <f>"Attachment-4(B) "&amp; 'Attach 3(JV)'!AT1</f>
        <v xml:space="preserve">Attachment-4(B) </v>
      </c>
      <c r="F1" s="620"/>
      <c r="G1" s="620"/>
      <c r="H1" s="620"/>
    </row>
    <row r="3" spans="1:9" ht="83.25"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13"/>
      <c r="G3" s="14"/>
      <c r="H3" s="13"/>
    </row>
    <row r="4" spans="1:9" ht="20.100000000000001" customHeight="1">
      <c r="A4" s="15"/>
      <c r="H4" s="17"/>
      <c r="I4" s="1"/>
    </row>
    <row r="5" spans="1:9" ht="20.100000000000001" customHeight="1">
      <c r="A5" s="985" t="s">
        <v>352</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1" t="str">
        <f>'Attach 3(JV)'!A8</f>
        <v/>
      </c>
      <c r="B8" s="991"/>
      <c r="C8" s="991"/>
      <c r="D8" s="991"/>
      <c r="E8" s="2" t="str">
        <f>'Attach 3(JV)'!E8</f>
        <v>Contract Services</v>
      </c>
      <c r="H8" s="17"/>
      <c r="I8" s="3"/>
    </row>
    <row r="9" spans="1:9" ht="20.100000000000001" customHeight="1">
      <c r="A9" s="4" t="s">
        <v>344</v>
      </c>
      <c r="B9" s="1302">
        <f>'Attach 3(JV)'!B9</f>
        <v>0</v>
      </c>
      <c r="C9" s="1302"/>
      <c r="D9" s="1302"/>
      <c r="E9" s="2" t="str">
        <f>'Attach 3(JV)'!E9</f>
        <v>Power Grid Corporation of India Ltd.,</v>
      </c>
      <c r="H9" s="17"/>
      <c r="I9" s="3"/>
    </row>
    <row r="10" spans="1:9" ht="20.100000000000001" customHeight="1">
      <c r="A10" s="4" t="s">
        <v>346</v>
      </c>
      <c r="B10" s="1302">
        <f>'Attach 3(JV)'!B10</f>
        <v>0</v>
      </c>
      <c r="C10" s="1302"/>
      <c r="D10" s="1302"/>
      <c r="E10" s="2" t="str">
        <f>'Attach 3(JV)'!E10</f>
        <v>"Saudamini", Plot No. 2, Sector 29</v>
      </c>
      <c r="H10" s="17"/>
      <c r="I10" s="3"/>
    </row>
    <row r="11" spans="1:9" ht="20.100000000000001" customHeight="1">
      <c r="B11" s="1302">
        <f>'Attach 3(JV)'!B11</f>
        <v>0</v>
      </c>
      <c r="C11" s="1302"/>
      <c r="D11" s="1302"/>
      <c r="E11" s="2" t="str">
        <f>'Attach 3(JV)'!E11</f>
        <v>Gurgaon (Haryana) - 122001</v>
      </c>
    </row>
    <row r="12" spans="1:9" ht="20.100000000000001" customHeight="1">
      <c r="A12" s="19"/>
      <c r="B12" s="1302">
        <f>'Attach 3(JV)'!B12</f>
        <v>0</v>
      </c>
      <c r="C12" s="1302"/>
      <c r="D12" s="1302"/>
      <c r="E12" s="2"/>
    </row>
    <row r="13" spans="1:9" ht="20.100000000000001" customHeight="1">
      <c r="A13" s="16" t="s">
        <v>339</v>
      </c>
    </row>
    <row r="14" spans="1:9" ht="20.100000000000001" customHeight="1">
      <c r="A14" s="19"/>
    </row>
    <row r="15" spans="1:9" ht="87.75" customHeight="1">
      <c r="A15" s="1308" t="s">
        <v>362</v>
      </c>
      <c r="B15" s="1308"/>
      <c r="C15" s="1308"/>
      <c r="D15" s="1308"/>
      <c r="E15" s="1308"/>
    </row>
    <row r="16" spans="1:9" ht="30" customHeight="1">
      <c r="A16" s="81" t="s">
        <v>355</v>
      </c>
      <c r="B16" s="1307"/>
      <c r="C16" s="1307"/>
      <c r="D16" s="1307"/>
      <c r="E16" s="1307"/>
    </row>
    <row r="17" spans="1:5" ht="30" customHeight="1">
      <c r="A17" s="81" t="s">
        <v>356</v>
      </c>
      <c r="B17" s="1307"/>
      <c r="C17" s="1307"/>
      <c r="D17" s="1307"/>
      <c r="E17" s="1307"/>
    </row>
    <row r="18" spans="1:5" ht="30" customHeight="1">
      <c r="A18" s="81" t="s">
        <v>357</v>
      </c>
      <c r="B18" s="1307"/>
      <c r="C18" s="1307"/>
      <c r="D18" s="1307"/>
      <c r="E18" s="1307"/>
    </row>
    <row r="19" spans="1:5" ht="30" customHeight="1">
      <c r="A19" s="30" t="s">
        <v>358</v>
      </c>
      <c r="B19" s="1307"/>
      <c r="C19" s="1307"/>
      <c r="D19" s="1307"/>
      <c r="E19" s="1307"/>
    </row>
    <row r="20" spans="1:5" ht="30" customHeight="1">
      <c r="A20" s="30" t="s">
        <v>72</v>
      </c>
      <c r="B20" s="1307"/>
      <c r="C20" s="1307"/>
      <c r="D20" s="1307"/>
      <c r="E20" s="1307"/>
    </row>
    <row r="21" spans="1:5" ht="30" customHeight="1">
      <c r="A21" s="30" t="s">
        <v>75</v>
      </c>
      <c r="B21" s="1307"/>
      <c r="C21" s="1307"/>
      <c r="D21" s="1307"/>
      <c r="E21" s="1307"/>
    </row>
    <row r="22" spans="1:5" ht="16.5" customHeight="1">
      <c r="A22" s="114"/>
      <c r="B22" s="115"/>
      <c r="C22" s="115"/>
      <c r="D22" s="115"/>
      <c r="E22" s="115"/>
    </row>
    <row r="23" spans="1:5" ht="27.95" customHeight="1">
      <c r="D23" s="24"/>
    </row>
    <row r="24" spans="1:5" ht="27.95" customHeight="1">
      <c r="A24" s="23" t="s">
        <v>6</v>
      </c>
      <c r="B24" s="52" t="str">
        <f>'Attach 3(JV)'!B24</f>
        <v>--</v>
      </c>
      <c r="D24" s="24" t="s">
        <v>4</v>
      </c>
      <c r="E24" s="253" t="str">
        <f>'Attach 3(JV)'!E24</f>
        <v/>
      </c>
    </row>
    <row r="25" spans="1:5" ht="27.95" customHeight="1">
      <c r="A25" s="23" t="s">
        <v>7</v>
      </c>
      <c r="B25" s="253" t="str">
        <f>'Attach 3(JV)'!B25</f>
        <v/>
      </c>
      <c r="D25" s="24" t="s">
        <v>5</v>
      </c>
      <c r="E25" s="253"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password="CBD2" sheet="1" objects="1" scenarios="1" formatColumns="0" formatRows="0" selectLockedCells="1"/>
  <customSheetViews>
    <customSheetView guid="{7A521482-0921-4E40-B959-D8FD4CDE2E19}" showPageBreaks="1" showGridLines="0" fitToPage="1" printArea="1" view="pageBreakPreview" topLeftCell="A10">
      <selection activeCell="B21" sqref="B21:E21"/>
      <pageMargins left="0.75" right="0.63" top="0.57999999999999996" bottom="0.6" header="0.34" footer="0.35"/>
      <pageSetup scale="92" orientation="portrait" r:id="rId1"/>
      <headerFooter alignWithMargins="0">
        <oddFooter>&amp;R&amp;"Book Antiqua,Bold"&amp;8 Page &amp;P of &amp;N</oddFooter>
      </headerFooter>
    </customSheetView>
    <customSheetView guid="{33F30260-5F26-454D-8BAF-A1CF75E5E970}" showPageBreaks="1" showGridLines="0" fitToPage="1" printArea="1" view="pageBreakPreview" topLeftCell="A10">
      <selection activeCell="B21" sqref="B21:E21"/>
      <pageMargins left="0.75" right="0.63" top="0.57999999999999996" bottom="0.6" header="0.34" footer="0.35"/>
      <pageSetup scale="92" orientation="portrait" r:id="rId2"/>
      <headerFooter alignWithMargins="0">
        <oddFooter>&amp;R&amp;"Book Antiqua,Bold"&amp;8 Page &amp;P of &amp;N</oddFooter>
      </headerFooter>
    </customSheetView>
    <customSheetView guid="{CDDDFC33-D7BE-49ED-A662-6DB8AC7AF358}" showPageBreaks="1" showGridLines="0" fitToPage="1" printArea="1" view="pageBreakPreview" topLeftCell="A10">
      <selection activeCell="B21" sqref="B21:E21"/>
      <pageMargins left="0.75" right="0.63" top="0.57999999999999996" bottom="0.6" header="0.34" footer="0.35"/>
      <pageSetup scale="92" orientation="portrait" r:id="rId3"/>
      <headerFooter alignWithMargins="0">
        <oddFooter>&amp;R&amp;"Book Antiqua,Bold"&amp;8 Page &amp;P of &amp;N</oddFooter>
      </headerFooter>
    </customSheetView>
    <customSheetView guid="{BCE30E3D-0C5D-4C23-ABC5-E7C2D3AC4971}" showPageBreaks="1" showGridLines="0" fitToPage="1" printArea="1" view="pageBreakPreview" topLeftCell="A10">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5"/>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6"/>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10"/>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11"/>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1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8"/>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4"/>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3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5"/>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4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42"/>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3"/>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4"/>
      <headerFooter alignWithMargins="0">
        <oddFooter>&amp;R&amp;"Book Antiqua,Bold"&amp;8 Page &amp;P of &amp;N</oddFooter>
      </headerFooter>
    </customSheetView>
    <customSheetView guid="{4B898AE2-7356-489E-882D-EC3B09CB95AA}" showPageBreaks="1" showGridLines="0" fitToPage="1" printArea="1" view="pageBreakPreview" topLeftCell="A10">
      <selection activeCell="B21" sqref="B21:E21"/>
      <pageMargins left="0.75" right="0.63" top="0.57999999999999996" bottom="0.6" header="0.34" footer="0.35"/>
      <pageSetup scale="92" orientation="portrait" r:id="rId45"/>
      <headerFooter alignWithMargins="0">
        <oddFooter>&amp;R&amp;"Book Antiqua,Bold"&amp;8 Page &amp;P of &amp;N</oddFooter>
      </headerFooter>
    </customSheetView>
    <customSheetView guid="{9F341631-288D-49D9-8F81-65CCC818C9BA}" showPageBreaks="1" showGridLines="0" fitToPage="1" printArea="1" view="pageBreakPreview" topLeftCell="A10">
      <selection activeCell="B21" sqref="B21:E21"/>
      <pageMargins left="0.75" right="0.63" top="0.57999999999999996" bottom="0.6" header="0.34" footer="0.35"/>
      <pageSetup scale="92" orientation="portrait" r:id="rId46"/>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7"/>
  <headerFooter alignWithMargins="0">
    <oddFooter>&amp;R&amp;"Book Antiqua,Bold"&amp;8 Page &amp;P of &amp;N</oddFooter>
  </headerFooter>
  <drawing r:id="rId4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3" zoomScale="90" zoomScaleSheetLayoutView="90" workbookViewId="0">
      <selection activeCell="C47" sqref="C47"/>
    </sheetView>
  </sheetViews>
  <sheetFormatPr defaultColWidth="9.140625" defaultRowHeight="16.5"/>
  <cols>
    <col min="1" max="1" width="12.140625" style="16" customWidth="1"/>
    <col min="2" max="2" width="30.7109375" style="16" customWidth="1"/>
    <col min="3" max="3" width="22" style="16" customWidth="1"/>
    <col min="4" max="4" width="24.28515625" style="16" customWidth="1"/>
    <col min="5" max="5" width="35.140625" style="16" customWidth="1"/>
    <col min="6" max="7" width="9.140625" style="11"/>
    <col min="8" max="8" width="0" style="11" hidden="1" customWidth="1"/>
    <col min="9" max="16384" width="9.140625" style="12"/>
  </cols>
  <sheetData>
    <row r="1" spans="1:9" s="621" customFormat="1" ht="36.75" customHeight="1">
      <c r="A1" s="1217" t="str">
        <f>'Attach 3(JV)'!A1:D1</f>
        <v>Specification No. :CC/NT/W-TR/DOM/A02/23/01478/ 5002002700</v>
      </c>
      <c r="B1" s="1217"/>
      <c r="C1" s="1217"/>
      <c r="D1" s="1309" t="str">
        <f>"Attachment-5 " &amp; 'Attach 3(JV)'!AT1</f>
        <v xml:space="preserve">Attachment-5 </v>
      </c>
      <c r="E1" s="1309"/>
      <c r="F1" s="620"/>
      <c r="G1" s="620"/>
      <c r="H1" s="620"/>
    </row>
    <row r="3" spans="1:9" ht="79.5"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13"/>
      <c r="G3" s="14"/>
      <c r="H3" s="13"/>
    </row>
    <row r="4" spans="1:9" ht="42" hidden="1" customHeight="1">
      <c r="A4" s="15"/>
      <c r="H4" s="17"/>
      <c r="I4" s="1"/>
    </row>
    <row r="5" spans="1:9" ht="31.5" customHeight="1">
      <c r="A5" s="985" t="s">
        <v>968</v>
      </c>
      <c r="B5" s="985"/>
      <c r="C5" s="985"/>
      <c r="D5" s="985"/>
      <c r="E5" s="985"/>
      <c r="F5" s="18"/>
      <c r="H5" s="17"/>
      <c r="I5" s="3"/>
    </row>
    <row r="6" spans="1:9" ht="8.1" customHeight="1">
      <c r="A6" s="19"/>
      <c r="H6" s="17"/>
      <c r="I6" s="3"/>
    </row>
    <row r="7" spans="1:9" ht="20.100000000000001" customHeight="1">
      <c r="A7" s="20" t="str">
        <f>'Attach 3(JV)'!A7</f>
        <v>Bidder’s Name and Address  :</v>
      </c>
      <c r="B7" s="19"/>
      <c r="C7" s="19"/>
      <c r="D7" s="5" t="str">
        <f>'Attach 3(JV)'!E7</f>
        <v>To:</v>
      </c>
      <c r="H7" s="17"/>
      <c r="I7" s="3"/>
    </row>
    <row r="8" spans="1:9" ht="36" customHeight="1">
      <c r="A8" s="991" t="str">
        <f>'Attach 3(JV)'!A8</f>
        <v/>
      </c>
      <c r="B8" s="991"/>
      <c r="C8" s="991"/>
      <c r="D8" s="2" t="str">
        <f>'Attach 3(JV)'!E8</f>
        <v>Contract Services</v>
      </c>
      <c r="H8" s="17"/>
      <c r="I8" s="3"/>
    </row>
    <row r="9" spans="1:9" ht="20.100000000000001" customHeight="1">
      <c r="A9" s="4" t="s">
        <v>344</v>
      </c>
      <c r="B9" s="1302">
        <f>'Attach 3(JV)'!B9</f>
        <v>0</v>
      </c>
      <c r="C9" s="1302"/>
      <c r="D9" s="2" t="str">
        <f>'Attach 3(JV)'!E9</f>
        <v>Power Grid Corporation of India Ltd.,</v>
      </c>
      <c r="H9" s="17"/>
      <c r="I9" s="3"/>
    </row>
    <row r="10" spans="1:9" ht="20.100000000000001" customHeight="1">
      <c r="A10" s="4" t="s">
        <v>346</v>
      </c>
      <c r="B10" s="1302">
        <f>'Attach 3(JV)'!B10</f>
        <v>0</v>
      </c>
      <c r="C10" s="1302"/>
      <c r="D10" s="2" t="str">
        <f>'Attach 3(JV)'!E10</f>
        <v>"Saudamini", Plot No. 2, Sector 29</v>
      </c>
      <c r="H10" s="17"/>
      <c r="I10" s="3"/>
    </row>
    <row r="11" spans="1:9" ht="20.100000000000001" customHeight="1">
      <c r="B11" s="1302">
        <f>'Attach 3(JV)'!B11</f>
        <v>0</v>
      </c>
      <c r="C11" s="1302"/>
      <c r="D11" s="2" t="str">
        <f>'Attach 3(JV)'!E11</f>
        <v>Gurgaon (Haryana) - 122001</v>
      </c>
    </row>
    <row r="12" spans="1:9" ht="17.25" customHeight="1">
      <c r="A12" s="19"/>
      <c r="B12" s="1302">
        <f>'Attach 3(JV)'!B12</f>
        <v>0</v>
      </c>
      <c r="C12" s="1302"/>
      <c r="D12" s="2"/>
    </row>
    <row r="13" spans="1:9" ht="20.100000000000001" customHeight="1">
      <c r="A13" s="16" t="s">
        <v>339</v>
      </c>
      <c r="D13" s="29"/>
    </row>
    <row r="14" spans="1:9" ht="45.75" customHeight="1">
      <c r="A14" s="1220" t="s">
        <v>364</v>
      </c>
      <c r="B14" s="1220"/>
      <c r="C14" s="1220"/>
      <c r="D14" s="1220"/>
      <c r="E14" s="1220"/>
      <c r="F14" s="21"/>
      <c r="G14" s="21"/>
      <c r="H14" s="21"/>
    </row>
    <row r="15" spans="1:9" ht="32.1" customHeight="1">
      <c r="A15" s="1322" t="s">
        <v>342</v>
      </c>
      <c r="B15" s="1322" t="s">
        <v>361</v>
      </c>
      <c r="C15" s="1322" t="s">
        <v>365</v>
      </c>
      <c r="D15" s="1320" t="s">
        <v>366</v>
      </c>
      <c r="E15" s="1321"/>
      <c r="F15" s="21"/>
      <c r="G15" s="21"/>
      <c r="H15" s="21"/>
    </row>
    <row r="16" spans="1:9" ht="19.5" customHeight="1">
      <c r="A16" s="1323"/>
      <c r="B16" s="1323"/>
      <c r="C16" s="1323"/>
      <c r="D16" s="34" t="s">
        <v>367</v>
      </c>
      <c r="E16" s="34" t="s">
        <v>368</v>
      </c>
      <c r="F16" s="21"/>
      <c r="G16" s="21"/>
      <c r="H16" s="21"/>
    </row>
    <row r="17" spans="1:8" ht="21.95" customHeight="1">
      <c r="A17" s="108">
        <v>1</v>
      </c>
      <c r="B17" s="265"/>
      <c r="C17" s="265"/>
      <c r="D17" s="265"/>
      <c r="E17" s="265"/>
      <c r="F17" s="21"/>
      <c r="G17" s="21"/>
      <c r="H17" s="21"/>
    </row>
    <row r="18" spans="1:8" ht="21.95" customHeight="1">
      <c r="A18" s="109">
        <v>2</v>
      </c>
      <c r="B18" s="265"/>
      <c r="C18" s="265"/>
      <c r="D18" s="265"/>
      <c r="E18" s="265"/>
      <c r="F18" s="21"/>
      <c r="G18" s="21"/>
      <c r="H18" s="21"/>
    </row>
    <row r="19" spans="1:8" ht="21.95" customHeight="1">
      <c r="A19" s="109">
        <v>3</v>
      </c>
      <c r="B19" s="265"/>
      <c r="C19" s="265"/>
      <c r="D19" s="265"/>
      <c r="E19" s="265"/>
      <c r="F19" s="21"/>
      <c r="G19" s="21"/>
      <c r="H19" s="21"/>
    </row>
    <row r="20" spans="1:8" ht="21.95" customHeight="1">
      <c r="A20" s="109">
        <v>4</v>
      </c>
      <c r="B20" s="265"/>
      <c r="C20" s="265"/>
      <c r="D20" s="265"/>
      <c r="E20" s="265"/>
      <c r="F20" s="178"/>
      <c r="G20" s="178"/>
      <c r="H20" s="180" t="b">
        <v>0</v>
      </c>
    </row>
    <row r="21" spans="1:8" ht="21.95" customHeight="1">
      <c r="A21" s="110">
        <v>5</v>
      </c>
      <c r="B21" s="265"/>
      <c r="C21" s="265"/>
      <c r="D21" s="265"/>
      <c r="E21" s="265"/>
      <c r="F21" s="178"/>
      <c r="G21" s="178"/>
      <c r="H21" s="179"/>
    </row>
    <row r="22" spans="1:8" ht="18" customHeight="1">
      <c r="A22" s="176"/>
      <c r="B22" s="177"/>
      <c r="C22" s="177"/>
      <c r="D22" s="177"/>
      <c r="E22" s="177"/>
      <c r="F22" s="175"/>
      <c r="G22" s="175"/>
      <c r="H22" s="170"/>
    </row>
    <row r="23" spans="1:8" ht="9" customHeight="1">
      <c r="A23" s="324"/>
      <c r="B23" s="325"/>
      <c r="C23" s="325"/>
      <c r="D23" s="325"/>
      <c r="E23" s="325"/>
      <c r="F23" s="175"/>
      <c r="G23" s="175"/>
      <c r="H23" s="170"/>
    </row>
    <row r="24" spans="1:8" ht="38.25" customHeight="1">
      <c r="A24" s="1310" t="s">
        <v>501</v>
      </c>
      <c r="B24" s="1311"/>
      <c r="C24" s="1311"/>
      <c r="D24" s="1311"/>
      <c r="E24" s="1311"/>
      <c r="F24" s="175"/>
      <c r="G24" s="175"/>
      <c r="H24" s="170"/>
    </row>
    <row r="25" spans="1:8" ht="54.75" customHeight="1">
      <c r="A25" s="1324" t="s">
        <v>843</v>
      </c>
      <c r="B25" s="1324"/>
      <c r="C25" s="1324"/>
      <c r="D25" s="1324"/>
      <c r="E25" s="1324"/>
      <c r="F25" s="169"/>
      <c r="G25" s="169"/>
      <c r="H25" s="170"/>
    </row>
    <row r="26" spans="1:8" ht="32.1" customHeight="1">
      <c r="A26" s="1322" t="s">
        <v>342</v>
      </c>
      <c r="B26" s="1322" t="s">
        <v>361</v>
      </c>
      <c r="C26" s="1322" t="s">
        <v>100</v>
      </c>
      <c r="D26" s="1320" t="s">
        <v>101</v>
      </c>
      <c r="E26" s="1321"/>
      <c r="F26" s="21"/>
      <c r="G26" s="21"/>
      <c r="H26" s="21"/>
    </row>
    <row r="27" spans="1:8" ht="22.5" customHeight="1">
      <c r="A27" s="1323"/>
      <c r="B27" s="1323"/>
      <c r="C27" s="1323"/>
      <c r="D27" s="34" t="s">
        <v>102</v>
      </c>
      <c r="E27" s="34" t="s">
        <v>103</v>
      </c>
      <c r="F27" s="21"/>
      <c r="G27" s="21"/>
      <c r="H27" s="21"/>
    </row>
    <row r="28" spans="1:8" ht="21.95" customHeight="1">
      <c r="A28" s="167">
        <v>1</v>
      </c>
      <c r="B28" s="264"/>
      <c r="C28" s="264"/>
      <c r="D28" s="264"/>
      <c r="E28" s="264"/>
      <c r="F28" s="21"/>
      <c r="G28" s="21"/>
      <c r="H28" s="21"/>
    </row>
    <row r="29" spans="1:8" ht="21.95" customHeight="1">
      <c r="A29" s="167">
        <v>2</v>
      </c>
      <c r="B29" s="264"/>
      <c r="C29" s="264"/>
      <c r="D29" s="264"/>
      <c r="E29" s="264"/>
    </row>
    <row r="30" spans="1:8" ht="21.95" customHeight="1">
      <c r="A30" s="168">
        <v>3</v>
      </c>
      <c r="B30" s="264"/>
      <c r="C30" s="264"/>
      <c r="D30" s="264"/>
      <c r="E30" s="264"/>
    </row>
    <row r="31" spans="1:8" ht="3.75" customHeight="1">
      <c r="A31" s="150"/>
      <c r="B31" s="150"/>
      <c r="C31" s="150"/>
      <c r="D31" s="150"/>
      <c r="E31" s="150"/>
      <c r="F31" s="21"/>
      <c r="G31" s="21"/>
      <c r="H31" s="21"/>
    </row>
    <row r="32" spans="1:8" ht="11.25" customHeight="1">
      <c r="A32" s="83"/>
      <c r="B32" s="83"/>
      <c r="C32" s="24"/>
      <c r="D32" s="83"/>
      <c r="E32" s="83"/>
      <c r="F32" s="21"/>
      <c r="G32" s="21"/>
      <c r="H32" s="21"/>
    </row>
    <row r="33" spans="1:5" ht="15.95" customHeight="1">
      <c r="A33" s="23" t="s">
        <v>6</v>
      </c>
      <c r="B33" s="52" t="str">
        <f>'Attach 3(JV)'!B24</f>
        <v>--</v>
      </c>
      <c r="D33" s="24" t="s">
        <v>4</v>
      </c>
      <c r="E33" s="253" t="str">
        <f>'Attach 3(JV)'!E24</f>
        <v/>
      </c>
    </row>
    <row r="34" spans="1:5" ht="15.95" customHeight="1">
      <c r="A34" s="23" t="s">
        <v>7</v>
      </c>
      <c r="B34" s="253" t="str">
        <f>'Attach 3(JV)'!B25</f>
        <v/>
      </c>
      <c r="D34" s="24" t="s">
        <v>5</v>
      </c>
      <c r="E34" s="253" t="str">
        <f>'Attach 3(JV)'!E25</f>
        <v/>
      </c>
    </row>
    <row r="35" spans="1:5" ht="15.95" customHeight="1">
      <c r="A35" s="12"/>
      <c r="B35" s="12"/>
      <c r="C35" s="24"/>
      <c r="D35" s="12"/>
      <c r="E35" s="12"/>
    </row>
    <row r="36" spans="1:5" ht="20.100000000000001" customHeight="1">
      <c r="A36" s="8" t="str">
        <f>A1</f>
        <v>Specification No. :CC/NT/W-TR/DOM/A02/23/01478/ 5002002700</v>
      </c>
      <c r="B36" s="9"/>
      <c r="C36" s="9"/>
      <c r="D36" s="9"/>
      <c r="E36" s="28" t="str">
        <f>"Annexure I to " &amp;D1</f>
        <v xml:space="preserve">Annexure I to Attachment-5 </v>
      </c>
    </row>
    <row r="37" spans="1:5" ht="18" customHeight="1">
      <c r="A37" s="25"/>
    </row>
    <row r="38" spans="1:5" ht="18" customHeight="1">
      <c r="A38" s="1314" t="s">
        <v>363</v>
      </c>
      <c r="B38" s="1314"/>
      <c r="C38" s="1314"/>
      <c r="D38" s="1314"/>
      <c r="E38" s="1314"/>
    </row>
    <row r="39" spans="1:5" ht="18" customHeight="1">
      <c r="B39" s="83"/>
    </row>
    <row r="40" spans="1:5" ht="42" customHeight="1">
      <c r="A40" s="1315" t="s">
        <v>342</v>
      </c>
      <c r="B40" s="1317" t="s">
        <v>361</v>
      </c>
      <c r="C40" s="1317" t="s">
        <v>365</v>
      </c>
      <c r="D40" s="1320" t="s">
        <v>366</v>
      </c>
      <c r="E40" s="1321"/>
    </row>
    <row r="41" spans="1:5" ht="23.25" customHeight="1">
      <c r="A41" s="1316"/>
      <c r="B41" s="1318"/>
      <c r="C41" s="1318"/>
      <c r="D41" s="34" t="s">
        <v>367</v>
      </c>
      <c r="E41" s="34" t="s">
        <v>368</v>
      </c>
    </row>
    <row r="42" spans="1:5" ht="18" customHeight="1">
      <c r="A42" s="151"/>
      <c r="B42" s="151"/>
      <c r="C42" s="151"/>
      <c r="D42" s="151"/>
      <c r="E42" s="151"/>
    </row>
    <row r="43" spans="1:5" ht="18" customHeight="1">
      <c r="A43" s="151"/>
      <c r="B43" s="151"/>
      <c r="C43" s="151"/>
      <c r="D43" s="151"/>
      <c r="E43" s="151"/>
    </row>
    <row r="44" spans="1:5" ht="18" customHeight="1">
      <c r="A44" s="151"/>
      <c r="B44" s="151"/>
      <c r="C44" s="151"/>
      <c r="D44" s="151"/>
      <c r="E44" s="151"/>
    </row>
    <row r="45" spans="1:5" ht="18" customHeight="1">
      <c r="A45" s="151"/>
      <c r="B45" s="151"/>
      <c r="C45" s="151"/>
      <c r="D45" s="151"/>
      <c r="E45" s="151"/>
    </row>
    <row r="46" spans="1:5" ht="18" customHeight="1">
      <c r="A46" s="151"/>
      <c r="B46" s="151"/>
      <c r="C46" s="151"/>
      <c r="D46" s="151"/>
      <c r="E46" s="151"/>
    </row>
    <row r="47" spans="1:5" ht="18" customHeight="1">
      <c r="A47" s="151"/>
      <c r="B47" s="151"/>
      <c r="C47" s="151"/>
      <c r="D47" s="151"/>
      <c r="E47" s="151"/>
    </row>
    <row r="48" spans="1:5" ht="18" customHeight="1">
      <c r="A48" s="151"/>
      <c r="B48" s="151"/>
      <c r="C48" s="151"/>
      <c r="D48" s="151"/>
      <c r="E48" s="151"/>
    </row>
    <row r="49" spans="1:5" ht="18" customHeight="1">
      <c r="A49" s="151"/>
      <c r="B49" s="151"/>
      <c r="C49" s="151"/>
      <c r="D49" s="151"/>
      <c r="E49" s="151"/>
    </row>
    <row r="50" spans="1:5" ht="18" customHeight="1">
      <c r="A50" s="151"/>
      <c r="B50" s="151"/>
      <c r="C50" s="151"/>
      <c r="D50" s="151"/>
      <c r="E50" s="151"/>
    </row>
    <row r="51" spans="1:5" ht="18" customHeight="1">
      <c r="A51" s="151"/>
      <c r="B51" s="151"/>
      <c r="C51" s="151"/>
      <c r="D51" s="151"/>
      <c r="E51" s="151"/>
    </row>
    <row r="52" spans="1:5" ht="18" customHeight="1">
      <c r="A52" s="151"/>
      <c r="B52" s="151"/>
      <c r="C52" s="151"/>
      <c r="D52" s="151"/>
      <c r="E52" s="151"/>
    </row>
    <row r="53" spans="1:5" ht="18" customHeight="1">
      <c r="A53" s="151"/>
      <c r="B53" s="151"/>
      <c r="C53" s="151"/>
      <c r="D53" s="151"/>
      <c r="E53" s="151"/>
    </row>
    <row r="54" spans="1:5" ht="18" customHeight="1">
      <c r="A54" s="151"/>
      <c r="B54" s="151"/>
      <c r="C54" s="151"/>
      <c r="D54" s="151"/>
      <c r="E54" s="151"/>
    </row>
    <row r="55" spans="1:5" ht="18" customHeight="1">
      <c r="A55" s="151"/>
      <c r="B55" s="151"/>
      <c r="C55" s="151"/>
      <c r="D55" s="151"/>
      <c r="E55" s="151"/>
    </row>
    <row r="56" spans="1:5" ht="18" customHeight="1">
      <c r="A56" s="151"/>
      <c r="B56" s="151"/>
      <c r="C56" s="151"/>
      <c r="D56" s="151"/>
      <c r="E56" s="151"/>
    </row>
    <row r="57" spans="1:5" ht="18" customHeight="1">
      <c r="A57" s="151"/>
      <c r="B57" s="151"/>
      <c r="C57" s="151"/>
      <c r="D57" s="151"/>
      <c r="E57" s="151"/>
    </row>
    <row r="58" spans="1:5" ht="18" customHeight="1">
      <c r="A58" s="151"/>
      <c r="B58" s="151"/>
      <c r="C58" s="151"/>
      <c r="D58" s="151"/>
      <c r="E58" s="151"/>
    </row>
    <row r="59" spans="1:5" ht="18" customHeight="1">
      <c r="A59" s="151"/>
      <c r="B59" s="151"/>
      <c r="C59" s="151"/>
      <c r="D59" s="151"/>
      <c r="E59" s="151"/>
    </row>
    <row r="60" spans="1:5" ht="18" customHeight="1">
      <c r="A60" s="151"/>
      <c r="B60" s="151"/>
      <c r="C60" s="151"/>
      <c r="D60" s="151"/>
      <c r="E60" s="151"/>
    </row>
    <row r="61" spans="1:5" ht="18" customHeight="1">
      <c r="A61" s="151"/>
      <c r="B61" s="151"/>
      <c r="C61" s="151"/>
      <c r="D61" s="151"/>
      <c r="E61" s="151"/>
    </row>
    <row r="62" spans="1:5" ht="18" customHeight="1">
      <c r="A62" s="151"/>
      <c r="B62" s="151"/>
      <c r="C62" s="151"/>
      <c r="D62" s="151"/>
      <c r="E62" s="151"/>
    </row>
    <row r="63" spans="1:5" ht="18" customHeight="1">
      <c r="A63" s="151"/>
      <c r="B63" s="151"/>
      <c r="C63" s="151"/>
      <c r="D63" s="151"/>
      <c r="E63" s="151"/>
    </row>
    <row r="64" spans="1:5" ht="18" customHeight="1">
      <c r="A64" s="151"/>
      <c r="B64" s="151"/>
      <c r="C64" s="151"/>
      <c r="D64" s="151"/>
      <c r="E64" s="151"/>
    </row>
    <row r="65" spans="1:5" ht="18" customHeight="1">
      <c r="A65" s="151"/>
      <c r="B65" s="151"/>
      <c r="C65" s="151"/>
      <c r="D65" s="151"/>
      <c r="E65" s="151"/>
    </row>
    <row r="66" spans="1:5" ht="18" customHeight="1">
      <c r="A66" s="151"/>
      <c r="B66" s="151"/>
      <c r="C66" s="151"/>
      <c r="D66" s="151"/>
      <c r="E66" s="151"/>
    </row>
    <row r="67" spans="1:5" ht="18" customHeight="1">
      <c r="A67" s="152"/>
      <c r="B67" s="152"/>
      <c r="C67" s="152"/>
      <c r="D67" s="152"/>
      <c r="E67" s="152"/>
    </row>
    <row r="68" spans="1:5" ht="18" customHeight="1"/>
    <row r="69" spans="1:5" ht="24" customHeight="1">
      <c r="C69" s="24"/>
    </row>
    <row r="70" spans="1:5" ht="24" customHeight="1">
      <c r="A70" s="23" t="s">
        <v>6</v>
      </c>
      <c r="B70" s="52" t="str">
        <f>B33</f>
        <v>--</v>
      </c>
      <c r="C70" s="24" t="s">
        <v>4</v>
      </c>
      <c r="D70" s="253" t="str">
        <f>E33</f>
        <v/>
      </c>
    </row>
    <row r="71" spans="1:5" ht="24" customHeight="1">
      <c r="A71" s="23" t="s">
        <v>7</v>
      </c>
      <c r="B71" s="258" t="str">
        <f>B34</f>
        <v/>
      </c>
      <c r="C71" s="24" t="s">
        <v>5</v>
      </c>
      <c r="D71" s="253" t="str">
        <f>E34</f>
        <v/>
      </c>
    </row>
    <row r="72" spans="1:5" ht="24" customHeight="1">
      <c r="A72" s="23"/>
      <c r="B72" s="52"/>
      <c r="C72" s="24"/>
      <c r="D72" s="26"/>
    </row>
    <row r="73" spans="1:5" ht="20.100000000000001" customHeight="1">
      <c r="A73" s="8" t="str">
        <f>A1</f>
        <v>Specification No. :CC/NT/W-TR/DOM/A02/23/01478/ 5002002700</v>
      </c>
      <c r="B73" s="9"/>
      <c r="C73" s="9"/>
      <c r="D73" s="9"/>
      <c r="E73" s="28" t="str">
        <f>E36</f>
        <v xml:space="preserve">Annexure I to Attachment-5 </v>
      </c>
    </row>
    <row r="74" spans="1:5" ht="18" customHeight="1">
      <c r="A74" s="25"/>
    </row>
    <row r="75" spans="1:5" ht="18" customHeight="1">
      <c r="A75" s="1314" t="s">
        <v>363</v>
      </c>
      <c r="B75" s="1314"/>
      <c r="C75" s="1314"/>
      <c r="D75" s="1314"/>
      <c r="E75" s="1314"/>
    </row>
    <row r="76" spans="1:5" ht="18" customHeight="1">
      <c r="B76" s="83"/>
    </row>
    <row r="77" spans="1:5" ht="37.5" customHeight="1">
      <c r="A77" s="1315" t="s">
        <v>342</v>
      </c>
      <c r="B77" s="1317" t="s">
        <v>361</v>
      </c>
      <c r="C77" s="1317" t="s">
        <v>366</v>
      </c>
      <c r="D77" s="1312" t="s">
        <v>366</v>
      </c>
      <c r="E77" s="1313"/>
    </row>
    <row r="78" spans="1:5" ht="24" customHeight="1">
      <c r="A78" s="1316"/>
      <c r="B78" s="1319"/>
      <c r="C78" s="1319"/>
      <c r="D78" s="35" t="s">
        <v>367</v>
      </c>
      <c r="E78" s="35" t="s">
        <v>368</v>
      </c>
    </row>
    <row r="79" spans="1:5" ht="18" customHeight="1">
      <c r="A79" s="151"/>
      <c r="B79" s="151"/>
      <c r="C79" s="151"/>
      <c r="D79" s="151"/>
      <c r="E79" s="151"/>
    </row>
    <row r="80" spans="1:5" ht="18" customHeight="1">
      <c r="A80" s="151"/>
      <c r="B80" s="151"/>
      <c r="C80" s="151"/>
      <c r="D80" s="151"/>
      <c r="E80" s="151"/>
    </row>
    <row r="81" spans="1:5" ht="18" customHeight="1">
      <c r="A81" s="151"/>
      <c r="B81" s="151"/>
      <c r="C81" s="151"/>
      <c r="D81" s="151"/>
      <c r="E81" s="151"/>
    </row>
    <row r="82" spans="1:5" ht="18" customHeight="1">
      <c r="A82" s="151"/>
      <c r="B82" s="151"/>
      <c r="C82" s="151"/>
      <c r="D82" s="151"/>
      <c r="E82" s="151"/>
    </row>
    <row r="83" spans="1:5" ht="18" customHeight="1">
      <c r="A83" s="151"/>
      <c r="B83" s="151"/>
      <c r="C83" s="151"/>
      <c r="D83" s="151"/>
      <c r="E83" s="151"/>
    </row>
    <row r="84" spans="1:5" ht="18" customHeight="1">
      <c r="A84" s="151"/>
      <c r="B84" s="151"/>
      <c r="C84" s="151"/>
      <c r="D84" s="151"/>
      <c r="E84" s="151"/>
    </row>
    <row r="85" spans="1:5" ht="18" customHeight="1">
      <c r="A85" s="151"/>
      <c r="B85" s="151"/>
      <c r="C85" s="151"/>
      <c r="D85" s="151"/>
      <c r="E85" s="151"/>
    </row>
    <row r="86" spans="1:5" ht="18" customHeight="1">
      <c r="A86" s="151"/>
      <c r="B86" s="151"/>
      <c r="C86" s="151"/>
      <c r="D86" s="151"/>
      <c r="E86" s="151"/>
    </row>
    <row r="87" spans="1:5" ht="18" customHeight="1">
      <c r="A87" s="151"/>
      <c r="B87" s="151"/>
      <c r="C87" s="151"/>
      <c r="D87" s="151"/>
      <c r="E87" s="151"/>
    </row>
    <row r="88" spans="1:5" ht="18" customHeight="1">
      <c r="A88" s="151"/>
      <c r="B88" s="151"/>
      <c r="C88" s="151"/>
      <c r="D88" s="151"/>
      <c r="E88" s="151"/>
    </row>
    <row r="89" spans="1:5" ht="18" customHeight="1">
      <c r="A89" s="151"/>
      <c r="B89" s="151"/>
      <c r="C89" s="151"/>
      <c r="D89" s="151"/>
      <c r="E89" s="151"/>
    </row>
    <row r="90" spans="1:5" ht="18" customHeight="1">
      <c r="A90" s="151"/>
      <c r="B90" s="151"/>
      <c r="C90" s="151"/>
      <c r="D90" s="151"/>
      <c r="E90" s="151"/>
    </row>
    <row r="91" spans="1:5" ht="18" customHeight="1">
      <c r="A91" s="151"/>
      <c r="B91" s="151"/>
      <c r="C91" s="151"/>
      <c r="D91" s="151"/>
      <c r="E91" s="151"/>
    </row>
    <row r="92" spans="1:5" ht="18" customHeight="1">
      <c r="A92" s="151"/>
      <c r="B92" s="151"/>
      <c r="C92" s="151"/>
      <c r="D92" s="151"/>
      <c r="E92" s="151"/>
    </row>
    <row r="93" spans="1:5" ht="18" customHeight="1">
      <c r="A93" s="151"/>
      <c r="B93" s="151"/>
      <c r="C93" s="151"/>
      <c r="D93" s="151"/>
      <c r="E93" s="151"/>
    </row>
    <row r="94" spans="1:5" ht="18" customHeight="1">
      <c r="A94" s="151"/>
      <c r="B94" s="151"/>
      <c r="C94" s="151"/>
      <c r="D94" s="151"/>
      <c r="E94" s="151"/>
    </row>
    <row r="95" spans="1:5" ht="18" customHeight="1">
      <c r="A95" s="151"/>
      <c r="B95" s="151"/>
      <c r="C95" s="151"/>
      <c r="D95" s="151"/>
      <c r="E95" s="151"/>
    </row>
    <row r="96" spans="1:5" ht="18" customHeight="1">
      <c r="A96" s="151"/>
      <c r="B96" s="151"/>
      <c r="C96" s="151"/>
      <c r="D96" s="151"/>
      <c r="E96" s="151"/>
    </row>
    <row r="97" spans="1:5" ht="18" customHeight="1">
      <c r="A97" s="151"/>
      <c r="B97" s="151"/>
      <c r="C97" s="151"/>
      <c r="D97" s="151"/>
      <c r="E97" s="151"/>
    </row>
    <row r="98" spans="1:5" ht="18" customHeight="1">
      <c r="A98" s="151"/>
      <c r="B98" s="151"/>
      <c r="C98" s="151"/>
      <c r="D98" s="151"/>
      <c r="E98" s="151"/>
    </row>
    <row r="99" spans="1:5" ht="18" customHeight="1">
      <c r="A99" s="151"/>
      <c r="B99" s="151"/>
      <c r="C99" s="151"/>
      <c r="D99" s="151"/>
      <c r="E99" s="151"/>
    </row>
    <row r="100" spans="1:5" ht="18" customHeight="1">
      <c r="A100" s="151"/>
      <c r="B100" s="151"/>
      <c r="C100" s="151"/>
      <c r="D100" s="151"/>
      <c r="E100" s="151"/>
    </row>
    <row r="101" spans="1:5" ht="18" customHeight="1">
      <c r="A101" s="151"/>
      <c r="B101" s="151"/>
      <c r="C101" s="151"/>
      <c r="D101" s="151"/>
      <c r="E101" s="151"/>
    </row>
    <row r="102" spans="1:5" ht="18" customHeight="1">
      <c r="A102" s="151"/>
      <c r="B102" s="151"/>
      <c r="C102" s="151"/>
      <c r="D102" s="151"/>
      <c r="E102" s="151"/>
    </row>
    <row r="103" spans="1:5" ht="18" customHeight="1">
      <c r="A103" s="151"/>
      <c r="B103" s="151"/>
      <c r="C103" s="151"/>
      <c r="D103" s="151"/>
      <c r="E103" s="151"/>
    </row>
    <row r="104" spans="1:5" ht="18" customHeight="1">
      <c r="A104" s="152"/>
      <c r="B104" s="152"/>
      <c r="C104" s="152"/>
      <c r="D104" s="152"/>
      <c r="E104" s="152"/>
    </row>
    <row r="105" spans="1:5" ht="18" customHeight="1"/>
    <row r="106" spans="1:5" ht="24" customHeight="1">
      <c r="C106" s="24"/>
    </row>
    <row r="107" spans="1:5" ht="24" customHeight="1">
      <c r="A107" s="23" t="s">
        <v>6</v>
      </c>
      <c r="B107" s="52" t="str">
        <f>B70</f>
        <v>--</v>
      </c>
      <c r="C107" s="24" t="s">
        <v>4</v>
      </c>
      <c r="D107" s="253" t="str">
        <f>D70</f>
        <v/>
      </c>
    </row>
    <row r="108" spans="1:5" ht="24" customHeight="1">
      <c r="A108" s="23" t="s">
        <v>7</v>
      </c>
      <c r="B108" s="258" t="str">
        <f>B71</f>
        <v/>
      </c>
      <c r="C108" s="24" t="s">
        <v>5</v>
      </c>
      <c r="D108" s="253" t="str">
        <f>D71</f>
        <v/>
      </c>
    </row>
    <row r="109" spans="1:5" ht="24" customHeight="1">
      <c r="A109" s="12"/>
      <c r="B109" s="12"/>
      <c r="C109" s="24"/>
      <c r="D109" s="12"/>
      <c r="E109" s="12"/>
    </row>
    <row r="110" spans="1:5" ht="33" customHeight="1">
      <c r="A110" s="83"/>
      <c r="B110" s="83"/>
      <c r="C110" s="83"/>
      <c r="D110" s="128"/>
      <c r="E110" s="83"/>
    </row>
  </sheetData>
  <sheetProtection algorithmName="SHA-512" hashValue="EM5/FQGCa4RofVDZXJ6sF5jNnPqEnjQNnicabvvVwj6tS4QAAg2xd2/5i4TvNMuR6IOQD19ZuzCCiFwp37ndaQ==" saltValue="+UNXYfFBKIonLptIBmBHpA==" spinCount="100000" sheet="1" formatColumns="0" formatRows="0" selectLockedCells="1"/>
  <customSheetViews>
    <customSheetView guid="{7A521482-0921-4E40-B959-D8FD4CDE2E19}" scale="90" showPageBreaks="1" showGridLines="0" fitToPage="1" printArea="1" hiddenRows="1" hiddenColumns="1" view="pageBreakPreview" topLeftCell="A3">
      <selection activeCell="C47" sqref="C47"/>
      <rowBreaks count="1" manualBreakCount="1">
        <brk id="72" max="4" man="1"/>
      </rowBreaks>
      <pageMargins left="0.75" right="0.46" top="0.4" bottom="0.47" header="0.26" footer="0.28999999999999998"/>
      <pageSetup scale="83" orientation="portrait" r:id="rId1"/>
      <headerFooter alignWithMargins="0">
        <oddFooter>&amp;R&amp;"Book Antiqua,Bold"&amp;8 Page &amp;P of &amp;N</oddFooter>
      </headerFooter>
    </customSheetView>
    <customSheetView guid="{33F30260-5F26-454D-8BAF-A1CF75E5E970}" scale="90" showPageBreaks="1" showGridLines="0" fitToPage="1" printArea="1" hiddenRows="1" hiddenColumns="1" view="pageBreakPreview" topLeftCell="A3">
      <selection activeCell="C47" sqref="C47"/>
      <rowBreaks count="1" manualBreakCount="1">
        <brk id="72" max="4" man="1"/>
      </rowBreaks>
      <pageMargins left="0.75" right="0.46" top="0.4" bottom="0.47" header="0.26" footer="0.28999999999999998"/>
      <pageSetup scale="83" orientation="portrait" r:id="rId2"/>
      <headerFooter alignWithMargins="0">
        <oddFooter>&amp;R&amp;"Book Antiqua,Bold"&amp;8 Page &amp;P of &amp;N</oddFooter>
      </headerFooter>
    </customSheetView>
    <customSheetView guid="{CDDDFC33-D7BE-49ED-A662-6DB8AC7AF358}"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3"/>
      <headerFooter alignWithMargins="0">
        <oddFooter>&amp;R&amp;"Book Antiqua,Bold"&amp;8 Page &amp;P of &amp;N</oddFooter>
      </headerFooter>
    </customSheetView>
    <customSheetView guid="{BCE30E3D-0C5D-4C23-ABC5-E7C2D3AC4971}"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4"/>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12"/>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3"/>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8"/>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4"/>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8"/>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3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3"/>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3"/>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4"/>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45"/>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22">
      <selection activeCell="C47" sqref="C47"/>
      <rowBreaks count="1" manualBreakCount="1">
        <brk id="72" max="4" man="1"/>
      </rowBreaks>
      <pageMargins left="0.75" right="0.46" top="0.4" bottom="0.47" header="0.26" footer="0.28999999999999998"/>
      <pageSetup scale="83" orientation="portrait" r:id="rId46"/>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0" priority="2" stopIfTrue="1">
      <formula>$H$20="No"</formula>
    </cfRule>
  </conditionalFormatting>
  <conditionalFormatting sqref="D36:E39 A36:C40 D42:E109 A42:C77 A79:C109 C67:E67 C79:E104">
    <cfRule type="expression" dxfId="19" priority="3" stopIfTrue="1">
      <formula>$H$20=FALSE</formula>
    </cfRule>
  </conditionalFormatting>
  <conditionalFormatting sqref="D40:E41">
    <cfRule type="expression" dxfId="18" priority="1" stopIfTrue="1">
      <formula>$H$20=FALSE</formula>
    </cfRule>
  </conditionalFormatting>
  <pageMargins left="0.75" right="0.46" top="0.4" bottom="0.47" header="0.26" footer="0.28999999999999998"/>
  <pageSetup scale="83" orientation="portrait" r:id="rId47"/>
  <headerFooter alignWithMargins="0">
    <oddFooter>&amp;R&amp;"Book Antiqua,Bold"&amp;8 Page &amp;P of &amp;N</oddFooter>
  </headerFooter>
  <rowBreaks count="1" manualBreakCount="1">
    <brk id="72" max="4" man="1"/>
  </rowBreaks>
  <drawing r:id="rId48"/>
  <legacyDrawing r:id="rId49"/>
  <mc:AlternateContent xmlns:mc="http://schemas.openxmlformats.org/markup-compatibility/2006">
    <mc:Choice Requires="x14">
      <controls>
        <mc:AlternateContent xmlns:mc="http://schemas.openxmlformats.org/markup-compatibility/2006">
          <mc:Choice Requires="x14">
            <control shapeId="9235" r:id="rId50"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9" zoomScaleNormal="100" zoomScaleSheetLayoutView="100" workbookViewId="0">
      <selection activeCell="E20" sqref="E20"/>
    </sheetView>
  </sheetViews>
  <sheetFormatPr defaultColWidth="9.140625" defaultRowHeight="15.75"/>
  <cols>
    <col min="1" max="1" width="12.140625" style="337" customWidth="1"/>
    <col min="2" max="2" width="28.5703125" style="337" customWidth="1"/>
    <col min="3" max="3" width="36.7109375" style="337" customWidth="1"/>
    <col min="4" max="4" width="15" style="337" customWidth="1"/>
    <col min="5" max="5" width="26" style="337" customWidth="1"/>
    <col min="6" max="7" width="9.140625" style="337"/>
    <col min="8" max="8" width="10.42578125" style="337" hidden="1" customWidth="1"/>
    <col min="9" max="16384" width="9.140625" style="338"/>
  </cols>
  <sheetData>
    <row r="1" spans="1:9" s="644" customFormat="1" ht="24.75" customHeight="1">
      <c r="A1" s="640" t="str">
        <f>'Attach 3(JV)'!A1</f>
        <v>Specification No. :CC/NT/W-TR/DOM/A02/23/01478/ 5002002700</v>
      </c>
      <c r="B1" s="641"/>
      <c r="C1" s="641"/>
      <c r="D1" s="641"/>
      <c r="E1" s="642" t="s">
        <v>526</v>
      </c>
      <c r="F1" s="643"/>
      <c r="G1" s="643"/>
      <c r="H1" s="643"/>
    </row>
    <row r="2" spans="1:9" ht="8.1" customHeight="1"/>
    <row r="3" spans="1:9" ht="79.5"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339"/>
      <c r="G3" s="339"/>
      <c r="H3" s="339"/>
    </row>
    <row r="4" spans="1:9" ht="8.1" customHeight="1">
      <c r="A4" s="340"/>
      <c r="H4" s="341"/>
      <c r="I4" s="342"/>
    </row>
    <row r="5" spans="1:9" ht="27.75" customHeight="1">
      <c r="A5" s="1339" t="s">
        <v>527</v>
      </c>
      <c r="B5" s="1339"/>
      <c r="C5" s="1339"/>
      <c r="D5" s="1339"/>
      <c r="E5" s="1339"/>
      <c r="F5" s="343"/>
      <c r="H5" s="341"/>
      <c r="I5" s="344"/>
    </row>
    <row r="6" spans="1:9" ht="8.1" customHeight="1">
      <c r="A6" s="345"/>
      <c r="H6" s="341"/>
      <c r="I6" s="344"/>
    </row>
    <row r="7" spans="1:9" ht="20.100000000000001" customHeight="1">
      <c r="A7" s="343"/>
      <c r="B7" s="345"/>
      <c r="C7" s="345"/>
      <c r="H7" s="341"/>
      <c r="I7" s="344"/>
    </row>
    <row r="8" spans="1:9" ht="26.25" customHeight="1">
      <c r="A8" s="1340" t="str">
        <f>'[18]Attach 3(QR)'!A8:D8</f>
        <v>Bidder's Name and Address:</v>
      </c>
      <c r="B8" s="1340"/>
      <c r="C8" s="1340"/>
      <c r="D8" s="346" t="str">
        <f>'[18]Attach 3(JV)'!E7</f>
        <v>To:</v>
      </c>
      <c r="H8" s="341"/>
      <c r="I8" s="344"/>
    </row>
    <row r="9" spans="1:9" ht="23.25" customHeight="1">
      <c r="A9" s="1216" t="str">
        <f>'Attach 3(JV)'!A8</f>
        <v/>
      </c>
      <c r="B9" s="1216"/>
      <c r="C9" s="459"/>
      <c r="D9" s="347" t="str">
        <f>'[18]Attach 3(JV)'!E8</f>
        <v>Contract Services</v>
      </c>
      <c r="H9" s="341"/>
      <c r="I9" s="344"/>
    </row>
    <row r="10" spans="1:9" ht="26.25" customHeight="1">
      <c r="A10" s="348" t="s">
        <v>344</v>
      </c>
      <c r="B10" s="1341">
        <f>'Attach 3(JV)'!B9</f>
        <v>0</v>
      </c>
      <c r="C10" s="1341"/>
      <c r="D10" s="347" t="str">
        <f>'[18]Attach 3(JV)'!E9</f>
        <v>Power Grid Corporation of India Ltd.,</v>
      </c>
      <c r="F10" s="349"/>
      <c r="H10" s="341"/>
      <c r="I10" s="344"/>
    </row>
    <row r="11" spans="1:9" ht="16.5">
      <c r="A11" s="348" t="s">
        <v>346</v>
      </c>
      <c r="B11" s="1334">
        <f>'Attach 3(JV)'!B10</f>
        <v>0</v>
      </c>
      <c r="C11" s="1334"/>
      <c r="D11" s="347" t="str">
        <f>'[18]Attach 3(JV)'!E10</f>
        <v>"Saudamini", Plot No. 2, Sector 29</v>
      </c>
      <c r="H11" s="341"/>
      <c r="I11" s="344"/>
    </row>
    <row r="12" spans="1:9">
      <c r="B12" s="1334">
        <f>'Attach 3(JV)'!B11</f>
        <v>0</v>
      </c>
      <c r="C12" s="1334"/>
      <c r="D12" s="347" t="str">
        <f>'[18]Attach 3(JV)'!E11</f>
        <v>Gurgaon (Haryana) - 122001</v>
      </c>
    </row>
    <row r="13" spans="1:9" ht="21" customHeight="1">
      <c r="A13" s="345"/>
      <c r="B13" s="1334">
        <f>'Attach 3(JV)'!B12</f>
        <v>0</v>
      </c>
      <c r="C13" s="1334"/>
      <c r="D13" s="347"/>
    </row>
    <row r="14" spans="1:9" ht="20.100000000000001" customHeight="1">
      <c r="A14" s="337" t="s">
        <v>339</v>
      </c>
      <c r="D14" s="350"/>
    </row>
    <row r="15" spans="1:9" ht="63" customHeight="1">
      <c r="A15" s="351">
        <v>1</v>
      </c>
      <c r="B15" s="1298" t="s">
        <v>528</v>
      </c>
      <c r="C15" s="1298"/>
      <c r="D15" s="1298"/>
      <c r="E15" s="1298"/>
    </row>
    <row r="16" spans="1:9" ht="32.1" customHeight="1">
      <c r="A16" s="1335" t="s">
        <v>342</v>
      </c>
      <c r="B16" s="1335" t="s">
        <v>361</v>
      </c>
      <c r="C16" s="1335" t="s">
        <v>365</v>
      </c>
      <c r="D16" s="1337" t="s">
        <v>529</v>
      </c>
      <c r="E16" s="1338"/>
    </row>
    <row r="17" spans="1:8" ht="41.25" customHeight="1">
      <c r="A17" s="1336"/>
      <c r="B17" s="1336"/>
      <c r="C17" s="1336"/>
      <c r="D17" s="352" t="s">
        <v>367</v>
      </c>
      <c r="E17" s="352" t="s">
        <v>530</v>
      </c>
    </row>
    <row r="18" spans="1:8" ht="21.75" customHeight="1">
      <c r="A18" s="353">
        <v>1</v>
      </c>
      <c r="B18" s="354"/>
      <c r="C18" s="354"/>
      <c r="D18" s="354"/>
      <c r="E18" s="354"/>
    </row>
    <row r="19" spans="1:8" ht="21.95" customHeight="1">
      <c r="A19" s="355">
        <v>2</v>
      </c>
      <c r="B19" s="356"/>
      <c r="C19" s="356"/>
      <c r="D19" s="356"/>
      <c r="E19" s="356"/>
    </row>
    <row r="20" spans="1:8" ht="21.95" customHeight="1">
      <c r="A20" s="355">
        <v>3</v>
      </c>
      <c r="B20" s="356"/>
      <c r="C20" s="356"/>
      <c r="D20" s="356"/>
      <c r="E20" s="356"/>
    </row>
    <row r="21" spans="1:8" ht="21.95" customHeight="1">
      <c r="A21" s="355">
        <v>4</v>
      </c>
      <c r="B21" s="356"/>
      <c r="C21" s="356"/>
      <c r="D21" s="356"/>
      <c r="E21" s="356"/>
      <c r="F21" s="357"/>
      <c r="G21" s="357"/>
      <c r="H21" s="358" t="b">
        <v>0</v>
      </c>
    </row>
    <row r="22" spans="1:8" ht="24.75" customHeight="1">
      <c r="A22" s="359">
        <v>5</v>
      </c>
      <c r="B22" s="360"/>
      <c r="C22" s="360"/>
      <c r="D22" s="360"/>
      <c r="E22" s="360"/>
      <c r="F22" s="357"/>
      <c r="G22" s="357"/>
      <c r="H22" s="361"/>
    </row>
    <row r="23" spans="1:8" ht="107.25" customHeight="1">
      <c r="A23" s="362">
        <v>2</v>
      </c>
      <c r="B23" s="1332" t="s">
        <v>844</v>
      </c>
      <c r="C23" s="1332"/>
      <c r="D23" s="1332"/>
      <c r="E23" s="1332"/>
      <c r="F23" s="357"/>
      <c r="G23" s="357"/>
      <c r="H23" s="361"/>
    </row>
    <row r="24" spans="1:8" ht="18" customHeight="1">
      <c r="A24" s="363"/>
      <c r="B24" s="364"/>
      <c r="C24" s="364"/>
      <c r="D24" s="364"/>
      <c r="E24" s="364"/>
      <c r="F24" s="365"/>
      <c r="G24" s="365"/>
      <c r="H24" s="366"/>
    </row>
    <row r="25" spans="1:8" ht="54.75" hidden="1" customHeight="1">
      <c r="A25" s="1333" t="s">
        <v>77</v>
      </c>
      <c r="B25" s="1333"/>
      <c r="C25" s="1333"/>
      <c r="D25" s="1333"/>
      <c r="E25" s="1333"/>
      <c r="F25" s="367"/>
      <c r="G25" s="367"/>
      <c r="H25" s="366"/>
    </row>
    <row r="26" spans="1:8" ht="32.1" hidden="1" customHeight="1">
      <c r="A26" s="1329" t="s">
        <v>342</v>
      </c>
      <c r="B26" s="1329" t="s">
        <v>361</v>
      </c>
      <c r="C26" s="1329" t="s">
        <v>100</v>
      </c>
      <c r="D26" s="1031" t="s">
        <v>101</v>
      </c>
      <c r="E26" s="1033"/>
    </row>
    <row r="27" spans="1:8" ht="22.5" hidden="1" customHeight="1">
      <c r="A27" s="1328"/>
      <c r="B27" s="1328"/>
      <c r="C27" s="1328"/>
      <c r="D27" s="368" t="s">
        <v>102</v>
      </c>
      <c r="E27" s="368" t="s">
        <v>103</v>
      </c>
    </row>
    <row r="28" spans="1:8" ht="21.95" hidden="1" customHeight="1">
      <c r="A28" s="369">
        <v>1</v>
      </c>
      <c r="B28" s="370"/>
      <c r="C28" s="370"/>
      <c r="D28" s="370"/>
      <c r="E28" s="370"/>
    </row>
    <row r="29" spans="1:8" ht="21.95" hidden="1" customHeight="1">
      <c r="A29" s="369">
        <v>2</v>
      </c>
      <c r="B29" s="370"/>
      <c r="C29" s="370"/>
      <c r="D29" s="370"/>
      <c r="E29" s="370"/>
    </row>
    <row r="30" spans="1:8" ht="37.5" hidden="1" customHeight="1">
      <c r="A30" s="369">
        <v>3</v>
      </c>
      <c r="B30" s="370"/>
      <c r="C30" s="370"/>
      <c r="D30" s="370"/>
      <c r="E30" s="370"/>
    </row>
    <row r="31" spans="1:8" ht="15.95" customHeight="1">
      <c r="A31" s="371"/>
      <c r="B31" s="371"/>
      <c r="C31" s="371"/>
      <c r="D31" s="371"/>
      <c r="E31" s="371"/>
    </row>
    <row r="32" spans="1:8" ht="15.95" customHeight="1">
      <c r="A32" s="371"/>
      <c r="B32" s="371"/>
      <c r="C32" s="372"/>
      <c r="D32" s="371"/>
      <c r="E32" s="371"/>
    </row>
    <row r="33" spans="1:9" ht="15.95" customHeight="1">
      <c r="A33" s="373" t="s">
        <v>6</v>
      </c>
      <c r="B33" s="386" t="str">
        <f>'Attach 3(JV)'!B24</f>
        <v>--</v>
      </c>
      <c r="C33" s="372" t="s">
        <v>4</v>
      </c>
      <c r="D33" s="1325" t="str">
        <f>'Attach 3(JV)'!E24</f>
        <v/>
      </c>
      <c r="E33" s="1325"/>
    </row>
    <row r="34" spans="1:9" ht="15.95" customHeight="1">
      <c r="A34" s="373" t="s">
        <v>7</v>
      </c>
      <c r="B34" s="387" t="str">
        <f>'Attach 3(JV)'!B25</f>
        <v/>
      </c>
      <c r="C34" s="372" t="s">
        <v>5</v>
      </c>
      <c r="D34" s="1325" t="str">
        <f>'Attach 3(JV)'!E25</f>
        <v/>
      </c>
      <c r="E34" s="1325"/>
    </row>
    <row r="35" spans="1:9" s="337" customFormat="1" ht="15.75" customHeight="1">
      <c r="A35" s="338"/>
      <c r="B35" s="338"/>
      <c r="C35" s="372"/>
      <c r="D35" s="338"/>
      <c r="E35" s="338"/>
      <c r="I35" s="338"/>
    </row>
    <row r="36" spans="1:9" s="337" customFormat="1" ht="19.5" customHeight="1">
      <c r="A36" s="377" t="str">
        <f>A1</f>
        <v>Specification No. :CC/NT/W-TR/DOM/A02/23/01478/ 5002002700</v>
      </c>
      <c r="B36" s="378"/>
      <c r="C36" s="378"/>
      <c r="D36" s="378"/>
      <c r="E36" s="379" t="str">
        <f>E1</f>
        <v>Attachment-5A</v>
      </c>
      <c r="I36" s="338"/>
    </row>
    <row r="37" spans="1:9" s="337" customFormat="1" ht="18" customHeight="1">
      <c r="A37" s="375"/>
      <c r="I37" s="338"/>
    </row>
    <row r="38" spans="1:9" s="337" customFormat="1" ht="30" customHeight="1">
      <c r="A38" s="1326" t="s">
        <v>363</v>
      </c>
      <c r="B38" s="1326"/>
      <c r="C38" s="1326"/>
      <c r="D38" s="1326"/>
      <c r="E38" s="1326"/>
      <c r="I38" s="338"/>
    </row>
    <row r="39" spans="1:9" s="337" customFormat="1" ht="18" customHeight="1">
      <c r="B39" s="371"/>
      <c r="I39" s="338"/>
    </row>
    <row r="40" spans="1:9" s="337" customFormat="1" ht="36" customHeight="1">
      <c r="A40" s="1327" t="s">
        <v>342</v>
      </c>
      <c r="B40" s="1019" t="s">
        <v>361</v>
      </c>
      <c r="C40" s="1329" t="s">
        <v>365</v>
      </c>
      <c r="D40" s="1330" t="s">
        <v>529</v>
      </c>
      <c r="E40" s="1331"/>
      <c r="I40" s="338"/>
    </row>
    <row r="41" spans="1:9" s="337" customFormat="1" ht="36" customHeight="1">
      <c r="A41" s="1198"/>
      <c r="B41" s="1328"/>
      <c r="C41" s="1328"/>
      <c r="D41" s="368" t="s">
        <v>367</v>
      </c>
      <c r="E41" s="368" t="s">
        <v>531</v>
      </c>
      <c r="I41" s="338"/>
    </row>
    <row r="42" spans="1:9" s="337" customFormat="1" ht="18" customHeight="1">
      <c r="A42" s="380"/>
      <c r="B42" s="381"/>
      <c r="C42" s="380"/>
      <c r="D42" s="380"/>
      <c r="E42" s="380"/>
      <c r="I42" s="338"/>
    </row>
    <row r="43" spans="1:9" s="337" customFormat="1" ht="18" customHeight="1">
      <c r="A43" s="382"/>
      <c r="B43" s="383"/>
      <c r="C43" s="382"/>
      <c r="D43" s="382"/>
      <c r="E43" s="382"/>
      <c r="I43" s="338"/>
    </row>
    <row r="44" spans="1:9" s="337" customFormat="1" ht="18" customHeight="1">
      <c r="A44" s="382"/>
      <c r="B44" s="383"/>
      <c r="C44" s="382"/>
      <c r="D44" s="382"/>
      <c r="E44" s="382"/>
      <c r="I44" s="338"/>
    </row>
    <row r="45" spans="1:9" s="337" customFormat="1" ht="18" customHeight="1">
      <c r="A45" s="382"/>
      <c r="B45" s="383"/>
      <c r="C45" s="382"/>
      <c r="D45" s="382"/>
      <c r="E45" s="382"/>
      <c r="I45" s="338"/>
    </row>
    <row r="46" spans="1:9" s="337" customFormat="1" ht="18" customHeight="1">
      <c r="A46" s="382"/>
      <c r="B46" s="383"/>
      <c r="C46" s="382"/>
      <c r="D46" s="382"/>
      <c r="E46" s="382"/>
      <c r="I46" s="338"/>
    </row>
    <row r="47" spans="1:9" s="337" customFormat="1" ht="18" customHeight="1">
      <c r="A47" s="382"/>
      <c r="B47" s="383"/>
      <c r="C47" s="382"/>
      <c r="D47" s="382"/>
      <c r="E47" s="382"/>
      <c r="I47" s="338"/>
    </row>
    <row r="48" spans="1:9" s="337" customFormat="1" ht="18" customHeight="1">
      <c r="A48" s="382"/>
      <c r="B48" s="383"/>
      <c r="C48" s="382"/>
      <c r="D48" s="382"/>
      <c r="E48" s="382"/>
      <c r="I48" s="338"/>
    </row>
    <row r="49" spans="1:9" s="337" customFormat="1" ht="18" customHeight="1">
      <c r="A49" s="382"/>
      <c r="B49" s="383"/>
      <c r="C49" s="382"/>
      <c r="D49" s="382"/>
      <c r="E49" s="382"/>
      <c r="I49" s="338"/>
    </row>
    <row r="50" spans="1:9" s="337" customFormat="1" ht="18" customHeight="1">
      <c r="A50" s="382"/>
      <c r="B50" s="383"/>
      <c r="C50" s="382"/>
      <c r="D50" s="382"/>
      <c r="E50" s="382"/>
      <c r="I50" s="338"/>
    </row>
    <row r="51" spans="1:9" s="337" customFormat="1" ht="18" customHeight="1">
      <c r="A51" s="382"/>
      <c r="B51" s="383"/>
      <c r="C51" s="382"/>
      <c r="D51" s="382"/>
      <c r="E51" s="382"/>
      <c r="I51" s="338"/>
    </row>
    <row r="52" spans="1:9" s="337" customFormat="1" ht="18" customHeight="1">
      <c r="A52" s="382"/>
      <c r="B52" s="383"/>
      <c r="C52" s="382"/>
      <c r="D52" s="382"/>
      <c r="E52" s="382"/>
      <c r="I52" s="338"/>
    </row>
    <row r="53" spans="1:9" s="337" customFormat="1" ht="18" customHeight="1">
      <c r="A53" s="382"/>
      <c r="B53" s="383"/>
      <c r="C53" s="382"/>
      <c r="D53" s="382"/>
      <c r="E53" s="382"/>
      <c r="I53" s="338"/>
    </row>
    <row r="54" spans="1:9" s="337" customFormat="1" ht="18" customHeight="1">
      <c r="A54" s="382"/>
      <c r="B54" s="383"/>
      <c r="C54" s="382"/>
      <c r="D54" s="382"/>
      <c r="E54" s="382"/>
      <c r="I54" s="338"/>
    </row>
    <row r="55" spans="1:9" s="337" customFormat="1" ht="18" customHeight="1">
      <c r="A55" s="382"/>
      <c r="B55" s="383"/>
      <c r="C55" s="382"/>
      <c r="D55" s="382"/>
      <c r="E55" s="382"/>
      <c r="I55" s="338"/>
    </row>
    <row r="56" spans="1:9" s="337" customFormat="1" ht="18" customHeight="1">
      <c r="A56" s="382"/>
      <c r="B56" s="383"/>
      <c r="C56" s="382"/>
      <c r="D56" s="382"/>
      <c r="E56" s="382"/>
      <c r="I56" s="338"/>
    </row>
    <row r="57" spans="1:9" s="337" customFormat="1" ht="18" customHeight="1">
      <c r="A57" s="382"/>
      <c r="B57" s="383"/>
      <c r="C57" s="382"/>
      <c r="D57" s="382"/>
      <c r="E57" s="382"/>
      <c r="I57" s="338"/>
    </row>
    <row r="58" spans="1:9" s="337" customFormat="1" ht="18" customHeight="1">
      <c r="A58" s="382"/>
      <c r="B58" s="383"/>
      <c r="C58" s="382"/>
      <c r="D58" s="382"/>
      <c r="E58" s="382"/>
      <c r="I58" s="338"/>
    </row>
    <row r="59" spans="1:9" s="337" customFormat="1" ht="18" customHeight="1">
      <c r="A59" s="382"/>
      <c r="B59" s="383"/>
      <c r="C59" s="382"/>
      <c r="D59" s="382"/>
      <c r="E59" s="382"/>
      <c r="I59" s="338"/>
    </row>
    <row r="60" spans="1:9" s="337" customFormat="1" ht="18" customHeight="1">
      <c r="A60" s="382"/>
      <c r="B60" s="383"/>
      <c r="C60" s="382"/>
      <c r="D60" s="382"/>
      <c r="E60" s="382"/>
      <c r="I60" s="338"/>
    </row>
    <row r="61" spans="1:9" s="337" customFormat="1" ht="18" customHeight="1">
      <c r="A61" s="382"/>
      <c r="B61" s="383"/>
      <c r="C61" s="382"/>
      <c r="D61" s="382"/>
      <c r="E61" s="382"/>
      <c r="I61" s="338"/>
    </row>
    <row r="62" spans="1:9" s="337" customFormat="1" ht="18" customHeight="1">
      <c r="A62" s="382"/>
      <c r="B62" s="383"/>
      <c r="C62" s="382"/>
      <c r="D62" s="382"/>
      <c r="E62" s="382"/>
      <c r="I62" s="338"/>
    </row>
    <row r="63" spans="1:9" s="337" customFormat="1" ht="18" customHeight="1">
      <c r="A63" s="382"/>
      <c r="B63" s="383"/>
      <c r="C63" s="382"/>
      <c r="D63" s="382"/>
      <c r="E63" s="382"/>
      <c r="I63" s="338"/>
    </row>
    <row r="64" spans="1:9" s="337" customFormat="1" ht="18" customHeight="1">
      <c r="A64" s="382"/>
      <c r="B64" s="383"/>
      <c r="C64" s="382"/>
      <c r="D64" s="382"/>
      <c r="E64" s="382"/>
      <c r="I64" s="338"/>
    </row>
    <row r="65" spans="1:9" s="337" customFormat="1" ht="18" customHeight="1">
      <c r="A65" s="382"/>
      <c r="B65" s="383"/>
      <c r="C65" s="382"/>
      <c r="D65" s="382"/>
      <c r="E65" s="382"/>
      <c r="I65" s="338"/>
    </row>
    <row r="66" spans="1:9" s="337" customFormat="1" ht="18" customHeight="1">
      <c r="A66" s="382"/>
      <c r="B66" s="383"/>
      <c r="C66" s="382"/>
      <c r="D66" s="382"/>
      <c r="E66" s="382"/>
      <c r="I66" s="338"/>
    </row>
    <row r="67" spans="1:9" s="337" customFormat="1" ht="18" customHeight="1">
      <c r="A67" s="382"/>
      <c r="B67" s="383"/>
      <c r="C67" s="382"/>
      <c r="D67" s="382"/>
      <c r="E67" s="382"/>
      <c r="I67" s="338"/>
    </row>
    <row r="68" spans="1:9" s="337" customFormat="1" ht="18" customHeight="1">
      <c r="A68" s="384"/>
      <c r="B68" s="385"/>
      <c r="C68" s="384"/>
      <c r="D68" s="384"/>
      <c r="E68" s="384"/>
      <c r="I68" s="338"/>
    </row>
    <row r="69" spans="1:9" s="337" customFormat="1" ht="18" customHeight="1">
      <c r="I69" s="338"/>
    </row>
    <row r="70" spans="1:9" s="337" customFormat="1" ht="24" customHeight="1">
      <c r="C70" s="372"/>
      <c r="I70" s="338"/>
    </row>
    <row r="71" spans="1:9" s="337" customFormat="1" ht="24" customHeight="1">
      <c r="A71" s="373" t="s">
        <v>6</v>
      </c>
      <c r="B71" s="374" t="str">
        <f>B33</f>
        <v>--</v>
      </c>
      <c r="C71" s="372" t="s">
        <v>4</v>
      </c>
      <c r="D71" s="376" t="str">
        <f>D33</f>
        <v/>
      </c>
      <c r="I71" s="338"/>
    </row>
    <row r="72" spans="1:9" s="337" customFormat="1" ht="24" customHeight="1">
      <c r="A72" s="373" t="s">
        <v>7</v>
      </c>
      <c r="B72" s="374" t="str">
        <f>B34</f>
        <v/>
      </c>
      <c r="C72" s="372" t="s">
        <v>5</v>
      </c>
      <c r="D72" s="376" t="str">
        <f>D34</f>
        <v/>
      </c>
      <c r="I72" s="338"/>
    </row>
    <row r="73" spans="1:9" s="337" customFormat="1" ht="24" customHeight="1">
      <c r="A73" s="373"/>
      <c r="B73" s="386"/>
      <c r="C73" s="372"/>
      <c r="D73" s="387"/>
      <c r="I73" s="338"/>
    </row>
    <row r="74" spans="1:9" s="337" customFormat="1" ht="33" customHeight="1">
      <c r="A74" s="371"/>
      <c r="B74" s="371"/>
      <c r="C74" s="371"/>
      <c r="D74" s="388"/>
      <c r="E74" s="371"/>
      <c r="I74" s="338"/>
    </row>
  </sheetData>
  <sheetProtection password="CBD2" sheet="1" objects="1" scenarios="1" formatColumns="0" formatRows="0" selectLockedCells="1"/>
  <customSheetViews>
    <customSheetView guid="{7A521482-0921-4E40-B959-D8FD4CDE2E19}"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33F30260-5F26-454D-8BAF-A1CF75E5E970}"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CDDDFC33-D7BE-49ED-A662-6DB8AC7AF358}"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CE30E3D-0C5D-4C23-ABC5-E7C2D3AC4971}" showPageBreaks="1" fitToPage="1" printArea="1" hiddenRows="1" hiddenColumns="1" view="pageBreakPreview" topLeftCell="A9">
      <selection activeCell="E57" sqref="E57"/>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20"/>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3"/>
      <headerFooter alignWithMargins="0">
        <oddFooter xml:space="preserve">&amp;R&amp;"Book Antiqua,Bold"&amp;8 Page &amp;P </oddFooter>
      </headerFooter>
    </customSheetView>
    <customSheetView guid="{4B898AE2-7356-489E-882D-EC3B09CB95AA}"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24"/>
      <headerFooter alignWithMargins="0">
        <oddFooter xml:space="preserve">&amp;R&amp;"Book Antiqua,Bold"&amp;8 Page &amp;P </oddFooter>
      </headerFooter>
    </customSheetView>
    <customSheetView guid="{9F341631-288D-49D9-8F81-65CCC818C9BA}"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25"/>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17" priority="2" stopIfTrue="1">
      <formula>$H$21="No"</formula>
    </cfRule>
  </conditionalFormatting>
  <conditionalFormatting sqref="A42:E73 A36:E39">
    <cfRule type="expression" dxfId="16" priority="3" stopIfTrue="1">
      <formula>$H$21=FALSE</formula>
    </cfRule>
  </conditionalFormatting>
  <conditionalFormatting sqref="F40:IV41">
    <cfRule type="expression" dxfId="15" priority="1" stopIfTrue="1">
      <formula>$H$21=FALSE</formula>
    </cfRule>
  </conditionalFormatting>
  <conditionalFormatting sqref="A40:E41">
    <cfRule type="expression" dxfId="14" priority="4" stopIfTrue="1">
      <formula>$H$21=FALSE</formula>
    </cfRule>
  </conditionalFormatting>
  <pageMargins left="0.75" right="0.46" top="0.4" bottom="0.47" header="0.26" footer="0.28999999999999998"/>
  <pageSetup scale="87" fitToHeight="0" orientation="portrait" r:id="rId26"/>
  <headerFooter alignWithMargins="0">
    <oddFooter xml:space="preserve">&amp;R&amp;"Book Antiqua,Bold"&amp;8 Page &amp;P </oddFooter>
  </headerFooter>
  <rowBreaks count="1" manualBreakCount="1">
    <brk id="35"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74753" r:id="rId29"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90" zoomScaleSheetLayoutView="90" workbookViewId="0">
      <selection activeCell="B36" sqref="B36"/>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621" customFormat="1" ht="16.5" customHeight="1">
      <c r="A1" s="1306" t="str">
        <f>'Attach 3(JV)'!A1</f>
        <v>Specification No. :CC/NT/W-TR/DOM/A02/23/01478/ 5002002700</v>
      </c>
      <c r="B1" s="1306"/>
      <c r="C1" s="1306"/>
      <c r="D1" s="1306"/>
      <c r="E1" s="637" t="str">
        <f>"Attachment-6 " &amp; 'Attach 3(JV)'!AT1</f>
        <v xml:space="preserve">Attachment-6 </v>
      </c>
      <c r="F1" s="620"/>
      <c r="G1" s="620"/>
      <c r="H1" s="620"/>
      <c r="Z1" s="645"/>
    </row>
    <row r="2" spans="1:26">
      <c r="Z2" s="132"/>
    </row>
    <row r="3" spans="1:26" ht="77.25"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13"/>
      <c r="G3" s="14"/>
      <c r="H3" s="13"/>
    </row>
    <row r="4" spans="1:26" ht="6.75" customHeight="1">
      <c r="A4" s="15"/>
      <c r="H4" s="17"/>
      <c r="I4" s="1"/>
    </row>
    <row r="5" spans="1:26" ht="20.100000000000001" customHeight="1">
      <c r="A5" s="985" t="s">
        <v>43</v>
      </c>
      <c r="B5" s="985"/>
      <c r="C5" s="985"/>
      <c r="D5" s="985"/>
      <c r="E5" s="985"/>
      <c r="F5" s="18"/>
      <c r="H5" s="17"/>
      <c r="I5" s="3"/>
    </row>
    <row r="6" spans="1:26" ht="10.5" customHeight="1">
      <c r="A6" s="19"/>
      <c r="H6" s="17"/>
      <c r="I6" s="3"/>
    </row>
    <row r="7" spans="1:26" ht="20.100000000000001" customHeight="1">
      <c r="A7" s="20" t="str">
        <f>'Attach 3(JV)'!A7</f>
        <v>Bidder’s Name and Address  :</v>
      </c>
      <c r="E7" s="5" t="str">
        <f>'Attach 3(JV)'!E7</f>
        <v>To:</v>
      </c>
      <c r="H7" s="17"/>
      <c r="I7" s="3"/>
    </row>
    <row r="8" spans="1:26" ht="36" customHeight="1">
      <c r="A8" s="991" t="str">
        <f>'Attach 3(JV)'!A8</f>
        <v/>
      </c>
      <c r="B8" s="991"/>
      <c r="C8" s="991"/>
      <c r="D8" s="991"/>
      <c r="E8" s="2" t="str">
        <f>'Attach 3(JV)'!E8</f>
        <v>Contract Services</v>
      </c>
      <c r="H8" s="17"/>
      <c r="I8" s="3"/>
    </row>
    <row r="9" spans="1:26" ht="20.100000000000001" customHeight="1">
      <c r="A9" s="4" t="s">
        <v>344</v>
      </c>
      <c r="B9" s="1302">
        <f>'Attach 3(JV)'!B9</f>
        <v>0</v>
      </c>
      <c r="C9" s="1302"/>
      <c r="D9" s="1302"/>
      <c r="E9" s="2" t="str">
        <f>'Attach 3(JV)'!E9</f>
        <v>Power Grid Corporation of India Ltd.,</v>
      </c>
      <c r="H9" s="17"/>
      <c r="I9" s="3"/>
    </row>
    <row r="10" spans="1:26" ht="20.100000000000001" customHeight="1">
      <c r="A10" s="4" t="s">
        <v>346</v>
      </c>
      <c r="B10" s="1302">
        <f>'Attach 3(JV)'!B10</f>
        <v>0</v>
      </c>
      <c r="C10" s="1302"/>
      <c r="D10" s="1302"/>
      <c r="E10" s="2" t="str">
        <f>'Attach 3(JV)'!E10</f>
        <v>"Saudamini", Plot No. 2, Sector 29</v>
      </c>
      <c r="H10" s="17"/>
      <c r="I10" s="3"/>
    </row>
    <row r="11" spans="1:26" ht="20.100000000000001" customHeight="1">
      <c r="B11" s="1302">
        <f>'Attach 3(JV)'!B11</f>
        <v>0</v>
      </c>
      <c r="C11" s="1302"/>
      <c r="D11" s="1302"/>
      <c r="E11" s="2" t="str">
        <f>'Attach 3(JV)'!E11</f>
        <v>Gurgaon (Haryana) - 122001</v>
      </c>
    </row>
    <row r="12" spans="1:26" ht="17.25" customHeight="1">
      <c r="A12" s="19"/>
      <c r="B12" s="1302">
        <f>'Attach 3(JV)'!B12</f>
        <v>0</v>
      </c>
      <c r="C12" s="1302"/>
      <c r="D12" s="1302"/>
      <c r="E12" s="2"/>
    </row>
    <row r="13" spans="1:26" ht="21" customHeight="1">
      <c r="A13" s="16" t="s">
        <v>339</v>
      </c>
      <c r="B13" s="111"/>
      <c r="C13" s="111"/>
      <c r="D13" s="111"/>
    </row>
    <row r="14" spans="1:26" ht="45" customHeight="1">
      <c r="A14" s="1220" t="s">
        <v>44</v>
      </c>
      <c r="B14" s="1220"/>
      <c r="C14" s="1220"/>
      <c r="D14" s="1220"/>
      <c r="E14" s="1220"/>
      <c r="F14" s="21"/>
      <c r="G14" s="21"/>
      <c r="H14" s="21"/>
    </row>
    <row r="15" spans="1:26" ht="12" customHeight="1">
      <c r="A15" s="19"/>
      <c r="B15" s="19"/>
      <c r="C15" s="19"/>
      <c r="D15" s="19"/>
      <c r="E15" s="19"/>
      <c r="F15" s="21"/>
      <c r="G15" s="21"/>
      <c r="H15" s="21"/>
    </row>
    <row r="16" spans="1:26" ht="42" customHeight="1">
      <c r="A16" s="34" t="s">
        <v>342</v>
      </c>
      <c r="B16" s="34" t="s">
        <v>45</v>
      </c>
      <c r="C16" s="1347" t="s">
        <v>46</v>
      </c>
      <c r="D16" s="1347"/>
      <c r="E16" s="34" t="s">
        <v>47</v>
      </c>
      <c r="F16" s="21"/>
      <c r="G16" s="21"/>
      <c r="H16" s="21"/>
    </row>
    <row r="17" spans="1:9" ht="21" customHeight="1">
      <c r="A17" s="263"/>
      <c r="B17" s="263"/>
      <c r="C17" s="1343"/>
      <c r="D17" s="1344"/>
      <c r="E17" s="263"/>
      <c r="F17" s="21"/>
      <c r="G17" s="21"/>
      <c r="H17" s="21"/>
    </row>
    <row r="18" spans="1:9" ht="21" customHeight="1">
      <c r="A18" s="263"/>
      <c r="B18" s="263"/>
      <c r="C18" s="1343"/>
      <c r="D18" s="1344"/>
      <c r="E18" s="263"/>
      <c r="F18" s="21"/>
      <c r="G18" s="21"/>
      <c r="H18" s="21"/>
    </row>
    <row r="19" spans="1:9" ht="21" customHeight="1">
      <c r="A19" s="263"/>
      <c r="B19" s="263"/>
      <c r="C19" s="1342"/>
      <c r="D19" s="1342"/>
      <c r="E19" s="263"/>
      <c r="F19" s="149"/>
      <c r="G19" s="149"/>
      <c r="H19" s="149"/>
    </row>
    <row r="20" spans="1:9" ht="21" customHeight="1">
      <c r="A20" s="263"/>
      <c r="B20" s="263"/>
      <c r="C20" s="1342"/>
      <c r="D20" s="1342"/>
      <c r="E20" s="263"/>
      <c r="F20" s="181"/>
      <c r="G20" s="181"/>
      <c r="H20" s="179" t="b">
        <v>0</v>
      </c>
      <c r="I20" s="118"/>
    </row>
    <row r="21" spans="1:9" ht="21" customHeight="1">
      <c r="A21" s="263"/>
      <c r="B21" s="263"/>
      <c r="C21" s="1342"/>
      <c r="D21" s="1342"/>
      <c r="E21" s="263"/>
      <c r="F21" s="181"/>
      <c r="G21" s="181"/>
      <c r="H21" s="182"/>
    </row>
    <row r="22" spans="1:9" ht="16.5" customHeight="1">
      <c r="D22" s="19"/>
      <c r="E22" s="19"/>
      <c r="F22" s="149"/>
      <c r="G22" s="149"/>
      <c r="H22" s="149"/>
      <c r="I22" s="118"/>
    </row>
    <row r="23" spans="1:9" s="11" customFormat="1" ht="51.75" customHeight="1">
      <c r="A23" s="1308" t="s">
        <v>48</v>
      </c>
      <c r="B23" s="1308"/>
      <c r="C23" s="1308"/>
      <c r="D23" s="1308"/>
      <c r="E23" s="1308"/>
      <c r="F23" s="21"/>
      <c r="G23" s="21"/>
      <c r="H23" s="21"/>
    </row>
    <row r="24" spans="1:9" s="11" customFormat="1" ht="96.75" customHeight="1">
      <c r="A24" s="1308" t="s">
        <v>49</v>
      </c>
      <c r="B24" s="1308"/>
      <c r="C24" s="1308"/>
      <c r="D24" s="1308"/>
      <c r="E24" s="1308"/>
      <c r="F24" s="21"/>
      <c r="G24" s="21"/>
      <c r="H24" s="21"/>
    </row>
    <row r="25" spans="1:9" s="11" customFormat="1" ht="24" customHeight="1">
      <c r="A25" s="171"/>
      <c r="B25" s="171"/>
      <c r="C25" s="171"/>
      <c r="D25" s="24"/>
      <c r="E25" s="171"/>
      <c r="F25" s="21"/>
      <c r="G25" s="21"/>
      <c r="H25" s="21"/>
    </row>
    <row r="26" spans="1:9" ht="24" customHeight="1">
      <c r="A26" s="23" t="s">
        <v>6</v>
      </c>
      <c r="B26" s="52" t="str">
        <f>'Attach 3(JV)'!B24</f>
        <v>--</v>
      </c>
      <c r="C26" s="27"/>
      <c r="D26" s="24" t="s">
        <v>4</v>
      </c>
      <c r="E26" s="253" t="str">
        <f>'Attach 3(JV)'!E24</f>
        <v/>
      </c>
    </row>
    <row r="27" spans="1:9" ht="24" customHeight="1">
      <c r="A27" s="23" t="s">
        <v>7</v>
      </c>
      <c r="B27" s="253" t="str">
        <f>'Attach 3(JV)'!B25</f>
        <v/>
      </c>
      <c r="C27" s="27"/>
      <c r="D27" s="24" t="s">
        <v>5</v>
      </c>
      <c r="E27" s="253" t="str">
        <f>'Attach 3(JV)'!E25</f>
        <v/>
      </c>
    </row>
    <row r="28" spans="1:9" ht="24" customHeight="1">
      <c r="D28" s="24"/>
    </row>
    <row r="29" spans="1:9" ht="24" customHeight="1">
      <c r="D29" s="24"/>
    </row>
    <row r="30" spans="1:9" s="39" customFormat="1" ht="32.25" customHeight="1">
      <c r="A30" s="20" t="str">
        <f>A1</f>
        <v>Specification No. :CC/NT/W-TR/DOM/A02/23/01478/ 5002002700</v>
      </c>
      <c r="B30" s="20"/>
      <c r="C30" s="20"/>
      <c r="D30" s="20"/>
      <c r="E30" s="41" t="str">
        <f>"Annexure I to" &amp; E1</f>
        <v xml:space="preserve">Annexure I toAttachment-6 </v>
      </c>
      <c r="F30" s="38"/>
      <c r="G30" s="38"/>
      <c r="H30" s="38"/>
    </row>
    <row r="31" spans="1:9" ht="15.75" customHeight="1">
      <c r="A31" s="1346"/>
      <c r="B31" s="1346"/>
      <c r="C31" s="1346"/>
      <c r="D31" s="1346"/>
      <c r="E31" s="1346"/>
    </row>
    <row r="32" spans="1:9" ht="20.100000000000001" customHeight="1">
      <c r="A32" s="1345" t="str">
        <f>A5</f>
        <v>(Alternative, Deviations and Exceptions to the Provisions)</v>
      </c>
      <c r="B32" s="1345"/>
      <c r="C32" s="1345"/>
      <c r="D32" s="1345"/>
      <c r="E32" s="1345"/>
    </row>
    <row r="33" spans="1:5" ht="20.100000000000001" customHeight="1">
      <c r="A33" s="1345" t="s">
        <v>177</v>
      </c>
      <c r="B33" s="1345"/>
      <c r="C33" s="1345"/>
      <c r="D33" s="1345"/>
      <c r="E33" s="1345"/>
    </row>
    <row r="34" spans="1:5" ht="20.100000000000001" customHeight="1"/>
    <row r="35" spans="1:5" ht="42" customHeight="1">
      <c r="A35" s="34" t="s">
        <v>342</v>
      </c>
      <c r="B35" s="34" t="s">
        <v>45</v>
      </c>
      <c r="C35" s="1347" t="s">
        <v>46</v>
      </c>
      <c r="D35" s="1347"/>
      <c r="E35" s="34" t="s">
        <v>47</v>
      </c>
    </row>
    <row r="36" spans="1:5" ht="39.950000000000003" customHeight="1">
      <c r="A36" s="263"/>
      <c r="B36" s="263"/>
      <c r="C36" s="1343"/>
      <c r="D36" s="1344"/>
      <c r="E36" s="263"/>
    </row>
    <row r="37" spans="1:5" ht="39.950000000000003" customHeight="1">
      <c r="A37" s="263"/>
      <c r="B37" s="263"/>
      <c r="C37" s="1343"/>
      <c r="D37" s="1344"/>
      <c r="E37" s="263"/>
    </row>
    <row r="38" spans="1:5" ht="39.950000000000003" customHeight="1">
      <c r="A38" s="263"/>
      <c r="B38" s="263"/>
      <c r="C38" s="1343"/>
      <c r="D38" s="1344"/>
      <c r="E38" s="263"/>
    </row>
    <row r="39" spans="1:5" ht="39.950000000000003" customHeight="1">
      <c r="A39" s="263"/>
      <c r="B39" s="263"/>
      <c r="C39" s="1343"/>
      <c r="D39" s="1344"/>
      <c r="E39" s="263"/>
    </row>
    <row r="40" spans="1:5" ht="39.950000000000003" customHeight="1">
      <c r="A40" s="263"/>
      <c r="B40" s="263"/>
      <c r="C40" s="1343"/>
      <c r="D40" s="1344"/>
      <c r="E40" s="263"/>
    </row>
    <row r="41" spans="1:5" ht="39.950000000000003" customHeight="1">
      <c r="A41" s="263"/>
      <c r="B41" s="263"/>
      <c r="C41" s="1343"/>
      <c r="D41" s="1344"/>
      <c r="E41" s="263"/>
    </row>
    <row r="42" spans="1:5" ht="39.950000000000003" customHeight="1">
      <c r="A42" s="263"/>
      <c r="B42" s="263"/>
      <c r="C42" s="1343"/>
      <c r="D42" s="1344"/>
      <c r="E42" s="263"/>
    </row>
    <row r="43" spans="1:5" ht="39.950000000000003" customHeight="1">
      <c r="A43" s="263"/>
      <c r="B43" s="263"/>
      <c r="C43" s="1343"/>
      <c r="D43" s="1344"/>
      <c r="E43" s="263"/>
    </row>
    <row r="44" spans="1:5" ht="39.950000000000003" customHeight="1">
      <c r="A44" s="263"/>
      <c r="B44" s="263"/>
      <c r="C44" s="1343"/>
      <c r="D44" s="1344"/>
      <c r="E44" s="263"/>
    </row>
    <row r="45" spans="1:5" ht="39.950000000000003" customHeight="1">
      <c r="A45" s="263"/>
      <c r="B45" s="263"/>
      <c r="C45" s="1343"/>
      <c r="D45" s="1344"/>
      <c r="E45" s="263"/>
    </row>
    <row r="46" spans="1:5" ht="20.100000000000001" customHeight="1"/>
    <row r="47" spans="1:5" ht="25.5" customHeight="1"/>
    <row r="48" spans="1:5" ht="25.5" customHeight="1">
      <c r="A48" s="12"/>
      <c r="B48" s="12"/>
      <c r="C48" s="12"/>
      <c r="D48" s="24"/>
      <c r="E48" s="12"/>
    </row>
    <row r="49" spans="1:5" ht="25.5" customHeight="1">
      <c r="A49" s="23" t="s">
        <v>6</v>
      </c>
      <c r="B49" s="52" t="str">
        <f>B26</f>
        <v>--</v>
      </c>
      <c r="C49" s="27"/>
      <c r="D49" s="24" t="s">
        <v>4</v>
      </c>
      <c r="E49" s="253" t="str">
        <f>E26</f>
        <v/>
      </c>
    </row>
    <row r="50" spans="1:5" ht="25.5" customHeight="1">
      <c r="A50" s="23" t="s">
        <v>7</v>
      </c>
      <c r="B50" s="258" t="str">
        <f>B27</f>
        <v/>
      </c>
      <c r="C50" s="27"/>
      <c r="D50" s="24" t="s">
        <v>5</v>
      </c>
      <c r="E50" s="253" t="str">
        <f>E27</f>
        <v/>
      </c>
    </row>
    <row r="51" spans="1:5" ht="25.5" customHeight="1">
      <c r="D51" s="24"/>
    </row>
  </sheetData>
  <sheetProtection password="CBD2" sheet="1" objects="1" scenarios="1" formatColumns="0" formatRows="0" selectLockedCells="1"/>
  <customSheetViews>
    <customSheetView guid="{7A521482-0921-4E40-B959-D8FD4CDE2E19}" scale="90" showPageBreaks="1" showGridLines="0" fitToPage="1" printArea="1" hiddenColumns="1" view="pageBreakPreview">
      <selection activeCell="B36" sqref="B36"/>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33F30260-5F26-454D-8BAF-A1CF75E5E970}" scale="90" showPageBreaks="1" showGridLines="0" fitToPage="1" printArea="1" hiddenColumns="1" view="pageBreakPreview">
      <selection activeCell="B36" sqref="B36"/>
      <pageMargins left="0.75" right="0.63" top="0.57999999999999996" bottom="0.4" header="0.34" footer="0.2"/>
      <pageSetup scale="94" fitToHeight="0" orientation="portrait" r:id="rId2"/>
      <headerFooter alignWithMargins="0">
        <oddFooter>&amp;R&amp;"Book Antiqua,Bold"&amp;8 Page &amp;P of &amp;N</oddFooter>
      </headerFooter>
    </customSheetView>
    <customSheetView guid="{CDDDFC33-D7BE-49ED-A662-6DB8AC7AF358}"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3"/>
      <headerFooter alignWithMargins="0">
        <oddFooter>&amp;R&amp;"Book Antiqua,Bold"&amp;8 Page &amp;P of &amp;N</oddFooter>
      </headerFooter>
    </customSheetView>
    <customSheetView guid="{BCE30E3D-0C5D-4C23-ABC5-E7C2D3AC4971}" scale="90" showPageBreaks="1" showGridLines="0" fitToPage="1" printArea="1" hiddenColumns="1" view="pageBreakPreview" topLeftCell="A21">
      <selection activeCell="B36" sqref="B36"/>
      <pageMargins left="0.75" right="0.63" top="0.57999999999999996" bottom="0.4" header="0.34" footer="0.2"/>
      <pageSetup scale="94" fitToHeight="0" orientation="portrait" r:id="rId4"/>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12"/>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3"/>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5"/>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8"/>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1"/>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4"/>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8"/>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3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3"/>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4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3"/>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4"/>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45"/>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46"/>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3" priority="2" stopIfTrue="1">
      <formula>$H$20="No"</formula>
    </cfRule>
  </conditionalFormatting>
  <conditionalFormatting sqref="A31:E51">
    <cfRule type="expression" dxfId="12" priority="3" stopIfTrue="1">
      <formula>$H$20=FALSE</formula>
    </cfRule>
  </conditionalFormatting>
  <conditionalFormatting sqref="A30:E30">
    <cfRule type="expression" dxfId="11" priority="1" stopIfTrue="1">
      <formula>$H$20=FALSE</formula>
    </cfRule>
  </conditionalFormatting>
  <pageMargins left="0.75" right="0.63" top="0.57999999999999996" bottom="0.4" header="0.34" footer="0.2"/>
  <pageSetup scale="94" fitToHeight="0" orientation="portrait" r:id="rId47"/>
  <headerFooter alignWithMargins="0">
    <oddFooter>&amp;R&amp;"Book Antiqua,Bold"&amp;8 Page &amp;P of &amp;N</oddFooter>
  </headerFooter>
  <drawing r:id="rId48"/>
  <legacyDrawing r:id="rId49"/>
  <mc:AlternateContent xmlns:mc="http://schemas.openxmlformats.org/markup-compatibility/2006">
    <mc:Choice Requires="x14">
      <controls>
        <mc:AlternateContent xmlns:mc="http://schemas.openxmlformats.org/markup-compatibility/2006">
          <mc:Choice Requires="x14">
            <control shapeId="10254" r:id="rId5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621" customFormat="1" ht="15.75" customHeight="1">
      <c r="A1" s="1306" t="str">
        <f>'Attach 3(JV)'!A1</f>
        <v>Specification No. :CC/NT/W-TR/DOM/A02/23/01478/ 5002002700</v>
      </c>
      <c r="B1" s="1306"/>
      <c r="C1" s="1306"/>
      <c r="D1" s="1306"/>
      <c r="E1" s="619" t="str">
        <f>"Attachment-7 " &amp; 'Attach 3(JV)'!AT1</f>
        <v xml:space="preserve">Attachment-7 </v>
      </c>
      <c r="F1" s="620"/>
      <c r="G1" s="620"/>
      <c r="H1" s="620"/>
    </row>
    <row r="2" spans="1:9">
      <c r="E2" s="230"/>
    </row>
    <row r="3" spans="1:9" ht="80.25"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13"/>
      <c r="G3" s="14"/>
      <c r="H3" s="13"/>
    </row>
    <row r="4" spans="1:9" ht="20.100000000000001" customHeight="1">
      <c r="A4" s="15"/>
      <c r="H4" s="17"/>
      <c r="I4" s="1"/>
    </row>
    <row r="5" spans="1:9" ht="20.100000000000001" customHeight="1">
      <c r="A5" s="985" t="s">
        <v>180</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1" t="str">
        <f>'Attach 3(JV)'!A8</f>
        <v/>
      </c>
      <c r="B8" s="991"/>
      <c r="C8" s="991"/>
      <c r="D8" s="991"/>
      <c r="E8" s="122" t="str">
        <f>'Attach 3(JV)'!E8</f>
        <v>Contract Services</v>
      </c>
      <c r="H8" s="17"/>
      <c r="I8" s="3"/>
    </row>
    <row r="9" spans="1:9" ht="20.100000000000001" customHeight="1">
      <c r="A9" s="4" t="s">
        <v>344</v>
      </c>
      <c r="B9" s="988">
        <f>'Attach 3(JV)'!B9</f>
        <v>0</v>
      </c>
      <c r="C9" s="988"/>
      <c r="D9" s="988"/>
      <c r="E9" s="122" t="str">
        <f>'Attach 3(JV)'!E9</f>
        <v>Power Grid Corporation of India Ltd.,</v>
      </c>
      <c r="H9" s="17"/>
      <c r="I9" s="3"/>
    </row>
    <row r="10" spans="1:9" ht="20.100000000000001" customHeight="1">
      <c r="A10" s="4" t="s">
        <v>346</v>
      </c>
      <c r="B10" s="988">
        <f>'Attach 3(JV)'!B10</f>
        <v>0</v>
      </c>
      <c r="C10" s="988"/>
      <c r="D10" s="988"/>
      <c r="E10" s="122" t="str">
        <f>'Attach 3(JV)'!E10</f>
        <v>"Saudamini", Plot No. 2, Sector 29</v>
      </c>
      <c r="H10" s="17"/>
      <c r="I10" s="3"/>
    </row>
    <row r="11" spans="1:9" ht="20.100000000000001" customHeight="1">
      <c r="B11" s="988">
        <f>'Attach 3(JV)'!B11</f>
        <v>0</v>
      </c>
      <c r="C11" s="988"/>
      <c r="D11" s="988"/>
      <c r="E11" s="122" t="str">
        <f>'Attach 3(JV)'!E11</f>
        <v>Gurgaon (Haryana) - 122001</v>
      </c>
    </row>
    <row r="12" spans="1:9" ht="20.100000000000001" customHeight="1">
      <c r="A12" s="19"/>
      <c r="B12" s="988">
        <f>'Attach 3(JV)'!B12</f>
        <v>0</v>
      </c>
      <c r="C12" s="988"/>
      <c r="D12" s="988"/>
      <c r="E12" s="5"/>
    </row>
    <row r="13" spans="1:9" ht="20.100000000000001" customHeight="1">
      <c r="B13" s="83"/>
      <c r="C13" s="83"/>
      <c r="D13" s="83"/>
    </row>
    <row r="14" spans="1:9" ht="20.100000000000001" customHeight="1">
      <c r="A14" s="19"/>
      <c r="B14" s="83"/>
      <c r="C14" s="83"/>
      <c r="D14" s="83"/>
    </row>
    <row r="15" spans="1:9" ht="27.75" customHeight="1">
      <c r="A15" s="1345" t="s">
        <v>181</v>
      </c>
      <c r="B15" s="1345"/>
      <c r="C15" s="1345"/>
      <c r="D15" s="1345"/>
      <c r="E15" s="1345"/>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v>
      </c>
      <c r="B22" s="52" t="str">
        <f>'Attach 3(JV)'!B24</f>
        <v>--</v>
      </c>
      <c r="C22" s="20"/>
      <c r="D22" s="24" t="s">
        <v>4</v>
      </c>
      <c r="E22" s="253" t="str">
        <f>'Attach 3(JV)'!E24</f>
        <v/>
      </c>
    </row>
    <row r="23" spans="1:5" ht="33" customHeight="1">
      <c r="A23" s="23" t="s">
        <v>7</v>
      </c>
      <c r="B23" s="253" t="str">
        <f>'Attach 3(JV)'!B25</f>
        <v/>
      </c>
      <c r="C23" s="20"/>
      <c r="D23" s="24" t="s">
        <v>5</v>
      </c>
      <c r="E23" s="253"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7A521482-0921-4E40-B959-D8FD4CDE2E19}" showPageBreaks="1" showGridLines="0" fitToPage="1" printArea="1" view="pageBreakPreview">
      <selection activeCell="E17" sqref="E17"/>
      <pageMargins left="0.75" right="0.63" top="0.57999999999999996" bottom="0.6" header="0.34" footer="0.35"/>
      <pageSetup scale="99" orientation="portrait" r:id="rId1"/>
      <headerFooter alignWithMargins="0">
        <oddFooter>&amp;R&amp;"Book Antiqua,Bold"&amp;8 Page &amp;P of &amp;N</oddFooter>
      </headerFooter>
    </customSheetView>
    <customSheetView guid="{33F30260-5F26-454D-8BAF-A1CF75E5E970}" showPageBreaks="1" showGridLines="0" fitToPage="1" printArea="1" view="pageBreakPreview">
      <selection activeCell="E17" sqref="E17"/>
      <pageMargins left="0.75" right="0.63" top="0.57999999999999996" bottom="0.6" header="0.34" footer="0.35"/>
      <pageSetup scale="99" orientation="portrait" r:id="rId2"/>
      <headerFooter alignWithMargins="0">
        <oddFooter>&amp;R&amp;"Book Antiqua,Bold"&amp;8 Page &amp;P of &amp;N</oddFooter>
      </headerFooter>
    </customSheetView>
    <customSheetView guid="{CDDDFC33-D7BE-49ED-A662-6DB8AC7AF358}" showPageBreaks="1" showGridLines="0" fitToPage="1" printArea="1" view="pageBreakPreview" topLeftCell="A4">
      <selection activeCell="E17" sqref="E17"/>
      <pageMargins left="0.75" right="0.63" top="0.57999999999999996" bottom="0.6" header="0.34" footer="0.35"/>
      <pageSetup scale="99" orientation="portrait" r:id="rId3"/>
      <headerFooter alignWithMargins="0">
        <oddFooter>&amp;R&amp;"Book Antiqua,Bold"&amp;8 Page &amp;P of &amp;N</oddFooter>
      </headerFooter>
    </customSheetView>
    <customSheetView guid="{BCE30E3D-0C5D-4C23-ABC5-E7C2D3AC4971}" showPageBreaks="1" showGridLines="0" fitToPage="1" printArea="1" view="pageBreakPreview" topLeftCell="A13">
      <selection activeCell="E17" sqref="E17"/>
      <pageMargins left="0.75" right="0.63" top="0.57999999999999996" bottom="0.6" header="0.34" footer="0.35"/>
      <pageSetup scale="99"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3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5"/>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40"/>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E17" sqref="E17"/>
      <pageMargins left="0.75" right="0.63" top="0.57999999999999996" bottom="0.6" header="0.34" footer="0.35"/>
      <pageSetup scale="99" orientation="portrait" r:id="rId4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E17" sqref="E17"/>
      <pageMargins left="0.75" right="0.63" top="0.57999999999999996" bottom="0.6" header="0.34" footer="0.35"/>
      <pageSetup scale="99"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6"/>
  <headerFooter alignWithMargins="0">
    <oddFooter>&amp;R&amp;"Book Antiqua,Bold"&amp;8 Page &amp;P of &amp;N</oddFooter>
  </headerFooter>
  <drawing r:id="rId4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I52"/>
  <sheetViews>
    <sheetView showGridLines="0" view="pageBreakPreview" topLeftCell="A4" zoomScale="80" zoomScaleSheetLayoutView="80" workbookViewId="0">
      <selection activeCell="E24" sqref="E24:F24"/>
    </sheetView>
  </sheetViews>
  <sheetFormatPr defaultColWidth="9.140625" defaultRowHeight="16.5"/>
  <cols>
    <col min="1" max="1" width="12.140625" style="16" customWidth="1"/>
    <col min="2" max="2" width="20.5703125" style="16" customWidth="1"/>
    <col min="3" max="3" width="11.42578125" style="16" customWidth="1"/>
    <col min="4" max="4" width="34" style="16" customWidth="1"/>
    <col min="5" max="5" width="50" style="11" customWidth="1"/>
    <col min="6" max="6" width="46.7109375" style="11" customWidth="1"/>
    <col min="7" max="7" width="46" style="11" customWidth="1"/>
    <col min="8" max="16384" width="9.140625" style="12"/>
  </cols>
  <sheetData>
    <row r="1" spans="1:7" s="79" customFormat="1" ht="21.75" customHeight="1">
      <c r="A1" s="1300" t="str">
        <f>'Attach 3(JV)'!A1</f>
        <v>Specification No. :CC/NT/W-TR/DOM/A02/23/01478/ 5002002700</v>
      </c>
      <c r="B1" s="1300"/>
      <c r="C1" s="1300"/>
      <c r="D1" s="1300"/>
      <c r="E1" s="618"/>
      <c r="F1" s="618"/>
      <c r="G1" s="627" t="str">
        <f>"Attachment-9 " &amp; 'Attach 3(JV)'!AT1</f>
        <v xml:space="preserve">Attachment-9 </v>
      </c>
    </row>
    <row r="2" spans="1:7" ht="15" customHeight="1"/>
    <row r="3" spans="1:7" ht="87.75" customHeight="1">
      <c r="A3" s="1357" t="str">
        <f>'Attach 3(JV)'!A3</f>
        <v>Transformer Package-TR38: 3 X 500MVA, 400/220kV (3-Ph) Transformer at Fathegarh-III PS  under Transmission system for evacuation of power from REZ in Rajasthan (20GW) under Phase-III Part E1</v>
      </c>
      <c r="B3" s="1358"/>
      <c r="C3" s="1358"/>
      <c r="D3" s="1358"/>
      <c r="E3" s="1358"/>
      <c r="F3" s="1358"/>
      <c r="G3" s="1358"/>
    </row>
    <row r="4" spans="1:7" ht="15" customHeight="1">
      <c r="A4" s="15"/>
      <c r="G4" s="17"/>
    </row>
    <row r="5" spans="1:7" ht="20.100000000000001" customHeight="1">
      <c r="A5" s="985" t="s">
        <v>369</v>
      </c>
      <c r="B5" s="985"/>
      <c r="C5" s="985"/>
      <c r="D5" s="985"/>
      <c r="E5" s="985"/>
      <c r="F5" s="985"/>
      <c r="G5" s="985"/>
    </row>
    <row r="6" spans="1:7" ht="12.75" customHeight="1">
      <c r="A6" s="19"/>
      <c r="G6" s="17"/>
    </row>
    <row r="7" spans="1:7" ht="20.100000000000001" customHeight="1">
      <c r="A7" s="20" t="str">
        <f>'Attach 3(JV)'!A7</f>
        <v>Bidder’s Name and Address  :</v>
      </c>
      <c r="E7" s="16" t="s">
        <v>343</v>
      </c>
      <c r="F7" s="16"/>
      <c r="G7" s="17"/>
    </row>
    <row r="8" spans="1:7" ht="36" customHeight="1">
      <c r="A8" s="991" t="str">
        <f>'Attach 3(JV)'!A8</f>
        <v/>
      </c>
      <c r="B8" s="991"/>
      <c r="C8" s="991"/>
      <c r="D8" s="991"/>
      <c r="E8" s="16" t="s">
        <v>345</v>
      </c>
      <c r="F8" s="16"/>
      <c r="G8" s="17"/>
    </row>
    <row r="9" spans="1:7" ht="20.100000000000001" customHeight="1">
      <c r="A9" s="4" t="s">
        <v>344</v>
      </c>
      <c r="B9" s="1302">
        <f>'Attach 3(JV)'!B9</f>
        <v>0</v>
      </c>
      <c r="C9" s="1302"/>
      <c r="D9" s="1302"/>
      <c r="E9" s="16" t="s">
        <v>347</v>
      </c>
      <c r="F9" s="16"/>
      <c r="G9" s="17"/>
    </row>
    <row r="10" spans="1:7" ht="20.100000000000001" customHeight="1">
      <c r="A10" s="4" t="s">
        <v>346</v>
      </c>
      <c r="B10" s="1302">
        <f>'Attach 3(JV)'!B10</f>
        <v>0</v>
      </c>
      <c r="C10" s="1302"/>
      <c r="D10" s="1302"/>
      <c r="E10" s="16" t="s">
        <v>176</v>
      </c>
      <c r="F10" s="16"/>
      <c r="G10" s="17"/>
    </row>
    <row r="11" spans="1:7" ht="20.100000000000001" customHeight="1">
      <c r="B11" s="1302">
        <f>'Attach 3(JV)'!B11</f>
        <v>0</v>
      </c>
      <c r="C11" s="1302"/>
      <c r="D11" s="1302"/>
      <c r="E11" s="16" t="s">
        <v>348</v>
      </c>
      <c r="F11" s="16"/>
    </row>
    <row r="12" spans="1:7" ht="20.100000000000001" customHeight="1">
      <c r="A12" s="19"/>
      <c r="B12" s="1302">
        <f>'Attach 3(JV)'!B12</f>
        <v>0</v>
      </c>
      <c r="C12" s="1302"/>
      <c r="D12" s="1302"/>
    </row>
    <row r="13" spans="1:7" ht="13.5" customHeight="1">
      <c r="A13" s="19"/>
      <c r="B13" s="113"/>
      <c r="C13" s="113"/>
      <c r="D13" s="113"/>
    </row>
    <row r="14" spans="1:7" ht="20.100000000000001" customHeight="1">
      <c r="A14" s="16" t="s">
        <v>339</v>
      </c>
    </row>
    <row r="15" spans="1:7" ht="15" customHeight="1">
      <c r="A15" s="19"/>
    </row>
    <row r="16" spans="1:7" ht="49.5" customHeight="1">
      <c r="A16" s="1373"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Transformer Package-TR38: 3 X 500MVA, 400/220kV (3-Ph) Transformer at Fathegarh-III PS  under Transmission system for evacuation of power from REZ in Rajasthan (20GW) under Phase-III Part E1 for the period commencing from the effective date of Contract to us :</v>
      </c>
      <c r="B16" s="1373"/>
      <c r="C16" s="1373"/>
      <c r="D16" s="1373"/>
      <c r="E16" s="1373"/>
      <c r="F16" s="1373"/>
      <c r="G16" s="940"/>
    </row>
    <row r="17" spans="1:7" ht="14.25" customHeight="1">
      <c r="A17" s="19"/>
      <c r="B17" s="19"/>
      <c r="C17" s="19"/>
      <c r="D17" s="19"/>
      <c r="E17" s="21"/>
      <c r="F17" s="728"/>
      <c r="G17" s="21"/>
    </row>
    <row r="18" spans="1:7" ht="20.25" customHeight="1">
      <c r="A18" s="1362" t="s">
        <v>342</v>
      </c>
      <c r="B18" s="1368" t="s">
        <v>381</v>
      </c>
      <c r="C18" s="1369"/>
      <c r="D18" s="1370"/>
      <c r="E18" s="1374" t="s">
        <v>966</v>
      </c>
      <c r="F18" s="1375"/>
      <c r="G18" s="936"/>
    </row>
    <row r="19" spans="1:7" ht="58.5" customHeight="1">
      <c r="A19" s="1363"/>
      <c r="B19" s="1371"/>
      <c r="C19" s="1372"/>
      <c r="D19" s="1372"/>
      <c r="E19" s="1366" t="s">
        <v>1013</v>
      </c>
      <c r="F19" s="1367"/>
      <c r="G19" s="933"/>
    </row>
    <row r="20" spans="1:7" ht="20.100000000000001" customHeight="1">
      <c r="A20" s="1359">
        <v>1</v>
      </c>
      <c r="B20" s="1353" t="s">
        <v>370</v>
      </c>
      <c r="C20" s="1353"/>
      <c r="D20" s="1354"/>
      <c r="E20" s="1350"/>
      <c r="F20" s="1351"/>
      <c r="G20" s="934"/>
    </row>
    <row r="21" spans="1:7" ht="20.100000000000001" customHeight="1">
      <c r="A21" s="1359"/>
      <c r="B21" s="1355" t="s">
        <v>371</v>
      </c>
      <c r="C21" s="1355"/>
      <c r="D21" s="1356"/>
      <c r="E21" s="1348"/>
      <c r="F21" s="1349"/>
      <c r="G21" s="935"/>
    </row>
    <row r="22" spans="1:7" ht="20.100000000000001" customHeight="1">
      <c r="A22" s="1359"/>
      <c r="B22" s="1360" t="s">
        <v>372</v>
      </c>
      <c r="C22" s="1360"/>
      <c r="D22" s="1361"/>
      <c r="E22" s="1348"/>
      <c r="F22" s="1349"/>
      <c r="G22" s="935"/>
    </row>
    <row r="23" spans="1:7" ht="20.100000000000001" customHeight="1">
      <c r="A23" s="1359">
        <v>2</v>
      </c>
      <c r="B23" s="1353" t="s">
        <v>373</v>
      </c>
      <c r="C23" s="1353"/>
      <c r="D23" s="1354"/>
      <c r="E23" s="1350"/>
      <c r="F23" s="1351"/>
      <c r="G23" s="934"/>
    </row>
    <row r="24" spans="1:7" ht="20.100000000000001" customHeight="1">
      <c r="A24" s="1359"/>
      <c r="B24" s="1355" t="s">
        <v>371</v>
      </c>
      <c r="C24" s="1355"/>
      <c r="D24" s="1356"/>
      <c r="E24" s="1348"/>
      <c r="F24" s="1349"/>
      <c r="G24" s="935"/>
    </row>
    <row r="25" spans="1:7" ht="20.100000000000001" customHeight="1">
      <c r="A25" s="1359"/>
      <c r="B25" s="1360" t="s">
        <v>372</v>
      </c>
      <c r="C25" s="1360"/>
      <c r="D25" s="1361"/>
      <c r="E25" s="1348"/>
      <c r="F25" s="1349"/>
      <c r="G25" s="935"/>
    </row>
    <row r="26" spans="1:7" ht="20.100000000000001" hidden="1" customHeight="1">
      <c r="A26" s="1359">
        <v>3</v>
      </c>
      <c r="B26" s="1353" t="s">
        <v>374</v>
      </c>
      <c r="C26" s="1353"/>
      <c r="D26" s="1354"/>
      <c r="E26" s="827"/>
      <c r="F26" s="827"/>
      <c r="G26" s="934"/>
    </row>
    <row r="27" spans="1:7" ht="20.100000000000001" hidden="1" customHeight="1">
      <c r="A27" s="1359"/>
      <c r="B27" s="1355" t="s">
        <v>371</v>
      </c>
      <c r="C27" s="1355"/>
      <c r="D27" s="1356"/>
      <c r="E27" s="828"/>
      <c r="F27" s="828"/>
      <c r="G27" s="935"/>
    </row>
    <row r="28" spans="1:7" ht="20.100000000000001" hidden="1" customHeight="1">
      <c r="A28" s="1359"/>
      <c r="B28" s="1360" t="s">
        <v>372</v>
      </c>
      <c r="C28" s="1360"/>
      <c r="D28" s="1361"/>
      <c r="E28" s="828"/>
      <c r="F28" s="828"/>
      <c r="G28" s="935"/>
    </row>
    <row r="29" spans="1:7" ht="20.100000000000001" customHeight="1">
      <c r="A29" s="1359">
        <v>3</v>
      </c>
      <c r="B29" s="1353" t="s">
        <v>375</v>
      </c>
      <c r="C29" s="1353"/>
      <c r="D29" s="1354"/>
      <c r="E29" s="1350"/>
      <c r="F29" s="1351"/>
      <c r="G29" s="934"/>
    </row>
    <row r="30" spans="1:7" ht="20.100000000000001" customHeight="1">
      <c r="A30" s="1359"/>
      <c r="B30" s="1355" t="s">
        <v>371</v>
      </c>
      <c r="C30" s="1355"/>
      <c r="D30" s="1356"/>
      <c r="E30" s="1348"/>
      <c r="F30" s="1349"/>
      <c r="G30" s="935"/>
    </row>
    <row r="31" spans="1:7" ht="20.100000000000001" customHeight="1">
      <c r="A31" s="1359"/>
      <c r="B31" s="1360" t="s">
        <v>372</v>
      </c>
      <c r="C31" s="1360"/>
      <c r="D31" s="1361"/>
      <c r="E31" s="1348"/>
      <c r="F31" s="1349"/>
      <c r="G31" s="935"/>
    </row>
    <row r="32" spans="1:7" ht="20.100000000000001" customHeight="1">
      <c r="A32" s="1359">
        <v>4</v>
      </c>
      <c r="B32" s="1353" t="s">
        <v>376</v>
      </c>
      <c r="C32" s="1353"/>
      <c r="D32" s="1354"/>
      <c r="E32" s="1350"/>
      <c r="F32" s="1351"/>
      <c r="G32" s="934"/>
    </row>
    <row r="33" spans="1:9" ht="20.100000000000001" customHeight="1">
      <c r="A33" s="1359"/>
      <c r="B33" s="1355" t="s">
        <v>371</v>
      </c>
      <c r="C33" s="1355"/>
      <c r="D33" s="1356"/>
      <c r="E33" s="1348"/>
      <c r="F33" s="1349"/>
      <c r="G33" s="935"/>
    </row>
    <row r="34" spans="1:9" ht="20.100000000000001" customHeight="1">
      <c r="A34" s="1359"/>
      <c r="B34" s="1360" t="s">
        <v>372</v>
      </c>
      <c r="C34" s="1360"/>
      <c r="D34" s="1361"/>
      <c r="E34" s="1348"/>
      <c r="F34" s="1349"/>
      <c r="G34" s="935"/>
    </row>
    <row r="35" spans="1:9" ht="20.100000000000001" customHeight="1">
      <c r="A35" s="31">
        <v>5</v>
      </c>
      <c r="B35" s="1364" t="s">
        <v>377</v>
      </c>
      <c r="C35" s="1364"/>
      <c r="D35" s="1365"/>
      <c r="E35" s="1348"/>
      <c r="F35" s="1349"/>
      <c r="G35" s="935"/>
    </row>
    <row r="36" spans="1:9" ht="20.100000000000001" customHeight="1">
      <c r="A36" s="1359">
        <v>6</v>
      </c>
      <c r="B36" s="1353" t="s">
        <v>378</v>
      </c>
      <c r="C36" s="1353"/>
      <c r="D36" s="1354"/>
      <c r="E36" s="1350"/>
      <c r="F36" s="1351"/>
      <c r="G36" s="934"/>
    </row>
    <row r="37" spans="1:9" ht="20.100000000000001" customHeight="1">
      <c r="A37" s="1359"/>
      <c r="B37" s="1355" t="s">
        <v>371</v>
      </c>
      <c r="C37" s="1355"/>
      <c r="D37" s="1356"/>
      <c r="E37" s="1348"/>
      <c r="F37" s="1349"/>
      <c r="G37" s="935"/>
    </row>
    <row r="38" spans="1:9" ht="20.100000000000001" customHeight="1">
      <c r="A38" s="1359"/>
      <c r="B38" s="1360" t="s">
        <v>372</v>
      </c>
      <c r="C38" s="1360"/>
      <c r="D38" s="1361"/>
      <c r="E38" s="1348"/>
      <c r="F38" s="1349"/>
      <c r="G38" s="935"/>
    </row>
    <row r="39" spans="1:9" ht="20.100000000000001" customHeight="1">
      <c r="A39" s="1359">
        <v>7</v>
      </c>
      <c r="B39" s="1353" t="s">
        <v>379</v>
      </c>
      <c r="C39" s="1353"/>
      <c r="D39" s="1354"/>
      <c r="E39" s="1350"/>
      <c r="F39" s="1351"/>
      <c r="G39" s="934"/>
    </row>
    <row r="40" spans="1:9" ht="20.100000000000001" customHeight="1">
      <c r="A40" s="1359"/>
      <c r="B40" s="1355" t="s">
        <v>371</v>
      </c>
      <c r="C40" s="1355"/>
      <c r="D40" s="1356"/>
      <c r="E40" s="1348"/>
      <c r="F40" s="1349"/>
      <c r="G40" s="935"/>
    </row>
    <row r="41" spans="1:9" ht="20.100000000000001" customHeight="1">
      <c r="A41" s="1359"/>
      <c r="B41" s="1360" t="s">
        <v>372</v>
      </c>
      <c r="C41" s="1360"/>
      <c r="D41" s="1361"/>
      <c r="E41" s="1348"/>
      <c r="F41" s="1349"/>
      <c r="G41" s="935"/>
    </row>
    <row r="42" spans="1:9" ht="20.100000000000001" customHeight="1">
      <c r="A42" s="1359">
        <v>8</v>
      </c>
      <c r="B42" s="1377" t="s">
        <v>380</v>
      </c>
      <c r="C42" s="1353"/>
      <c r="D42" s="1354"/>
      <c r="E42" s="938"/>
      <c r="F42" s="939"/>
      <c r="G42" s="934"/>
    </row>
    <row r="43" spans="1:9" ht="20.100000000000001" customHeight="1">
      <c r="A43" s="1359"/>
      <c r="B43" s="1376" t="s">
        <v>371</v>
      </c>
      <c r="C43" s="1355"/>
      <c r="D43" s="1356"/>
      <c r="E43" s="1348"/>
      <c r="F43" s="1349"/>
      <c r="G43" s="935"/>
    </row>
    <row r="44" spans="1:9" ht="20.100000000000001" customHeight="1">
      <c r="A44" s="1359"/>
      <c r="B44" s="1376" t="s">
        <v>372</v>
      </c>
      <c r="C44" s="1355"/>
      <c r="D44" s="1356"/>
      <c r="E44" s="1348"/>
      <c r="F44" s="1349"/>
      <c r="G44" s="935"/>
    </row>
    <row r="45" spans="1:9" s="866" customFormat="1" ht="18" customHeight="1">
      <c r="A45" s="863" t="str">
        <f>IF(OR(E44&gt;18),"You are exceeding the completion schedule specified in the bidding documents.","")</f>
        <v/>
      </c>
      <c r="B45" s="864"/>
      <c r="C45" s="864"/>
      <c r="D45" s="864"/>
      <c r="E45" s="864"/>
      <c r="F45" s="864"/>
      <c r="G45" s="932"/>
      <c r="H45" s="865"/>
      <c r="I45" s="865"/>
    </row>
    <row r="46" spans="1:9" ht="18" customHeight="1">
      <c r="A46" s="462"/>
      <c r="B46" s="462"/>
      <c r="C46" s="462"/>
      <c r="D46" s="462"/>
    </row>
    <row r="47" spans="1:9" ht="29.25" customHeight="1">
      <c r="A47" s="23" t="s">
        <v>6</v>
      </c>
      <c r="B47" s="52" t="str">
        <f>'Attach 3(JV)'!B24</f>
        <v>--</v>
      </c>
      <c r="D47" s="24"/>
      <c r="E47" s="24" t="s">
        <v>4</v>
      </c>
      <c r="F47" s="24"/>
      <c r="G47" s="26" t="str">
        <f>'Attach 3(JV)'!E24</f>
        <v/>
      </c>
    </row>
    <row r="48" spans="1:9" ht="22.5" customHeight="1">
      <c r="A48" s="23" t="s">
        <v>7</v>
      </c>
      <c r="B48" s="253" t="str">
        <f>'Attach 3(JV)'!B25</f>
        <v/>
      </c>
      <c r="D48" s="24"/>
      <c r="E48" s="24" t="s">
        <v>5</v>
      </c>
      <c r="F48" s="24"/>
      <c r="G48" s="26" t="str">
        <f>'Attach 3(JV)'!E25</f>
        <v/>
      </c>
    </row>
    <row r="49" spans="1:7" ht="8.25" customHeight="1">
      <c r="D49" s="24"/>
    </row>
    <row r="50" spans="1:7" ht="12" customHeight="1">
      <c r="A50" s="25"/>
    </row>
    <row r="51" spans="1:7" ht="29.25" customHeight="1">
      <c r="A51" s="33" t="s">
        <v>384</v>
      </c>
      <c r="B51" s="1352" t="s">
        <v>383</v>
      </c>
      <c r="C51" s="1352"/>
      <c r="D51" s="1352"/>
      <c r="E51" s="1352"/>
      <c r="F51" s="1352"/>
      <c r="G51" s="1352"/>
    </row>
    <row r="52" spans="1:7" ht="20.100000000000001" customHeight="1"/>
  </sheetData>
  <sheetProtection algorithmName="SHA-512" hashValue="QRkK/PgiLHr1/RTSGZROEemMV8PZZ+v/AsHbfDae6E+//o5QZaKmIIOpQtVXkP0PmLFiGn03GlUWbKsNcUrCYQ==" saltValue="tsY+D3/lVsfXKwJ5Kohi5Q==" spinCount="100000" sheet="1" formatColumns="0" formatRows="0" selectLockedCells="1"/>
  <customSheetViews>
    <customSheetView guid="{7A521482-0921-4E40-B959-D8FD4CDE2E19}" scale="80" showPageBreaks="1" showGridLines="0" fitToPage="1" printArea="1" hiddenRows="1" view="pageBreakPreview" topLeftCell="A4">
      <selection activeCell="E24" sqref="E24:F24"/>
      <pageMargins left="0.45" right="0.38" top="0.57999999999999996" bottom="0.6" header="0.34" footer="0.35"/>
      <pageSetup scale="62" fitToHeight="0" orientation="portrait" r:id="rId1"/>
      <headerFooter alignWithMargins="0">
        <oddFooter>&amp;R&amp;"Book Antiqua,Bold"&amp;8 Page &amp;P of &amp;N</oddFooter>
      </headerFooter>
    </customSheetView>
    <customSheetView guid="{33F30260-5F26-454D-8BAF-A1CF75E5E970}" scale="80" showPageBreaks="1" showGridLines="0" fitToPage="1" printArea="1" hiddenRows="1" view="pageBreakPreview" topLeftCell="A4">
      <selection activeCell="E44" sqref="E44:F44"/>
      <pageMargins left="0.45" right="0.38" top="0.57999999999999996" bottom="0.6" header="0.34" footer="0.35"/>
      <pageSetup scale="62" fitToHeight="0" orientation="portrait" r:id="rId2"/>
      <headerFooter alignWithMargins="0">
        <oddFooter>&amp;R&amp;"Book Antiqua,Bold"&amp;8 Page &amp;P of &amp;N</oddFooter>
      </headerFooter>
    </customSheetView>
    <customSheetView guid="{CDDDFC33-D7BE-49ED-A662-6DB8AC7AF358}" scale="80" showPageBreaks="1" showGridLines="0" fitToPage="1" printArea="1" hiddenRows="1" view="pageBreakPreview" topLeftCell="A29">
      <selection activeCell="E44" sqref="E44"/>
      <pageMargins left="0.45" right="0.38" top="0.57999999999999996" bottom="0.6" header="0.34" footer="0.35"/>
      <pageSetup scale="49" fitToHeight="0" orientation="portrait" r:id="rId3"/>
      <headerFooter alignWithMargins="0">
        <oddFooter>&amp;R&amp;"Book Antiqua,Bold"&amp;8 Page &amp;P of &amp;N</oddFooter>
      </headerFooter>
    </customSheetView>
    <customSheetView guid="{BCE30E3D-0C5D-4C23-ABC5-E7C2D3AC4971}" scale="80" showPageBreaks="1" showGridLines="0" fitToPage="1" printArea="1" hiddenRows="1" view="pageBreakPreview" topLeftCell="A17">
      <selection activeCell="E22" sqref="E22"/>
      <pageMargins left="0.45" right="0.38" top="0.57999999999999996" bottom="0.6" header="0.34" footer="0.35"/>
      <pageSetup scale="48" fitToHeight="0" orientation="portrait" r:id="rId4"/>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6"/>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7"/>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8"/>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9"/>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11"/>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12"/>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3"/>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5"/>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8"/>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4"/>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3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3"/>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5"/>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41"/>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3"/>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4"/>
      <headerFooter alignWithMargins="0">
        <oddFooter>&amp;R&amp;"Book Antiqua,Bold"&amp;8 Page &amp;P of &amp;N</oddFooter>
      </headerFooter>
    </customSheetView>
    <customSheetView guid="{4B898AE2-7356-489E-882D-EC3B09CB95AA}" scale="80" showPageBreaks="1" showGridLines="0" fitToPage="1" printArea="1" hiddenRows="1" view="pageBreakPreview">
      <selection activeCell="E44" sqref="E44:F44"/>
      <pageMargins left="0.45" right="0.38" top="0.57999999999999996" bottom="0.6" header="0.34" footer="0.35"/>
      <pageSetup scale="49" fitToHeight="0" orientation="portrait" r:id="rId45"/>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3">
      <selection activeCell="E25" sqref="E25:F25"/>
      <pageMargins left="0.45" right="0.38" top="0.57999999999999996" bottom="0.6" header="0.34" footer="0.35"/>
      <pageSetup scale="62" fitToHeight="0" orientation="portrait" r:id="rId46"/>
      <headerFooter alignWithMargins="0">
        <oddFooter>&amp;R&amp;"Book Antiqua,Bold"&amp;8 Page &amp;P of &amp;N</oddFooter>
      </headerFooter>
    </customSheetView>
  </customSheetViews>
  <mergeCells count="68">
    <mergeCell ref="B29:D29"/>
    <mergeCell ref="B44:D44"/>
    <mergeCell ref="A39:A41"/>
    <mergeCell ref="B42:D42"/>
    <mergeCell ref="B37:D37"/>
    <mergeCell ref="B27:D27"/>
    <mergeCell ref="B28:D28"/>
    <mergeCell ref="B43:D43"/>
    <mergeCell ref="A42:A44"/>
    <mergeCell ref="A26:A28"/>
    <mergeCell ref="B38:D38"/>
    <mergeCell ref="B40:D40"/>
    <mergeCell ref="B39:D39"/>
    <mergeCell ref="B26:D26"/>
    <mergeCell ref="A29:A31"/>
    <mergeCell ref="B32:D32"/>
    <mergeCell ref="B31:D31"/>
    <mergeCell ref="B33:D33"/>
    <mergeCell ref="B36:D36"/>
    <mergeCell ref="A32:A34"/>
    <mergeCell ref="B30:D30"/>
    <mergeCell ref="B25:D25"/>
    <mergeCell ref="A1:D1"/>
    <mergeCell ref="B9:D9"/>
    <mergeCell ref="A8:D8"/>
    <mergeCell ref="B12:D12"/>
    <mergeCell ref="B10:D10"/>
    <mergeCell ref="B11:D11"/>
    <mergeCell ref="B18:D19"/>
    <mergeCell ref="B21:D21"/>
    <mergeCell ref="A16:F16"/>
    <mergeCell ref="E18:F18"/>
    <mergeCell ref="E21:F21"/>
    <mergeCell ref="E22:F22"/>
    <mergeCell ref="E23:F23"/>
    <mergeCell ref="E24:F24"/>
    <mergeCell ref="E25:F25"/>
    <mergeCell ref="B51:G51"/>
    <mergeCell ref="B23:D23"/>
    <mergeCell ref="B24:D24"/>
    <mergeCell ref="A3:G3"/>
    <mergeCell ref="A5:G5"/>
    <mergeCell ref="A23:A25"/>
    <mergeCell ref="B20:D20"/>
    <mergeCell ref="A20:A22"/>
    <mergeCell ref="B22:D22"/>
    <mergeCell ref="A18:A19"/>
    <mergeCell ref="A36:A38"/>
    <mergeCell ref="B34:D34"/>
    <mergeCell ref="B41:D41"/>
    <mergeCell ref="B35:D35"/>
    <mergeCell ref="E19:F19"/>
    <mergeCell ref="E20:F20"/>
    <mergeCell ref="E29:F29"/>
    <mergeCell ref="E30:F30"/>
    <mergeCell ref="E31:F31"/>
    <mergeCell ref="E32:F32"/>
    <mergeCell ref="E33:F33"/>
    <mergeCell ref="E34:F34"/>
    <mergeCell ref="E35:F35"/>
    <mergeCell ref="E36:F36"/>
    <mergeCell ref="E44:F44"/>
    <mergeCell ref="E43:F43"/>
    <mergeCell ref="E37:F37"/>
    <mergeCell ref="E38:F38"/>
    <mergeCell ref="E39:F39"/>
    <mergeCell ref="E40:F40"/>
    <mergeCell ref="E41:F41"/>
  </mergeCells>
  <phoneticPr fontId="7" type="noConversion"/>
  <dataValidations count="1">
    <dataValidation type="decimal" allowBlank="1" showInputMessage="1" showErrorMessage="1" error="Enter period in numeric figure only !" sqref="E26:G26 G44 E21 E23:E25 E45:F45 E29:E43 E44" xr:uid="{00000000-0002-0000-0E00-000000000000}">
      <formula1>0</formula1>
      <formula2>100</formula2>
    </dataValidation>
  </dataValidations>
  <pageMargins left="0.45" right="0.38" top="0.57999999999999996" bottom="0.6" header="0.34" footer="0.35"/>
  <pageSetup scale="62" fitToHeight="0" orientation="portrait" r:id="rId47"/>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24"/>
    <pageSetUpPr fitToPage="1"/>
  </sheetPr>
  <dimension ref="A1:AE53"/>
  <sheetViews>
    <sheetView showGridLines="0" view="pageBreakPreview" topLeftCell="A4" zoomScaleNormal="100" zoomScaleSheetLayoutView="100" workbookViewId="0">
      <selection activeCell="I17" sqref="I17"/>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29" customWidth="1"/>
    <col min="6" max="7" width="9.140625" style="187"/>
    <col min="8" max="8" width="0" style="187" hidden="1" customWidth="1"/>
    <col min="9" max="11" width="9.140625" style="187"/>
    <col min="12" max="12" width="0" style="187" hidden="1" customWidth="1"/>
    <col min="13" max="13" width="35.42578125" style="187" hidden="1" customWidth="1"/>
    <col min="14" max="14" width="0" style="187" hidden="1" customWidth="1"/>
    <col min="15" max="31" width="9.140625" style="187"/>
    <col min="32" max="16384" width="9.140625" style="12"/>
  </cols>
  <sheetData>
    <row r="1" spans="1:31" ht="24" customHeight="1">
      <c r="A1" s="1217" t="str">
        <f>'Attach 3(JV)'!A1</f>
        <v>Specification No. :CC/NT/W-TR/DOM/A02/23/01478/ 5002002700</v>
      </c>
      <c r="B1" s="1217"/>
      <c r="C1" s="1217"/>
      <c r="D1" s="1217"/>
      <c r="E1" s="924" t="str">
        <f>"Attachment-10 "</f>
        <v xml:space="preserve">Attachment-10 </v>
      </c>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row>
    <row r="2" spans="1:31" ht="12" customHeight="1"/>
    <row r="3" spans="1:31" ht="78.75" customHeight="1">
      <c r="A3" s="1357" t="str">
        <f>Basic!B1</f>
        <v>Transformer Package-TR38: 3 X 500MVA, 400/220kV (3-Ph) Transformer at Fathegarh-III PS  under Transmission system for evacuation of power from REZ in Rajasthan (20GW) under Phase-III Part E1</v>
      </c>
      <c r="B3" s="1358"/>
      <c r="C3" s="1358"/>
      <c r="D3" s="1358"/>
      <c r="E3" s="1358"/>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c r="A4" s="925"/>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row>
    <row r="5" spans="1:31" ht="31.5" customHeight="1">
      <c r="A5" s="1380" t="s">
        <v>382</v>
      </c>
      <c r="B5" s="1380"/>
      <c r="C5" s="1380"/>
      <c r="D5" s="1380"/>
      <c r="E5" s="1380"/>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row>
    <row r="6" spans="1:31">
      <c r="A6" s="923"/>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row>
    <row r="7" spans="1:31" ht="20.100000000000001" customHeight="1">
      <c r="A7" s="2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row>
    <row r="8" spans="1:31" ht="36" customHeight="1">
      <c r="A8" s="991" t="str">
        <f>'Attach 3(JV)'!A7</f>
        <v>Bidder’s Name and Address  :</v>
      </c>
      <c r="B8" s="991"/>
      <c r="C8" s="991"/>
      <c r="D8" s="991"/>
      <c r="E8" s="5" t="str">
        <f>'Attach 3(JV)'!E7</f>
        <v>To:</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row>
    <row r="9" spans="1:31" ht="36" customHeight="1">
      <c r="A9" s="1304" t="str">
        <f>'Attach 3(JV)'!A8</f>
        <v/>
      </c>
      <c r="B9" s="1304"/>
      <c r="C9" s="922"/>
      <c r="D9" s="922"/>
      <c r="E9" s="57" t="str">
        <f>'Attach 3(JV)'!E8</f>
        <v>Contract Services</v>
      </c>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31" ht="20.100000000000001" customHeight="1">
      <c r="A10" s="4" t="s">
        <v>344</v>
      </c>
      <c r="B10" s="1379">
        <f>'Attach 3(JV)'!B9:D9</f>
        <v>0</v>
      </c>
      <c r="C10" s="1379"/>
      <c r="D10" s="1379"/>
      <c r="E10" s="57" t="str">
        <f>'Attach 3(JV)'!E9</f>
        <v>Power Grid Corporation of India Ltd.,</v>
      </c>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row>
    <row r="11" spans="1:31" ht="20.100000000000001" customHeight="1">
      <c r="A11" s="4" t="s">
        <v>346</v>
      </c>
      <c r="B11" s="1302">
        <f>'Attach 3(JV)'!B10:D10</f>
        <v>0</v>
      </c>
      <c r="C11" s="1302"/>
      <c r="D11" s="1302"/>
      <c r="E11" s="57" t="str">
        <f>'Attach 3(JV)'!E10</f>
        <v>"Saudamini", Plot No. 2, Sector 29</v>
      </c>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1:31" ht="17.25" customHeight="1">
      <c r="B12" s="1302">
        <f>'Attach 3(JV)'!B11:D11</f>
        <v>0</v>
      </c>
      <c r="C12" s="1302"/>
      <c r="D12" s="1302"/>
      <c r="E12" s="57" t="str">
        <f>'Attach 3(JV)'!E11</f>
        <v>Gurgaon (Haryana) - 122001</v>
      </c>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row>
    <row r="13" spans="1:31" ht="17.25" customHeight="1">
      <c r="A13" s="923"/>
      <c r="B13" s="1302">
        <f>'Attach 3(JV)'!B12</f>
        <v>0</v>
      </c>
      <c r="C13" s="1302"/>
      <c r="D13" s="1302"/>
      <c r="E13" s="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1:31" ht="13.5" customHeight="1">
      <c r="A14" s="923"/>
      <c r="B14" s="1302"/>
      <c r="C14" s="1302"/>
      <c r="D14" s="1302"/>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row>
    <row r="15" spans="1:31" ht="17.25" customHeight="1">
      <c r="A15" s="16" t="s">
        <v>339</v>
      </c>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1:31">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row>
    <row r="17" spans="1:31" ht="236.25" customHeight="1">
      <c r="A17" s="1378" t="s">
        <v>1002</v>
      </c>
      <c r="B17" s="1378"/>
      <c r="C17" s="1378"/>
      <c r="D17" s="1378"/>
      <c r="E17" s="1378"/>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row>
    <row r="18" spans="1:31" ht="15.75">
      <c r="A18" s="926"/>
      <c r="B18" s="926"/>
      <c r="C18" s="926"/>
      <c r="D18" s="926"/>
      <c r="E18" s="92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row>
    <row r="19" spans="1:31" s="187" customFormat="1">
      <c r="A19" s="48"/>
      <c r="B19" s="48"/>
      <c r="C19" s="48"/>
      <c r="D19" s="467"/>
      <c r="E19" s="468"/>
    </row>
    <row r="20" spans="1:31" s="187" customFormat="1" ht="24.95" customHeight="1">
      <c r="A20" s="927" t="s">
        <v>6</v>
      </c>
      <c r="B20" s="87" t="str">
        <f>'Attach 3(JV)'!B24</f>
        <v>--</v>
      </c>
      <c r="C20" s="16"/>
      <c r="D20" s="41" t="s">
        <v>4</v>
      </c>
      <c r="E20" s="252" t="str">
        <f>'Attach 3(JV)'!E24</f>
        <v/>
      </c>
    </row>
    <row r="21" spans="1:31" s="187" customFormat="1" ht="34.5" customHeight="1">
      <c r="A21" s="927" t="s">
        <v>7</v>
      </c>
      <c r="B21" s="252" t="str">
        <f>'Attach 3(JV)'!B25</f>
        <v/>
      </c>
      <c r="C21" s="16"/>
      <c r="D21" s="41" t="s">
        <v>5</v>
      </c>
      <c r="E21" s="252" t="str">
        <f>'Attach 3(JV)'!E25</f>
        <v/>
      </c>
    </row>
    <row r="22" spans="1:31" s="187" customFormat="1" ht="24.95" customHeight="1">
      <c r="A22" s="16"/>
      <c r="B22" s="16"/>
      <c r="C22" s="16"/>
      <c r="D22" s="41"/>
      <c r="E22" s="66"/>
    </row>
    <row r="23" spans="1:31" s="187" customFormat="1" ht="48" customHeight="1">
      <c r="A23" s="25"/>
      <c r="B23" s="16"/>
      <c r="C23" s="16"/>
      <c r="D23" s="16"/>
      <c r="E23" s="29"/>
    </row>
    <row r="24" spans="1:31" s="187" customFormat="1" ht="96" customHeight="1">
      <c r="A24" s="16"/>
      <c r="B24" s="16"/>
      <c r="C24" s="16"/>
      <c r="D24" s="16"/>
      <c r="E24" s="29"/>
    </row>
    <row r="25" spans="1:31" s="187" customFormat="1" ht="20.100000000000001" customHeight="1">
      <c r="A25" s="25"/>
      <c r="B25" s="16"/>
      <c r="C25" s="16"/>
      <c r="D25" s="16"/>
      <c r="E25" s="29"/>
    </row>
    <row r="26" spans="1:31" s="16" customFormat="1" ht="46.5" customHeight="1">
      <c r="E26" s="29"/>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s="16" customFormat="1" ht="20.100000000000001" customHeight="1">
      <c r="A27" s="25"/>
      <c r="E27" s="29"/>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s="16" customFormat="1" ht="20.100000000000001" customHeight="1">
      <c r="E28" s="29"/>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s="16" customFormat="1" ht="20.100000000000001" customHeight="1">
      <c r="A29" s="25"/>
      <c r="E29" s="29"/>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s="16" customFormat="1" ht="20.100000000000001" customHeight="1">
      <c r="E30" s="29"/>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s="16" customFormat="1" ht="20.100000000000001" customHeight="1">
      <c r="E31" s="29"/>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s="16" customFormat="1" ht="20.100000000000001" customHeight="1">
      <c r="E32" s="29"/>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5:31" s="16" customFormat="1" ht="20.100000000000001" customHeight="1">
      <c r="E33" s="29"/>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49" spans="5:31" s="16" customFormat="1" ht="62.25" customHeight="1">
      <c r="E49" s="29"/>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1" spans="5:31" s="16" customFormat="1" ht="57" customHeight="1">
      <c r="E51" s="29"/>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3" spans="5:31" s="16" customFormat="1" ht="40.5" customHeight="1">
      <c r="E53" s="29"/>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sheetData>
  <sheetProtection algorithmName="SHA-512" hashValue="AWiByBI0gdaa7rsbyZX/t+spXPfZxOxz3MH5jztjr6sBDCyvTaLrbAXXUg/UiliW9E7tGYjKklV3NbClIOa10Q==" saltValue="FIWiDwtowLrfsylSU9ao9A==" spinCount="100000" sheet="1" formatColumns="0" formatRows="0" selectLockedCells="1"/>
  <customSheetViews>
    <customSheetView guid="{7A521482-0921-4E40-B959-D8FD4CDE2E19}" showPageBreaks="1" showGridLines="0" fitToPage="1" printArea="1" hiddenColumns="1" view="pageBreakPreview" topLeftCell="A4">
      <selection activeCell="I17" sqref="I17"/>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33F30260-5F26-454D-8BAF-A1CF75E5E970}" showPageBreaks="1" showGridLines="0" fitToPage="1" printArea="1" hiddenColumns="1" view="pageBreakPreview" topLeftCell="A10">
      <selection activeCell="I17" sqref="I17"/>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CDDDFC33-D7BE-49ED-A662-6DB8AC7AF358}" showPageBreaks="1" showGridLines="0" fitToPage="1" printArea="1" hiddenColumns="1" view="pageBreakPreview" topLeftCell="A10">
      <selection activeCell="A17" sqref="A17:E17"/>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CE30E3D-0C5D-4C23-ABC5-E7C2D3AC4971}" showPageBreaks="1" showGridLines="0" fitToPage="1" printArea="1" hiddenColumns="1" view="pageBreakPreview" topLeftCell="A10">
      <selection activeCell="E10" sqref="E10"/>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4B898AE2-7356-489E-882D-EC3B09CB95AA}" showPageBreaks="1" showGridLines="0" fitToPage="1" printArea="1" hiddenColumns="1" view="pageBreakPreview" topLeftCell="A10">
      <selection activeCell="A17" sqref="A17:E17"/>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9F341631-288D-49D9-8F81-65CCC818C9BA}" showPageBreaks="1" showGridLines="0" fitToPage="1" printArea="1" hiddenColumns="1" view="pageBreakPreview" topLeftCell="A4">
      <selection activeCell="I17" sqref="I17"/>
      <pageMargins left="0.75" right="0.63" top="0.57999999999999996" bottom="0.6" header="0.34" footer="0.35"/>
      <pageSetup scale="88" fitToHeight="0" orientation="portrait" r:id="rId6"/>
      <headerFooter alignWithMargins="0">
        <oddFooter>&amp;R&amp;"Book Antiqua,Bold"&amp;8 Page &amp;P of &amp;N</oddFooter>
      </headerFooter>
    </customSheetView>
  </customSheetViews>
  <mergeCells count="11">
    <mergeCell ref="B10:D10"/>
    <mergeCell ref="A1:D1"/>
    <mergeCell ref="A3:E3"/>
    <mergeCell ref="A5:E5"/>
    <mergeCell ref="A8:D8"/>
    <mergeCell ref="A9:B9"/>
    <mergeCell ref="A17:E17"/>
    <mergeCell ref="B11:D11"/>
    <mergeCell ref="B12:D12"/>
    <mergeCell ref="B13:D13"/>
    <mergeCell ref="B14:D14"/>
  </mergeCells>
  <pageMargins left="0.75" right="0.63" top="0.57999999999999996" bottom="0.6" header="0.34" footer="0.35"/>
  <pageSetup scale="88" fitToHeight="0" orientation="portrait" r:id="rId7"/>
  <headerFooter alignWithMargins="0">
    <oddFooter>&amp;R&amp;"Book Antiqua,Bold"&amp;8 Page &amp;P of &amp;N</oddFooter>
  </headerFooter>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4" zoomScaleSheetLayoutView="100" workbookViewId="0">
      <selection activeCell="B79" sqref="B79:C79"/>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79" customFormat="1" ht="23.25" customHeight="1">
      <c r="A1" s="1300" t="str">
        <f>'Attach 3(JV)'!A1</f>
        <v>Specification No. :CC/NT/W-TR/DOM/A02/23/01478/ 5002002700</v>
      </c>
      <c r="B1" s="1300"/>
      <c r="C1" s="1300"/>
      <c r="D1" s="1383" t="str">
        <f>"Attachment-11 " &amp; 'Attach 3(JV)'!AT1</f>
        <v xml:space="preserve">Attachment-11 </v>
      </c>
      <c r="E1" s="1383"/>
      <c r="F1" s="80"/>
      <c r="G1" s="80"/>
      <c r="H1" s="80"/>
    </row>
    <row r="2" spans="1:26" ht="13.5" customHeight="1">
      <c r="Z2" s="132">
        <f>'Attach 3(JV)'!Z2</f>
        <v>0</v>
      </c>
    </row>
    <row r="3" spans="1:26" ht="75.75" customHeight="1">
      <c r="A3" s="1357" t="str">
        <f>'Attach 3(QR)'!A3</f>
        <v>Transformer Package-TR38: 3 X 500MVA, 400/220kV (3-Ph) Transformer at Fathegarh-III PS  under Transmission system for evacuation of power from REZ in Rajasthan (20GW) under Phase-III Part E1</v>
      </c>
      <c r="B3" s="1358"/>
      <c r="C3" s="1358"/>
      <c r="D3" s="1358"/>
      <c r="E3" s="1358"/>
      <c r="F3" s="13"/>
      <c r="G3" s="14"/>
      <c r="H3" s="13"/>
    </row>
    <row r="4" spans="1:26" ht="19.5" customHeight="1">
      <c r="A4" s="15"/>
      <c r="H4" s="17"/>
      <c r="I4" s="1"/>
    </row>
    <row r="5" spans="1:26" ht="21.75" customHeight="1">
      <c r="A5" s="985" t="s">
        <v>385</v>
      </c>
      <c r="B5" s="985"/>
      <c r="C5" s="985"/>
      <c r="D5" s="985"/>
      <c r="E5" s="985"/>
      <c r="F5" s="18"/>
      <c r="H5" s="17"/>
      <c r="I5" s="3"/>
    </row>
    <row r="6" spans="1:26" ht="19.5" customHeight="1">
      <c r="A6" s="19"/>
      <c r="H6" s="17"/>
      <c r="I6" s="3"/>
    </row>
    <row r="7" spans="1:26" ht="19.5" customHeight="1">
      <c r="A7" s="20" t="str">
        <f>'Attach 3(JV)'!A7</f>
        <v>Bidder’s Name and Address  :</v>
      </c>
      <c r="B7" s="19"/>
      <c r="C7" s="19"/>
      <c r="D7" s="5" t="str">
        <f>'Attach 3(JV)'!E7</f>
        <v>To:</v>
      </c>
      <c r="H7" s="17"/>
      <c r="I7" s="3"/>
    </row>
    <row r="8" spans="1:26" ht="36" customHeight="1">
      <c r="A8" s="991" t="str">
        <f>'Attach 3(JV)'!A8</f>
        <v/>
      </c>
      <c r="B8" s="991"/>
      <c r="C8" s="991"/>
      <c r="D8" s="2" t="str">
        <f>'Attach 3(JV)'!E8</f>
        <v>Contract Services</v>
      </c>
      <c r="H8" s="17"/>
      <c r="I8" s="3"/>
    </row>
    <row r="9" spans="1:26" ht="19.5" customHeight="1">
      <c r="A9" s="4" t="s">
        <v>344</v>
      </c>
      <c r="B9" s="1302">
        <f>'Attach 3(JV)'!B9</f>
        <v>0</v>
      </c>
      <c r="C9" s="1302"/>
      <c r="D9" s="2" t="str">
        <f>'Attach 3(JV)'!E9</f>
        <v>Power Grid Corporation of India Ltd.,</v>
      </c>
      <c r="H9" s="17"/>
      <c r="I9" s="3"/>
    </row>
    <row r="10" spans="1:26" ht="19.5" customHeight="1">
      <c r="A10" s="4" t="s">
        <v>346</v>
      </c>
      <c r="B10" s="1302">
        <f>'Attach 3(JV)'!B10</f>
        <v>0</v>
      </c>
      <c r="C10" s="1302"/>
      <c r="D10" s="2" t="str">
        <f>'Attach 3(JV)'!E10</f>
        <v>"Saudamini", Plot No. 2, Sector 29</v>
      </c>
      <c r="H10" s="17"/>
      <c r="I10" s="3"/>
    </row>
    <row r="11" spans="1:26" ht="19.5" customHeight="1">
      <c r="B11" s="1302">
        <f>'Attach 3(JV)'!B11</f>
        <v>0</v>
      </c>
      <c r="C11" s="1302"/>
      <c r="D11" s="2" t="str">
        <f>'Attach 3(JV)'!E11</f>
        <v>Gurgaon (Haryana) - 122001</v>
      </c>
    </row>
    <row r="12" spans="1:26" ht="19.5" customHeight="1">
      <c r="A12" s="19"/>
      <c r="B12" s="1302">
        <f>'Attach 3(JV)'!B12</f>
        <v>0</v>
      </c>
      <c r="C12" s="1302"/>
      <c r="D12" s="2"/>
    </row>
    <row r="13" spans="1:26" ht="19.5" customHeight="1">
      <c r="A13" s="16" t="s">
        <v>339</v>
      </c>
      <c r="D13" s="29"/>
    </row>
    <row r="14" spans="1:26" ht="9.9499999999999993" customHeight="1">
      <c r="A14" s="19"/>
    </row>
    <row r="15" spans="1:26" ht="184.5" customHeight="1">
      <c r="A15" s="1382" t="s">
        <v>510</v>
      </c>
      <c r="B15" s="1220"/>
      <c r="C15" s="1220"/>
      <c r="D15" s="1220"/>
      <c r="E15" s="1220"/>
      <c r="F15" s="21"/>
      <c r="G15" s="21"/>
      <c r="H15" s="21"/>
    </row>
    <row r="16" spans="1:26" ht="19.5" customHeight="1">
      <c r="A16" s="19"/>
      <c r="B16" s="19"/>
      <c r="C16" s="19"/>
      <c r="D16" s="19"/>
      <c r="E16" s="19"/>
      <c r="F16" s="21"/>
      <c r="G16" s="21"/>
      <c r="H16" s="21"/>
    </row>
    <row r="17" spans="1:8" s="11" customFormat="1" ht="72" customHeight="1">
      <c r="A17" s="34" t="s">
        <v>342</v>
      </c>
      <c r="B17" s="1347" t="s">
        <v>111</v>
      </c>
      <c r="C17" s="1347"/>
      <c r="D17" s="34" t="s">
        <v>112</v>
      </c>
      <c r="E17" s="34" t="s">
        <v>511</v>
      </c>
      <c r="G17" s="21"/>
      <c r="H17" s="21"/>
    </row>
    <row r="18" spans="1:8" ht="26.1" customHeight="1">
      <c r="A18" s="84">
        <v>1</v>
      </c>
      <c r="B18" s="1381"/>
      <c r="C18" s="1381"/>
      <c r="D18" s="262"/>
      <c r="E18" s="262"/>
      <c r="F18" s="21"/>
      <c r="G18" s="21"/>
      <c r="H18" s="21"/>
    </row>
    <row r="19" spans="1:8" ht="26.1" customHeight="1">
      <c r="A19" s="84">
        <v>2</v>
      </c>
      <c r="B19" s="1381"/>
      <c r="C19" s="1381"/>
      <c r="D19" s="262"/>
      <c r="E19" s="262"/>
      <c r="F19" s="21"/>
      <c r="G19" s="21"/>
      <c r="H19" s="21"/>
    </row>
    <row r="20" spans="1:8" ht="26.1" customHeight="1">
      <c r="A20" s="84">
        <v>3</v>
      </c>
      <c r="B20" s="1381"/>
      <c r="C20" s="1381"/>
      <c r="D20" s="262"/>
      <c r="E20" s="262"/>
      <c r="F20" s="21"/>
      <c r="G20" s="21"/>
      <c r="H20" s="21"/>
    </row>
    <row r="21" spans="1:8" ht="26.1" customHeight="1">
      <c r="A21" s="84">
        <v>4</v>
      </c>
      <c r="B21" s="1381"/>
      <c r="C21" s="1381"/>
      <c r="D21" s="262"/>
      <c r="E21" s="262"/>
      <c r="F21" s="21"/>
      <c r="G21" s="21"/>
      <c r="H21" s="21"/>
    </row>
    <row r="22" spans="1:8" ht="26.1" customHeight="1">
      <c r="A22" s="84">
        <v>5</v>
      </c>
      <c r="B22" s="1381"/>
      <c r="C22" s="1381"/>
      <c r="D22" s="262"/>
      <c r="E22" s="262"/>
      <c r="F22" s="21"/>
      <c r="G22" s="21"/>
      <c r="H22" s="21"/>
    </row>
    <row r="23" spans="1:8" ht="26.1" customHeight="1">
      <c r="A23" s="84">
        <v>6</v>
      </c>
      <c r="B23" s="1381"/>
      <c r="C23" s="1381"/>
      <c r="D23" s="262"/>
      <c r="E23" s="262"/>
      <c r="F23" s="21"/>
      <c r="G23" s="21"/>
      <c r="H23" s="21"/>
    </row>
    <row r="24" spans="1:8" ht="26.1" customHeight="1">
      <c r="A24" s="19"/>
      <c r="B24" s="19"/>
      <c r="C24" s="19"/>
      <c r="D24" s="19"/>
      <c r="E24" s="19"/>
      <c r="F24" s="21"/>
      <c r="G24" s="21"/>
      <c r="H24" s="21"/>
    </row>
    <row r="25" spans="1:8" ht="84.75" customHeight="1">
      <c r="A25" s="1382" t="s">
        <v>512</v>
      </c>
      <c r="B25" s="1220"/>
      <c r="C25" s="1220"/>
      <c r="D25" s="1220"/>
      <c r="E25" s="1220"/>
    </row>
    <row r="26" spans="1:8" ht="149.25" customHeight="1">
      <c r="A26" s="1382" t="s">
        <v>513</v>
      </c>
      <c r="B26" s="1220"/>
      <c r="C26" s="1220"/>
      <c r="D26" s="1220"/>
      <c r="E26" s="1220"/>
    </row>
    <row r="27" spans="1:8" ht="26.1" customHeight="1">
      <c r="A27" s="23" t="s">
        <v>6</v>
      </c>
      <c r="B27" s="52" t="str">
        <f>'Attach 3(JV)'!B24</f>
        <v>--</v>
      </c>
      <c r="D27" s="24" t="s">
        <v>4</v>
      </c>
      <c r="E27" s="253" t="str">
        <f>'Attach 3(JV)'!E24</f>
        <v/>
      </c>
    </row>
    <row r="28" spans="1:8" ht="26.1" customHeight="1">
      <c r="A28" s="23" t="s">
        <v>7</v>
      </c>
      <c r="B28" s="253" t="str">
        <f>'Attach 3(JV)'!B25</f>
        <v/>
      </c>
      <c r="D28" s="24" t="s">
        <v>5</v>
      </c>
      <c r="E28" s="253" t="str">
        <f>'Attach 3(JV)'!E25</f>
        <v/>
      </c>
    </row>
    <row r="29" spans="1:8" ht="230.25" customHeight="1">
      <c r="A29" s="986" t="s">
        <v>514</v>
      </c>
      <c r="B29" s="986"/>
      <c r="C29" s="986"/>
      <c r="D29" s="986"/>
      <c r="E29" s="986"/>
    </row>
    <row r="30" spans="1:8" ht="20.100000000000001" customHeight="1">
      <c r="A30" s="8" t="str">
        <f>A1</f>
        <v>Specification No. :CC/NT/W-TR/DOM/A02/23/01478/ 5002002700</v>
      </c>
      <c r="B30" s="9"/>
      <c r="C30" s="9"/>
      <c r="D30" s="9"/>
      <c r="E30" s="10" t="str">
        <f>D1</f>
        <v xml:space="preserve">Attachment-11 </v>
      </c>
    </row>
    <row r="31" spans="1:8" ht="19.5" customHeight="1"/>
    <row r="32" spans="1:8" ht="48" customHeight="1">
      <c r="A32" s="1385" t="str">
        <f>A3</f>
        <v>Transformer Package-TR38: 3 X 500MVA, 400/220kV (3-Ph) Transformer at Fathegarh-III PS  under Transmission system for evacuation of power from REZ in Rajasthan (20GW) under Phase-III Part E1</v>
      </c>
      <c r="B32" s="1385"/>
      <c r="C32" s="1385"/>
      <c r="D32" s="1385"/>
      <c r="E32" s="1385"/>
    </row>
    <row r="33" spans="1:5" ht="19.5" customHeight="1">
      <c r="A33" s="15"/>
    </row>
    <row r="34" spans="1:5" ht="19.5" customHeight="1">
      <c r="A34" s="1345" t="s">
        <v>385</v>
      </c>
      <c r="B34" s="1345"/>
      <c r="C34" s="1345"/>
      <c r="D34" s="1345"/>
      <c r="E34" s="1345"/>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2" t="str">
        <f>D8</f>
        <v>Contract Services</v>
      </c>
    </row>
    <row r="38" spans="1:5" ht="19.5" customHeight="1">
      <c r="A38" s="4" t="s">
        <v>344</v>
      </c>
      <c r="B38" s="1302" t="str">
        <f>'Attach 3(JV)'!B17:D17</f>
        <v>Ram Lal</v>
      </c>
      <c r="C38" s="1302"/>
      <c r="D38" s="2" t="str">
        <f>D9</f>
        <v>Power Grid Corporation of India Ltd.,</v>
      </c>
    </row>
    <row r="39" spans="1:5" ht="19.5" customHeight="1">
      <c r="A39" s="4" t="s">
        <v>346</v>
      </c>
      <c r="B39" s="1302" t="str">
        <f>'Attach 3(JV)'!B18:D18</f>
        <v>G5</v>
      </c>
      <c r="C39" s="1302"/>
      <c r="D39" s="2" t="str">
        <f>D10</f>
        <v>"Saudamini", Plot No. 2, Sector 29</v>
      </c>
    </row>
    <row r="40" spans="1:5" ht="19.5" customHeight="1">
      <c r="B40" s="1302" t="str">
        <f>'Attach 3(JV)'!B19:D19</f>
        <v>Gurgaon</v>
      </c>
      <c r="C40" s="1302"/>
      <c r="D40" s="2" t="str">
        <f>D11</f>
        <v>Gurgaon (Haryana) - 122001</v>
      </c>
    </row>
    <row r="41" spans="1:5" ht="19.5" customHeight="1">
      <c r="A41" s="19"/>
      <c r="B41" s="1302" t="str">
        <f>'Attach 3(JV)'!B20:D20</f>
        <v/>
      </c>
      <c r="C41" s="1302"/>
      <c r="D41" s="2"/>
    </row>
    <row r="42" spans="1:5" ht="19.5" customHeight="1">
      <c r="A42" s="16" t="s">
        <v>339</v>
      </c>
      <c r="D42" s="29"/>
    </row>
    <row r="43" spans="1:5" ht="19.5" customHeight="1">
      <c r="A43" s="19"/>
    </row>
    <row r="44" spans="1:5" ht="33.75" customHeight="1">
      <c r="A44" s="1220" t="s">
        <v>386</v>
      </c>
      <c r="B44" s="1220"/>
      <c r="C44" s="1220"/>
      <c r="D44" s="1220"/>
      <c r="E44" s="1220"/>
    </row>
    <row r="45" spans="1:5" ht="19.5" customHeight="1">
      <c r="A45" s="19"/>
      <c r="B45" s="19"/>
      <c r="C45" s="19"/>
      <c r="D45" s="19"/>
      <c r="E45" s="19"/>
    </row>
    <row r="46" spans="1:5" ht="72" customHeight="1">
      <c r="A46" s="34" t="s">
        <v>342</v>
      </c>
      <c r="B46" s="1347" t="s">
        <v>111</v>
      </c>
      <c r="C46" s="1347"/>
      <c r="D46" s="34" t="s">
        <v>112</v>
      </c>
      <c r="E46" s="34" t="s">
        <v>113</v>
      </c>
    </row>
    <row r="47" spans="1:5" ht="25.5" customHeight="1">
      <c r="A47" s="84">
        <v>1</v>
      </c>
      <c r="B47" s="1384"/>
      <c r="C47" s="1384"/>
      <c r="D47" s="266"/>
      <c r="E47" s="266"/>
    </row>
    <row r="48" spans="1:5" ht="25.5" customHeight="1">
      <c r="A48" s="84">
        <v>2</v>
      </c>
      <c r="B48" s="1384"/>
      <c r="C48" s="1384"/>
      <c r="D48" s="266"/>
      <c r="E48" s="266"/>
    </row>
    <row r="49" spans="1:5" ht="25.5" customHeight="1">
      <c r="A49" s="84">
        <v>3</v>
      </c>
      <c r="B49" s="1384"/>
      <c r="C49" s="1384"/>
      <c r="D49" s="266"/>
      <c r="E49" s="266"/>
    </row>
    <row r="50" spans="1:5" ht="25.5" customHeight="1">
      <c r="A50" s="84">
        <v>4</v>
      </c>
      <c r="B50" s="1384"/>
      <c r="C50" s="1384"/>
      <c r="D50" s="266"/>
      <c r="E50" s="266"/>
    </row>
    <row r="51" spans="1:5" ht="25.5" customHeight="1">
      <c r="A51" s="84">
        <v>5</v>
      </c>
      <c r="B51" s="1384"/>
      <c r="C51" s="1384"/>
      <c r="D51" s="266"/>
      <c r="E51" s="266"/>
    </row>
    <row r="52" spans="1:5" ht="25.5" customHeight="1">
      <c r="A52" s="84">
        <v>6</v>
      </c>
      <c r="B52" s="1384"/>
      <c r="C52" s="1384"/>
      <c r="D52" s="266"/>
      <c r="E52" s="266"/>
    </row>
    <row r="53" spans="1:5" ht="27.95" customHeight="1">
      <c r="A53" s="19"/>
      <c r="B53" s="19"/>
      <c r="C53" s="19"/>
      <c r="D53" s="19"/>
      <c r="E53" s="19"/>
    </row>
    <row r="54" spans="1:5" ht="27.95" customHeight="1">
      <c r="A54" s="173"/>
      <c r="B54" s="173"/>
      <c r="C54" s="173"/>
      <c r="D54" s="173"/>
      <c r="E54" s="173"/>
    </row>
    <row r="55" spans="1:5" ht="27.95" customHeight="1">
      <c r="A55" s="173" t="s">
        <v>6</v>
      </c>
      <c r="B55" s="52" t="str">
        <f>B27</f>
        <v>--</v>
      </c>
      <c r="C55" s="173" t="s">
        <v>4</v>
      </c>
      <c r="D55" s="173" t="str">
        <f>E27</f>
        <v/>
      </c>
      <c r="E55" s="173"/>
    </row>
    <row r="56" spans="1:5" ht="27.95" customHeight="1">
      <c r="A56" s="173" t="s">
        <v>7</v>
      </c>
      <c r="B56" s="173" t="str">
        <f>B28</f>
        <v/>
      </c>
      <c r="C56" s="173" t="s">
        <v>5</v>
      </c>
      <c r="D56" s="173" t="str">
        <f>E28</f>
        <v/>
      </c>
      <c r="E56" s="173"/>
    </row>
    <row r="57" spans="1:5" ht="27.95" customHeight="1">
      <c r="A57" s="173"/>
      <c r="B57" s="173"/>
      <c r="C57" s="173"/>
      <c r="D57" s="173"/>
      <c r="E57" s="173"/>
    </row>
    <row r="58" spans="1:5" ht="19.5" customHeight="1">
      <c r="A58" s="8" t="str">
        <f>A30</f>
        <v>Specification No. :CC/NT/W-TR/DOM/A02/23/01478/ 5002002700</v>
      </c>
      <c r="B58" s="9"/>
      <c r="C58" s="9"/>
      <c r="D58" s="9"/>
      <c r="E58" s="10" t="str">
        <f>E30</f>
        <v xml:space="preserve">Attachment-11 </v>
      </c>
    </row>
    <row r="59" spans="1:5" ht="19.5" customHeight="1"/>
    <row r="60" spans="1:5" ht="48" customHeight="1">
      <c r="A60" s="1385" t="str">
        <f>A32</f>
        <v>Transformer Package-TR38: 3 X 500MVA, 400/220kV (3-Ph) Transformer at Fathegarh-III PS  under Transmission system for evacuation of power from REZ in Rajasthan (20GW) under Phase-III Part E1</v>
      </c>
      <c r="B60" s="1385"/>
      <c r="C60" s="1385"/>
      <c r="D60" s="1385"/>
      <c r="E60" s="1385"/>
    </row>
    <row r="61" spans="1:5" ht="19.5" customHeight="1">
      <c r="A61" s="15"/>
    </row>
    <row r="62" spans="1:5" ht="19.5" customHeight="1">
      <c r="A62" s="1345" t="s">
        <v>385</v>
      </c>
      <c r="B62" s="1345"/>
      <c r="C62" s="1345"/>
      <c r="D62" s="1345"/>
      <c r="E62" s="1345"/>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2" t="str">
        <f>D8</f>
        <v>Contract Services</v>
      </c>
    </row>
    <row r="66" spans="1:5" ht="19.5" customHeight="1">
      <c r="A66" s="4" t="s">
        <v>344</v>
      </c>
      <c r="B66" s="1302" t="str">
        <f>'Attach 3(JV)'!E17</f>
        <v/>
      </c>
      <c r="C66" s="1302"/>
      <c r="D66" s="2" t="str">
        <f>D9</f>
        <v>Power Grid Corporation of India Ltd.,</v>
      </c>
    </row>
    <row r="67" spans="1:5" ht="19.5" customHeight="1">
      <c r="A67" s="4" t="s">
        <v>346</v>
      </c>
      <c r="B67" s="1302" t="str">
        <f>'Attach 3(JV)'!E18</f>
        <v/>
      </c>
      <c r="C67" s="1302"/>
      <c r="D67" s="2" t="str">
        <f>D10</f>
        <v>"Saudamini", Plot No. 2, Sector 29</v>
      </c>
    </row>
    <row r="68" spans="1:5" ht="19.5" customHeight="1">
      <c r="B68" s="1302" t="str">
        <f>'Attach 3(JV)'!E19</f>
        <v/>
      </c>
      <c r="C68" s="1302"/>
      <c r="D68" s="2" t="str">
        <f>D11</f>
        <v>Gurgaon (Haryana) - 122001</v>
      </c>
    </row>
    <row r="69" spans="1:5" ht="19.5" customHeight="1">
      <c r="A69" s="19"/>
      <c r="B69" s="1302" t="str">
        <f>'Attach 3(JV)'!E20</f>
        <v/>
      </c>
      <c r="C69" s="1302"/>
      <c r="D69" s="2"/>
    </row>
    <row r="70" spans="1:5" ht="19.5" customHeight="1">
      <c r="A70" s="16" t="s">
        <v>339</v>
      </c>
      <c r="D70" s="29"/>
    </row>
    <row r="71" spans="1:5" ht="19.5" customHeight="1">
      <c r="A71" s="19"/>
    </row>
    <row r="72" spans="1:5" ht="33.75" customHeight="1">
      <c r="A72" s="1220" t="s">
        <v>386</v>
      </c>
      <c r="B72" s="1220"/>
      <c r="C72" s="1220"/>
      <c r="D72" s="1220"/>
      <c r="E72" s="1220"/>
    </row>
    <row r="73" spans="1:5" ht="19.5" customHeight="1">
      <c r="A73" s="19"/>
      <c r="B73" s="19"/>
      <c r="C73" s="19"/>
      <c r="D73" s="19"/>
      <c r="E73" s="19"/>
    </row>
    <row r="74" spans="1:5" ht="72" customHeight="1">
      <c r="A74" s="34" t="s">
        <v>342</v>
      </c>
      <c r="B74" s="1347" t="s">
        <v>111</v>
      </c>
      <c r="C74" s="1347"/>
      <c r="D74" s="34" t="s">
        <v>112</v>
      </c>
      <c r="E74" s="34" t="s">
        <v>113</v>
      </c>
    </row>
    <row r="75" spans="1:5" ht="25.5" customHeight="1">
      <c r="A75" s="84">
        <v>1</v>
      </c>
      <c r="B75" s="1384"/>
      <c r="C75" s="1384"/>
      <c r="D75" s="266"/>
      <c r="E75" s="266"/>
    </row>
    <row r="76" spans="1:5" ht="25.5" customHeight="1">
      <c r="A76" s="84">
        <v>2</v>
      </c>
      <c r="B76" s="1384"/>
      <c r="C76" s="1384"/>
      <c r="D76" s="266"/>
      <c r="E76" s="266"/>
    </row>
    <row r="77" spans="1:5" ht="25.5" customHeight="1">
      <c r="A77" s="84">
        <v>3</v>
      </c>
      <c r="B77" s="1384"/>
      <c r="C77" s="1384"/>
      <c r="D77" s="266"/>
      <c r="E77" s="266"/>
    </row>
    <row r="78" spans="1:5" ht="25.5" customHeight="1">
      <c r="A78" s="84">
        <v>4</v>
      </c>
      <c r="B78" s="1384"/>
      <c r="C78" s="1384"/>
      <c r="D78" s="266"/>
      <c r="E78" s="266"/>
    </row>
    <row r="79" spans="1:5" ht="25.5" customHeight="1">
      <c r="A79" s="84">
        <v>5</v>
      </c>
      <c r="B79" s="1384"/>
      <c r="C79" s="1384"/>
      <c r="D79" s="266"/>
      <c r="E79" s="266"/>
    </row>
    <row r="80" spans="1:5" ht="25.5" customHeight="1">
      <c r="A80" s="84">
        <v>6</v>
      </c>
      <c r="B80" s="1384"/>
      <c r="C80" s="1384"/>
      <c r="D80" s="266"/>
      <c r="E80" s="266"/>
    </row>
    <row r="81" spans="1:5" ht="19.5" customHeight="1">
      <c r="A81" s="19"/>
      <c r="B81" s="19"/>
      <c r="C81" s="19"/>
      <c r="D81" s="19"/>
      <c r="E81" s="19"/>
    </row>
    <row r="82" spans="1:5" ht="24.75" customHeight="1">
      <c r="A82" s="173"/>
      <c r="B82" s="173"/>
      <c r="C82" s="173"/>
      <c r="D82" s="173"/>
      <c r="E82" s="173"/>
    </row>
    <row r="83" spans="1:5" ht="24.75" customHeight="1">
      <c r="A83" s="173" t="s">
        <v>6</v>
      </c>
      <c r="B83" s="52" t="str">
        <f>B55</f>
        <v>--</v>
      </c>
      <c r="C83" s="173" t="s">
        <v>4</v>
      </c>
      <c r="D83" s="173" t="str">
        <f>D55</f>
        <v/>
      </c>
      <c r="E83" s="173"/>
    </row>
    <row r="84" spans="1:5" ht="24.75" customHeight="1">
      <c r="A84" s="173" t="s">
        <v>7</v>
      </c>
      <c r="B84" s="173" t="str">
        <f>B56</f>
        <v/>
      </c>
      <c r="C84" s="173" t="s">
        <v>5</v>
      </c>
      <c r="D84" s="173" t="str">
        <f>D56</f>
        <v/>
      </c>
      <c r="E84" s="173"/>
    </row>
    <row r="85" spans="1:5" ht="24.75" customHeight="1">
      <c r="A85" s="173"/>
      <c r="B85" s="173"/>
      <c r="C85" s="173"/>
      <c r="D85" s="173"/>
      <c r="E85" s="173"/>
    </row>
    <row r="86" spans="1:5" ht="37.5" customHeight="1">
      <c r="A86" s="48"/>
      <c r="B86" s="48"/>
      <c r="C86" s="48"/>
      <c r="D86" s="48"/>
      <c r="E86" s="48"/>
    </row>
  </sheetData>
  <sheetProtection password="CBD2" sheet="1" objects="1" scenarios="1" formatColumns="0" formatRows="0" selectLockedCells="1"/>
  <customSheetViews>
    <customSheetView guid="{7A521482-0921-4E40-B959-D8FD4CDE2E19}" showPageBreaks="1" showGridLines="0" fitToPage="1" printArea="1" view="pageBreakPreview" topLeftCell="A4">
      <selection activeCell="B79" sqref="B79:C79"/>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33F30260-5F26-454D-8BAF-A1CF75E5E970}" showPageBreaks="1" showGridLines="0" fitToPage="1" printArea="1" view="pageBreakPreview" topLeftCell="A37">
      <selection activeCell="B79" sqref="B79:C79"/>
      <pageMargins left="0.75" right="0.63" top="0.57999999999999996" bottom="0.6" header="0.34" footer="0.35"/>
      <pageSetup scale="82" fitToHeight="0" orientation="portrait" r:id="rId2"/>
      <headerFooter alignWithMargins="0">
        <oddFooter>&amp;R&amp;"Book Antiqua,Bold"&amp;8 Page &amp;P of &amp;N</oddFooter>
      </headerFooter>
    </customSheetView>
    <customSheetView guid="{CDDDFC33-D7BE-49ED-A662-6DB8AC7AF358}" showPageBreaks="1" showGridLines="0" fitToPage="1" printArea="1" view="pageBreakPreview" topLeftCell="A10">
      <selection activeCell="B79" sqref="B79:C79"/>
      <pageMargins left="0.75" right="0.63" top="0.57999999999999996" bottom="0.6" header="0.34" footer="0.35"/>
      <pageSetup scale="82" fitToHeight="0" orientation="portrait" r:id="rId3"/>
      <headerFooter alignWithMargins="0">
        <oddFooter>&amp;R&amp;"Book Antiqua,Bold"&amp;8 Page &amp;P of &amp;N</oddFooter>
      </headerFooter>
    </customSheetView>
    <customSheetView guid="{BCE30E3D-0C5D-4C23-ABC5-E7C2D3AC4971}" showPageBreaks="1" showGridLines="0" fitToPage="1" printArea="1" view="pageBreakPreview" topLeftCell="A63">
      <selection activeCell="B79" sqref="B79:C79"/>
      <pageMargins left="0.75" right="0.63" top="0.57999999999999996" bottom="0.6" header="0.34" footer="0.35"/>
      <pageSetup scale="82" fitToHeight="0"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1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8"/>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4"/>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30"/>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3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4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3"/>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4"/>
      <headerFooter alignWithMargins="0">
        <oddFooter>&amp;R&amp;"Book Antiqua,Bold"&amp;8 Page &amp;P of &amp;N</oddFooter>
      </headerFooter>
    </customSheetView>
    <customSheetView guid="{4B898AE2-7356-489E-882D-EC3B09CB95AA}" showPageBreaks="1" showGridLines="0" fitToPage="1" printArea="1" view="pageBreakPreview" topLeftCell="A10">
      <selection activeCell="B79" sqref="B79:C79"/>
      <pageMargins left="0.75" right="0.63" top="0.57999999999999996" bottom="0.6" header="0.34" footer="0.35"/>
      <pageSetup scale="82" fitToHeight="0" orientation="portrait" r:id="rId45"/>
      <headerFooter alignWithMargins="0">
        <oddFooter>&amp;R&amp;"Book Antiqua,Bold"&amp;8 Page &amp;P of &amp;N</oddFooter>
      </headerFooter>
    </customSheetView>
    <customSheetView guid="{9F341631-288D-49D9-8F81-65CCC818C9BA}" showPageBreaks="1" showGridLines="0" fitToPage="1" printArea="1" view="pageBreakPreview" topLeftCell="A10">
      <selection activeCell="B79" sqref="B79:C79"/>
      <pageMargins left="0.75" right="0.63" top="0.57999999999999996" bottom="0.6" header="0.34" footer="0.35"/>
      <pageSetup scale="82" fitToHeight="0" orientation="portrait" r:id="rId46"/>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0" priority="1" stopIfTrue="1">
      <formula>$Z$2&lt;1</formula>
    </cfRule>
  </conditionalFormatting>
  <conditionalFormatting sqref="A58:E81">
    <cfRule type="expression" dxfId="9" priority="2" stopIfTrue="1">
      <formula>$Z$2&lt;2</formula>
    </cfRule>
  </conditionalFormatting>
  <pageMargins left="0.75" right="0.63" top="0.57999999999999996" bottom="0.6" header="0.34" footer="0.35"/>
  <pageSetup scale="82" fitToHeight="0" orientation="portrait" r:id="rId47"/>
  <headerFooter alignWithMargins="0">
    <oddFooter>&amp;R&amp;"Book Antiqua,Bold"&amp;8 Page &amp;P of &amp;N</oddFooter>
  </headerFooter>
  <drawing r:id="rId4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zoomScale="70" zoomScaleNormal="100" zoomScaleSheetLayoutView="70" workbookViewId="0">
      <selection activeCell="E21" sqref="E21"/>
    </sheetView>
  </sheetViews>
  <sheetFormatPr defaultColWidth="9.140625" defaultRowHeight="16.5"/>
  <cols>
    <col min="1" max="1" width="15.28515625" style="293" customWidth="1"/>
    <col min="2" max="2" width="26.5703125" style="293" customWidth="1"/>
    <col min="3" max="3" width="35.140625" style="293" customWidth="1"/>
    <col min="4" max="4" width="33.5703125" style="293" customWidth="1"/>
    <col min="5" max="5" width="20" style="293" customWidth="1"/>
    <col min="6" max="6" width="14.7109375" style="293" hidden="1" customWidth="1"/>
    <col min="7" max="8" width="0" style="437" hidden="1" customWidth="1"/>
    <col min="9" max="16384" width="9.140625" style="437"/>
  </cols>
  <sheetData>
    <row r="1" spans="1:7" s="626" customFormat="1" ht="20.25" customHeight="1">
      <c r="A1" s="622" t="str">
        <f>'Attach 3(JV)'!A1</f>
        <v>Specification No. :CC/NT/W-TR/DOM/A02/23/01478/ 5002002700</v>
      </c>
      <c r="B1" s="623"/>
      <c r="C1" s="623"/>
      <c r="D1" s="623"/>
      <c r="E1" s="624" t="s">
        <v>537</v>
      </c>
      <c r="F1" s="625"/>
    </row>
    <row r="3" spans="1:7" ht="73.5" customHeight="1">
      <c r="A3" s="1357" t="str">
        <f>'Attach 3(JV)'!A3</f>
        <v>Transformer Package-TR38: 3 X 500MVA, 400/220kV (3-Ph) Transformer at Fathegarh-III PS  under Transmission system for evacuation of power from REZ in Rajasthan (20GW) under Phase-III Part E1</v>
      </c>
      <c r="B3" s="1358"/>
      <c r="C3" s="1358"/>
      <c r="D3" s="1358"/>
      <c r="E3" s="1358"/>
      <c r="F3" s="438"/>
    </row>
    <row r="4" spans="1:7" ht="1.5" hidden="1" customHeight="1">
      <c r="A4" s="297"/>
      <c r="F4" s="17"/>
      <c r="G4" s="1"/>
    </row>
    <row r="5" spans="1:7" ht="20.100000000000001" customHeight="1">
      <c r="A5" s="1398" t="s">
        <v>387</v>
      </c>
      <c r="B5" s="1398"/>
      <c r="C5" s="1398"/>
      <c r="D5" s="1398"/>
      <c r="E5" s="1398"/>
      <c r="F5" s="17"/>
      <c r="G5" s="3"/>
    </row>
    <row r="6" spans="1:7" ht="20.100000000000001" customHeight="1">
      <c r="A6" s="299"/>
      <c r="F6" s="17"/>
      <c r="G6" s="3"/>
    </row>
    <row r="7" spans="1:7" ht="20.100000000000001" customHeight="1">
      <c r="A7" s="316" t="str">
        <f>'[19]Attach 3 (JV)'!A5</f>
        <v>Bidder’s Name and Address (Sole Bidder) :</v>
      </c>
      <c r="D7" s="6" t="str">
        <f>'[19]Attach 3 (JV)'!F5</f>
        <v>To:</v>
      </c>
      <c r="F7" s="17"/>
      <c r="G7" s="3"/>
    </row>
    <row r="8" spans="1:7" ht="36" customHeight="1">
      <c r="A8" s="1399" t="str">
        <f>'Attach 3(JV)'!A8</f>
        <v/>
      </c>
      <c r="B8" s="1399"/>
      <c r="C8" s="1399"/>
      <c r="D8" s="44" t="str">
        <f>'[19]Attach 3 (JV)'!F6</f>
        <v>Contract Services</v>
      </c>
      <c r="F8" s="17"/>
      <c r="G8" s="3"/>
    </row>
    <row r="9" spans="1:7">
      <c r="A9" s="4" t="s">
        <v>344</v>
      </c>
      <c r="B9" s="1400">
        <f>'Attach 3(JV)'!B9</f>
        <v>0</v>
      </c>
      <c r="C9" s="1400"/>
      <c r="D9" s="44" t="str">
        <f>'[19]Attach 3 (JV)'!F7</f>
        <v>Power Grid Corporation of India Ltd.,</v>
      </c>
      <c r="F9" s="17"/>
      <c r="G9" s="3"/>
    </row>
    <row r="10" spans="1:7">
      <c r="A10" s="4" t="s">
        <v>346</v>
      </c>
      <c r="B10" s="1302">
        <f>'Attach 3(JV)'!B10</f>
        <v>0</v>
      </c>
      <c r="C10" s="1302"/>
      <c r="D10" s="44" t="str">
        <f>'[19]Attach 3 (JV)'!F8</f>
        <v>"Saudamini", Plot No.-2</v>
      </c>
      <c r="F10" s="17"/>
      <c r="G10" s="3"/>
    </row>
    <row r="11" spans="1:7">
      <c r="B11" s="1302">
        <f>'Attach 3(JV)'!B11</f>
        <v>0</v>
      </c>
      <c r="C11" s="1302"/>
      <c r="D11" s="44" t="str">
        <f>'[19]Attach 3 (JV)'!F9</f>
        <v xml:space="preserve">Sector-29, </v>
      </c>
    </row>
    <row r="12" spans="1:7">
      <c r="A12" s="299"/>
      <c r="B12" s="1302">
        <f>'Attach 3(JV)'!B12</f>
        <v>0</v>
      </c>
      <c r="C12" s="1302"/>
      <c r="D12" s="7" t="str">
        <f>'[19]Attach 3 (JV)'!F10</f>
        <v>Gurgaon (Haryana) - 122001</v>
      </c>
    </row>
    <row r="13" spans="1:7" ht="9.9499999999999993" customHeight="1">
      <c r="A13" s="299"/>
      <c r="B13" s="113"/>
      <c r="C13" s="113"/>
    </row>
    <row r="14" spans="1:7" ht="20.100000000000001" customHeight="1">
      <c r="A14" s="293" t="s">
        <v>339</v>
      </c>
    </row>
    <row r="15" spans="1:7" ht="45.75" customHeight="1">
      <c r="A15" s="1397" t="s">
        <v>1004</v>
      </c>
      <c r="B15" s="1397"/>
      <c r="C15" s="1397"/>
      <c r="D15" s="1397"/>
      <c r="E15" s="1397"/>
    </row>
    <row r="16" spans="1:7" ht="51.6" customHeight="1">
      <c r="A16" s="434" t="s">
        <v>342</v>
      </c>
      <c r="B16" s="434" t="s">
        <v>538</v>
      </c>
      <c r="C16" s="434" t="s">
        <v>388</v>
      </c>
      <c r="D16" s="434" t="s">
        <v>389</v>
      </c>
      <c r="E16" s="434" t="s">
        <v>955</v>
      </c>
    </row>
    <row r="17" spans="1:6" ht="13.5" customHeight="1">
      <c r="A17" s="448">
        <v>1</v>
      </c>
      <c r="B17" s="448">
        <v>2</v>
      </c>
      <c r="C17" s="448">
        <v>3</v>
      </c>
      <c r="D17" s="448">
        <v>4</v>
      </c>
      <c r="E17" s="448">
        <v>5</v>
      </c>
    </row>
    <row r="18" spans="1:6" ht="32.25" customHeight="1">
      <c r="A18" s="435" t="s">
        <v>539</v>
      </c>
      <c r="B18" s="435"/>
      <c r="C18" s="435"/>
      <c r="D18" s="435"/>
      <c r="E18" s="435"/>
    </row>
    <row r="19" spans="1:6" s="440" customFormat="1" ht="32.25" customHeight="1">
      <c r="A19" s="1386" t="s">
        <v>567</v>
      </c>
      <c r="B19" s="1387"/>
      <c r="C19" s="1387"/>
      <c r="D19" s="1388"/>
      <c r="E19" s="436"/>
      <c r="F19" s="439"/>
    </row>
    <row r="20" spans="1:6" s="442" customFormat="1" ht="37.5" customHeight="1">
      <c r="A20" s="463" t="s">
        <v>952</v>
      </c>
      <c r="B20" s="1392" t="s">
        <v>981</v>
      </c>
      <c r="C20" s="1392"/>
      <c r="D20" s="1392"/>
      <c r="E20" s="1392"/>
      <c r="F20" s="441"/>
    </row>
    <row r="21" spans="1:6" ht="59.25" customHeight="1">
      <c r="A21" s="443" t="s">
        <v>390</v>
      </c>
      <c r="B21" s="443" t="s">
        <v>542</v>
      </c>
      <c r="C21" s="629"/>
      <c r="D21" s="885" t="s">
        <v>1003</v>
      </c>
      <c r="E21" s="450"/>
    </row>
    <row r="22" spans="1:6" ht="67.150000000000006" customHeight="1">
      <c r="A22" s="443" t="s">
        <v>391</v>
      </c>
      <c r="B22" s="443" t="s">
        <v>543</v>
      </c>
      <c r="C22" s="629"/>
      <c r="D22" s="885" t="s">
        <v>957</v>
      </c>
      <c r="E22" s="450"/>
    </row>
    <row r="23" spans="1:6" ht="52.5" customHeight="1">
      <c r="A23" s="443" t="s">
        <v>540</v>
      </c>
      <c r="B23" s="443" t="s">
        <v>544</v>
      </c>
      <c r="C23" s="629"/>
      <c r="D23" s="885" t="s">
        <v>841</v>
      </c>
      <c r="E23" s="450"/>
    </row>
    <row r="24" spans="1:6" ht="45.75" customHeight="1">
      <c r="A24" s="443" t="s">
        <v>541</v>
      </c>
      <c r="B24" s="443" t="s">
        <v>545</v>
      </c>
      <c r="C24" s="629"/>
      <c r="D24" s="885" t="s">
        <v>546</v>
      </c>
      <c r="E24" s="450"/>
    </row>
    <row r="25" spans="1:6" ht="145.5" customHeight="1">
      <c r="A25" s="449" t="s">
        <v>853</v>
      </c>
      <c r="B25" s="449" t="s">
        <v>954</v>
      </c>
      <c r="C25" s="629"/>
      <c r="D25" s="885" t="s">
        <v>958</v>
      </c>
      <c r="E25" s="450"/>
    </row>
    <row r="26" spans="1:6" ht="35.25" customHeight="1">
      <c r="A26" s="1395" t="str">
        <f>IF(OR((SUM(C21:C25)&gt;0.85),SUM(C21:C25)&lt;0.85),"ERROR -Sum of all the coefficients including labour is not equal to 0.85","")</f>
        <v>ERROR -Sum of all the coefficients including labour is not equal to 0.85</v>
      </c>
      <c r="B26" s="1395"/>
      <c r="C26" s="1395"/>
      <c r="D26" s="1395"/>
      <c r="E26" s="1396"/>
    </row>
    <row r="27" spans="1:6" ht="24.75" customHeight="1">
      <c r="A27" s="1393" t="s">
        <v>724</v>
      </c>
      <c r="B27" s="1393"/>
      <c r="C27" s="1393"/>
      <c r="D27" s="1393"/>
      <c r="E27" s="1394"/>
    </row>
    <row r="28" spans="1:6" ht="20.100000000000001" customHeight="1">
      <c r="A28" s="463" t="s">
        <v>857</v>
      </c>
      <c r="B28" s="1392" t="s">
        <v>709</v>
      </c>
      <c r="C28" s="1392"/>
      <c r="D28" s="1392"/>
      <c r="E28" s="1392"/>
    </row>
    <row r="29" spans="1:6" ht="82.5">
      <c r="A29" s="443" t="s">
        <v>414</v>
      </c>
      <c r="B29" s="443" t="s">
        <v>547</v>
      </c>
      <c r="C29" s="304">
        <v>0.85</v>
      </c>
      <c r="D29" s="305" t="s">
        <v>561</v>
      </c>
      <c r="E29" s="450"/>
    </row>
    <row r="30" spans="1:6" s="440" customFormat="1" ht="20.100000000000001" customHeight="1">
      <c r="A30" s="867" t="s">
        <v>569</v>
      </c>
      <c r="B30" s="1386" t="s">
        <v>568</v>
      </c>
      <c r="C30" s="1387"/>
      <c r="D30" s="1387"/>
      <c r="E30" s="1388"/>
      <c r="F30" s="439"/>
    </row>
    <row r="31" spans="1:6" s="445" customFormat="1" ht="30" customHeight="1">
      <c r="A31" s="868" t="s">
        <v>392</v>
      </c>
      <c r="B31" s="1389" t="s">
        <v>582</v>
      </c>
      <c r="C31" s="1390"/>
      <c r="D31" s="1390"/>
      <c r="E31" s="1391"/>
      <c r="F31" s="444"/>
    </row>
    <row r="32" spans="1:6" ht="147" customHeight="1">
      <c r="A32" s="446" t="s">
        <v>390</v>
      </c>
      <c r="B32" s="446" t="s">
        <v>954</v>
      </c>
      <c r="C32" s="451">
        <v>0.8</v>
      </c>
      <c r="D32" s="305" t="s">
        <v>869</v>
      </c>
      <c r="E32" s="450"/>
    </row>
    <row r="33" spans="1:7" s="452" customFormat="1" ht="205.5" customHeight="1">
      <c r="A33" s="1042" t="s">
        <v>559</v>
      </c>
      <c r="B33" s="1043"/>
      <c r="C33" s="1043"/>
      <c r="D33" s="1043"/>
      <c r="E33" s="1044"/>
      <c r="F33" s="16"/>
    </row>
    <row r="34" spans="1:7" ht="20.100000000000001" customHeight="1">
      <c r="A34" s="453"/>
      <c r="B34" s="453"/>
      <c r="C34" s="453"/>
      <c r="D34" s="435"/>
      <c r="E34" s="435"/>
    </row>
    <row r="35" spans="1:7" s="293" customFormat="1">
      <c r="A35" s="316" t="s">
        <v>6</v>
      </c>
      <c r="B35" s="447" t="str">
        <f>'Attach 3(JV)'!B24</f>
        <v>--</v>
      </c>
      <c r="D35" s="316" t="s">
        <v>4</v>
      </c>
      <c r="E35" s="316" t="str">
        <f>'Attach 3(JV)'!E24</f>
        <v/>
      </c>
      <c r="G35" s="437"/>
    </row>
    <row r="36" spans="1:7" s="293" customFormat="1">
      <c r="A36" s="316" t="s">
        <v>7</v>
      </c>
      <c r="B36" s="316" t="str">
        <f>'Attach 3(JV)'!B25</f>
        <v/>
      </c>
      <c r="D36" s="316" t="s">
        <v>153</v>
      </c>
      <c r="E36" s="300" t="str">
        <f>'Attach 3(JV)'!E25</f>
        <v/>
      </c>
      <c r="G36" s="437"/>
    </row>
    <row r="37" spans="1:7" s="293" customFormat="1">
      <c r="A37" s="300"/>
      <c r="B37" s="300"/>
      <c r="C37" s="316"/>
      <c r="D37" s="315"/>
      <c r="E37" s="300"/>
      <c r="G37" s="437"/>
    </row>
  </sheetData>
  <sheetProtection algorithmName="SHA-512" hashValue="whUMRK/yAzeBgY8ZE4DBpPHvF5toaB61PZiKsAdPl5XTg9BBZDoqQyLDbjrsycCYaQhdcMBpwrRpwRSn+dhJNA==" saltValue="VVXPnyF/g8OYoJmtwdd+KA==" spinCount="100000" sheet="1" formatColumns="0" formatRows="0" selectLockedCells="1"/>
  <dataConsolidate link="1"/>
  <customSheetViews>
    <customSheetView guid="{7A521482-0921-4E40-B959-D8FD4CDE2E19}" scale="70" showPageBreaks="1" showGridLines="0" zeroValues="0" fitToPage="1" printArea="1" hiddenRows="1" hiddenColumns="1" view="pageBreakPreview">
      <selection activeCell="E21" sqref="E2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33F30260-5F26-454D-8BAF-A1CF75E5E970}" scale="70"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CDDDFC33-D7BE-49ED-A662-6DB8AC7AF358}" scale="70"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BCE30E3D-0C5D-4C23-ABC5-E7C2D3AC4971}" scale="85" showPageBreaks="1" showGridLines="0" zeroValues="0" fitToPage="1" printArea="1" hiddenRows="1" hiddenColumns="1" view="pageBreakPreview" topLeftCell="A21">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3"/>
      <headerFooter alignWithMargins="0">
        <oddFooter>&amp;R&amp;"Book Antiqua,Bold"&amp;8 Page &amp;P of &amp;N</oddFooter>
      </headerFooter>
    </customSheetView>
    <customSheetView guid="{4B898AE2-7356-489E-882D-EC3B09CB95AA}" scale="70" showPageBreaks="1" showGridLines="0" zeroValues="0" fitToPage="1" printArea="1" hiddenRows="1" hiddenColumns="1" view="pageBreakPreview" topLeftCell="A10">
      <selection activeCell="C22" sqref="C22"/>
      <pageMargins left="0.7" right="0.25" top="0.47" bottom="0.48" header="0.28000000000000003" footer="0.23"/>
      <pageSetup scale="82" fitToHeight="0" orientation="portrait" r:id="rId24"/>
      <headerFooter alignWithMargins="0">
        <oddFooter>&amp;R&amp;"Book Antiqua,Bold"&amp;8 Page &amp;P of &amp;N</oddFooter>
      </headerFooter>
    </customSheetView>
    <customSheetView guid="{9F341631-288D-49D9-8F81-65CCC818C9BA}" scale="70" showPageBreaks="1" showGridLines="0" zeroValues="0" fitToPage="1" printArea="1" hiddenRows="1" hiddenColumns="1" view="pageBreakPreview" topLeftCell="A20">
      <selection activeCell="E29" sqref="E29"/>
      <pageMargins left="0.7" right="0.25" top="0.47" bottom="0.48" header="0.28000000000000003" footer="0.23"/>
      <pageSetup scale="82" fitToHeight="0" orientation="portrait" r:id="rId25"/>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5">
    <dataValidation type="list" allowBlank="1" showInputMessage="1" showErrorMessage="1" sqref="C21" xr:uid="{00000000-0002-0000-1100-000000000000}">
      <formula1>"0.27,0.28,0.29,0.30,0.31,0.32,0.33"</formula1>
    </dataValidation>
    <dataValidation type="list" allowBlank="1" showInputMessage="1" showErrorMessage="1" sqref="C25" xr:uid="{00000000-0002-0000-1100-000001000000}">
      <formula1>"0.14,0.15,0.16,0.17"</formula1>
    </dataValidation>
    <dataValidation type="list" allowBlank="1" showInputMessage="1" showErrorMessage="1" sqref="C24" xr:uid="{00000000-0002-0000-1100-000002000000}">
      <formula1>"0.05,0.06"</formula1>
    </dataValidation>
    <dataValidation type="list" allowBlank="1" showInputMessage="1" showErrorMessage="1" sqref="C22" xr:uid="{00000000-0002-0000-1100-000003000000}">
      <formula1>"0.25,0.26,0.27,0.28,0.29,0.30,0.31"</formula1>
    </dataValidation>
    <dataValidation type="list" allowBlank="1" showInputMessage="1" showErrorMessage="1" sqref="C23" xr:uid="{AB261168-C53B-4F81-86D7-7E954E706C49}">
      <formula1>"0.06,0.07,0.08"</formula1>
    </dataValidation>
  </dataValidations>
  <pageMargins left="0.7" right="0.25" top="0.47" bottom="0.48" header="0.28000000000000003" footer="0.23"/>
  <pageSetup scale="82" fitToHeight="0" orientation="portrait" r:id="rId26"/>
  <headerFooter alignWithMargins="0">
    <oddFooter>&amp;R&amp;"Book Antiqua,Bold"&amp;8 Page &amp;P of &amp;N</oddFooter>
  </headerFooter>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90" zoomScaleSheetLayoutView="90" workbookViewId="0">
      <selection activeCell="C2" sqref="C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79" customFormat="1" ht="15">
      <c r="A1" s="627" t="str">
        <f>'Attach 3(JV)'!A1</f>
        <v>Specification No. :CC/NT/W-TR/DOM/A02/23/01478/ 5002002700</v>
      </c>
      <c r="B1" s="618"/>
      <c r="C1" s="618"/>
      <c r="D1" s="618"/>
      <c r="E1" s="628" t="str">
        <f>"Attachment-13 " &amp; 'Attach 3(JV)'!AT1</f>
        <v xml:space="preserve">Attachment-13 </v>
      </c>
      <c r="F1" s="80"/>
      <c r="G1" s="80"/>
      <c r="H1" s="80"/>
    </row>
    <row r="3" spans="1:9" ht="75" customHeight="1">
      <c r="A3" s="1357" t="str">
        <f>'Attach 3(JV)'!A3</f>
        <v>Transformer Package-TR38: 3 X 500MVA, 400/220kV (3-Ph) Transformer at Fathegarh-III PS  under Transmission system for evacuation of power from REZ in Rajasthan (20GW) under Phase-III Part E1</v>
      </c>
      <c r="B3" s="1358"/>
      <c r="C3" s="1358"/>
      <c r="D3" s="1358"/>
      <c r="E3" s="1358"/>
      <c r="F3" s="13"/>
      <c r="G3" s="14"/>
      <c r="H3" s="13"/>
    </row>
    <row r="4" spans="1:9" ht="20.100000000000001" customHeight="1">
      <c r="A4" s="15"/>
      <c r="H4" s="17"/>
      <c r="I4" s="1"/>
    </row>
    <row r="5" spans="1:9" ht="20.100000000000001" customHeight="1">
      <c r="A5" s="985" t="s">
        <v>0</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1" t="str">
        <f>'Attach 3(JV)'!A8</f>
        <v/>
      </c>
      <c r="B8" s="991"/>
      <c r="C8" s="991"/>
      <c r="D8" s="991"/>
      <c r="E8" s="2" t="str">
        <f>'Attach 3(JV)'!E8</f>
        <v>Contract Services</v>
      </c>
      <c r="H8" s="17"/>
      <c r="I8" s="3"/>
    </row>
    <row r="9" spans="1:9" ht="20.100000000000001" customHeight="1">
      <c r="A9" s="4" t="s">
        <v>344</v>
      </c>
      <c r="B9" s="1302">
        <f>'Attach 3(JV)'!B9</f>
        <v>0</v>
      </c>
      <c r="C9" s="1302"/>
      <c r="D9" s="1302"/>
      <c r="E9" s="2" t="str">
        <f>'Attach 3(JV)'!E9</f>
        <v>Power Grid Corporation of India Ltd.,</v>
      </c>
      <c r="H9" s="17"/>
      <c r="I9" s="3"/>
    </row>
    <row r="10" spans="1:9" ht="20.100000000000001" customHeight="1">
      <c r="A10" s="4" t="s">
        <v>346</v>
      </c>
      <c r="B10" s="1302">
        <f>'Attach 3(JV)'!B10</f>
        <v>0</v>
      </c>
      <c r="C10" s="1302"/>
      <c r="D10" s="1302"/>
      <c r="E10" s="2" t="str">
        <f>'Attach 3(JV)'!E10</f>
        <v>"Saudamini", Plot No. 2, Sector 29</v>
      </c>
      <c r="H10" s="17"/>
      <c r="I10" s="3"/>
    </row>
    <row r="11" spans="1:9" ht="20.100000000000001" customHeight="1">
      <c r="B11" s="1302">
        <f>'Attach 3(JV)'!B11</f>
        <v>0</v>
      </c>
      <c r="C11" s="1302"/>
      <c r="D11" s="1302"/>
      <c r="E11" s="2" t="str">
        <f>'Attach 3(JV)'!E11</f>
        <v>Gurgaon (Haryana) - 122001</v>
      </c>
      <c r="G11" s="42" t="s">
        <v>470</v>
      </c>
    </row>
    <row r="12" spans="1:9" ht="20.100000000000001" customHeight="1">
      <c r="A12" s="19"/>
      <c r="B12" s="1302">
        <f>'Attach 3(JV)'!B12</f>
        <v>0</v>
      </c>
      <c r="C12" s="1302"/>
      <c r="D12" s="1302"/>
      <c r="E12" s="2"/>
    </row>
    <row r="13" spans="1:9" ht="20.100000000000001" customHeight="1">
      <c r="A13" s="19"/>
      <c r="B13" s="113"/>
      <c r="C13" s="113"/>
      <c r="D13" s="113"/>
      <c r="E13" s="12"/>
    </row>
    <row r="14" spans="1:9" ht="20.100000000000001" customHeight="1">
      <c r="A14" s="16" t="s">
        <v>339</v>
      </c>
    </row>
    <row r="15" spans="1:9" ht="20.100000000000001" customHeight="1">
      <c r="A15" s="19"/>
    </row>
    <row r="16" spans="1:9" ht="45" customHeight="1">
      <c r="A16" s="1220" t="s">
        <v>1</v>
      </c>
      <c r="B16" s="1220"/>
      <c r="C16" s="1220"/>
      <c r="D16" s="1220"/>
      <c r="E16" s="1220"/>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2" t="str">
        <f>'Attach 3(JV)'!B24</f>
        <v>--</v>
      </c>
      <c r="C24" s="27"/>
      <c r="D24" s="24" t="s">
        <v>4</v>
      </c>
      <c r="E24" s="253" t="str">
        <f>'Attach 3(JV)'!E24</f>
        <v/>
      </c>
    </row>
    <row r="25" spans="1:5" ht="33" customHeight="1">
      <c r="A25" s="23" t="s">
        <v>7</v>
      </c>
      <c r="B25" s="253" t="str">
        <f>'Attach 3(JV)'!B25</f>
        <v/>
      </c>
      <c r="C25" s="27"/>
      <c r="D25" s="24" t="s">
        <v>5</v>
      </c>
      <c r="E25" s="253"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7A521482-0921-4E40-B959-D8FD4CDE2E19}"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33F30260-5F26-454D-8BAF-A1CF75E5E970}"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CDDDFC33-D7BE-49ED-A662-6DB8AC7AF358}" scale="90" showPageBreaks="1" showGridLines="0" fitToPage="1" printArea="1" view="pageBreakPreview" topLeftCell="A4">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BCE30E3D-0C5D-4C23-ABC5-E7C2D3AC4971}" scale="90" showPageBreaks="1" showGridLines="0" fitToPage="1" printArea="1" view="pageBreakPreview" topLeftCell="A4">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4"/>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3"/>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4"/>
      <headerFooter alignWithMargins="0">
        <oddFooter>&amp;R&amp;"Book Antiqua,Bold"&amp;8 Page &amp;P of &amp;N</oddFooter>
      </headerFooter>
    </customSheetView>
    <customSheetView guid="{4B898AE2-7356-489E-882D-EC3B09CB95AA}" scale="90" showPageBreaks="1" showGridLines="0" fitToPage="1" printArea="1" view="pageBreakPreview" topLeftCell="A4">
      <selection activeCell="C2" sqref="C2"/>
      <pageMargins left="0.75" right="0.63" top="0.57999999999999996" bottom="0.6" header="0.34" footer="0.35"/>
      <pageSetup scale="86" orientation="portrait" r:id="rId45"/>
      <headerFooter alignWithMargins="0">
        <oddFooter>&amp;R&amp;"Book Antiqua,Bold"&amp;8 Page &amp;P of &amp;N</oddFooter>
      </headerFooter>
    </customSheetView>
    <customSheetView guid="{9F341631-288D-49D9-8F81-65CCC818C9BA}" scale="90" showPageBreaks="1" showGridLines="0" fitToPage="1" printArea="1" view="pageBreakPreview" topLeftCell="A4">
      <selection activeCell="C2" sqref="C2"/>
      <pageMargins left="0.75" right="0.63" top="0.57999999999999996" bottom="0.6" header="0.34" footer="0.35"/>
      <pageSetup scale="86" orientation="portrait" r:id="rId4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7"/>
  <headerFooter alignWithMargins="0">
    <oddFooter>&amp;R&amp;"Book Antiqua,Bold"&amp;8 Page &amp;P of &amp;N</oddFooter>
  </headerFooter>
  <drawing r:id="rId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tabSelected="1" view="pageBreakPreview" zoomScale="85" zoomScaleNormal="100" zoomScaleSheetLayoutView="85" workbookViewId="0">
      <selection activeCell="C5" sqref="C5:E5"/>
    </sheetView>
  </sheetViews>
  <sheetFormatPr defaultColWidth="9.140625" defaultRowHeight="13.5"/>
  <cols>
    <col min="1" max="1" width="9.85546875" style="98" customWidth="1"/>
    <col min="2" max="2" width="12.7109375" style="98" customWidth="1"/>
    <col min="3" max="3" width="44.140625" style="98" customWidth="1"/>
    <col min="4" max="4" width="60.5703125" style="98" customWidth="1"/>
    <col min="5" max="5" width="12.85546875" style="98" customWidth="1"/>
    <col min="6" max="6" width="9.85546875" style="95" customWidth="1"/>
    <col min="7" max="9" width="9.140625" style="95"/>
    <col min="10" max="16384" width="9.140625" style="92"/>
  </cols>
  <sheetData>
    <row r="1" spans="1:12" ht="18" customHeight="1">
      <c r="A1" s="944" t="s">
        <v>956</v>
      </c>
      <c r="B1" s="947" t="s">
        <v>128</v>
      </c>
      <c r="C1" s="947"/>
      <c r="D1" s="947"/>
      <c r="E1" s="947"/>
      <c r="F1" s="944" t="str">
        <f>": Transformer Package -" &amp; Basic!B2 &amp; " :"</f>
        <v>: Transformer Package -TR-38 :</v>
      </c>
      <c r="G1" s="89"/>
      <c r="H1" s="90"/>
      <c r="I1" s="90"/>
      <c r="J1" s="91"/>
      <c r="L1" s="92" t="s">
        <v>470</v>
      </c>
    </row>
    <row r="2" spans="1:12" ht="74.25" customHeight="1">
      <c r="A2" s="945"/>
      <c r="B2" s="948" t="str">
        <f>Basic!B1</f>
        <v>Transformer Package-TR38: 3 X 500MVA, 400/220kV (3-Ph) Transformer at Fathegarh-III PS  under Transmission system for evacuation of power from REZ in Rajasthan (20GW) under Phase-III Part E1</v>
      </c>
      <c r="C2" s="949"/>
      <c r="D2" s="949"/>
      <c r="E2" s="950"/>
      <c r="F2" s="945"/>
      <c r="G2" s="89"/>
      <c r="H2" s="90"/>
      <c r="I2" s="90"/>
      <c r="J2" s="91"/>
    </row>
    <row r="3" spans="1:12" ht="21" customHeight="1">
      <c r="A3" s="945"/>
      <c r="B3" s="965" t="str">
        <f>"Specification No.: " &amp; Basic!B3</f>
        <v>Specification No.: CC/NT/W-TR/DOM/A02/23/01478/ 5002002700</v>
      </c>
      <c r="C3" s="965"/>
      <c r="D3" s="965"/>
      <c r="E3" s="965"/>
      <c r="F3" s="945"/>
      <c r="G3" s="89"/>
      <c r="H3" s="90"/>
      <c r="I3" s="90"/>
      <c r="J3" s="91"/>
    </row>
    <row r="4" spans="1:12" s="104" customFormat="1" ht="18" customHeight="1">
      <c r="A4" s="945"/>
      <c r="B4" s="272">
        <v>1</v>
      </c>
      <c r="C4" s="964" t="s">
        <v>129</v>
      </c>
      <c r="D4" s="964"/>
      <c r="E4" s="964"/>
      <c r="F4" s="945"/>
      <c r="G4" s="101"/>
      <c r="H4" s="101"/>
      <c r="I4" s="102"/>
      <c r="J4" s="103"/>
    </row>
    <row r="5" spans="1:12" s="104" customFormat="1" ht="31.5" customHeight="1">
      <c r="A5" s="945"/>
      <c r="B5" s="273">
        <v>2</v>
      </c>
      <c r="C5" s="964" t="s">
        <v>507</v>
      </c>
      <c r="D5" s="964"/>
      <c r="E5" s="964"/>
      <c r="F5" s="945"/>
      <c r="G5" s="100"/>
      <c r="H5" s="102"/>
      <c r="I5" s="102"/>
      <c r="J5" s="103"/>
    </row>
    <row r="6" spans="1:12" s="104" customFormat="1" ht="23.25" customHeight="1">
      <c r="A6" s="945"/>
      <c r="B6" s="273">
        <v>3</v>
      </c>
      <c r="C6" s="952" t="s">
        <v>997</v>
      </c>
      <c r="D6" s="952"/>
      <c r="E6" s="952"/>
      <c r="F6" s="945"/>
      <c r="G6" s="100"/>
      <c r="H6" s="102"/>
      <c r="I6" s="102"/>
      <c r="J6" s="103"/>
    </row>
    <row r="7" spans="1:12" s="104" customFormat="1" ht="25.15" customHeight="1">
      <c r="A7" s="945"/>
      <c r="B7" s="273">
        <v>4</v>
      </c>
      <c r="C7" s="964" t="s">
        <v>160</v>
      </c>
      <c r="D7" s="964"/>
      <c r="E7" s="964"/>
      <c r="F7" s="945"/>
      <c r="G7" s="100"/>
      <c r="H7" s="102"/>
      <c r="I7" s="102"/>
      <c r="J7" s="103"/>
    </row>
    <row r="8" spans="1:12" s="104" customFormat="1" ht="37.5" customHeight="1">
      <c r="A8" s="945"/>
      <c r="B8" s="273">
        <v>5</v>
      </c>
      <c r="C8" s="964" t="s">
        <v>478</v>
      </c>
      <c r="D8" s="964"/>
      <c r="E8" s="964"/>
      <c r="F8" s="945"/>
      <c r="G8" s="100"/>
      <c r="H8" s="102"/>
      <c r="I8" s="102"/>
      <c r="J8" s="103"/>
    </row>
    <row r="9" spans="1:12" s="104" customFormat="1" ht="22.5" customHeight="1">
      <c r="A9" s="945"/>
      <c r="B9" s="274">
        <v>6</v>
      </c>
      <c r="C9" s="951" t="s">
        <v>469</v>
      </c>
      <c r="D9" s="951"/>
      <c r="E9" s="951"/>
      <c r="F9" s="945"/>
      <c r="G9" s="100"/>
      <c r="H9" s="102"/>
      <c r="I9" s="102"/>
      <c r="J9" s="103"/>
    </row>
    <row r="10" spans="1:12" s="104" customFormat="1" ht="29.25" customHeight="1">
      <c r="A10" s="945"/>
      <c r="B10" s="274">
        <v>7</v>
      </c>
      <c r="C10" s="951" t="s">
        <v>506</v>
      </c>
      <c r="D10" s="951"/>
      <c r="E10" s="951"/>
      <c r="F10" s="945"/>
      <c r="G10" s="100"/>
      <c r="H10" s="102"/>
      <c r="I10" s="102"/>
      <c r="J10" s="271"/>
    </row>
    <row r="11" spans="1:12" s="104" customFormat="1" ht="25.15" customHeight="1">
      <c r="A11" s="945"/>
      <c r="B11" s="604">
        <v>8</v>
      </c>
      <c r="C11" s="951" t="s">
        <v>699</v>
      </c>
      <c r="D11" s="951"/>
      <c r="E11" s="951"/>
      <c r="F11" s="945"/>
      <c r="G11" s="100"/>
      <c r="H11" s="102"/>
      <c r="I11" s="102"/>
      <c r="J11" s="271"/>
    </row>
    <row r="12" spans="1:12" s="104" customFormat="1" ht="23.45" customHeight="1">
      <c r="A12" s="945"/>
      <c r="B12" s="604">
        <v>9</v>
      </c>
      <c r="C12" s="952" t="s">
        <v>700</v>
      </c>
      <c r="D12" s="952"/>
      <c r="E12" s="953"/>
      <c r="F12" s="945"/>
      <c r="G12" s="100"/>
      <c r="H12" s="102"/>
      <c r="I12" s="102"/>
      <c r="J12" s="271"/>
    </row>
    <row r="13" spans="1:12" s="104" customFormat="1" ht="54" customHeight="1">
      <c r="A13" s="945"/>
      <c r="B13" s="604">
        <v>10</v>
      </c>
      <c r="C13" s="952" t="s">
        <v>701</v>
      </c>
      <c r="D13" s="952"/>
      <c r="E13" s="953"/>
      <c r="F13" s="945"/>
      <c r="G13" s="100"/>
      <c r="H13" s="102"/>
      <c r="I13" s="102"/>
      <c r="J13" s="271"/>
    </row>
    <row r="14" spans="1:12" s="104" customFormat="1" ht="33.75" customHeight="1">
      <c r="A14" s="945"/>
      <c r="B14" s="604">
        <v>11</v>
      </c>
      <c r="C14" s="952" t="s">
        <v>862</v>
      </c>
      <c r="D14" s="952"/>
      <c r="E14" s="953"/>
      <c r="F14" s="945"/>
      <c r="G14" s="100"/>
      <c r="H14" s="102"/>
      <c r="I14" s="102"/>
      <c r="J14" s="271"/>
    </row>
    <row r="15" spans="1:12" s="104" customFormat="1" ht="21" customHeight="1">
      <c r="A15" s="945"/>
      <c r="B15" s="604">
        <v>12</v>
      </c>
      <c r="C15" s="952" t="s">
        <v>863</v>
      </c>
      <c r="D15" s="952"/>
      <c r="E15" s="953"/>
      <c r="F15" s="945"/>
      <c r="G15" s="100"/>
      <c r="H15" s="102"/>
      <c r="I15" s="102"/>
      <c r="J15" s="271"/>
    </row>
    <row r="16" spans="1:12" s="104" customFormat="1" ht="33" customHeight="1">
      <c r="A16" s="945"/>
      <c r="B16" s="604">
        <v>13</v>
      </c>
      <c r="C16" s="952" t="s">
        <v>861</v>
      </c>
      <c r="D16" s="952"/>
      <c r="E16" s="953"/>
      <c r="F16" s="945"/>
      <c r="G16" s="100"/>
      <c r="H16" s="102"/>
      <c r="I16" s="102"/>
      <c r="J16" s="271"/>
    </row>
    <row r="17" spans="1:10" s="104" customFormat="1" ht="20.25" customHeight="1">
      <c r="A17" s="945"/>
      <c r="B17" s="604">
        <v>14</v>
      </c>
      <c r="C17" s="952" t="s">
        <v>864</v>
      </c>
      <c r="D17" s="952"/>
      <c r="E17" s="953"/>
      <c r="F17" s="945"/>
      <c r="G17" s="100"/>
      <c r="H17" s="102"/>
      <c r="I17" s="102"/>
      <c r="J17" s="271"/>
    </row>
    <row r="18" spans="1:10" s="104" customFormat="1" ht="20.25" customHeight="1">
      <c r="A18" s="945"/>
      <c r="B18" s="604">
        <v>15</v>
      </c>
      <c r="C18" s="952" t="s">
        <v>870</v>
      </c>
      <c r="D18" s="952"/>
      <c r="E18" s="953"/>
      <c r="F18" s="945"/>
      <c r="G18" s="100"/>
      <c r="H18" s="102"/>
      <c r="I18" s="102"/>
      <c r="J18" s="271"/>
    </row>
    <row r="19" spans="1:10" s="104" customFormat="1" ht="20.25" customHeight="1">
      <c r="A19" s="945"/>
      <c r="B19" s="604">
        <v>16</v>
      </c>
      <c r="C19" s="952" t="s">
        <v>998</v>
      </c>
      <c r="D19" s="952"/>
      <c r="E19" s="953"/>
      <c r="F19" s="945"/>
      <c r="G19" s="100"/>
      <c r="H19" s="102"/>
      <c r="I19" s="102"/>
      <c r="J19" s="271"/>
    </row>
    <row r="20" spans="1:10" s="104" customFormat="1" ht="20.25" hidden="1" customHeight="1">
      <c r="A20" s="945"/>
      <c r="B20" s="604"/>
      <c r="C20" s="952"/>
      <c r="D20" s="952"/>
      <c r="E20" s="953"/>
      <c r="F20" s="945"/>
      <c r="G20" s="100"/>
      <c r="H20" s="102"/>
      <c r="I20" s="102"/>
      <c r="J20" s="271"/>
    </row>
    <row r="21" spans="1:10" s="104" customFormat="1" ht="20.25" hidden="1" customHeight="1">
      <c r="A21" s="945"/>
      <c r="B21" s="604"/>
      <c r="C21" s="952"/>
      <c r="D21" s="952"/>
      <c r="E21" s="953"/>
      <c r="F21" s="945"/>
      <c r="G21" s="100"/>
      <c r="H21" s="102"/>
      <c r="I21" s="102"/>
      <c r="J21" s="271"/>
    </row>
    <row r="22" spans="1:10" s="104" customFormat="1" ht="37.5" customHeight="1">
      <c r="A22" s="945"/>
      <c r="B22" s="275" t="s">
        <v>384</v>
      </c>
      <c r="C22" s="966" t="s">
        <v>865</v>
      </c>
      <c r="D22" s="966"/>
      <c r="E22" s="967"/>
      <c r="F22" s="945"/>
      <c r="G22" s="100"/>
      <c r="H22" s="102"/>
      <c r="I22" s="102"/>
      <c r="J22" s="103"/>
    </row>
    <row r="23" spans="1:10" ht="17.25" customHeight="1">
      <c r="A23" s="945"/>
      <c r="B23" s="276"/>
      <c r="C23" s="276"/>
      <c r="D23" s="276"/>
      <c r="E23" s="276"/>
      <c r="F23" s="945"/>
      <c r="G23" s="89"/>
      <c r="H23" s="90"/>
      <c r="I23" s="90"/>
      <c r="J23" s="91"/>
    </row>
    <row r="24" spans="1:10" ht="30" customHeight="1">
      <c r="A24" s="945"/>
      <c r="B24" s="963"/>
      <c r="C24" s="963"/>
      <c r="D24" s="963"/>
      <c r="E24" s="963"/>
      <c r="F24" s="945"/>
      <c r="G24" s="89"/>
      <c r="H24" s="90"/>
      <c r="I24" s="90"/>
      <c r="J24" s="91"/>
    </row>
    <row r="25" spans="1:10" ht="21.75" customHeight="1">
      <c r="A25" s="945"/>
      <c r="B25" s="94"/>
      <c r="C25" s="94"/>
      <c r="D25" s="94"/>
      <c r="E25" s="94"/>
      <c r="F25" s="945"/>
      <c r="G25" s="89"/>
      <c r="H25" s="90"/>
      <c r="I25" s="90"/>
      <c r="J25" s="91"/>
    </row>
    <row r="26" spans="1:10" ht="24" customHeight="1">
      <c r="A26" s="945"/>
      <c r="B26" s="954"/>
      <c r="C26" s="955"/>
      <c r="D26" s="955"/>
      <c r="E26" s="956"/>
      <c r="F26" s="945"/>
    </row>
    <row r="27" spans="1:10" ht="15.95" customHeight="1">
      <c r="A27" s="945"/>
      <c r="B27" s="957"/>
      <c r="C27" s="958"/>
      <c r="D27" s="958"/>
      <c r="E27" s="959"/>
      <c r="F27" s="945"/>
      <c r="G27" s="89"/>
      <c r="H27" s="90"/>
      <c r="I27" s="90"/>
      <c r="J27" s="91"/>
    </row>
    <row r="28" spans="1:10" ht="17.25" customHeight="1">
      <c r="A28" s="945"/>
      <c r="B28" s="957"/>
      <c r="C28" s="958"/>
      <c r="D28" s="958"/>
      <c r="E28" s="959"/>
      <c r="F28" s="945"/>
      <c r="G28" s="96"/>
      <c r="H28" s="96"/>
      <c r="I28" s="96"/>
      <c r="J28" s="96"/>
    </row>
    <row r="29" spans="1:10" ht="24" customHeight="1">
      <c r="A29" s="946"/>
      <c r="B29" s="960"/>
      <c r="C29" s="961"/>
      <c r="D29" s="961"/>
      <c r="E29" s="962"/>
      <c r="F29" s="946"/>
      <c r="G29" s="96"/>
      <c r="H29" s="96"/>
      <c r="I29" s="96"/>
      <c r="J29" s="96"/>
    </row>
    <row r="30" spans="1:10" ht="15.75">
      <c r="A30" s="97"/>
      <c r="B30" s="93"/>
      <c r="C30" s="93"/>
      <c r="D30" s="93"/>
      <c r="E30" s="93"/>
      <c r="F30" s="90"/>
      <c r="G30" s="90"/>
      <c r="H30" s="90"/>
      <c r="I30" s="90"/>
      <c r="J30" s="91"/>
    </row>
    <row r="31" spans="1:10" ht="15.75">
      <c r="A31" s="97"/>
      <c r="B31" s="97"/>
      <c r="C31" s="97"/>
      <c r="D31" s="97"/>
      <c r="E31" s="97"/>
      <c r="F31" s="90"/>
      <c r="G31" s="90"/>
      <c r="H31" s="90"/>
      <c r="I31" s="90"/>
      <c r="J31" s="91"/>
    </row>
  </sheetData>
  <sheetProtection formatColumns="0" formatRows="0" selectLockedCells="1"/>
  <customSheetViews>
    <customSheetView guid="{7A521482-0921-4E40-B959-D8FD4CDE2E19}"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33F30260-5F26-454D-8BAF-A1CF75E5E970}" scale="85" showPageBreaks="1" showGridLines="0" printArea="1" hiddenRows="1" view="pageBreakPreview" topLeftCell="A10">
      <selection activeCell="C5" sqref="C5:E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CDDDFC33-D7BE-49ED-A662-6DB8AC7AF358}"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CE30E3D-0C5D-4C23-ABC5-E7C2D3AC4971}" scale="85" showPageBreaks="1" showGridLines="0" printArea="1" hiddenRows="1" view="pageBreakPreview" topLeftCell="A4">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12"/>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4"/>
      <headerFooter alignWithMargins="0"/>
    </customSheetView>
    <customSheetView guid="{4B898AE2-7356-489E-882D-EC3B09CB95AA}" scale="85" showPageBreaks="1" showGridLines="0" printArea="1" hiddenRows="1" view="pageBreakPreview" topLeftCell="A7">
      <selection activeCell="B22" sqref="B22"/>
      <pageMargins left="0.15748031496063" right="0.23622047244094499" top="0.78" bottom="0.98425196850393704" header="0.35433070866141703" footer="0.511811023622047"/>
      <printOptions horizontalCentered="1"/>
      <pageSetup paperSize="9" scale="95" orientation="landscape" r:id="rId45"/>
      <headerFooter alignWithMargins="0"/>
    </customSheetView>
    <customSheetView guid="{9F341631-288D-49D9-8F81-65CCC818C9BA}" scale="85" showPageBreaks="1" showGridLines="0" printArea="1" hiddenRows="1" view="pageBreakPreview">
      <selection activeCell="B22" sqref="B22"/>
      <pageMargins left="0.15748031496063" right="0.23622047244094499" top="0.78" bottom="0.98425196850393704" header="0.35433070866141703" footer="0.511811023622047"/>
      <printOptions horizontalCentered="1"/>
      <pageSetup paperSize="9" scale="95" orientation="landscape" r:id="rId46"/>
      <headerFooter alignWithMargins="0"/>
    </customSheetView>
  </customSheetViews>
  <mergeCells count="26">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A1:A29"/>
    <mergeCell ref="B1:E1"/>
    <mergeCell ref="B2:E2"/>
    <mergeCell ref="C11:E11"/>
    <mergeCell ref="C12:E12"/>
    <mergeCell ref="C13:E13"/>
    <mergeCell ref="C16:E16"/>
    <mergeCell ref="C15:E15"/>
    <mergeCell ref="C21:E21"/>
    <mergeCell ref="B26:E29"/>
    <mergeCell ref="C18:E18"/>
  </mergeCells>
  <phoneticPr fontId="29" type="noConversion"/>
  <printOptions horizontalCentered="1"/>
  <pageMargins left="0.15748031496063" right="0.23622047244094499" top="0.78" bottom="0.98425196850393704" header="0.35433070866141703" footer="0.511811023622047"/>
  <pageSetup paperSize="9" scale="95" orientation="landscape" r:id="rId47"/>
  <headerFooter alignWithMargins="0"/>
  <drawing r:id="rId4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79" customFormat="1" ht="15">
      <c r="A1" s="1300" t="str">
        <f>'Attach 3(JV)'!A1</f>
        <v>Specification No. :CC/NT/W-TR/DOM/A02/23/01478/ 5002002700</v>
      </c>
      <c r="B1" s="1300"/>
      <c r="C1" s="1300"/>
      <c r="D1" s="1300"/>
      <c r="E1" s="617" t="str">
        <f>"Attachment-14 " &amp; 'Attach 3(JV)'!AT1</f>
        <v xml:space="preserve">Attachment-14 </v>
      </c>
      <c r="F1" s="80"/>
      <c r="G1" s="80"/>
      <c r="H1" s="80"/>
    </row>
    <row r="3" spans="1:9" ht="83.25" customHeight="1">
      <c r="A3" s="1357" t="str">
        <f>'Attach 3(JV)'!A3</f>
        <v>Transformer Package-TR38: 3 X 500MVA, 400/220kV (3-Ph) Transformer at Fathegarh-III PS  under Transmission system for evacuation of power from REZ in Rajasthan (20GW) under Phase-III Part E1</v>
      </c>
      <c r="B3" s="1358"/>
      <c r="C3" s="1358"/>
      <c r="D3" s="1358"/>
      <c r="E3" s="1358"/>
      <c r="F3" s="13"/>
      <c r="G3" s="14"/>
      <c r="H3" s="13"/>
    </row>
    <row r="4" spans="1:9" ht="20.100000000000001" customHeight="1">
      <c r="A4" s="15"/>
      <c r="H4" s="17"/>
      <c r="I4" s="1"/>
    </row>
    <row r="5" spans="1:9" ht="20.100000000000001" customHeight="1">
      <c r="A5" s="985" t="s">
        <v>408</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1" t="str">
        <f>'Attach 3(JV)'!A8</f>
        <v/>
      </c>
      <c r="B8" s="991"/>
      <c r="C8" s="991"/>
      <c r="D8" s="991"/>
      <c r="E8" s="2" t="str">
        <f>'Attach 3(JV)'!E8</f>
        <v>Contract Services</v>
      </c>
      <c r="H8" s="17"/>
      <c r="I8" s="3"/>
    </row>
    <row r="9" spans="1:9" ht="20.100000000000001" customHeight="1">
      <c r="A9" s="4" t="s">
        <v>344</v>
      </c>
      <c r="B9" s="1302">
        <f>'Attach 3(JV)'!B9</f>
        <v>0</v>
      </c>
      <c r="C9" s="1302"/>
      <c r="D9" s="1302"/>
      <c r="E9" s="2" t="str">
        <f>'Attach 3(JV)'!E9</f>
        <v>Power Grid Corporation of India Ltd.,</v>
      </c>
      <c r="H9" s="17"/>
      <c r="I9" s="3"/>
    </row>
    <row r="10" spans="1:9" ht="20.100000000000001" customHeight="1">
      <c r="A10" s="4" t="s">
        <v>346</v>
      </c>
      <c r="B10" s="1302">
        <f>'Attach 3(JV)'!B10</f>
        <v>0</v>
      </c>
      <c r="C10" s="1302"/>
      <c r="D10" s="1302"/>
      <c r="E10" s="2" t="str">
        <f>'Attach 3(JV)'!E10</f>
        <v>"Saudamini", Plot No. 2, Sector 29</v>
      </c>
      <c r="H10" s="17"/>
      <c r="I10" s="3"/>
    </row>
    <row r="11" spans="1:9" ht="20.100000000000001" customHeight="1">
      <c r="B11" s="1302">
        <f>'Attach 3(JV)'!B11</f>
        <v>0</v>
      </c>
      <c r="C11" s="1302"/>
      <c r="D11" s="1302"/>
      <c r="E11" s="2" t="str">
        <f>'Attach 3(JV)'!E11</f>
        <v>Gurgaon (Haryana) - 122001</v>
      </c>
    </row>
    <row r="12" spans="1:9" ht="20.100000000000001" customHeight="1">
      <c r="A12" s="19"/>
      <c r="B12" s="1302">
        <f>'Attach 3(JV)'!B12</f>
        <v>0</v>
      </c>
      <c r="C12" s="1302"/>
      <c r="D12" s="1302"/>
      <c r="E12" s="2"/>
    </row>
    <row r="13" spans="1:9" ht="20.100000000000001" customHeight="1">
      <c r="A13" s="19"/>
      <c r="B13" s="113"/>
      <c r="C13" s="113"/>
      <c r="D13" s="113"/>
      <c r="E13" s="12"/>
    </row>
    <row r="14" spans="1:9" ht="20.100000000000001" customHeight="1">
      <c r="A14" s="16" t="s">
        <v>339</v>
      </c>
    </row>
    <row r="15" spans="1:9" ht="20.100000000000001" customHeight="1">
      <c r="A15" s="19"/>
    </row>
    <row r="16" spans="1:9" ht="45" customHeight="1">
      <c r="A16" s="1401" t="s">
        <v>468</v>
      </c>
      <c r="B16" s="1401"/>
      <c r="C16" s="1401"/>
      <c r="D16" s="1401"/>
      <c r="E16" s="1401"/>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2" t="str">
        <f>'Attach 3(JV)'!B24</f>
        <v>--</v>
      </c>
      <c r="C24" s="27"/>
      <c r="D24" s="24" t="s">
        <v>4</v>
      </c>
      <c r="E24" s="253" t="str">
        <f>'Attach 3(JV)'!E24</f>
        <v/>
      </c>
    </row>
    <row r="25" spans="1:5" ht="33" customHeight="1">
      <c r="A25" s="23" t="s">
        <v>7</v>
      </c>
      <c r="B25" s="253" t="str">
        <f>'Attach 3(JV)'!B25</f>
        <v/>
      </c>
      <c r="C25" s="27"/>
      <c r="D25" s="24" t="s">
        <v>5</v>
      </c>
      <c r="E25" s="253"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7A521482-0921-4E40-B959-D8FD4CDE2E19}"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33F30260-5F26-454D-8BAF-A1CF75E5E97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CDDDFC33-D7BE-49ED-A662-6DB8AC7AF358}"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BCE30E3D-0C5D-4C23-ABC5-E7C2D3AC4971}"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3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8"/>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39"/>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41"/>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2"/>
  <headerFooter alignWithMargins="0">
    <oddFooter>&amp;R&amp;"Book Antiqua,Bold"&amp;8 Page &amp;P of &amp;N</oddFooter>
  </headerFooter>
  <drawing r:id="rId4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16" zoomScaleNormal="100" zoomScaleSheetLayoutView="100" workbookViewId="0">
      <selection activeCell="R54" sqref="R54"/>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80" customFormat="1" ht="32.1" customHeight="1">
      <c r="A1" s="1414" t="s">
        <v>479</v>
      </c>
      <c r="B1" s="1415"/>
      <c r="C1" s="1415"/>
      <c r="D1" s="1415"/>
      <c r="E1" s="1415"/>
      <c r="F1" s="1415"/>
      <c r="G1" s="1415"/>
      <c r="H1" s="1415"/>
      <c r="I1" s="1416"/>
    </row>
    <row r="2" spans="1:9" s="280" customFormat="1" ht="32.1" customHeight="1">
      <c r="A2" s="277" t="s">
        <v>480</v>
      </c>
      <c r="B2" s="1417" t="s">
        <v>481</v>
      </c>
      <c r="C2" s="1417"/>
      <c r="D2" s="1417"/>
      <c r="E2" s="1417"/>
      <c r="F2" s="1417"/>
      <c r="G2" s="1417"/>
      <c r="H2" s="1417"/>
      <c r="I2" s="1418"/>
    </row>
    <row r="3" spans="1:9" s="280" customFormat="1" ht="32.1" customHeight="1">
      <c r="A3" s="277" t="s">
        <v>482</v>
      </c>
      <c r="B3" s="1417" t="s">
        <v>483</v>
      </c>
      <c r="C3" s="1417"/>
      <c r="D3" s="1417"/>
      <c r="E3" s="1417"/>
      <c r="F3" s="1417"/>
      <c r="G3" s="1417"/>
      <c r="H3" s="1417"/>
      <c r="I3" s="1418"/>
    </row>
    <row r="4" spans="1:9" s="280" customFormat="1" ht="32.1" customHeight="1">
      <c r="A4" s="277" t="s">
        <v>484</v>
      </c>
      <c r="B4" s="1417" t="s">
        <v>485</v>
      </c>
      <c r="C4" s="1417"/>
      <c r="D4" s="1417"/>
      <c r="E4" s="1417"/>
      <c r="F4" s="1417"/>
      <c r="G4" s="1417"/>
      <c r="H4" s="1417"/>
      <c r="I4" s="1418"/>
    </row>
    <row r="5" spans="1:9" s="280" customFormat="1" ht="32.1" customHeight="1">
      <c r="A5" s="277" t="s">
        <v>486</v>
      </c>
      <c r="B5" s="1417" t="s">
        <v>487</v>
      </c>
      <c r="C5" s="1417"/>
      <c r="D5" s="1417"/>
      <c r="E5" s="1417"/>
      <c r="F5" s="1417"/>
      <c r="G5" s="1417"/>
      <c r="H5" s="1417"/>
      <c r="I5" s="1418"/>
    </row>
    <row r="6" spans="1:9" s="280" customFormat="1" ht="32.1" customHeight="1">
      <c r="A6" s="278" t="s">
        <v>488</v>
      </c>
      <c r="B6" s="1419" t="s">
        <v>548</v>
      </c>
      <c r="C6" s="1419"/>
      <c r="D6" s="1419"/>
      <c r="E6" s="1419"/>
      <c r="F6" s="1419"/>
      <c r="G6" s="1419"/>
      <c r="H6" s="1419"/>
      <c r="I6" s="1420"/>
    </row>
    <row r="7" spans="1:9" s="280" customFormat="1" ht="32.1" customHeight="1">
      <c r="A7" s="279"/>
      <c r="C7" s="279"/>
      <c r="D7" s="279"/>
      <c r="E7" s="279"/>
      <c r="F7" s="279"/>
      <c r="G7" s="279"/>
      <c r="H7" s="279"/>
      <c r="I7" s="279"/>
    </row>
    <row r="24" spans="1:10" ht="6.75" customHeight="1"/>
    <row r="28" spans="1:10">
      <c r="A28" s="49"/>
      <c r="B28" s="49"/>
      <c r="C28" s="49"/>
      <c r="D28" s="49"/>
      <c r="E28" s="49"/>
      <c r="F28" s="49"/>
      <c r="G28" s="49"/>
      <c r="H28" s="49"/>
      <c r="I28" s="49"/>
      <c r="J28" s="49"/>
    </row>
    <row r="29" spans="1:10">
      <c r="A29" s="49"/>
      <c r="B29" s="49"/>
      <c r="C29" s="49"/>
      <c r="D29" s="49"/>
      <c r="E29" s="49"/>
      <c r="F29" s="49"/>
      <c r="G29" s="49"/>
      <c r="H29" s="49"/>
      <c r="I29" s="49"/>
      <c r="J29" s="49"/>
    </row>
    <row r="30" spans="1:10">
      <c r="A30" s="49"/>
      <c r="B30" s="49"/>
      <c r="C30" s="49"/>
      <c r="D30" s="49"/>
      <c r="E30" s="49"/>
      <c r="F30" s="49"/>
      <c r="G30" s="49"/>
      <c r="H30" s="49"/>
      <c r="I30" s="49"/>
      <c r="J30" s="49"/>
    </row>
    <row r="31" spans="1:10" ht="18.75">
      <c r="A31" s="1409" t="s">
        <v>397</v>
      </c>
      <c r="B31" s="1409"/>
      <c r="C31" s="1409"/>
      <c r="D31" s="1409"/>
      <c r="E31" s="1409"/>
      <c r="F31" s="1409"/>
      <c r="G31" s="1409"/>
      <c r="H31" s="1409"/>
      <c r="I31" s="1409"/>
      <c r="J31" s="49"/>
    </row>
    <row r="32" spans="1:10" ht="15.75">
      <c r="A32" s="1410" t="s">
        <v>398</v>
      </c>
      <c r="B32" s="1410"/>
      <c r="C32" s="1410"/>
      <c r="D32" s="1410"/>
      <c r="E32" s="1410"/>
      <c r="F32" s="1410"/>
      <c r="G32" s="1410"/>
      <c r="H32" s="1410"/>
      <c r="I32" s="1410"/>
      <c r="J32" s="49"/>
    </row>
    <row r="33" spans="1:10" ht="18.75">
      <c r="A33" s="1411" t="s">
        <v>399</v>
      </c>
      <c r="B33" s="1411"/>
      <c r="C33" s="1411"/>
      <c r="D33" s="1411"/>
      <c r="E33" s="1411"/>
      <c r="F33" s="1411"/>
      <c r="G33" s="1411"/>
      <c r="H33" s="1411"/>
      <c r="I33" s="1411"/>
      <c r="J33" s="49"/>
    </row>
    <row r="34" spans="1:10" ht="36" customHeight="1">
      <c r="A34" s="1412" t="s">
        <v>564</v>
      </c>
      <c r="B34" s="1412"/>
      <c r="C34" s="1412"/>
      <c r="D34" s="1412"/>
      <c r="E34" s="1412"/>
      <c r="F34" s="1412"/>
      <c r="G34" s="1412"/>
      <c r="H34" s="1412"/>
      <c r="I34" s="1412"/>
      <c r="J34" s="49"/>
    </row>
    <row r="35" spans="1:10" ht="18.75">
      <c r="A35" s="1411" t="s">
        <v>400</v>
      </c>
      <c r="B35" s="1411"/>
      <c r="C35" s="1411"/>
      <c r="D35" s="1411"/>
      <c r="E35" s="1411"/>
      <c r="F35" s="1411"/>
      <c r="G35" s="1411"/>
      <c r="H35" s="1411"/>
      <c r="I35" s="1411"/>
      <c r="J35" s="49"/>
    </row>
    <row r="36" spans="1:10" ht="15.75">
      <c r="A36" s="1410" t="s">
        <v>401</v>
      </c>
      <c r="B36" s="1410"/>
      <c r="C36" s="1410"/>
      <c r="D36" s="1410"/>
      <c r="E36" s="1410"/>
      <c r="F36" s="1410"/>
      <c r="G36" s="1410"/>
      <c r="H36" s="1410"/>
      <c r="I36" s="1410"/>
      <c r="J36" s="49"/>
    </row>
    <row r="37" spans="1:10" ht="15.75">
      <c r="A37" s="1410">
        <f>'Attach 3(JV)'!B9</f>
        <v>0</v>
      </c>
      <c r="B37" s="1410"/>
      <c r="C37" s="1410"/>
      <c r="D37" s="1410"/>
      <c r="E37" s="1410"/>
      <c r="F37" s="1410"/>
      <c r="G37" s="1410"/>
      <c r="H37" s="1410"/>
      <c r="I37" s="1410"/>
      <c r="J37" s="49"/>
    </row>
    <row r="38" spans="1:10" ht="58.5" customHeight="1">
      <c r="A38" s="1413" t="str">
        <f>" having its Registered Office at " &amp; 'Attach 3(JV)'!B10 &amp; " " &amp;'Attach 3(JV)'!B11 &amp; " " &amp;'Attach 3(JV)'!B12</f>
        <v xml:space="preserve"> having its Registered Office at 0 0 0</v>
      </c>
      <c r="B38" s="1413"/>
      <c r="C38" s="1413"/>
      <c r="D38" s="1413"/>
      <c r="E38" s="1413"/>
      <c r="F38" s="1413"/>
      <c r="G38" s="1413"/>
      <c r="H38" s="1413"/>
      <c r="I38" s="1413"/>
      <c r="J38" s="49"/>
    </row>
    <row r="39" spans="1:10" ht="15.75">
      <c r="A39" s="1410" t="str">
        <f>IF('Names of Bidder'!D6 = "Sole Bidder", " ", " and ")</f>
        <v xml:space="preserve"> </v>
      </c>
      <c r="B39" s="1410"/>
      <c r="C39" s="1410"/>
      <c r="D39" s="1410"/>
      <c r="E39" s="1410"/>
      <c r="F39" s="1410"/>
      <c r="G39" s="1410"/>
      <c r="H39" s="1410"/>
      <c r="I39" s="1410"/>
      <c r="J39" s="49"/>
    </row>
    <row r="40" spans="1:10" ht="17.25" customHeight="1">
      <c r="A40" s="1413" t="str">
        <f>IF('Names of Bidder'!D6= "Sole Bidder", "", IF('Names of Bidder'!D7=1,'Names of Bidder'!D23,IF('Names of Bidder'!D7="2 or More",'Names of Bidder'!D23&amp;" &amp; "&amp;'Names of Bidder'!D28,"")))</f>
        <v/>
      </c>
      <c r="B40" s="1413"/>
      <c r="C40" s="1413"/>
      <c r="D40" s="1413"/>
      <c r="E40" s="1413"/>
      <c r="F40" s="1413"/>
      <c r="G40" s="1413"/>
      <c r="H40" s="1413"/>
      <c r="I40" s="1413"/>
      <c r="J40" s="49"/>
    </row>
    <row r="41" spans="1:10" ht="39" customHeight="1">
      <c r="A41" s="141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13"/>
      <c r="C41" s="1413"/>
      <c r="D41" s="1413"/>
      <c r="E41" s="1413"/>
      <c r="F41" s="1413"/>
      <c r="G41" s="1413"/>
      <c r="H41" s="1413"/>
      <c r="I41" s="1413"/>
      <c r="J41" s="49"/>
    </row>
    <row r="42" spans="1:10" ht="15.75">
      <c r="A42" s="1410" t="s">
        <v>402</v>
      </c>
      <c r="B42" s="1410"/>
      <c r="C42" s="1410"/>
      <c r="D42" s="1410"/>
      <c r="E42" s="1410"/>
      <c r="F42" s="1410"/>
      <c r="G42" s="1410"/>
      <c r="H42" s="1410"/>
      <c r="I42" s="1410"/>
      <c r="J42" s="49"/>
    </row>
    <row r="43" spans="1:10" ht="18.75">
      <c r="A43" s="1411" t="s">
        <v>403</v>
      </c>
      <c r="B43" s="1411"/>
      <c r="C43" s="1411"/>
      <c r="D43" s="1411"/>
      <c r="E43" s="1411"/>
      <c r="F43" s="1411"/>
      <c r="G43" s="1411"/>
      <c r="H43" s="1411"/>
      <c r="I43" s="1411"/>
      <c r="J43" s="49"/>
    </row>
    <row r="44" spans="1:10" ht="18.75">
      <c r="A44" s="1411" t="s">
        <v>404</v>
      </c>
      <c r="B44" s="1411"/>
      <c r="C44" s="1411"/>
      <c r="D44" s="1411"/>
      <c r="E44" s="1411"/>
      <c r="F44" s="1411"/>
      <c r="G44" s="1411"/>
      <c r="H44" s="1411"/>
      <c r="I44" s="1411"/>
      <c r="J44" s="49"/>
    </row>
    <row r="45" spans="1:10" ht="102" customHeight="1">
      <c r="A45" s="1421" t="str">
        <f>"POWERGRID intends to award, under laid-down organisational procedures, contract(s) for " &amp; Basic!B1</f>
        <v>POWERGRID intends to award, under laid-down organisational procedures, contract(s) for Transformer Package-TR38: 3 X 500MVA, 400/220kV (3-Ph) Transformer at Fathegarh-III PS  under Transmission system for evacuation of power from REZ in Rajasthan (20GW) under Phase-III Part E1</v>
      </c>
      <c r="B45" s="1421"/>
      <c r="C45" s="1421"/>
      <c r="D45" s="1421"/>
      <c r="E45" s="1421"/>
      <c r="F45" s="1421"/>
      <c r="G45" s="1421"/>
      <c r="H45" s="1421"/>
      <c r="I45" s="1421"/>
      <c r="J45" s="49"/>
    </row>
    <row r="46" spans="1:10" ht="16.5" customHeight="1">
      <c r="A46" s="231"/>
      <c r="B46" s="233"/>
      <c r="C46" s="233"/>
      <c r="D46" s="233"/>
      <c r="E46" s="233"/>
      <c r="F46" s="231"/>
      <c r="G46" s="233"/>
      <c r="H46" s="233"/>
      <c r="I46" s="233"/>
      <c r="J46" s="49"/>
    </row>
    <row r="47" spans="1:10" ht="21" customHeight="1">
      <c r="A47" s="1303" t="s">
        <v>405</v>
      </c>
      <c r="B47" s="1303"/>
      <c r="C47" s="1303"/>
      <c r="D47" s="1303"/>
      <c r="E47" s="1404" t="s">
        <v>405</v>
      </c>
      <c r="F47" s="1404"/>
      <c r="G47" s="1404"/>
      <c r="H47" s="1404"/>
      <c r="I47" s="1404"/>
      <c r="J47" s="49"/>
    </row>
    <row r="48" spans="1:10" ht="32.25" customHeight="1">
      <c r="A48" s="1405" t="s">
        <v>489</v>
      </c>
      <c r="B48" s="1405"/>
      <c r="C48" s="1405"/>
      <c r="D48" s="1405"/>
      <c r="E48" s="1408" t="s">
        <v>407</v>
      </c>
      <c r="F48" s="1408"/>
      <c r="G48" s="1408"/>
      <c r="H48" s="1408"/>
      <c r="I48" s="1408"/>
      <c r="J48" s="49"/>
    </row>
    <row r="49" spans="1:10" ht="18.75" customHeight="1">
      <c r="A49" s="234" t="s">
        <v>408</v>
      </c>
      <c r="B49" s="235"/>
      <c r="C49" s="235"/>
      <c r="D49" s="235"/>
      <c r="E49" s="235"/>
      <c r="F49" s="235"/>
      <c r="G49" s="235"/>
      <c r="H49" s="235"/>
      <c r="I49" s="236" t="s">
        <v>409</v>
      </c>
      <c r="J49" s="49"/>
    </row>
    <row r="50" spans="1:10" ht="115.5" customHeight="1">
      <c r="A50" s="1406" t="str">
        <f>Basic!B1&amp;" and Specification Number " &amp;  Basic!B3 &amp; ". POWERGRID values full compliance with all relevant laws of the land, rules, regulations, economic use of resources, and of fairness/transparency in its relations with its Bidders/ Contractors."</f>
        <v>Transformer Package-TR38: 3 X 500MVA, 400/220kV (3-Ph) Transformer at Fathegarh-III PS  under Transmission system for evacuation of power from REZ in Rajasthan (20GW) under Phase-III Part E1 and Specification Number CC/NT/W-TR/DOM/A02/23/01478/ 5002002700. POWERGRID values full compliance with all relevant laws of the land, rules, regulations, economic use of resources, and of fairness/transparency in its relations with its Bidders/ Contractors.</v>
      </c>
      <c r="B50" s="1406"/>
      <c r="C50" s="1406"/>
      <c r="D50" s="1406"/>
      <c r="E50" s="1406"/>
      <c r="F50" s="1406"/>
      <c r="G50" s="1406"/>
      <c r="H50" s="1406"/>
      <c r="I50" s="1406"/>
    </row>
    <row r="51" spans="1:10" ht="8.1" customHeight="1">
      <c r="A51" s="237"/>
      <c r="B51" s="238"/>
      <c r="C51" s="238"/>
      <c r="D51" s="238"/>
      <c r="E51" s="238"/>
      <c r="F51" s="238"/>
      <c r="G51" s="238"/>
      <c r="H51" s="238"/>
      <c r="I51" s="238"/>
    </row>
    <row r="52" spans="1:10" ht="35.25" customHeight="1">
      <c r="A52" s="1406" t="s">
        <v>410</v>
      </c>
      <c r="B52" s="1406"/>
      <c r="C52" s="1406"/>
      <c r="D52" s="1406"/>
      <c r="E52" s="1406"/>
      <c r="F52" s="1406"/>
      <c r="G52" s="1406"/>
      <c r="H52" s="1406"/>
      <c r="I52" s="1406"/>
    </row>
    <row r="53" spans="1:10" ht="8.1" customHeight="1">
      <c r="A53" s="239"/>
      <c r="B53" s="238"/>
      <c r="C53" s="238"/>
      <c r="D53" s="238"/>
      <c r="E53" s="238"/>
      <c r="F53" s="238"/>
      <c r="G53" s="238"/>
      <c r="H53" s="238"/>
      <c r="I53" s="238"/>
    </row>
    <row r="54" spans="1:10" ht="15.75">
      <c r="A54" s="1407" t="s">
        <v>534</v>
      </c>
      <c r="B54" s="1407"/>
      <c r="C54" s="1407"/>
      <c r="D54" s="1407"/>
      <c r="E54" s="1407"/>
      <c r="F54" s="1407"/>
      <c r="G54" s="1407"/>
      <c r="H54" s="1407"/>
      <c r="I54" s="1407"/>
    </row>
    <row r="55" spans="1:10" ht="8.1" customHeight="1">
      <c r="A55" s="239"/>
      <c r="B55" s="238"/>
      <c r="C55" s="238"/>
      <c r="D55" s="238"/>
      <c r="E55" s="238"/>
      <c r="F55" s="238"/>
      <c r="G55" s="238"/>
      <c r="H55" s="238"/>
      <c r="I55" s="238"/>
    </row>
    <row r="56" spans="1:10" ht="16.5">
      <c r="A56" s="1403" t="s">
        <v>411</v>
      </c>
      <c r="B56" s="1403"/>
      <c r="C56" s="1403"/>
      <c r="D56" s="1403"/>
      <c r="E56" s="1403"/>
      <c r="F56" s="1403"/>
      <c r="G56" s="1403"/>
      <c r="H56" s="1403"/>
      <c r="I56" s="1403"/>
    </row>
    <row r="57" spans="1:10" ht="8.1" customHeight="1">
      <c r="A57" s="240"/>
      <c r="B57" s="238"/>
      <c r="C57" s="238"/>
      <c r="D57" s="238"/>
      <c r="E57" s="238"/>
      <c r="F57" s="238"/>
      <c r="G57" s="238"/>
      <c r="H57" s="238"/>
      <c r="I57" s="238"/>
    </row>
    <row r="58" spans="1:10" ht="37.5" customHeight="1">
      <c r="A58" s="241" t="s">
        <v>412</v>
      </c>
      <c r="B58" s="1402" t="s">
        <v>413</v>
      </c>
      <c r="C58" s="1402"/>
      <c r="D58" s="1402"/>
      <c r="E58" s="1402"/>
      <c r="F58" s="1402"/>
      <c r="G58" s="1402"/>
      <c r="H58" s="1402"/>
      <c r="I58" s="1402"/>
    </row>
    <row r="59" spans="1:10" ht="8.1" customHeight="1">
      <c r="A59" s="239"/>
      <c r="B59" s="238"/>
      <c r="C59" s="238"/>
      <c r="D59" s="238"/>
      <c r="E59" s="238"/>
      <c r="F59" s="238"/>
      <c r="G59" s="238"/>
      <c r="H59" s="238"/>
      <c r="I59" s="238"/>
    </row>
    <row r="60" spans="1:10" ht="67.5" customHeight="1">
      <c r="A60" s="238"/>
      <c r="B60" s="241" t="s">
        <v>414</v>
      </c>
      <c r="C60" s="1402" t="s">
        <v>415</v>
      </c>
      <c r="D60" s="1402"/>
      <c r="E60" s="1402"/>
      <c r="F60" s="1402"/>
      <c r="G60" s="1402"/>
      <c r="H60" s="1402"/>
      <c r="I60" s="1402"/>
    </row>
    <row r="61" spans="1:10" ht="8.1" customHeight="1">
      <c r="A61" s="238"/>
      <c r="B61" s="241"/>
      <c r="C61" s="242"/>
      <c r="D61" s="242"/>
      <c r="E61" s="242"/>
      <c r="F61" s="242"/>
      <c r="G61" s="242"/>
      <c r="H61" s="242"/>
      <c r="I61" s="242"/>
    </row>
    <row r="62" spans="1:10" ht="83.25" customHeight="1">
      <c r="A62" s="238"/>
      <c r="B62" s="241" t="s">
        <v>416</v>
      </c>
      <c r="C62" s="1402" t="s">
        <v>806</v>
      </c>
      <c r="D62" s="1402"/>
      <c r="E62" s="1402"/>
      <c r="F62" s="1402"/>
      <c r="G62" s="1402"/>
      <c r="H62" s="1402"/>
      <c r="I62" s="1402"/>
    </row>
    <row r="63" spans="1:10" ht="8.1" customHeight="1">
      <c r="A63" s="238"/>
      <c r="B63" s="241"/>
      <c r="C63" s="242"/>
      <c r="D63" s="242"/>
      <c r="E63" s="242"/>
      <c r="F63" s="242"/>
      <c r="G63" s="242"/>
      <c r="H63" s="242"/>
      <c r="I63" s="242"/>
    </row>
    <row r="64" spans="1:10" ht="50.25" customHeight="1">
      <c r="A64" s="238"/>
      <c r="B64" s="241" t="s">
        <v>417</v>
      </c>
      <c r="C64" s="1402" t="s">
        <v>807</v>
      </c>
      <c r="D64" s="1402"/>
      <c r="E64" s="1402"/>
      <c r="F64" s="1402"/>
      <c r="G64" s="1402"/>
      <c r="H64" s="1402"/>
      <c r="I64" s="1402"/>
    </row>
    <row r="65" spans="1:10" ht="8.1" customHeight="1">
      <c r="A65" s="238"/>
      <c r="B65" s="241"/>
      <c r="C65" s="242"/>
      <c r="D65" s="242"/>
      <c r="E65" s="242"/>
      <c r="F65" s="242"/>
      <c r="G65" s="242"/>
      <c r="H65" s="242"/>
      <c r="I65" s="242"/>
    </row>
    <row r="66" spans="1:10" ht="69" customHeight="1">
      <c r="A66" s="241" t="s">
        <v>418</v>
      </c>
      <c r="B66" s="1402" t="s">
        <v>808</v>
      </c>
      <c r="C66" s="1402"/>
      <c r="D66" s="1402"/>
      <c r="E66" s="1402"/>
      <c r="F66" s="1402"/>
      <c r="G66" s="1402"/>
      <c r="H66" s="1402"/>
      <c r="I66" s="1402"/>
    </row>
    <row r="67" spans="1:10" ht="8.1" customHeight="1">
      <c r="A67" s="238"/>
      <c r="B67" s="241"/>
      <c r="C67" s="242"/>
      <c r="D67" s="242"/>
      <c r="E67" s="242"/>
      <c r="F67" s="242"/>
      <c r="G67" s="242"/>
      <c r="H67" s="242"/>
      <c r="I67" s="242"/>
    </row>
    <row r="68" spans="1:10" ht="16.5">
      <c r="A68" s="1403" t="s">
        <v>419</v>
      </c>
      <c r="B68" s="1403"/>
      <c r="C68" s="1403"/>
      <c r="D68" s="1403"/>
      <c r="E68" s="1403"/>
      <c r="F68" s="1403"/>
      <c r="G68" s="1403"/>
      <c r="H68" s="1403"/>
      <c r="I68" s="1403"/>
    </row>
    <row r="69" spans="1:10" ht="8.1" customHeight="1">
      <c r="A69" s="238"/>
      <c r="B69" s="241"/>
      <c r="C69" s="242"/>
      <c r="D69" s="242"/>
      <c r="E69" s="242"/>
      <c r="F69" s="242"/>
      <c r="G69" s="242"/>
      <c r="H69" s="242"/>
      <c r="I69" s="242"/>
    </row>
    <row r="70" spans="1:10" ht="49.5" customHeight="1">
      <c r="A70" s="241" t="s">
        <v>412</v>
      </c>
      <c r="B70" s="1402" t="s">
        <v>809</v>
      </c>
      <c r="C70" s="1402"/>
      <c r="D70" s="1402"/>
      <c r="E70" s="1402"/>
      <c r="F70" s="1402"/>
      <c r="G70" s="1402"/>
      <c r="H70" s="1402"/>
      <c r="I70" s="1402"/>
    </row>
    <row r="71" spans="1:10" ht="24" customHeight="1">
      <c r="A71" s="231"/>
      <c r="B71" s="235"/>
      <c r="C71" s="235"/>
      <c r="D71" s="235"/>
      <c r="E71" s="235"/>
      <c r="F71" s="231"/>
      <c r="G71" s="235"/>
      <c r="H71" s="235"/>
      <c r="I71" s="235"/>
      <c r="J71" s="49"/>
    </row>
    <row r="72" spans="1:10" ht="21" customHeight="1">
      <c r="A72" s="1303" t="s">
        <v>405</v>
      </c>
      <c r="B72" s="1303"/>
      <c r="C72" s="1303"/>
      <c r="D72" s="1303"/>
      <c r="E72" s="1404" t="s">
        <v>405</v>
      </c>
      <c r="F72" s="1404"/>
      <c r="G72" s="1404"/>
      <c r="H72" s="1404"/>
      <c r="I72" s="1404"/>
      <c r="J72" s="49"/>
    </row>
    <row r="73" spans="1:10" ht="33" customHeight="1">
      <c r="A73" s="1405" t="s">
        <v>406</v>
      </c>
      <c r="B73" s="1405"/>
      <c r="C73" s="1405"/>
      <c r="D73" s="1405"/>
      <c r="E73" s="1408" t="s">
        <v>407</v>
      </c>
      <c r="F73" s="1408"/>
      <c r="G73" s="1408"/>
      <c r="H73" s="1408"/>
      <c r="I73" s="1408"/>
      <c r="J73" s="49"/>
    </row>
    <row r="74" spans="1:10" ht="15.75">
      <c r="A74" s="234" t="s">
        <v>408</v>
      </c>
      <c r="B74" s="235"/>
      <c r="C74" s="235"/>
      <c r="D74" s="235"/>
      <c r="E74" s="235"/>
      <c r="F74" s="235"/>
      <c r="G74" s="235"/>
      <c r="H74" s="235"/>
      <c r="I74" s="236" t="s">
        <v>420</v>
      </c>
      <c r="J74" s="49"/>
    </row>
    <row r="75" spans="1:10" ht="96.75" customHeight="1">
      <c r="A75" s="238"/>
      <c r="B75" s="241" t="s">
        <v>421</v>
      </c>
      <c r="C75" s="1402" t="s">
        <v>810</v>
      </c>
      <c r="D75" s="1402"/>
      <c r="E75" s="1402"/>
      <c r="F75" s="1402"/>
      <c r="G75" s="1402"/>
      <c r="H75" s="1402"/>
      <c r="I75" s="1402"/>
    </row>
    <row r="76" spans="1:10" ht="9.9499999999999993" customHeight="1">
      <c r="A76" s="238"/>
      <c r="B76" s="243"/>
      <c r="C76" s="239"/>
      <c r="D76" s="239"/>
      <c r="E76" s="239"/>
      <c r="F76" s="239"/>
      <c r="G76" s="239"/>
      <c r="H76" s="239"/>
      <c r="I76" s="239"/>
    </row>
    <row r="77" spans="1:10" ht="99" customHeight="1">
      <c r="A77" s="238"/>
      <c r="B77" s="241" t="s">
        <v>416</v>
      </c>
      <c r="C77" s="1402" t="s">
        <v>811</v>
      </c>
      <c r="D77" s="1402"/>
      <c r="E77" s="1402"/>
      <c r="F77" s="1402"/>
      <c r="G77" s="1402"/>
      <c r="H77" s="1402"/>
      <c r="I77" s="1402"/>
    </row>
    <row r="78" spans="1:10" ht="9.9499999999999993" customHeight="1">
      <c r="A78" s="238"/>
      <c r="B78" s="241"/>
      <c r="C78" s="244"/>
      <c r="D78" s="244"/>
      <c r="E78" s="244"/>
      <c r="F78" s="244"/>
      <c r="G78" s="244"/>
      <c r="H78" s="244"/>
      <c r="I78" s="244"/>
    </row>
    <row r="79" spans="1:10" ht="53.25" customHeight="1">
      <c r="A79" s="238"/>
      <c r="B79" s="241" t="s">
        <v>417</v>
      </c>
      <c r="C79" s="1402" t="s">
        <v>812</v>
      </c>
      <c r="D79" s="1402"/>
      <c r="E79" s="1402"/>
      <c r="F79" s="1402"/>
      <c r="G79" s="1402"/>
      <c r="H79" s="1402"/>
      <c r="I79" s="1402"/>
    </row>
    <row r="80" spans="1:10" ht="9.9499999999999993" customHeight="1">
      <c r="A80" s="238"/>
      <c r="B80" s="241"/>
      <c r="C80" s="244"/>
      <c r="D80" s="244"/>
      <c r="E80" s="244"/>
      <c r="F80" s="244"/>
      <c r="G80" s="244"/>
      <c r="H80" s="244"/>
      <c r="I80" s="244"/>
    </row>
    <row r="81" spans="1:10" ht="9.9499999999999993" customHeight="1">
      <c r="A81" s="238"/>
      <c r="B81" s="241"/>
      <c r="C81" s="244"/>
      <c r="D81" s="244"/>
      <c r="E81" s="244"/>
      <c r="F81" s="244"/>
      <c r="G81" s="244"/>
      <c r="H81" s="244"/>
      <c r="I81" s="244"/>
    </row>
    <row r="82" spans="1:10" ht="85.5" customHeight="1">
      <c r="A82" s="238"/>
      <c r="B82" s="241" t="s">
        <v>422</v>
      </c>
      <c r="C82" s="1402" t="s">
        <v>423</v>
      </c>
      <c r="D82" s="1402"/>
      <c r="E82" s="1402"/>
      <c r="F82" s="1402"/>
      <c r="G82" s="1402"/>
      <c r="H82" s="1402"/>
      <c r="I82" s="1402"/>
    </row>
    <row r="83" spans="1:10" ht="9.9499999999999993" customHeight="1">
      <c r="A83" s="238"/>
      <c r="B83" s="241"/>
      <c r="C83" s="244"/>
      <c r="D83" s="244"/>
      <c r="E83" s="244"/>
      <c r="F83" s="244"/>
      <c r="G83" s="244"/>
      <c r="H83" s="244"/>
      <c r="I83" s="244"/>
    </row>
    <row r="84" spans="1:10" ht="66" customHeight="1">
      <c r="A84" s="238"/>
      <c r="B84" s="241" t="s">
        <v>424</v>
      </c>
      <c r="C84" s="1402" t="s">
        <v>813</v>
      </c>
      <c r="D84" s="1402"/>
      <c r="E84" s="1402"/>
      <c r="F84" s="1402"/>
      <c r="G84" s="1402"/>
      <c r="H84" s="1402"/>
      <c r="I84" s="1402"/>
    </row>
    <row r="85" spans="1:10" ht="9.9499999999999993" customHeight="1">
      <c r="A85" s="238"/>
      <c r="B85" s="241"/>
      <c r="C85" s="244"/>
      <c r="D85" s="244"/>
      <c r="E85" s="244"/>
      <c r="F85" s="244"/>
      <c r="G85" s="244"/>
      <c r="H85" s="244"/>
      <c r="I85" s="244"/>
    </row>
    <row r="86" spans="1:10" ht="63.75" customHeight="1">
      <c r="A86" s="238"/>
      <c r="B86" s="241" t="s">
        <v>425</v>
      </c>
      <c r="C86" s="1402" t="s">
        <v>426</v>
      </c>
      <c r="D86" s="1402"/>
      <c r="E86" s="1402"/>
      <c r="F86" s="1402"/>
      <c r="G86" s="1402"/>
      <c r="H86" s="1402"/>
      <c r="I86" s="1402"/>
    </row>
    <row r="87" spans="1:10" ht="8.1" customHeight="1">
      <c r="A87" s="238"/>
      <c r="B87" s="244"/>
      <c r="C87" s="244"/>
      <c r="D87" s="244"/>
      <c r="E87" s="244"/>
      <c r="F87" s="244"/>
      <c r="G87" s="244"/>
      <c r="H87" s="244"/>
      <c r="I87" s="244"/>
    </row>
    <row r="88" spans="1:10" ht="51" customHeight="1">
      <c r="A88" s="238"/>
      <c r="B88" s="241" t="s">
        <v>833</v>
      </c>
      <c r="C88" s="1402" t="s">
        <v>814</v>
      </c>
      <c r="D88" s="1402"/>
      <c r="E88" s="1402"/>
      <c r="F88" s="1402"/>
      <c r="G88" s="1402"/>
      <c r="H88" s="1402"/>
      <c r="I88" s="1402"/>
    </row>
    <row r="89" spans="1:10" ht="8.1" customHeight="1">
      <c r="A89" s="238"/>
      <c r="B89" s="244"/>
      <c r="C89" s="244"/>
      <c r="D89" s="244"/>
      <c r="E89" s="244"/>
      <c r="F89" s="244"/>
      <c r="G89" s="244"/>
      <c r="H89" s="244"/>
      <c r="I89" s="244"/>
    </row>
    <row r="90" spans="1:10" ht="37.5" customHeight="1">
      <c r="A90" s="241" t="s">
        <v>418</v>
      </c>
      <c r="B90" s="1402" t="s">
        <v>427</v>
      </c>
      <c r="C90" s="1402"/>
      <c r="D90" s="1402"/>
      <c r="E90" s="1402"/>
      <c r="F90" s="1402"/>
      <c r="G90" s="1402"/>
      <c r="H90" s="1402"/>
      <c r="I90" s="1402"/>
    </row>
    <row r="91" spans="1:10" ht="39.75" customHeight="1">
      <c r="A91" s="231"/>
      <c r="B91" s="235"/>
      <c r="C91" s="235"/>
      <c r="D91" s="235"/>
      <c r="E91" s="235"/>
      <c r="F91" s="231"/>
      <c r="G91" s="235"/>
      <c r="H91" s="235"/>
      <c r="I91" s="235"/>
      <c r="J91" s="49"/>
    </row>
    <row r="92" spans="1:10" ht="21" customHeight="1">
      <c r="A92" s="1303" t="s">
        <v>405</v>
      </c>
      <c r="B92" s="1303"/>
      <c r="C92" s="1303"/>
      <c r="D92" s="1303"/>
      <c r="E92" s="1404" t="s">
        <v>405</v>
      </c>
      <c r="F92" s="1404"/>
      <c r="G92" s="1404"/>
      <c r="H92" s="1404"/>
      <c r="I92" s="1404"/>
      <c r="J92" s="49"/>
    </row>
    <row r="93" spans="1:10" ht="33" customHeight="1">
      <c r="A93" s="1405" t="s">
        <v>406</v>
      </c>
      <c r="B93" s="1405"/>
      <c r="C93" s="1405"/>
      <c r="D93" s="1405"/>
      <c r="E93" s="1408" t="s">
        <v>407</v>
      </c>
      <c r="F93" s="1408"/>
      <c r="G93" s="1408"/>
      <c r="H93" s="1408"/>
      <c r="I93" s="1408"/>
      <c r="J93" s="49"/>
    </row>
    <row r="94" spans="1:10" ht="15.75">
      <c r="A94" s="234" t="s">
        <v>408</v>
      </c>
      <c r="B94" s="235"/>
      <c r="C94" s="235"/>
      <c r="D94" s="235"/>
      <c r="E94" s="235"/>
      <c r="F94" s="235"/>
      <c r="G94" s="235"/>
      <c r="H94" s="235"/>
      <c r="I94" s="236" t="s">
        <v>428</v>
      </c>
      <c r="J94" s="49"/>
    </row>
    <row r="95" spans="1:10" ht="15.75">
      <c r="A95" s="234"/>
      <c r="B95" s="235"/>
      <c r="C95" s="235"/>
      <c r="D95" s="235"/>
      <c r="E95" s="235"/>
      <c r="F95" s="235"/>
      <c r="G95" s="235"/>
      <c r="H95" s="235"/>
      <c r="I95" s="236"/>
      <c r="J95" s="49"/>
    </row>
    <row r="96" spans="1:10" ht="16.5">
      <c r="A96" s="1403" t="s">
        <v>429</v>
      </c>
      <c r="B96" s="1403"/>
      <c r="C96" s="1403"/>
      <c r="D96" s="1403"/>
      <c r="E96" s="1403"/>
      <c r="F96" s="1403"/>
      <c r="G96" s="1403"/>
      <c r="H96" s="1403"/>
      <c r="I96" s="1403"/>
    </row>
    <row r="97" spans="1:9" ht="10.5" customHeight="1">
      <c r="A97" s="238"/>
      <c r="B97" s="244"/>
      <c r="C97" s="244"/>
      <c r="D97" s="244"/>
      <c r="E97" s="244"/>
      <c r="F97" s="244"/>
      <c r="G97" s="244"/>
      <c r="H97" s="244"/>
      <c r="I97" s="244"/>
    </row>
    <row r="98" spans="1:9" ht="80.25" customHeight="1">
      <c r="A98" s="241" t="s">
        <v>412</v>
      </c>
      <c r="B98" s="1402" t="s">
        <v>815</v>
      </c>
      <c r="C98" s="1402"/>
      <c r="D98" s="1402"/>
      <c r="E98" s="1402"/>
      <c r="F98" s="1402"/>
      <c r="G98" s="1402"/>
      <c r="H98" s="1402"/>
      <c r="I98" s="1402"/>
    </row>
    <row r="99" spans="1:9" ht="8.1" customHeight="1">
      <c r="A99" s="238"/>
      <c r="B99" s="244"/>
      <c r="C99" s="244"/>
      <c r="D99" s="244"/>
      <c r="E99" s="244"/>
      <c r="F99" s="244"/>
      <c r="G99" s="244"/>
      <c r="H99" s="244"/>
      <c r="I99" s="244"/>
    </row>
    <row r="100" spans="1:9" ht="141.75" customHeight="1">
      <c r="A100" s="241" t="s">
        <v>418</v>
      </c>
      <c r="B100" s="1402" t="s">
        <v>816</v>
      </c>
      <c r="C100" s="1402"/>
      <c r="D100" s="1402"/>
      <c r="E100" s="1402"/>
      <c r="F100" s="1402"/>
      <c r="G100" s="1402"/>
      <c r="H100" s="1402"/>
      <c r="I100" s="1402"/>
    </row>
    <row r="101" spans="1:9" ht="8.1" customHeight="1">
      <c r="A101" s="238"/>
      <c r="B101" s="244"/>
      <c r="C101" s="244"/>
      <c r="D101" s="244"/>
      <c r="E101" s="244"/>
      <c r="F101" s="244"/>
      <c r="G101" s="244"/>
      <c r="H101" s="244"/>
      <c r="I101" s="244"/>
    </row>
    <row r="102" spans="1:9" ht="51.75" customHeight="1">
      <c r="A102" s="241" t="s">
        <v>430</v>
      </c>
      <c r="B102" s="1402" t="s">
        <v>817</v>
      </c>
      <c r="C102" s="1402"/>
      <c r="D102" s="1402"/>
      <c r="E102" s="1402"/>
      <c r="F102" s="1402"/>
      <c r="G102" s="1402"/>
      <c r="H102" s="1402"/>
      <c r="I102" s="1402"/>
    </row>
    <row r="103" spans="1:9" ht="15" customHeight="1">
      <c r="A103" s="239"/>
      <c r="B103" s="238"/>
      <c r="C103" s="238"/>
      <c r="D103" s="238"/>
      <c r="E103" s="238"/>
      <c r="F103" s="238"/>
      <c r="G103" s="238"/>
      <c r="H103" s="238"/>
      <c r="I103" s="238"/>
    </row>
    <row r="104" spans="1:9" ht="16.5">
      <c r="A104" s="1403" t="s">
        <v>431</v>
      </c>
      <c r="B104" s="1403"/>
      <c r="C104" s="1403"/>
      <c r="D104" s="1403"/>
      <c r="E104" s="1403"/>
      <c r="F104" s="1403"/>
      <c r="G104" s="1403"/>
      <c r="H104" s="1403"/>
      <c r="I104" s="1403"/>
    </row>
    <row r="105" spans="1:9" ht="8.1" customHeight="1">
      <c r="A105" s="238"/>
      <c r="B105" s="244"/>
      <c r="C105" s="244"/>
      <c r="D105" s="244"/>
      <c r="E105" s="244"/>
      <c r="F105" s="244"/>
      <c r="G105" s="244"/>
      <c r="H105" s="244"/>
      <c r="I105" s="244"/>
    </row>
    <row r="106" spans="1:9" ht="42.75" customHeight="1">
      <c r="A106" s="241" t="s">
        <v>412</v>
      </c>
      <c r="B106" s="1406" t="s">
        <v>818</v>
      </c>
      <c r="C106" s="1406"/>
      <c r="D106" s="1406"/>
      <c r="E106" s="1406"/>
      <c r="F106" s="1406"/>
      <c r="G106" s="1406"/>
      <c r="H106" s="1406"/>
      <c r="I106" s="1406"/>
    </row>
    <row r="107" spans="1:9" ht="8.1" customHeight="1">
      <c r="A107" s="238"/>
      <c r="B107" s="244"/>
      <c r="C107" s="244"/>
      <c r="D107" s="244"/>
      <c r="E107" s="244"/>
      <c r="F107" s="244"/>
      <c r="G107" s="244"/>
      <c r="H107" s="244"/>
      <c r="I107" s="244"/>
    </row>
    <row r="108" spans="1:9" ht="70.5" customHeight="1">
      <c r="A108" s="241" t="s">
        <v>418</v>
      </c>
      <c r="B108" s="1406" t="s">
        <v>819</v>
      </c>
      <c r="C108" s="1406"/>
      <c r="D108" s="1406"/>
      <c r="E108" s="1406"/>
      <c r="F108" s="1406"/>
      <c r="G108" s="1406"/>
      <c r="H108" s="1406"/>
      <c r="I108" s="1406"/>
    </row>
    <row r="109" spans="1:9" ht="8.1" customHeight="1">
      <c r="A109" s="238"/>
      <c r="B109" s="244"/>
      <c r="C109" s="244"/>
      <c r="D109" s="244"/>
      <c r="E109" s="244"/>
      <c r="F109" s="244"/>
      <c r="G109" s="244"/>
      <c r="H109" s="244"/>
      <c r="I109" s="244"/>
    </row>
    <row r="110" spans="1:9" ht="16.5">
      <c r="A110" s="1403" t="s">
        <v>432</v>
      </c>
      <c r="B110" s="1403"/>
      <c r="C110" s="1403"/>
      <c r="D110" s="1403"/>
      <c r="E110" s="1403"/>
      <c r="F110" s="1403"/>
      <c r="G110" s="1403"/>
      <c r="H110" s="1403"/>
      <c r="I110" s="1403"/>
    </row>
    <row r="111" spans="1:9" ht="15" customHeight="1">
      <c r="A111" s="240"/>
      <c r="B111" s="238"/>
      <c r="C111" s="238"/>
      <c r="D111" s="238"/>
      <c r="E111" s="238"/>
      <c r="F111" s="238"/>
      <c r="G111" s="238"/>
      <c r="H111" s="238"/>
      <c r="I111" s="238"/>
    </row>
    <row r="112" spans="1:9" ht="58.5" customHeight="1">
      <c r="A112" s="241" t="s">
        <v>412</v>
      </c>
      <c r="B112" s="1406" t="s">
        <v>820</v>
      </c>
      <c r="C112" s="1406"/>
      <c r="D112" s="1406"/>
      <c r="E112" s="1406"/>
      <c r="F112" s="1406"/>
      <c r="G112" s="1406"/>
      <c r="H112" s="1406"/>
      <c r="I112" s="1406"/>
    </row>
    <row r="113" spans="1:10" ht="43.5" customHeight="1">
      <c r="A113" s="241"/>
      <c r="B113" s="232"/>
      <c r="C113" s="232"/>
      <c r="D113" s="232"/>
      <c r="E113" s="232"/>
      <c r="F113" s="232"/>
      <c r="G113" s="232"/>
      <c r="H113" s="232"/>
      <c r="I113" s="232"/>
    </row>
    <row r="114" spans="1:10" ht="26.25" customHeight="1">
      <c r="A114" s="238"/>
      <c r="B114" s="238"/>
      <c r="C114" s="238"/>
      <c r="D114" s="238"/>
      <c r="E114" s="238"/>
      <c r="F114" s="238"/>
      <c r="G114" s="238"/>
      <c r="H114" s="238"/>
      <c r="I114" s="238"/>
      <c r="J114" s="49"/>
    </row>
    <row r="115" spans="1:10" ht="21" customHeight="1">
      <c r="A115" s="1303" t="s">
        <v>405</v>
      </c>
      <c r="B115" s="1303"/>
      <c r="C115" s="1303"/>
      <c r="D115" s="1303"/>
      <c r="E115" s="1404" t="s">
        <v>405</v>
      </c>
      <c r="F115" s="1404"/>
      <c r="G115" s="1404"/>
      <c r="H115" s="1404"/>
      <c r="I115" s="1404"/>
      <c r="J115" s="49"/>
    </row>
    <row r="116" spans="1:10" ht="33" customHeight="1">
      <c r="A116" s="1405" t="s">
        <v>406</v>
      </c>
      <c r="B116" s="1405"/>
      <c r="C116" s="1405"/>
      <c r="D116" s="1405"/>
      <c r="E116" s="1408" t="s">
        <v>407</v>
      </c>
      <c r="F116" s="1408"/>
      <c r="G116" s="1408"/>
      <c r="H116" s="1408"/>
      <c r="I116" s="1408"/>
      <c r="J116" s="49"/>
    </row>
    <row r="117" spans="1:10" ht="15.75">
      <c r="A117" s="234" t="s">
        <v>408</v>
      </c>
      <c r="B117" s="235"/>
      <c r="C117" s="235"/>
      <c r="D117" s="235"/>
      <c r="E117" s="235"/>
      <c r="F117" s="235"/>
      <c r="G117" s="235"/>
      <c r="H117" s="235"/>
      <c r="I117" s="236" t="s">
        <v>433</v>
      </c>
      <c r="J117" s="49"/>
    </row>
    <row r="118" spans="1:10" ht="15.95" customHeight="1">
      <c r="A118" s="239"/>
      <c r="B118" s="238"/>
      <c r="C118" s="238"/>
      <c r="D118" s="238"/>
      <c r="E118" s="238"/>
      <c r="F118" s="238"/>
      <c r="G118" s="238"/>
      <c r="H118" s="238"/>
      <c r="I118" s="238"/>
    </row>
    <row r="119" spans="1:10" ht="50.25" customHeight="1">
      <c r="A119" s="241" t="s">
        <v>418</v>
      </c>
      <c r="B119" s="1406" t="s">
        <v>821</v>
      </c>
      <c r="C119" s="1406"/>
      <c r="D119" s="1406"/>
      <c r="E119" s="1406"/>
      <c r="F119" s="1406"/>
      <c r="G119" s="1406"/>
      <c r="H119" s="1406"/>
      <c r="I119" s="1406"/>
    </row>
    <row r="120" spans="1:10" ht="12" customHeight="1">
      <c r="A120" s="239"/>
      <c r="B120" s="238"/>
      <c r="C120" s="238"/>
      <c r="D120" s="238"/>
      <c r="E120" s="238"/>
      <c r="F120" s="238"/>
      <c r="G120" s="238"/>
      <c r="H120" s="238"/>
      <c r="I120" s="238"/>
    </row>
    <row r="121" spans="1:10" ht="16.5">
      <c r="A121" s="1403" t="s">
        <v>434</v>
      </c>
      <c r="B121" s="1403"/>
      <c r="C121" s="1403"/>
      <c r="D121" s="1403"/>
      <c r="E121" s="1403"/>
      <c r="F121" s="1403"/>
      <c r="G121" s="1403"/>
      <c r="H121" s="1403"/>
      <c r="I121" s="1403"/>
    </row>
    <row r="122" spans="1:10" ht="15.95" customHeight="1">
      <c r="A122" s="239"/>
      <c r="B122" s="238"/>
      <c r="C122" s="238"/>
      <c r="D122" s="238"/>
      <c r="E122" s="238"/>
      <c r="F122" s="238"/>
      <c r="G122" s="238"/>
      <c r="H122" s="238"/>
      <c r="I122" s="238"/>
    </row>
    <row r="123" spans="1:10" ht="31.5" customHeight="1">
      <c r="A123" s="241" t="s">
        <v>412</v>
      </c>
      <c r="B123" s="1406" t="s">
        <v>435</v>
      </c>
      <c r="C123" s="1406"/>
      <c r="D123" s="1406"/>
      <c r="E123" s="1406"/>
      <c r="F123" s="1406"/>
      <c r="G123" s="1406"/>
      <c r="H123" s="1406"/>
      <c r="I123" s="1406"/>
    </row>
    <row r="124" spans="1:10" ht="8.1" customHeight="1">
      <c r="A124" s="238"/>
      <c r="B124" s="244"/>
      <c r="C124" s="244"/>
      <c r="D124" s="244"/>
      <c r="E124" s="244"/>
      <c r="F124" s="244"/>
      <c r="G124" s="244"/>
      <c r="H124" s="244"/>
      <c r="I124" s="244"/>
    </row>
    <row r="125" spans="1:10" ht="39" customHeight="1">
      <c r="A125" s="241" t="s">
        <v>418</v>
      </c>
      <c r="B125" s="1406" t="s">
        <v>436</v>
      </c>
      <c r="C125" s="1406"/>
      <c r="D125" s="1406"/>
      <c r="E125" s="1406"/>
      <c r="F125" s="1406"/>
      <c r="G125" s="1406"/>
      <c r="H125" s="1406"/>
      <c r="I125" s="1406"/>
    </row>
    <row r="126" spans="1:10" ht="12" customHeight="1">
      <c r="A126" s="239"/>
      <c r="B126" s="238"/>
      <c r="C126" s="238"/>
      <c r="D126" s="238"/>
      <c r="E126" s="238"/>
      <c r="F126" s="238"/>
      <c r="G126" s="238"/>
      <c r="H126" s="238"/>
      <c r="I126" s="238"/>
    </row>
    <row r="127" spans="1:10" ht="16.5">
      <c r="A127" s="1403" t="s">
        <v>437</v>
      </c>
      <c r="B127" s="1403"/>
      <c r="C127" s="1403"/>
      <c r="D127" s="1403"/>
      <c r="E127" s="1403"/>
      <c r="F127" s="1403"/>
      <c r="G127" s="1403"/>
      <c r="H127" s="1403"/>
      <c r="I127" s="1403"/>
    </row>
    <row r="128" spans="1:10" ht="15.95" customHeight="1">
      <c r="A128" s="239"/>
      <c r="B128" s="238"/>
      <c r="C128" s="238"/>
      <c r="D128" s="238"/>
      <c r="E128" s="238"/>
      <c r="F128" s="238"/>
      <c r="G128" s="238"/>
      <c r="H128" s="238"/>
      <c r="I128" s="238"/>
    </row>
    <row r="129" spans="1:10" ht="75" customHeight="1">
      <c r="A129" s="1406" t="s">
        <v>822</v>
      </c>
      <c r="B129" s="1406"/>
      <c r="C129" s="1406"/>
      <c r="D129" s="1406"/>
      <c r="E129" s="1406"/>
      <c r="F129" s="1406"/>
      <c r="G129" s="1406"/>
      <c r="H129" s="1406"/>
      <c r="I129" s="1406"/>
    </row>
    <row r="130" spans="1:10" ht="12" customHeight="1">
      <c r="A130" s="239"/>
      <c r="B130" s="238"/>
      <c r="C130" s="238"/>
      <c r="D130" s="238"/>
      <c r="E130" s="238"/>
      <c r="F130" s="238"/>
      <c r="G130" s="238"/>
      <c r="H130" s="238"/>
      <c r="I130" s="238"/>
    </row>
    <row r="131" spans="1:10" ht="21.75" customHeight="1">
      <c r="A131" s="1403" t="s">
        <v>438</v>
      </c>
      <c r="B131" s="1403"/>
      <c r="C131" s="1403"/>
      <c r="D131" s="1403"/>
      <c r="E131" s="1403"/>
      <c r="F131" s="1403"/>
      <c r="G131" s="1403"/>
      <c r="H131" s="1403"/>
      <c r="I131" s="1403"/>
    </row>
    <row r="132" spans="1:10" ht="15.95" customHeight="1">
      <c r="A132" s="240"/>
      <c r="B132" s="238"/>
      <c r="C132" s="238"/>
      <c r="D132" s="238"/>
      <c r="E132" s="238"/>
      <c r="F132" s="238"/>
      <c r="G132" s="238"/>
      <c r="H132" s="238"/>
      <c r="I132" s="238"/>
    </row>
    <row r="133" spans="1:10" ht="57.75" customHeight="1">
      <c r="A133" s="241" t="s">
        <v>412</v>
      </c>
      <c r="B133" s="1406" t="s">
        <v>823</v>
      </c>
      <c r="C133" s="1406"/>
      <c r="D133" s="1406"/>
      <c r="E133" s="1406"/>
      <c r="F133" s="1406"/>
      <c r="G133" s="1406"/>
      <c r="H133" s="1406"/>
      <c r="I133" s="1406"/>
    </row>
    <row r="134" spans="1:10" ht="8.1" customHeight="1">
      <c r="A134" s="238"/>
      <c r="B134" s="244"/>
      <c r="C134" s="244"/>
      <c r="D134" s="244"/>
      <c r="E134" s="244"/>
      <c r="F134" s="244"/>
      <c r="G134" s="244"/>
      <c r="H134" s="244"/>
      <c r="I134" s="244"/>
    </row>
    <row r="135" spans="1:10" ht="114" customHeight="1">
      <c r="A135" s="241" t="s">
        <v>418</v>
      </c>
      <c r="B135" s="1406" t="s">
        <v>824</v>
      </c>
      <c r="C135" s="1406"/>
      <c r="D135" s="1406"/>
      <c r="E135" s="1406"/>
      <c r="F135" s="1406"/>
      <c r="G135" s="1406"/>
      <c r="H135" s="1406"/>
      <c r="I135" s="1406"/>
    </row>
    <row r="136" spans="1:10" ht="28.5" customHeight="1">
      <c r="A136" s="241"/>
      <c r="B136" s="232"/>
      <c r="C136" s="232"/>
      <c r="D136" s="232"/>
      <c r="E136" s="232"/>
      <c r="F136" s="232"/>
      <c r="G136" s="232"/>
      <c r="H136" s="232"/>
      <c r="I136" s="232"/>
    </row>
    <row r="137" spans="1:10" ht="24.95" customHeight="1">
      <c r="A137" s="241"/>
      <c r="B137" s="232"/>
      <c r="C137" s="232"/>
      <c r="D137" s="232"/>
      <c r="E137" s="232"/>
      <c r="F137" s="232"/>
      <c r="G137" s="232"/>
      <c r="H137" s="232"/>
      <c r="I137" s="232"/>
    </row>
    <row r="138" spans="1:10" ht="21" customHeight="1">
      <c r="A138" s="1303" t="s">
        <v>405</v>
      </c>
      <c r="B138" s="1303"/>
      <c r="C138" s="1303"/>
      <c r="D138" s="1303"/>
      <c r="E138" s="1404" t="s">
        <v>405</v>
      </c>
      <c r="F138" s="1404"/>
      <c r="G138" s="1404"/>
      <c r="H138" s="1404"/>
      <c r="I138" s="1404"/>
      <c r="J138" s="49"/>
    </row>
    <row r="139" spans="1:10" ht="33" customHeight="1">
      <c r="A139" s="1405" t="s">
        <v>406</v>
      </c>
      <c r="B139" s="1405"/>
      <c r="C139" s="1405"/>
      <c r="D139" s="1405"/>
      <c r="E139" s="1408" t="s">
        <v>407</v>
      </c>
      <c r="F139" s="1408"/>
      <c r="G139" s="1408"/>
      <c r="H139" s="1408"/>
      <c r="I139" s="1408"/>
      <c r="J139" s="49"/>
    </row>
    <row r="140" spans="1:10" ht="15.75">
      <c r="A140" s="234" t="s">
        <v>408</v>
      </c>
      <c r="B140" s="235"/>
      <c r="C140" s="235"/>
      <c r="D140" s="235"/>
      <c r="E140" s="235"/>
      <c r="F140" s="235"/>
      <c r="G140" s="235"/>
      <c r="H140" s="235"/>
      <c r="I140" s="236" t="s">
        <v>439</v>
      </c>
      <c r="J140" s="49"/>
    </row>
    <row r="141" spans="1:10" ht="15.75">
      <c r="A141" s="234"/>
      <c r="B141" s="235"/>
      <c r="C141" s="235"/>
      <c r="D141" s="235"/>
      <c r="E141" s="235"/>
      <c r="F141" s="235"/>
      <c r="G141" s="235"/>
      <c r="H141" s="235"/>
      <c r="I141" s="236"/>
      <c r="J141" s="49"/>
    </row>
    <row r="142" spans="1:10" ht="8.25" customHeight="1">
      <c r="A142" s="234"/>
      <c r="B142" s="235"/>
      <c r="C142" s="235"/>
      <c r="D142" s="235"/>
      <c r="E142" s="235"/>
      <c r="F142" s="235"/>
      <c r="G142" s="235"/>
      <c r="H142" s="235"/>
      <c r="I142" s="236"/>
      <c r="J142" s="49"/>
    </row>
    <row r="143" spans="1:10" ht="54" customHeight="1">
      <c r="A143" s="241" t="s">
        <v>430</v>
      </c>
      <c r="B143" s="1406" t="s">
        <v>834</v>
      </c>
      <c r="C143" s="1406"/>
      <c r="D143" s="1406"/>
      <c r="E143" s="1406"/>
      <c r="F143" s="1406"/>
      <c r="G143" s="1406"/>
      <c r="H143" s="1406"/>
      <c r="I143" s="1406"/>
    </row>
    <row r="144" spans="1:10" ht="12" customHeight="1">
      <c r="A144" s="241"/>
      <c r="B144" s="1406"/>
      <c r="C144" s="1406"/>
      <c r="D144" s="1406"/>
      <c r="E144" s="1406"/>
      <c r="F144" s="1406"/>
      <c r="G144" s="1406"/>
      <c r="H144" s="1406"/>
      <c r="I144" s="1406"/>
    </row>
    <row r="145" spans="1:10" ht="124.5" customHeight="1">
      <c r="A145" s="241" t="s">
        <v>440</v>
      </c>
      <c r="B145" s="1406" t="s">
        <v>825</v>
      </c>
      <c r="C145" s="1406"/>
      <c r="D145" s="1406"/>
      <c r="E145" s="1406"/>
      <c r="F145" s="1406"/>
      <c r="G145" s="1406"/>
      <c r="H145" s="1406"/>
      <c r="I145" s="1406"/>
    </row>
    <row r="146" spans="1:10" ht="12" customHeight="1">
      <c r="A146" s="241"/>
      <c r="B146" s="1406"/>
      <c r="C146" s="1406"/>
      <c r="D146" s="1406"/>
      <c r="E146" s="1406"/>
      <c r="F146" s="1406"/>
      <c r="G146" s="1406"/>
      <c r="H146" s="1406"/>
      <c r="I146" s="1406"/>
    </row>
    <row r="147" spans="1:10" ht="98.25" customHeight="1">
      <c r="A147" s="241" t="s">
        <v>441</v>
      </c>
      <c r="B147" s="1406" t="s">
        <v>826</v>
      </c>
      <c r="C147" s="1406"/>
      <c r="D147" s="1406"/>
      <c r="E147" s="1406"/>
      <c r="F147" s="1406"/>
      <c r="G147" s="1406"/>
      <c r="H147" s="1406"/>
      <c r="I147" s="1406"/>
    </row>
    <row r="148" spans="1:10" ht="12" customHeight="1">
      <c r="A148" s="241"/>
      <c r="B148" s="1406"/>
      <c r="C148" s="1406"/>
      <c r="D148" s="1406"/>
      <c r="E148" s="1406"/>
      <c r="F148" s="1406"/>
      <c r="G148" s="1406"/>
      <c r="H148" s="1406"/>
      <c r="I148" s="1406"/>
    </row>
    <row r="149" spans="1:10" ht="136.5" customHeight="1">
      <c r="A149" s="241" t="s">
        <v>442</v>
      </c>
      <c r="B149" s="1406" t="s">
        <v>827</v>
      </c>
      <c r="C149" s="1406"/>
      <c r="D149" s="1406"/>
      <c r="E149" s="1406"/>
      <c r="F149" s="1406"/>
      <c r="G149" s="1406"/>
      <c r="H149" s="1406"/>
      <c r="I149" s="1406"/>
    </row>
    <row r="150" spans="1:10" ht="12" customHeight="1">
      <c r="A150" s="241"/>
      <c r="B150" s="1406"/>
      <c r="C150" s="1406"/>
      <c r="D150" s="1406"/>
      <c r="E150" s="1406"/>
      <c r="F150" s="1406"/>
      <c r="G150" s="1406"/>
      <c r="H150" s="1406"/>
      <c r="I150" s="1406"/>
    </row>
    <row r="151" spans="1:10" ht="70.5" customHeight="1">
      <c r="A151" s="241" t="s">
        <v>443</v>
      </c>
      <c r="B151" s="1406" t="s">
        <v>444</v>
      </c>
      <c r="C151" s="1406"/>
      <c r="D151" s="1406"/>
      <c r="E151" s="1406"/>
      <c r="F151" s="1406"/>
      <c r="G151" s="1406"/>
      <c r="H151" s="1406"/>
      <c r="I151" s="1406"/>
    </row>
    <row r="152" spans="1:10" ht="12" customHeight="1">
      <c r="A152" s="241"/>
      <c r="B152" s="1406"/>
      <c r="C152" s="1406"/>
      <c r="D152" s="1406"/>
      <c r="E152" s="1406"/>
      <c r="F152" s="1406"/>
      <c r="G152" s="1406"/>
      <c r="H152" s="1406"/>
      <c r="I152" s="1406"/>
    </row>
    <row r="153" spans="1:10" ht="88.5" customHeight="1">
      <c r="A153" s="241" t="s">
        <v>445</v>
      </c>
      <c r="B153" s="1406" t="s">
        <v>828</v>
      </c>
      <c r="C153" s="1406"/>
      <c r="D153" s="1406"/>
      <c r="E153" s="1406"/>
      <c r="F153" s="1406"/>
      <c r="G153" s="1406"/>
      <c r="H153" s="1406"/>
      <c r="I153" s="1406"/>
    </row>
    <row r="154" spans="1:10" ht="51" customHeight="1">
      <c r="A154" s="241"/>
      <c r="B154" s="232"/>
      <c r="C154" s="232"/>
      <c r="D154" s="232"/>
      <c r="E154" s="232"/>
      <c r="F154" s="232"/>
      <c r="G154" s="232"/>
      <c r="H154" s="232"/>
      <c r="I154" s="232"/>
    </row>
    <row r="155" spans="1:10" ht="24.95" customHeight="1">
      <c r="A155" s="241"/>
      <c r="B155" s="232"/>
      <c r="C155" s="232"/>
      <c r="D155" s="232"/>
      <c r="E155" s="232"/>
      <c r="F155" s="232"/>
      <c r="G155" s="232"/>
      <c r="H155" s="232"/>
      <c r="I155" s="232"/>
    </row>
    <row r="156" spans="1:10" ht="21" customHeight="1">
      <c r="A156" s="1303" t="s">
        <v>405</v>
      </c>
      <c r="B156" s="1303"/>
      <c r="C156" s="1303"/>
      <c r="D156" s="1303"/>
      <c r="E156" s="1404" t="s">
        <v>405</v>
      </c>
      <c r="F156" s="1404"/>
      <c r="G156" s="1404"/>
      <c r="H156" s="1404"/>
      <c r="I156" s="1404"/>
      <c r="J156" s="49"/>
    </row>
    <row r="157" spans="1:10" ht="33" customHeight="1">
      <c r="A157" s="1405" t="s">
        <v>406</v>
      </c>
      <c r="B157" s="1405"/>
      <c r="C157" s="1405"/>
      <c r="D157" s="1405"/>
      <c r="E157" s="1408" t="s">
        <v>407</v>
      </c>
      <c r="F157" s="1408"/>
      <c r="G157" s="1408"/>
      <c r="H157" s="1408"/>
      <c r="I157" s="1408"/>
      <c r="J157" s="49"/>
    </row>
    <row r="158" spans="1:10" ht="15.75">
      <c r="A158" s="234" t="s">
        <v>408</v>
      </c>
      <c r="B158" s="235"/>
      <c r="C158" s="235"/>
      <c r="D158" s="235"/>
      <c r="E158" s="235"/>
      <c r="F158" s="235"/>
      <c r="G158" s="235"/>
      <c r="H158" s="235"/>
      <c r="I158" s="236" t="s">
        <v>446</v>
      </c>
      <c r="J158" s="49"/>
    </row>
    <row r="159" spans="1:10" ht="15.75">
      <c r="A159" s="234"/>
      <c r="B159" s="235"/>
      <c r="C159" s="235"/>
      <c r="D159" s="235"/>
      <c r="E159" s="235"/>
      <c r="F159" s="235"/>
      <c r="G159" s="235"/>
      <c r="H159" s="235"/>
      <c r="I159" s="236"/>
      <c r="J159" s="49"/>
    </row>
    <row r="160" spans="1:10" ht="58.5" customHeight="1">
      <c r="A160" s="241" t="s">
        <v>447</v>
      </c>
      <c r="B160" s="1406" t="s">
        <v>830</v>
      </c>
      <c r="C160" s="1406"/>
      <c r="D160" s="1406"/>
      <c r="E160" s="1406"/>
      <c r="F160" s="1406"/>
      <c r="G160" s="1406"/>
      <c r="H160" s="1406"/>
      <c r="I160" s="1406"/>
    </row>
    <row r="161" spans="1:9" ht="8.1" customHeight="1">
      <c r="A161" s="241"/>
      <c r="B161" s="238"/>
      <c r="C161" s="238"/>
      <c r="D161" s="238"/>
      <c r="E161" s="238"/>
      <c r="F161" s="238"/>
      <c r="G161" s="238"/>
      <c r="H161" s="238"/>
      <c r="I161" s="238"/>
    </row>
    <row r="162" spans="1:9" ht="16.5" customHeight="1">
      <c r="A162" s="241" t="s">
        <v>829</v>
      </c>
      <c r="B162" s="1406" t="s">
        <v>448</v>
      </c>
      <c r="C162" s="1406"/>
      <c r="D162" s="1406"/>
      <c r="E162" s="1406"/>
      <c r="F162" s="1406"/>
      <c r="G162" s="1406"/>
      <c r="H162" s="1406"/>
      <c r="I162" s="1406"/>
    </row>
    <row r="163" spans="1:9" ht="8.1" customHeight="1">
      <c r="A163" s="241"/>
      <c r="B163" s="238"/>
      <c r="C163" s="238"/>
      <c r="D163" s="238"/>
      <c r="E163" s="238"/>
      <c r="F163" s="238"/>
      <c r="G163" s="238"/>
      <c r="H163" s="238"/>
      <c r="I163" s="238"/>
    </row>
    <row r="164" spans="1:9" ht="8.1" customHeight="1">
      <c r="A164" s="241"/>
      <c r="B164" s="238"/>
      <c r="C164" s="238"/>
      <c r="D164" s="238"/>
      <c r="E164" s="238"/>
      <c r="F164" s="238"/>
      <c r="G164" s="238"/>
      <c r="H164" s="238"/>
      <c r="I164" s="238"/>
    </row>
    <row r="165" spans="1:9" ht="68.25" customHeight="1">
      <c r="A165" s="241" t="s">
        <v>449</v>
      </c>
      <c r="B165" s="1422" t="s">
        <v>450</v>
      </c>
      <c r="C165" s="1422"/>
      <c r="D165" s="1422"/>
      <c r="E165" s="1422"/>
      <c r="F165" s="1422"/>
      <c r="G165" s="1422"/>
      <c r="H165" s="1422"/>
      <c r="I165" s="1422"/>
    </row>
    <row r="166" spans="1:9" ht="8.1" customHeight="1">
      <c r="A166" s="239"/>
      <c r="B166" s="238"/>
      <c r="C166" s="238"/>
      <c r="D166" s="238"/>
      <c r="E166" s="238"/>
      <c r="F166" s="238"/>
      <c r="G166" s="238"/>
      <c r="H166" s="238"/>
      <c r="I166" s="238"/>
    </row>
    <row r="167" spans="1:9" ht="16.5">
      <c r="A167" s="1403" t="s">
        <v>451</v>
      </c>
      <c r="B167" s="1403"/>
      <c r="C167" s="1403"/>
      <c r="D167" s="1403"/>
      <c r="E167" s="1403"/>
      <c r="F167" s="1403"/>
      <c r="G167" s="1403"/>
      <c r="H167" s="1403"/>
      <c r="I167" s="1403"/>
    </row>
    <row r="168" spans="1:9" ht="8.1" customHeight="1">
      <c r="A168" s="239"/>
      <c r="B168" s="238"/>
      <c r="C168" s="238"/>
      <c r="D168" s="238"/>
      <c r="E168" s="238"/>
      <c r="F168" s="238"/>
      <c r="G168" s="238"/>
      <c r="H168" s="238"/>
      <c r="I168" s="238"/>
    </row>
    <row r="169" spans="1:9" ht="54.75" customHeight="1">
      <c r="A169" s="1406" t="s">
        <v>452</v>
      </c>
      <c r="B169" s="1406"/>
      <c r="C169" s="1406"/>
      <c r="D169" s="1406"/>
      <c r="E169" s="1406"/>
      <c r="F169" s="1406"/>
      <c r="G169" s="1406"/>
      <c r="H169" s="1406"/>
      <c r="I169" s="1406"/>
    </row>
    <row r="170" spans="1:9" ht="8.1" customHeight="1">
      <c r="A170" s="240"/>
      <c r="B170" s="238"/>
      <c r="C170" s="238"/>
      <c r="D170" s="238"/>
      <c r="E170" s="238"/>
      <c r="F170" s="238"/>
      <c r="G170" s="238"/>
      <c r="H170" s="238"/>
      <c r="I170" s="238"/>
    </row>
    <row r="171" spans="1:9" ht="16.5">
      <c r="A171" s="1403" t="s">
        <v>453</v>
      </c>
      <c r="B171" s="1403"/>
      <c r="C171" s="1403"/>
      <c r="D171" s="1403"/>
      <c r="E171" s="1403"/>
      <c r="F171" s="1403"/>
      <c r="G171" s="1403"/>
      <c r="H171" s="1403"/>
      <c r="I171" s="1403"/>
    </row>
    <row r="172" spans="1:9" ht="8.1" customHeight="1">
      <c r="A172" s="239"/>
      <c r="B172" s="238"/>
      <c r="C172" s="238"/>
      <c r="D172" s="238"/>
      <c r="E172" s="238"/>
      <c r="F172" s="238"/>
      <c r="G172" s="238"/>
      <c r="H172" s="238"/>
      <c r="I172" s="238"/>
    </row>
    <row r="173" spans="1:9" ht="63.75" customHeight="1">
      <c r="A173" s="241" t="s">
        <v>412</v>
      </c>
      <c r="B173" s="1406" t="s">
        <v>454</v>
      </c>
      <c r="C173" s="1406"/>
      <c r="D173" s="1406"/>
      <c r="E173" s="1406"/>
      <c r="F173" s="1406"/>
      <c r="G173" s="1406"/>
      <c r="H173" s="1406"/>
      <c r="I173" s="1406"/>
    </row>
    <row r="174" spans="1:9" ht="8.1" customHeight="1">
      <c r="A174" s="243"/>
      <c r="B174" s="238"/>
      <c r="C174" s="238"/>
      <c r="D174" s="238"/>
      <c r="E174" s="238"/>
      <c r="F174" s="238"/>
      <c r="G174" s="238"/>
      <c r="H174" s="238"/>
      <c r="I174" s="238"/>
    </row>
    <row r="175" spans="1:9" ht="36" customHeight="1">
      <c r="A175" s="241" t="s">
        <v>418</v>
      </c>
      <c r="B175" s="1406" t="s">
        <v>831</v>
      </c>
      <c r="C175" s="1406"/>
      <c r="D175" s="1406"/>
      <c r="E175" s="1406"/>
      <c r="F175" s="1406"/>
      <c r="G175" s="1406"/>
      <c r="H175" s="1406"/>
      <c r="I175" s="1406"/>
    </row>
    <row r="176" spans="1:9" ht="8.1" customHeight="1">
      <c r="A176" s="243"/>
      <c r="B176" s="238"/>
      <c r="C176" s="238"/>
      <c r="D176" s="238"/>
      <c r="E176" s="238"/>
      <c r="F176" s="238"/>
      <c r="G176" s="238"/>
      <c r="H176" s="238"/>
      <c r="I176" s="238"/>
    </row>
    <row r="177" spans="1:10" ht="52.5" customHeight="1">
      <c r="A177" s="241" t="s">
        <v>430</v>
      </c>
      <c r="B177" s="1406" t="s">
        <v>455</v>
      </c>
      <c r="C177" s="1406"/>
      <c r="D177" s="1406"/>
      <c r="E177" s="1406"/>
      <c r="F177" s="1406"/>
      <c r="G177" s="1406"/>
      <c r="H177" s="1406"/>
      <c r="I177" s="1406"/>
    </row>
    <row r="178" spans="1:10" ht="8.1" customHeight="1">
      <c r="A178" s="241"/>
      <c r="B178" s="238"/>
      <c r="C178" s="238"/>
      <c r="D178" s="238"/>
      <c r="E178" s="238"/>
      <c r="F178" s="238"/>
      <c r="G178" s="238"/>
      <c r="H178" s="238"/>
      <c r="I178" s="238"/>
    </row>
    <row r="179" spans="1:10" ht="49.5" customHeight="1">
      <c r="A179" s="241" t="s">
        <v>440</v>
      </c>
      <c r="B179" s="1406" t="s">
        <v>456</v>
      </c>
      <c r="C179" s="1406"/>
      <c r="D179" s="1406"/>
      <c r="E179" s="1406"/>
      <c r="F179" s="1406"/>
      <c r="G179" s="1406"/>
      <c r="H179" s="1406"/>
      <c r="I179" s="1406"/>
    </row>
    <row r="180" spans="1:10" ht="8.1" customHeight="1">
      <c r="A180" s="241"/>
      <c r="B180" s="238"/>
      <c r="C180" s="238"/>
      <c r="D180" s="238"/>
      <c r="E180" s="238"/>
      <c r="F180" s="238"/>
      <c r="G180" s="238"/>
      <c r="H180" s="238"/>
      <c r="I180" s="238"/>
    </row>
    <row r="181" spans="1:10" ht="24.75" customHeight="1">
      <c r="A181" s="241" t="s">
        <v>441</v>
      </c>
      <c r="B181" s="1423" t="s">
        <v>832</v>
      </c>
      <c r="C181" s="1423"/>
      <c r="D181" s="1423"/>
      <c r="E181" s="1423"/>
      <c r="F181" s="1423"/>
      <c r="G181" s="1423"/>
      <c r="H181" s="1423"/>
      <c r="I181" s="1423"/>
    </row>
    <row r="182" spans="1:10" ht="8.1" customHeight="1">
      <c r="A182" s="241"/>
      <c r="B182" s="238"/>
      <c r="C182" s="238"/>
      <c r="D182" s="238"/>
      <c r="E182" s="238"/>
      <c r="F182" s="238"/>
      <c r="G182" s="238"/>
      <c r="H182" s="238"/>
      <c r="I182" s="238"/>
    </row>
    <row r="183" spans="1:10" ht="88.5" customHeight="1">
      <c r="A183" s="241" t="s">
        <v>442</v>
      </c>
      <c r="B183" s="1406" t="s">
        <v>457</v>
      </c>
      <c r="C183" s="1406"/>
      <c r="D183" s="1406"/>
      <c r="E183" s="1406"/>
      <c r="F183" s="1406"/>
      <c r="G183" s="1406"/>
      <c r="H183" s="1406"/>
      <c r="I183" s="1406"/>
    </row>
    <row r="184" spans="1:10" ht="8.1" customHeight="1">
      <c r="A184" s="241"/>
      <c r="B184" s="238"/>
      <c r="C184" s="238"/>
      <c r="D184" s="238"/>
      <c r="E184" s="238"/>
      <c r="F184" s="238"/>
      <c r="G184" s="238"/>
      <c r="H184" s="238"/>
      <c r="I184" s="238"/>
    </row>
    <row r="185" spans="1:10" ht="72" customHeight="1">
      <c r="A185" s="241" t="s">
        <v>458</v>
      </c>
      <c r="B185" s="1406" t="s">
        <v>459</v>
      </c>
      <c r="C185" s="1406"/>
      <c r="D185" s="1406"/>
      <c r="E185" s="1406"/>
      <c r="F185" s="1406"/>
      <c r="G185" s="1406"/>
      <c r="H185" s="1406"/>
      <c r="I185" s="1406"/>
    </row>
    <row r="186" spans="1:10" ht="31.5" customHeight="1">
      <c r="A186" s="241"/>
      <c r="B186" s="232"/>
      <c r="C186" s="232"/>
      <c r="D186" s="232"/>
      <c r="E186" s="232"/>
      <c r="F186" s="232"/>
      <c r="G186" s="232"/>
      <c r="H186" s="232"/>
      <c r="I186" s="232"/>
    </row>
    <row r="187" spans="1:10" ht="31.5" customHeight="1">
      <c r="A187" s="241"/>
      <c r="B187" s="232"/>
      <c r="C187" s="232"/>
      <c r="D187" s="232"/>
      <c r="E187" s="232"/>
      <c r="F187" s="232"/>
      <c r="G187" s="232"/>
      <c r="H187" s="232"/>
      <c r="I187" s="232"/>
    </row>
    <row r="188" spans="1:10" ht="21" customHeight="1">
      <c r="A188" s="1303" t="s">
        <v>405</v>
      </c>
      <c r="B188" s="1303"/>
      <c r="C188" s="1303"/>
      <c r="D188" s="1303"/>
      <c r="E188" s="1404" t="s">
        <v>405</v>
      </c>
      <c r="F188" s="1404"/>
      <c r="G188" s="1404"/>
      <c r="H188" s="1404"/>
      <c r="I188" s="1404"/>
      <c r="J188" s="49"/>
    </row>
    <row r="189" spans="1:10" ht="33" customHeight="1">
      <c r="A189" s="1405" t="s">
        <v>406</v>
      </c>
      <c r="B189" s="1405"/>
      <c r="C189" s="1405"/>
      <c r="D189" s="1405"/>
      <c r="E189" s="1408" t="s">
        <v>407</v>
      </c>
      <c r="F189" s="1408"/>
      <c r="G189" s="1408"/>
      <c r="H189" s="1408"/>
      <c r="I189" s="1408"/>
      <c r="J189" s="49"/>
    </row>
    <row r="190" spans="1:10" ht="15.75">
      <c r="A190" s="234" t="s">
        <v>408</v>
      </c>
      <c r="B190" s="235"/>
      <c r="C190" s="235"/>
      <c r="D190" s="235"/>
      <c r="E190" s="235"/>
      <c r="F190" s="235"/>
      <c r="G190" s="235"/>
      <c r="H190" s="235"/>
      <c r="I190" s="236" t="s">
        <v>460</v>
      </c>
      <c r="J190" s="49"/>
    </row>
    <row r="191" spans="1:10" ht="15.75">
      <c r="A191" s="234"/>
      <c r="B191" s="235"/>
      <c r="C191" s="235"/>
      <c r="D191" s="235"/>
      <c r="E191" s="235"/>
      <c r="F191" s="235"/>
      <c r="G191" s="235"/>
      <c r="H191" s="235"/>
      <c r="I191" s="236"/>
      <c r="J191" s="49"/>
    </row>
    <row r="192" spans="1:10" ht="53.25" customHeight="1">
      <c r="A192" s="241" t="s">
        <v>443</v>
      </c>
      <c r="B192" s="1406" t="s">
        <v>461</v>
      </c>
      <c r="C192" s="1406"/>
      <c r="D192" s="1406"/>
      <c r="E192" s="1406"/>
      <c r="F192" s="1406"/>
      <c r="G192" s="1406"/>
      <c r="H192" s="1406"/>
      <c r="I192" s="1406"/>
    </row>
    <row r="193" spans="1:9" ht="15.75">
      <c r="A193" s="239"/>
      <c r="B193" s="238"/>
      <c r="C193" s="238"/>
      <c r="D193" s="238"/>
      <c r="E193" s="238"/>
      <c r="F193" s="238"/>
      <c r="G193" s="238"/>
      <c r="H193" s="238"/>
      <c r="I193" s="238"/>
    </row>
    <row r="194" spans="1:9" ht="21.95" customHeight="1">
      <c r="A194" s="238"/>
      <c r="B194" s="231"/>
      <c r="C194" s="245"/>
      <c r="D194" s="245"/>
      <c r="E194" s="245"/>
      <c r="F194" s="231"/>
      <c r="G194" s="245"/>
      <c r="H194" s="245"/>
      <c r="I194" s="245"/>
    </row>
    <row r="195" spans="1:9" ht="21.95" customHeight="1">
      <c r="A195" s="238"/>
      <c r="B195" s="246" t="s">
        <v>462</v>
      </c>
      <c r="C195" s="246"/>
      <c r="D195" s="246"/>
      <c r="E195" s="246"/>
      <c r="F195" s="246" t="s">
        <v>462</v>
      </c>
      <c r="G195" s="246"/>
      <c r="H195" s="246"/>
      <c r="I195" s="246"/>
    </row>
    <row r="196" spans="1:9" ht="35.25" customHeight="1">
      <c r="A196" s="238"/>
      <c r="B196" s="1424" t="s">
        <v>406</v>
      </c>
      <c r="C196" s="1424"/>
      <c r="D196" s="1424"/>
      <c r="E196" s="1424"/>
      <c r="F196" s="1424" t="s">
        <v>407</v>
      </c>
      <c r="G196" s="1424"/>
      <c r="H196" s="1424"/>
      <c r="I196" s="1424"/>
    </row>
    <row r="197" spans="1:9" ht="21.95" customHeight="1">
      <c r="A197" s="238"/>
      <c r="B197" s="247"/>
      <c r="C197" s="248"/>
      <c r="D197" s="248"/>
      <c r="E197" s="248"/>
      <c r="F197" s="249"/>
      <c r="G197" s="249"/>
      <c r="H197" s="249"/>
      <c r="I197" s="249"/>
    </row>
    <row r="198" spans="1:9" ht="21.95" customHeight="1">
      <c r="A198" s="238"/>
      <c r="B198" s="1303" t="s">
        <v>463</v>
      </c>
      <c r="C198" s="1303"/>
      <c r="D198" s="1303"/>
      <c r="E198" s="1303"/>
      <c r="F198" s="1303" t="s">
        <v>463</v>
      </c>
      <c r="G198" s="1303"/>
      <c r="H198" s="1303"/>
      <c r="I198" s="1303"/>
    </row>
    <row r="199" spans="1:9" ht="21.95" customHeight="1">
      <c r="A199" s="238"/>
      <c r="B199" s="231"/>
      <c r="C199" s="248"/>
      <c r="D199" s="248"/>
      <c r="E199" s="248"/>
      <c r="F199" s="231"/>
      <c r="G199" s="248"/>
      <c r="H199" s="248"/>
      <c r="I199" s="248"/>
    </row>
    <row r="200" spans="1:9" ht="21.95" customHeight="1">
      <c r="A200" s="238"/>
      <c r="B200" s="231"/>
      <c r="C200" s="248"/>
      <c r="D200" s="248"/>
      <c r="E200" s="248"/>
      <c r="F200" s="231"/>
      <c r="G200" s="248"/>
      <c r="H200" s="248"/>
      <c r="I200" s="248"/>
    </row>
    <row r="201" spans="1:9" ht="24.75" customHeight="1">
      <c r="A201" s="238"/>
      <c r="B201" s="235" t="s">
        <v>464</v>
      </c>
      <c r="C201" s="250"/>
      <c r="D201" s="235"/>
      <c r="E201" s="235"/>
      <c r="F201" s="1425" t="s">
        <v>464</v>
      </c>
      <c r="G201" s="1426"/>
      <c r="H201" s="1426"/>
      <c r="I201" s="1426"/>
    </row>
    <row r="202" spans="1:9" ht="21.95" customHeight="1">
      <c r="A202" s="238"/>
      <c r="B202" s="235" t="s">
        <v>5</v>
      </c>
      <c r="C202" s="250"/>
      <c r="D202" s="235"/>
      <c r="E202" s="235"/>
      <c r="F202" s="1425" t="s">
        <v>5</v>
      </c>
      <c r="G202" s="1426"/>
      <c r="H202" s="1426"/>
      <c r="I202" s="1426"/>
    </row>
    <row r="203" spans="1:9" ht="21.95" customHeight="1">
      <c r="A203" s="238"/>
      <c r="B203" s="246"/>
      <c r="C203" s="248"/>
      <c r="D203" s="248"/>
      <c r="E203" s="248"/>
      <c r="F203" s="246"/>
      <c r="G203" s="248"/>
      <c r="H203" s="248"/>
      <c r="I203" s="248"/>
    </row>
    <row r="204" spans="1:9" ht="21.95" customHeight="1">
      <c r="A204" s="238"/>
      <c r="B204" s="1303" t="s">
        <v>465</v>
      </c>
      <c r="C204" s="1303"/>
      <c r="D204" s="1303"/>
      <c r="E204" s="1303"/>
      <c r="F204" s="1303" t="s">
        <v>465</v>
      </c>
      <c r="G204" s="1303"/>
      <c r="H204" s="1303"/>
      <c r="I204" s="1303"/>
    </row>
    <row r="205" spans="1:9" ht="21.95" customHeight="1">
      <c r="A205" s="238"/>
      <c r="B205" s="235" t="s">
        <v>464</v>
      </c>
      <c r="C205" s="235"/>
      <c r="D205" s="235"/>
      <c r="E205" s="235"/>
      <c r="F205" s="235" t="s">
        <v>464</v>
      </c>
      <c r="G205" s="246"/>
      <c r="H205" s="246"/>
      <c r="I205" s="246"/>
    </row>
    <row r="206" spans="1:9" ht="21.95" customHeight="1">
      <c r="A206" s="238"/>
      <c r="B206" s="235" t="s">
        <v>5</v>
      </c>
      <c r="C206" s="235"/>
      <c r="D206" s="235"/>
      <c r="E206" s="235"/>
      <c r="F206" s="235" t="s">
        <v>5</v>
      </c>
      <c r="G206" s="238"/>
      <c r="H206" s="238"/>
      <c r="I206" s="238"/>
    </row>
    <row r="207" spans="1:9" ht="21.95" customHeight="1">
      <c r="A207" s="238"/>
      <c r="B207" s="238"/>
      <c r="C207" s="238"/>
      <c r="D207" s="238"/>
      <c r="E207" s="238"/>
      <c r="F207" s="238"/>
      <c r="G207" s="238"/>
      <c r="H207" s="238"/>
      <c r="I207" s="238"/>
    </row>
    <row r="208" spans="1:9" ht="21.95" customHeight="1">
      <c r="A208" s="238"/>
      <c r="B208" s="1303" t="s">
        <v>536</v>
      </c>
      <c r="C208" s="1303"/>
      <c r="D208" s="1303"/>
      <c r="E208" s="1303"/>
      <c r="F208" s="1303" t="s">
        <v>536</v>
      </c>
      <c r="G208" s="1303"/>
      <c r="H208" s="1303"/>
      <c r="I208" s="1303"/>
    </row>
    <row r="209" spans="1:9" ht="21.95" customHeight="1">
      <c r="A209" s="238"/>
      <c r="B209" s="235" t="s">
        <v>464</v>
      </c>
      <c r="C209" s="235"/>
      <c r="D209" s="235"/>
      <c r="E209" s="235"/>
      <c r="F209" s="235" t="s">
        <v>464</v>
      </c>
      <c r="G209" s="246"/>
      <c r="H209" s="246"/>
      <c r="I209" s="246"/>
    </row>
    <row r="210" spans="1:9" ht="21.95" customHeight="1">
      <c r="A210" s="238"/>
      <c r="B210" s="235" t="s">
        <v>5</v>
      </c>
      <c r="C210" s="235"/>
      <c r="D210" s="235"/>
      <c r="E210" s="235"/>
      <c r="F210" s="235" t="s">
        <v>5</v>
      </c>
      <c r="G210" s="238"/>
      <c r="H210" s="238"/>
      <c r="I210" s="238"/>
    </row>
    <row r="211" spans="1:9" ht="21.95" customHeight="1">
      <c r="A211" s="238"/>
      <c r="B211" s="235"/>
      <c r="C211" s="235"/>
      <c r="D211" s="235"/>
      <c r="E211" s="235"/>
      <c r="F211" s="235"/>
      <c r="G211" s="238"/>
      <c r="H211" s="238"/>
      <c r="I211" s="238"/>
    </row>
    <row r="212" spans="1:9" ht="21.95" customHeight="1">
      <c r="A212" s="238"/>
      <c r="B212" s="235"/>
      <c r="C212" s="235"/>
      <c r="D212" s="235"/>
      <c r="E212" s="235"/>
      <c r="F212" s="235"/>
      <c r="G212" s="238"/>
      <c r="H212" s="238"/>
      <c r="I212" s="238"/>
    </row>
    <row r="213" spans="1:9" ht="21.95" customHeight="1">
      <c r="A213" s="238"/>
      <c r="B213" s="235"/>
      <c r="C213" s="235"/>
      <c r="D213" s="235"/>
      <c r="E213" s="235"/>
      <c r="F213" s="235"/>
      <c r="G213" s="238"/>
      <c r="H213" s="238"/>
      <c r="I213" s="238"/>
    </row>
    <row r="214" spans="1:9" ht="21.95" customHeight="1">
      <c r="A214" s="238"/>
      <c r="B214" s="235"/>
      <c r="C214" s="235"/>
      <c r="D214" s="235"/>
      <c r="E214" s="235"/>
      <c r="F214" s="235"/>
      <c r="G214" s="238"/>
      <c r="H214" s="238"/>
      <c r="I214" s="238"/>
    </row>
    <row r="215" spans="1:9" ht="21.95" customHeight="1">
      <c r="A215" s="238"/>
      <c r="B215" s="235"/>
      <c r="C215" s="235"/>
      <c r="D215" s="235"/>
      <c r="E215" s="235"/>
      <c r="F215" s="235"/>
      <c r="G215" s="238"/>
      <c r="H215" s="238"/>
      <c r="I215" s="238"/>
    </row>
    <row r="216" spans="1:9" ht="21.95" customHeight="1">
      <c r="A216" s="238"/>
      <c r="B216" s="235"/>
      <c r="C216" s="235"/>
      <c r="D216" s="235"/>
      <c r="E216" s="235"/>
      <c r="F216" s="235"/>
      <c r="G216" s="238"/>
      <c r="H216" s="238"/>
      <c r="I216" s="238"/>
    </row>
    <row r="217" spans="1:9" ht="21.95" customHeight="1">
      <c r="A217" s="238"/>
      <c r="B217" s="235"/>
      <c r="C217" s="235"/>
      <c r="D217" s="235"/>
      <c r="E217" s="235"/>
      <c r="F217" s="235"/>
      <c r="G217" s="238"/>
      <c r="H217" s="238"/>
      <c r="I217" s="238"/>
    </row>
    <row r="218" spans="1:9" ht="21.95" customHeight="1">
      <c r="A218" s="238"/>
      <c r="B218" s="235"/>
      <c r="C218" s="235"/>
      <c r="D218" s="235"/>
      <c r="E218" s="235"/>
      <c r="F218" s="235"/>
      <c r="G218" s="238"/>
      <c r="H218" s="238"/>
      <c r="I218" s="238"/>
    </row>
    <row r="219" spans="1:9" ht="21.95" customHeight="1">
      <c r="A219" s="238"/>
      <c r="B219" s="235"/>
      <c r="C219" s="235"/>
      <c r="D219" s="235"/>
      <c r="E219" s="235"/>
      <c r="F219" s="235"/>
      <c r="G219" s="238"/>
      <c r="H219" s="238"/>
      <c r="I219" s="238"/>
    </row>
    <row r="220" spans="1:9" ht="21.95" customHeight="1">
      <c r="A220" s="238"/>
      <c r="B220" s="235"/>
      <c r="C220" s="235"/>
      <c r="D220" s="235"/>
      <c r="E220" s="235"/>
      <c r="F220" s="235"/>
      <c r="G220" s="238"/>
      <c r="H220" s="238"/>
      <c r="I220" s="238"/>
    </row>
    <row r="221" spans="1:9" ht="21.95" customHeight="1">
      <c r="A221" s="238"/>
      <c r="B221" s="235"/>
      <c r="C221" s="235"/>
      <c r="D221" s="235"/>
      <c r="E221" s="235"/>
      <c r="F221" s="235"/>
      <c r="G221" s="238"/>
      <c r="H221" s="238"/>
      <c r="I221" s="238"/>
    </row>
    <row r="222" spans="1:9" ht="21.95" customHeight="1">
      <c r="A222" s="238"/>
      <c r="B222" s="235"/>
      <c r="C222" s="235"/>
      <c r="D222" s="235"/>
      <c r="E222" s="235"/>
      <c r="F222" s="235"/>
      <c r="G222" s="238"/>
      <c r="H222" s="238"/>
      <c r="I222" s="238"/>
    </row>
    <row r="223" spans="1:9" ht="15.75" customHeight="1">
      <c r="A223" s="238"/>
      <c r="B223" s="235"/>
      <c r="C223" s="235"/>
      <c r="D223" s="235"/>
      <c r="E223" s="235"/>
      <c r="F223" s="235"/>
      <c r="G223" s="238"/>
      <c r="H223" s="238"/>
      <c r="I223" s="238"/>
    </row>
    <row r="224" spans="1:9" ht="15.75">
      <c r="A224" s="251"/>
      <c r="B224" s="251"/>
      <c r="C224" s="251"/>
      <c r="D224" s="251"/>
      <c r="E224" s="251"/>
      <c r="F224" s="251"/>
      <c r="G224" s="251"/>
      <c r="H224" s="251"/>
      <c r="I224" s="251"/>
    </row>
    <row r="225" spans="1:9" ht="15.75">
      <c r="A225" s="234" t="s">
        <v>408</v>
      </c>
      <c r="B225" s="235"/>
      <c r="C225" s="235"/>
      <c r="D225" s="235"/>
      <c r="E225" s="235"/>
      <c r="F225" s="235"/>
      <c r="G225" s="235"/>
      <c r="H225" s="235"/>
      <c r="I225" s="236" t="s">
        <v>466</v>
      </c>
    </row>
    <row r="226" spans="1:9" ht="15.75">
      <c r="A226" s="238"/>
      <c r="B226" s="238"/>
      <c r="C226" s="238"/>
      <c r="D226" s="238"/>
      <c r="E226" s="238"/>
      <c r="F226" s="238"/>
      <c r="G226" s="238"/>
      <c r="H226" s="238"/>
      <c r="I226" s="238"/>
    </row>
    <row r="227" spans="1:9" ht="15.75">
      <c r="A227" s="238"/>
      <c r="B227" s="238"/>
      <c r="C227" s="238"/>
      <c r="D227" s="238"/>
      <c r="E227" s="238"/>
      <c r="F227" s="238"/>
      <c r="G227" s="238"/>
      <c r="H227" s="238"/>
      <c r="I227" s="238"/>
    </row>
    <row r="228" spans="1:9" ht="15.75">
      <c r="A228" s="238"/>
      <c r="B228" s="238"/>
      <c r="C228" s="238"/>
      <c r="D228" s="238"/>
      <c r="E228" s="238"/>
      <c r="F228" s="238"/>
      <c r="G228" s="238"/>
      <c r="H228" s="238"/>
      <c r="I228" s="238"/>
    </row>
    <row r="229" spans="1:9" ht="15.75">
      <c r="A229" s="238"/>
      <c r="B229" s="238"/>
      <c r="C229" s="238"/>
      <c r="D229" s="238"/>
      <c r="E229" s="238"/>
      <c r="F229" s="238"/>
      <c r="G229" s="238"/>
      <c r="H229" s="238"/>
      <c r="I229" s="238"/>
    </row>
    <row r="230" spans="1:9" ht="15.75">
      <c r="A230" s="238"/>
      <c r="B230" s="238"/>
      <c r="C230" s="238"/>
      <c r="D230" s="238"/>
      <c r="E230" s="238"/>
      <c r="F230" s="238"/>
      <c r="G230" s="238"/>
      <c r="H230" s="238"/>
      <c r="I230" s="238"/>
    </row>
    <row r="231" spans="1:9" ht="15.75">
      <c r="A231" s="238"/>
      <c r="B231" s="238"/>
      <c r="C231" s="238"/>
      <c r="D231" s="238"/>
      <c r="E231" s="238"/>
      <c r="F231" s="238"/>
      <c r="G231" s="238"/>
      <c r="H231" s="238"/>
      <c r="I231" s="238"/>
    </row>
    <row r="232" spans="1:9" ht="15.75">
      <c r="A232" s="238"/>
      <c r="B232" s="238"/>
      <c r="C232" s="238"/>
      <c r="D232" s="238"/>
      <c r="E232" s="238"/>
      <c r="F232" s="238"/>
      <c r="G232" s="238"/>
      <c r="H232" s="238"/>
      <c r="I232" s="238"/>
    </row>
    <row r="233" spans="1:9" ht="15.75">
      <c r="A233" s="238"/>
      <c r="B233" s="238"/>
      <c r="C233" s="238"/>
      <c r="D233" s="238"/>
      <c r="E233" s="238"/>
      <c r="F233" s="238"/>
      <c r="G233" s="238"/>
      <c r="H233" s="238"/>
      <c r="I233" s="238"/>
    </row>
    <row r="234" spans="1:9" ht="15.75">
      <c r="A234" s="238"/>
      <c r="B234" s="238"/>
      <c r="C234" s="238"/>
      <c r="D234" s="238"/>
      <c r="E234" s="238"/>
      <c r="F234" s="238"/>
      <c r="G234" s="238"/>
      <c r="H234" s="238"/>
      <c r="I234" s="238"/>
    </row>
    <row r="235" spans="1:9" ht="15.75">
      <c r="A235" s="238"/>
      <c r="B235" s="238"/>
      <c r="C235" s="238"/>
      <c r="D235" s="238"/>
      <c r="E235" s="238"/>
      <c r="F235" s="238"/>
      <c r="G235" s="238"/>
      <c r="H235" s="238"/>
      <c r="I235" s="238"/>
    </row>
    <row r="236" spans="1:9" ht="15.75">
      <c r="A236" s="238"/>
      <c r="B236" s="238"/>
      <c r="C236" s="238"/>
      <c r="D236" s="238"/>
      <c r="E236" s="238"/>
      <c r="F236" s="238"/>
      <c r="G236" s="238"/>
      <c r="H236" s="238"/>
      <c r="I236" s="238"/>
    </row>
    <row r="237" spans="1:9" ht="15.75">
      <c r="A237" s="238"/>
      <c r="B237" s="238"/>
      <c r="C237" s="238"/>
      <c r="D237" s="238"/>
      <c r="E237" s="238"/>
      <c r="F237" s="238"/>
      <c r="G237" s="238"/>
      <c r="H237" s="238"/>
      <c r="I237" s="238"/>
    </row>
    <row r="238" spans="1:9" ht="15.75">
      <c r="A238" s="238"/>
      <c r="B238" s="238"/>
      <c r="C238" s="238"/>
      <c r="D238" s="238"/>
      <c r="E238" s="238"/>
      <c r="F238" s="238"/>
      <c r="G238" s="238"/>
      <c r="H238" s="238"/>
      <c r="I238" s="238"/>
    </row>
  </sheetData>
  <sheetProtection password="CBD2" sheet="1" objects="1" scenarios="1" formatColumns="0" formatRows="0" selectLockedCells="1"/>
  <customSheetViews>
    <customSheetView guid="{7A521482-0921-4E40-B959-D8FD4CDE2E19}"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33F30260-5F26-454D-8BAF-A1CF75E5E970}" showPageBreaks="1" fitToPage="1" printArea="1" view="pageBreakPreview" topLeftCell="A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CDDDFC33-D7BE-49ED-A662-6DB8AC7AF358}"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CE30E3D-0C5D-4C23-ABC5-E7C2D3AC4971}" showPageBreaks="1" fitToPage="1" printArea="1" view="pageBreakPreview" topLeftCell="A4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2"/>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6"/>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9"/>
      <headerFooter alignWithMargins="0">
        <oddFooter>&amp;C&amp;A</oddFooter>
      </headerFooter>
    </customSheetView>
    <customSheetView guid="{4B898AE2-7356-489E-882D-EC3B09CB95AA}"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0"/>
      <headerFooter alignWithMargins="0">
        <oddFooter>&amp;C&amp;A</oddFooter>
      </headerFooter>
    </customSheetView>
    <customSheetView guid="{9F341631-288D-49D9-8F81-65CCC818C9BA}"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1"/>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2"/>
  <headerFooter alignWithMargins="0">
    <oddFooter>&amp;C&amp;A</oddFooter>
  </headerFooter>
  <rowBreaks count="7" manualBreakCount="7">
    <brk id="49" max="8" man="1"/>
    <brk id="74" max="8" man="1"/>
    <brk id="94" max="8" man="1"/>
    <brk id="117" max="8" man="1"/>
    <brk id="140" max="8" man="1"/>
    <brk id="158" max="8" man="1"/>
    <brk id="190" max="8" man="1"/>
  </rowBreaks>
  <drawing r:id="rId4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13" zoomScaleNormal="100" zoomScaleSheetLayoutView="100" workbookViewId="0">
      <selection activeCell="E22" sqref="E22"/>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29" customWidth="1"/>
    <col min="6" max="7" width="9.140625" style="187"/>
    <col min="8" max="8" width="0" style="187" hidden="1" customWidth="1"/>
    <col min="9" max="11" width="9.140625" style="187"/>
    <col min="12" max="12" width="0" style="187" hidden="1" customWidth="1"/>
    <col min="13" max="13" width="35.42578125" style="187" hidden="1" customWidth="1"/>
    <col min="14" max="14" width="0" style="187" hidden="1" customWidth="1"/>
    <col min="15" max="31" width="9.140625" style="187"/>
    <col min="32" max="16384" width="9.140625" style="12"/>
  </cols>
  <sheetData>
    <row r="1" spans="1:31" ht="24" customHeight="1">
      <c r="A1" s="1217" t="str">
        <f>'Attach 3(JV)'!A1</f>
        <v>Specification No. :CC/NT/W-TR/DOM/A02/23/01478/ 5002002700</v>
      </c>
      <c r="B1" s="1217"/>
      <c r="C1" s="1217"/>
      <c r="D1" s="1217"/>
      <c r="E1" s="328" t="str">
        <f>"Attachment-15 " &amp; 'Attach 3(JV)'!AT1</f>
        <v xml:space="preserve">Attachment-15 </v>
      </c>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row>
    <row r="2" spans="1:31" ht="12" customHeight="1"/>
    <row r="3" spans="1:31" ht="78.75" customHeight="1">
      <c r="A3" s="1357" t="str">
        <f>Basic!B1</f>
        <v>Transformer Package-TR38: 3 X 500MVA, 400/220kV (3-Ph) Transformer at Fathegarh-III PS  under Transmission system for evacuation of power from REZ in Rajasthan (20GW) under Phase-III Part E1</v>
      </c>
      <c r="B3" s="1358"/>
      <c r="C3" s="1358"/>
      <c r="D3" s="1358"/>
      <c r="E3" s="1358"/>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c r="A4" s="15"/>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row>
    <row r="5" spans="1:31" ht="47.25" customHeight="1">
      <c r="A5" s="1380" t="s">
        <v>969</v>
      </c>
      <c r="B5" s="1380"/>
      <c r="C5" s="1380"/>
      <c r="D5" s="1380"/>
      <c r="E5" s="1380"/>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row>
    <row r="6" spans="1:31">
      <c r="A6" s="19"/>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row>
    <row r="7" spans="1:31" ht="20.100000000000001" customHeight="1">
      <c r="A7" s="2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row>
    <row r="8" spans="1:31" ht="36" customHeight="1">
      <c r="A8" s="991" t="str">
        <f>'Attach 3(JV)'!A7</f>
        <v>Bidder’s Name and Address  :</v>
      </c>
      <c r="B8" s="991"/>
      <c r="C8" s="991"/>
      <c r="D8" s="991"/>
      <c r="E8" s="5" t="str">
        <f>'Attach 3(JV)'!E7</f>
        <v>To:</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row>
    <row r="9" spans="1:31" ht="36" customHeight="1">
      <c r="A9" s="1304" t="str">
        <f>'Attach 3(JV)'!A8</f>
        <v/>
      </c>
      <c r="B9" s="1304"/>
      <c r="C9" s="458"/>
      <c r="D9" s="458"/>
      <c r="E9" s="57" t="str">
        <f>'Attach 3(JV)'!E8</f>
        <v>Contract Services</v>
      </c>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31" ht="20.100000000000001" customHeight="1">
      <c r="A10" s="4" t="s">
        <v>344</v>
      </c>
      <c r="B10" s="1379">
        <f>'Attach 3(JV)'!B9:D9</f>
        <v>0</v>
      </c>
      <c r="C10" s="1379"/>
      <c r="D10" s="1379"/>
      <c r="E10" s="57" t="str">
        <f>'Attach 3(JV)'!E9</f>
        <v>Power Grid Corporation of India Ltd.,</v>
      </c>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row>
    <row r="11" spans="1:31" ht="20.100000000000001" customHeight="1">
      <c r="A11" s="4" t="s">
        <v>346</v>
      </c>
      <c r="B11" s="1302">
        <f>'Attach 3(JV)'!B10:D10</f>
        <v>0</v>
      </c>
      <c r="C11" s="1302"/>
      <c r="D11" s="1302"/>
      <c r="E11" s="57" t="str">
        <f>'Attach 3(JV)'!E10</f>
        <v>"Saudamini", Plot No. 2, Sector 29</v>
      </c>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1:31" ht="17.25" customHeight="1">
      <c r="B12" s="1302">
        <f>'Attach 3(JV)'!B11:D11</f>
        <v>0</v>
      </c>
      <c r="C12" s="1302"/>
      <c r="D12" s="1302"/>
      <c r="E12" s="57" t="str">
        <f>'Attach 3(JV)'!E11</f>
        <v>Gurgaon (Haryana) - 122001</v>
      </c>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row>
    <row r="13" spans="1:31" ht="17.25" customHeight="1">
      <c r="A13" s="19"/>
      <c r="B13" s="1302">
        <f>'Attach 3(JV)'!B12</f>
        <v>0</v>
      </c>
      <c r="C13" s="1302"/>
      <c r="D13" s="1302"/>
      <c r="E13" s="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1:31" ht="13.5" customHeight="1">
      <c r="A14" s="19"/>
      <c r="B14" s="1302"/>
      <c r="C14" s="1302"/>
      <c r="D14" s="1302"/>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row>
    <row r="15" spans="1:31" ht="17.25" customHeight="1">
      <c r="A15" s="16" t="s">
        <v>339</v>
      </c>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1:31">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row>
    <row r="17" spans="1:31" ht="56.25" customHeight="1">
      <c r="A17" s="188" t="s">
        <v>392</v>
      </c>
      <c r="B17" s="1373" t="s">
        <v>393</v>
      </c>
      <c r="C17" s="1373"/>
      <c r="D17" s="1373"/>
      <c r="E17" s="1373"/>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row>
    <row r="18" spans="1:31" ht="16.5" customHeight="1">
      <c r="A18" s="189"/>
      <c r="B18" s="1449" t="s">
        <v>970</v>
      </c>
      <c r="C18" s="1449"/>
      <c r="D18" s="1449"/>
      <c r="E18" s="1449"/>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row>
    <row r="19" spans="1:31" ht="18.75">
      <c r="A19" s="189"/>
      <c r="B19" s="1456" t="s">
        <v>971</v>
      </c>
      <c r="C19" s="1457"/>
      <c r="D19" s="1458"/>
      <c r="E19" s="918"/>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row>
    <row r="20" spans="1:31" ht="18" customHeight="1">
      <c r="B20" s="1459" t="s">
        <v>972</v>
      </c>
      <c r="C20" s="1460"/>
      <c r="D20" s="1461"/>
      <c r="E20" s="11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row>
    <row r="21" spans="1:31" ht="18" customHeight="1">
      <c r="B21" s="917" t="s">
        <v>973</v>
      </c>
      <c r="C21" s="281"/>
      <c r="D21" s="282"/>
      <c r="E21" s="11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row>
    <row r="22" spans="1:31" ht="18" customHeight="1">
      <c r="A22" s="283"/>
      <c r="B22" s="1456" t="s">
        <v>974</v>
      </c>
      <c r="C22" s="1457"/>
      <c r="D22" s="1458"/>
      <c r="E22" s="11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row>
    <row r="23" spans="1:31" ht="18" customHeight="1">
      <c r="A23" s="1453"/>
      <c r="B23" s="1454"/>
      <c r="C23" s="1454"/>
      <c r="D23" s="1454"/>
      <c r="E23" s="1454"/>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row>
    <row r="24" spans="1:31" ht="15.75">
      <c r="A24" s="190"/>
      <c r="B24" s="190"/>
      <c r="C24" s="190"/>
      <c r="D24" s="190"/>
      <c r="E24" s="190"/>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row>
    <row r="25" spans="1:31">
      <c r="B25" s="1455"/>
      <c r="C25" s="1455"/>
      <c r="D25" s="1455"/>
      <c r="E25" s="1455"/>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row>
    <row r="26" spans="1:31" ht="35.25" customHeight="1">
      <c r="A26" s="188" t="s">
        <v>394</v>
      </c>
      <c r="B26" s="1373" t="s">
        <v>130</v>
      </c>
      <c r="C26" s="1373"/>
      <c r="D26" s="1373"/>
      <c r="E26" s="1373"/>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row>
    <row r="27" spans="1:31" ht="36" customHeight="1">
      <c r="A27" s="163" t="s">
        <v>154</v>
      </c>
      <c r="B27" s="1054" t="s">
        <v>131</v>
      </c>
      <c r="C27" s="1054"/>
      <c r="D27" s="1054"/>
      <c r="E27" s="153">
        <f>B10</f>
        <v>0</v>
      </c>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row>
    <row r="28" spans="1:31" ht="18.95" customHeight="1">
      <c r="A28" s="164" t="s">
        <v>155</v>
      </c>
      <c r="B28" s="1430" t="s">
        <v>132</v>
      </c>
      <c r="C28" s="1430"/>
      <c r="D28" s="1430"/>
      <c r="E28" s="107"/>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row>
    <row r="29" spans="1:31" ht="18.95" customHeight="1">
      <c r="A29" s="165"/>
      <c r="B29" s="1430" t="s">
        <v>133</v>
      </c>
      <c r="C29" s="1430"/>
      <c r="D29" s="1430"/>
      <c r="E29" s="159"/>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row>
    <row r="30" spans="1:31" ht="18.95" customHeight="1">
      <c r="A30" s="165"/>
      <c r="B30" s="1430"/>
      <c r="C30" s="1430"/>
      <c r="D30" s="1430"/>
      <c r="E30" s="159"/>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row>
    <row r="31" spans="1:31" ht="18.95" customHeight="1">
      <c r="A31" s="165"/>
      <c r="B31" s="1430"/>
      <c r="C31" s="1430"/>
      <c r="D31" s="1430"/>
      <c r="E31" s="159"/>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row>
    <row r="32" spans="1:31" ht="18.95" customHeight="1">
      <c r="A32" s="165"/>
      <c r="B32" s="1430" t="s">
        <v>134</v>
      </c>
      <c r="C32" s="1430"/>
      <c r="D32" s="1430"/>
      <c r="E32" s="159"/>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row>
    <row r="33" spans="1:31" ht="18.95" customHeight="1">
      <c r="A33" s="165"/>
      <c r="B33" s="1430"/>
      <c r="C33" s="1430"/>
      <c r="D33" s="1430"/>
      <c r="E33" s="260"/>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row>
    <row r="34" spans="1:31" ht="18.95" customHeight="1">
      <c r="A34" s="165"/>
      <c r="B34" s="1430"/>
      <c r="C34" s="1430"/>
      <c r="D34" s="1430"/>
      <c r="E34" s="260"/>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row>
    <row r="35" spans="1:31" ht="18.95" customHeight="1">
      <c r="A35" s="165"/>
      <c r="B35" s="1430" t="s">
        <v>135</v>
      </c>
      <c r="C35" s="1430"/>
      <c r="D35" s="1430"/>
      <c r="E35" s="260"/>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row>
    <row r="36" spans="1:31" ht="18.95" customHeight="1">
      <c r="A36" s="165"/>
      <c r="B36" s="1430"/>
      <c r="C36" s="1430"/>
      <c r="D36" s="1430"/>
      <c r="E36" s="159"/>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row>
    <row r="37" spans="1:31" ht="18.95" customHeight="1">
      <c r="A37" s="191"/>
      <c r="B37" s="1435"/>
      <c r="C37" s="1435"/>
      <c r="D37" s="1435"/>
      <c r="E37" s="160"/>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row>
    <row r="38" spans="1:31" ht="18.95" customHeight="1">
      <c r="A38" s="164" t="s">
        <v>571</v>
      </c>
      <c r="B38" s="1434" t="s">
        <v>136</v>
      </c>
      <c r="C38" s="1434"/>
      <c r="D38" s="1434"/>
      <c r="E38" s="1447"/>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row>
    <row r="39" spans="1:31" ht="60.75" customHeight="1">
      <c r="A39" s="191"/>
      <c r="B39" s="1450" t="s">
        <v>137</v>
      </c>
      <c r="C39" s="1451"/>
      <c r="D39" s="1452"/>
      <c r="E39" s="1448"/>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row>
    <row r="40" spans="1:31" ht="93" customHeight="1">
      <c r="A40" s="1317" t="s">
        <v>572</v>
      </c>
      <c r="B40" s="1431" t="s">
        <v>574</v>
      </c>
      <c r="C40" s="1432"/>
      <c r="D40" s="1433"/>
      <c r="E40" s="469"/>
      <c r="F40" s="186"/>
      <c r="G40" s="186"/>
      <c r="H40" s="186"/>
      <c r="I40" s="186"/>
      <c r="J40" s="186"/>
      <c r="K40" s="186"/>
      <c r="L40" s="186"/>
      <c r="M40" s="186" t="str">
        <f>IF('Names of Bidder'!D15="Yes","Yes","No")</f>
        <v>No</v>
      </c>
      <c r="N40" s="186"/>
      <c r="O40" s="186"/>
      <c r="P40" s="186"/>
      <c r="Q40" s="186"/>
      <c r="R40" s="186"/>
      <c r="S40" s="186"/>
      <c r="T40" s="186"/>
      <c r="U40" s="186"/>
      <c r="V40" s="186"/>
      <c r="W40" s="186"/>
      <c r="X40" s="186"/>
      <c r="Y40" s="186"/>
      <c r="Z40" s="186"/>
      <c r="AA40" s="186"/>
      <c r="AB40" s="186"/>
      <c r="AC40" s="186"/>
      <c r="AD40" s="186"/>
      <c r="AE40" s="186"/>
    </row>
    <row r="41" spans="1:31" ht="22.5" customHeight="1">
      <c r="A41" s="1318"/>
      <c r="B41" s="1463"/>
      <c r="C41" s="1217"/>
      <c r="D41" s="1464"/>
      <c r="E41" s="465"/>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row>
    <row r="42" spans="1:31" ht="60.75" customHeight="1">
      <c r="A42" s="334" t="s">
        <v>573</v>
      </c>
      <c r="B42" s="1456" t="s">
        <v>575</v>
      </c>
      <c r="C42" s="1457"/>
      <c r="D42" s="1458"/>
      <c r="E42" s="464"/>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row>
    <row r="43" spans="1:31" ht="114.75" customHeight="1">
      <c r="A43" s="466" t="s">
        <v>710</v>
      </c>
      <c r="B43" s="1431" t="s">
        <v>711</v>
      </c>
      <c r="C43" s="1432"/>
      <c r="D43" s="1433"/>
      <c r="E43" s="469"/>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row>
    <row r="44" spans="1:31" ht="21.75" customHeight="1">
      <c r="A44" s="599" t="s">
        <v>156</v>
      </c>
      <c r="B44" s="1444" t="s">
        <v>138</v>
      </c>
      <c r="C44" s="1445"/>
      <c r="D44" s="1446"/>
      <c r="E44" s="82"/>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row>
    <row r="45" spans="1:31" ht="24.75" customHeight="1">
      <c r="A45" s="599" t="s">
        <v>157</v>
      </c>
      <c r="B45" s="1428" t="s">
        <v>515</v>
      </c>
      <c r="C45" s="1428"/>
      <c r="D45" s="1428"/>
      <c r="E45" s="82"/>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row>
    <row r="46" spans="1:31" ht="44.25" customHeight="1">
      <c r="A46" s="331" t="s">
        <v>516</v>
      </c>
      <c r="B46" s="1428" t="s">
        <v>517</v>
      </c>
      <c r="C46" s="1428"/>
      <c r="D46" s="1428"/>
      <c r="E46" s="82"/>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row>
    <row r="47" spans="1:31" ht="36.75" customHeight="1">
      <c r="A47" s="331"/>
      <c r="B47" s="1428" t="s">
        <v>518</v>
      </c>
      <c r="C47" s="1428"/>
      <c r="D47" s="1428"/>
      <c r="E47" s="332" t="s">
        <v>519</v>
      </c>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row>
    <row r="48" spans="1:31" ht="17.100000000000001" customHeight="1">
      <c r="A48" s="331" t="s">
        <v>520</v>
      </c>
      <c r="B48" s="1343"/>
      <c r="C48" s="1429"/>
      <c r="D48" s="1344"/>
      <c r="E48" s="82"/>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row>
    <row r="49" spans="1:31" ht="17.100000000000001" customHeight="1">
      <c r="A49" s="331" t="s">
        <v>26</v>
      </c>
      <c r="B49" s="1343"/>
      <c r="C49" s="1429"/>
      <c r="D49" s="1344"/>
      <c r="E49" s="82"/>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row>
    <row r="50" spans="1:31" ht="17.100000000000001" customHeight="1">
      <c r="A50" s="331" t="s">
        <v>471</v>
      </c>
      <c r="B50" s="1343"/>
      <c r="C50" s="1429"/>
      <c r="D50" s="1344"/>
      <c r="E50" s="82"/>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row>
    <row r="51" spans="1:31" ht="66.75" customHeight="1">
      <c r="A51" s="331" t="s">
        <v>473</v>
      </c>
      <c r="B51" s="1428" t="s">
        <v>521</v>
      </c>
      <c r="C51" s="1428"/>
      <c r="D51" s="1428"/>
      <c r="E51" s="333"/>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row>
    <row r="52" spans="1:31" ht="17.100000000000001" customHeight="1">
      <c r="A52" s="331"/>
      <c r="B52" s="1428" t="s">
        <v>518</v>
      </c>
      <c r="C52" s="1428"/>
      <c r="D52" s="1428"/>
      <c r="E52" s="332" t="s">
        <v>519</v>
      </c>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row>
    <row r="53" spans="1:31" ht="17.100000000000001" customHeight="1">
      <c r="A53" s="331" t="s">
        <v>520</v>
      </c>
      <c r="B53" s="1343"/>
      <c r="C53" s="1429"/>
      <c r="D53" s="1344"/>
      <c r="E53" s="82"/>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row>
    <row r="54" spans="1:31" ht="17.100000000000001" customHeight="1">
      <c r="A54" s="331" t="s">
        <v>26</v>
      </c>
      <c r="B54" s="1343"/>
      <c r="C54" s="1429"/>
      <c r="D54" s="1344"/>
      <c r="E54" s="82"/>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row>
    <row r="55" spans="1:31" ht="17.100000000000001" customHeight="1">
      <c r="A55" s="331" t="s">
        <v>471</v>
      </c>
      <c r="B55" s="1343"/>
      <c r="C55" s="1429"/>
      <c r="D55" s="1344"/>
      <c r="E55" s="82"/>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row>
    <row r="56" spans="1:31" ht="17.100000000000001" customHeight="1">
      <c r="A56" s="334" t="s">
        <v>522</v>
      </c>
      <c r="B56" s="1343"/>
      <c r="C56" s="1429"/>
      <c r="D56" s="1344"/>
      <c r="E56" s="82"/>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row>
    <row r="57" spans="1:31" ht="17.100000000000001" customHeight="1">
      <c r="A57" s="331" t="s">
        <v>472</v>
      </c>
      <c r="B57" s="1343"/>
      <c r="C57" s="1429"/>
      <c r="D57" s="1344"/>
      <c r="E57" s="82"/>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row>
    <row r="58" spans="1:31" ht="17.100000000000001" customHeight="1">
      <c r="A58" s="334" t="s">
        <v>477</v>
      </c>
      <c r="B58" s="1343"/>
      <c r="C58" s="1429"/>
      <c r="D58" s="1344"/>
      <c r="E58" s="82"/>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row>
    <row r="59" spans="1:31" ht="17.100000000000001" customHeight="1">
      <c r="A59" s="599">
        <v>6</v>
      </c>
      <c r="B59" s="1440" t="s">
        <v>139</v>
      </c>
      <c r="C59" s="1440"/>
      <c r="D59" s="1440"/>
      <c r="E59" s="82"/>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row>
    <row r="60" spans="1:31" ht="17.100000000000001" customHeight="1">
      <c r="A60" s="36">
        <v>7</v>
      </c>
      <c r="B60" s="1430" t="s">
        <v>140</v>
      </c>
      <c r="C60" s="1430"/>
      <c r="D60" s="1430"/>
      <c r="E60" s="82"/>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row>
    <row r="61" spans="1:31" ht="17.100000000000001" customHeight="1">
      <c r="A61" s="106"/>
      <c r="B61" s="1430"/>
      <c r="C61" s="1430"/>
      <c r="D61" s="1430"/>
      <c r="E61" s="159"/>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row>
    <row r="62" spans="1:31" ht="17.100000000000001" customHeight="1">
      <c r="A62" s="99"/>
      <c r="B62" s="1435"/>
      <c r="C62" s="1435"/>
      <c r="D62" s="1435"/>
      <c r="E62" s="160"/>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row>
    <row r="63" spans="1:31" ht="17.100000000000001" customHeight="1">
      <c r="A63" s="106">
        <v>8</v>
      </c>
      <c r="B63" s="1427" t="s">
        <v>141</v>
      </c>
      <c r="C63" s="1427"/>
      <c r="D63" s="1427"/>
      <c r="E63" s="161"/>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row>
    <row r="64" spans="1:31" ht="17.100000000000001" customHeight="1">
      <c r="A64" s="106"/>
      <c r="B64" s="1430" t="s">
        <v>167</v>
      </c>
      <c r="C64" s="1430"/>
      <c r="D64" s="1430"/>
      <c r="E64" s="159"/>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row>
    <row r="65" spans="1:31" ht="17.100000000000001" customHeight="1">
      <c r="A65" s="36">
        <v>9</v>
      </c>
      <c r="B65" s="1441" t="s">
        <v>151</v>
      </c>
      <c r="C65" s="1442"/>
      <c r="D65" s="1443"/>
      <c r="E65" s="162"/>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row>
    <row r="66" spans="1:31" ht="17.100000000000001" customHeight="1">
      <c r="A66" s="106"/>
      <c r="B66" s="1430" t="s">
        <v>142</v>
      </c>
      <c r="C66" s="1430"/>
      <c r="D66" s="1430"/>
      <c r="E66" s="159"/>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row>
    <row r="67" spans="1:31" ht="17.100000000000001" customHeight="1">
      <c r="A67" s="106"/>
      <c r="B67" s="1430" t="s">
        <v>143</v>
      </c>
      <c r="C67" s="1430"/>
      <c r="D67" s="1430"/>
      <c r="E67" s="159"/>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row>
    <row r="68" spans="1:31" ht="17.100000000000001" customHeight="1">
      <c r="A68" s="99"/>
      <c r="B68" s="1435" t="s">
        <v>144</v>
      </c>
      <c r="C68" s="1435"/>
      <c r="D68" s="1435"/>
      <c r="E68" s="160"/>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row>
    <row r="69" spans="1:31" ht="17.100000000000001" customHeight="1">
      <c r="A69" s="36">
        <v>10</v>
      </c>
      <c r="B69" s="1436" t="s">
        <v>145</v>
      </c>
      <c r="C69" s="1436"/>
      <c r="D69" s="1436"/>
      <c r="E69" s="162"/>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row>
    <row r="70" spans="1:31" ht="17.100000000000001" customHeight="1">
      <c r="A70" s="106"/>
      <c r="B70" s="1430" t="s">
        <v>146</v>
      </c>
      <c r="C70" s="1430"/>
      <c r="D70" s="1430"/>
      <c r="E70" s="159"/>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row>
    <row r="71" spans="1:31" ht="17.100000000000001" customHeight="1">
      <c r="A71" s="106"/>
      <c r="B71" s="1430" t="s">
        <v>147</v>
      </c>
      <c r="C71" s="1430"/>
      <c r="D71" s="1430"/>
      <c r="E71" s="159"/>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row>
    <row r="72" spans="1:31" ht="17.100000000000001" customHeight="1">
      <c r="A72" s="106"/>
      <c r="B72" s="1430"/>
      <c r="C72" s="1430"/>
      <c r="D72" s="1430"/>
      <c r="E72" s="159"/>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row>
    <row r="73" spans="1:31" ht="17.100000000000001" customHeight="1">
      <c r="A73" s="106"/>
      <c r="B73" s="1430"/>
      <c r="C73" s="1430"/>
      <c r="D73" s="1430"/>
      <c r="E73" s="159"/>
      <c r="F73" s="186"/>
      <c r="G73" s="186"/>
      <c r="H73" s="192">
        <v>2</v>
      </c>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row>
    <row r="74" spans="1:31" ht="17.100000000000001" customHeight="1">
      <c r="A74" s="106"/>
      <c r="B74" s="1430" t="s">
        <v>148</v>
      </c>
      <c r="C74" s="1430"/>
      <c r="D74" s="1430"/>
      <c r="E74" s="159"/>
      <c r="F74" s="186"/>
      <c r="G74" s="186"/>
      <c r="H74" s="186"/>
      <c r="I74" s="186"/>
      <c r="J74" s="186"/>
      <c r="K74" s="186"/>
      <c r="L74" s="186"/>
      <c r="M74" s="186"/>
      <c r="N74" s="186"/>
      <c r="O74" s="186"/>
      <c r="P74" s="186"/>
      <c r="Q74" s="186"/>
      <c r="R74" s="186"/>
      <c r="S74" s="186"/>
      <c r="T74" s="186"/>
      <c r="U74" s="186"/>
      <c r="V74" s="186"/>
      <c r="W74" s="186"/>
      <c r="X74" s="186"/>
      <c r="Y74" s="186"/>
      <c r="Z74" s="86"/>
      <c r="AA74" s="86"/>
      <c r="AB74" s="86"/>
    </row>
    <row r="75" spans="1:31" ht="17.100000000000001" customHeight="1">
      <c r="A75" s="106"/>
      <c r="B75" s="1430" t="s">
        <v>149</v>
      </c>
      <c r="C75" s="1430"/>
      <c r="D75" s="1430"/>
      <c r="E75" s="159"/>
      <c r="Z75" s="86"/>
      <c r="AA75" s="86"/>
      <c r="AB75" s="86"/>
    </row>
    <row r="76" spans="1:31" ht="18.95" customHeight="1">
      <c r="A76" s="106"/>
      <c r="B76" s="1437" t="s">
        <v>149</v>
      </c>
      <c r="C76" s="1438"/>
      <c r="D76" s="1439"/>
      <c r="E76" s="174" t="str">
        <f>IF(H73=1,"Saving Account","Current Account")</f>
        <v>Current Account</v>
      </c>
      <c r="Z76" s="86"/>
      <c r="AA76" s="86"/>
      <c r="AB76" s="86"/>
    </row>
    <row r="77" spans="1:31" ht="33" customHeight="1">
      <c r="A77" s="84">
        <v>11</v>
      </c>
      <c r="B77" s="1054" t="s">
        <v>150</v>
      </c>
      <c r="C77" s="1054"/>
      <c r="D77" s="1054"/>
      <c r="E77" s="82"/>
    </row>
    <row r="78" spans="1:31" ht="48" customHeight="1">
      <c r="A78" s="84">
        <v>12</v>
      </c>
      <c r="B78" s="1054" t="s">
        <v>159</v>
      </c>
      <c r="C78" s="1054"/>
      <c r="D78" s="1054"/>
      <c r="E78" s="82"/>
    </row>
    <row r="79" spans="1:31" ht="50.25" customHeight="1">
      <c r="A79" s="1382" t="s">
        <v>158</v>
      </c>
      <c r="B79" s="1382"/>
      <c r="C79" s="1382"/>
      <c r="D79" s="1382"/>
      <c r="E79" s="1382"/>
    </row>
    <row r="80" spans="1:31">
      <c r="A80" s="1465"/>
      <c r="B80" s="1465"/>
      <c r="C80" s="1465"/>
      <c r="D80" s="1465"/>
      <c r="E80" s="1465"/>
    </row>
    <row r="81" spans="1:5" ht="15">
      <c r="A81" s="1084" t="s">
        <v>576</v>
      </c>
      <c r="B81" s="1084"/>
      <c r="C81" s="1084"/>
      <c r="D81" s="1084"/>
      <c r="E81" s="1084"/>
    </row>
    <row r="82" spans="1:5" ht="15">
      <c r="A82" s="1462"/>
      <c r="B82" s="1462"/>
      <c r="C82" s="1462"/>
      <c r="D82" s="1462"/>
      <c r="E82" s="1462"/>
    </row>
    <row r="83" spans="1:5" ht="15">
      <c r="A83" s="1084" t="s">
        <v>577</v>
      </c>
      <c r="B83" s="1084"/>
      <c r="C83" s="1084"/>
      <c r="D83" s="1084"/>
      <c r="E83" s="1084"/>
    </row>
    <row r="84" spans="1:5" ht="15">
      <c r="A84" s="1462"/>
      <c r="B84" s="1462"/>
      <c r="C84" s="1462"/>
      <c r="D84" s="1462"/>
      <c r="E84" s="1462"/>
    </row>
    <row r="85" spans="1:5" ht="15">
      <c r="A85" s="1466" t="s">
        <v>578</v>
      </c>
      <c r="B85" s="1466"/>
      <c r="C85" s="1466"/>
      <c r="D85" s="1466"/>
      <c r="E85" s="1466"/>
    </row>
    <row r="86" spans="1:5" ht="15">
      <c r="A86" s="1466" t="s">
        <v>579</v>
      </c>
      <c r="B86" s="1466"/>
      <c r="C86" s="1466"/>
      <c r="D86" s="1466"/>
      <c r="E86" s="1466"/>
    </row>
    <row r="87" spans="1:5" ht="15">
      <c r="A87" s="1466" t="s">
        <v>580</v>
      </c>
      <c r="B87" s="1466"/>
      <c r="C87" s="1466"/>
      <c r="D87" s="1466"/>
      <c r="E87" s="1466"/>
    </row>
    <row r="88" spans="1:5" ht="15">
      <c r="A88" s="1462"/>
      <c r="B88" s="1462"/>
      <c r="C88" s="1462"/>
      <c r="D88" s="1462"/>
      <c r="E88" s="1462"/>
    </row>
    <row r="89" spans="1:5" ht="32.25" customHeight="1">
      <c r="A89" s="1084" t="s">
        <v>581</v>
      </c>
      <c r="B89" s="1084"/>
      <c r="C89" s="1084"/>
      <c r="D89" s="1084"/>
      <c r="E89" s="1084"/>
    </row>
    <row r="90" spans="1:5">
      <c r="A90" s="48"/>
      <c r="B90" s="48"/>
      <c r="C90" s="48"/>
      <c r="D90" s="467"/>
      <c r="E90" s="468"/>
    </row>
    <row r="91" spans="1:5" ht="24.95" customHeight="1">
      <c r="A91" s="23" t="s">
        <v>6</v>
      </c>
      <c r="B91" s="87" t="str">
        <f>'Attach 3(JV)'!B24</f>
        <v>--</v>
      </c>
      <c r="D91" s="41" t="s">
        <v>4</v>
      </c>
      <c r="E91" s="252" t="str">
        <f>'Attach 3(JV)'!E24</f>
        <v/>
      </c>
    </row>
    <row r="92" spans="1:5" ht="34.5" customHeight="1">
      <c r="A92" s="23" t="s">
        <v>7</v>
      </c>
      <c r="B92" s="252" t="str">
        <f>'Attach 3(JV)'!B25</f>
        <v/>
      </c>
      <c r="D92" s="41" t="s">
        <v>5</v>
      </c>
      <c r="E92" s="252" t="str">
        <f>'Attach 3(JV)'!E25</f>
        <v/>
      </c>
    </row>
    <row r="93" spans="1:5" ht="24.95" customHeight="1">
      <c r="D93" s="41"/>
      <c r="E93" s="66"/>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password="CC6F" sheet="1" formatColumns="0" formatRows="0" selectLockedCells="1"/>
  <customSheetViews>
    <customSheetView guid="{7A521482-0921-4E40-B959-D8FD4CDE2E19}" showPageBreaks="1" showGridLines="0" fitToPage="1" printArea="1" hiddenColumns="1" view="pageBreakPreview" topLeftCell="A13">
      <selection activeCell="E22" sqref="E2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33F30260-5F26-454D-8BAF-A1CF75E5E970}" showPageBreaks="1" showGridLines="0" fitToPage="1" printArea="1" hiddenColumns="1" view="pageBreakPreview" topLeftCell="A10">
      <selection activeCell="E22" sqref="E22"/>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CDDDFC33-D7BE-49ED-A662-6DB8AC7AF358}" showPageBreaks="1" showGridLines="0" fitToPage="1" printArea="1" hiddenColumns="1" view="pageBreakPreview" topLeftCell="A13">
      <selection activeCell="E30" sqref="E30"/>
      <rowBreaks count="1" manualBreakCount="1">
        <brk id="34"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CE30E3D-0C5D-4C23-ABC5-E7C2D3AC4971}" showPageBreaks="1" showGridLines="0" fitToPage="1" printArea="1" hiddenColumns="1" view="pageBreakPreview" topLeftCell="A43">
      <selection activeCell="E55" sqref="E55"/>
      <rowBreaks count="1" manualBreakCount="1">
        <brk id="34"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2"/>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3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8"/>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41"/>
      <headerFooter alignWithMargins="0">
        <oddFooter>&amp;R&amp;"Book Antiqua,Bold"&amp;8 Page &amp;P of &amp;N</oddFooter>
      </headerFooter>
    </customSheetView>
    <customSheetView guid="{4B898AE2-7356-489E-882D-EC3B09CB95AA}" showPageBreaks="1" showGridLines="0" fitToPage="1" printArea="1" hiddenColumns="1" view="pageBreakPreview" topLeftCell="A49">
      <selection activeCell="E30" sqref="E30"/>
      <rowBreaks count="1" manualBreakCount="1">
        <brk id="34" max="4" man="1"/>
      </rowBreaks>
      <pageMargins left="0.75" right="0.63" top="0.57999999999999996" bottom="0.6" header="0.34" footer="0.35"/>
      <pageSetup scale="88" fitToHeight="0" orientation="portrait" r:id="rId42"/>
      <headerFooter alignWithMargins="0">
        <oddFooter>&amp;R&amp;"Book Antiqua,Bold"&amp;8 Page &amp;P of &amp;N</oddFooter>
      </headerFooter>
    </customSheetView>
    <customSheetView guid="{9F341631-288D-49D9-8F81-65CCC818C9BA}" showPageBreaks="1" showGridLines="0" fitToPage="1" printArea="1" hiddenColumns="1" view="pageBreakPreview" topLeftCell="A4">
      <selection activeCell="E30" sqref="E30"/>
      <rowBreaks count="1" manualBreakCount="1">
        <brk id="34" max="4" man="1"/>
      </rowBreaks>
      <pageMargins left="0.75" right="0.63" top="0.57999999999999996" bottom="0.6" header="0.34" footer="0.35"/>
      <pageSetup scale="88" fitToHeight="0" orientation="portrait" r:id="rId43"/>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4"/>
  <headerFooter alignWithMargins="0">
    <oddFooter>&amp;R&amp;"Book Antiqua,Bold"&amp;8 Page &amp;P of &amp;N</oddFooter>
  </headerFooter>
  <rowBreaks count="1" manualBreakCount="1">
    <brk id="34" max="4" man="1"/>
  </rowBreaks>
  <drawing r:id="rId45"/>
  <legacyDrawing r:id="rId46"/>
  <mc:AlternateContent xmlns:mc="http://schemas.openxmlformats.org/markup-compatibility/2006">
    <mc:Choice Requires="x14">
      <controls>
        <mc:AlternateContent xmlns:mc="http://schemas.openxmlformats.org/markup-compatibility/2006">
          <mc:Choice Requires="x14">
            <control shapeId="24577" r:id="rId47"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8"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11" zoomScaleSheetLayoutView="100" workbookViewId="0">
      <selection activeCell="L84" sqref="L84"/>
    </sheetView>
  </sheetViews>
  <sheetFormatPr defaultColWidth="9.140625" defaultRowHeight="16.5"/>
  <cols>
    <col min="1" max="1" width="12.140625" style="721" customWidth="1"/>
    <col min="2" max="2" width="18.140625" style="721" customWidth="1"/>
    <col min="3" max="5" width="7.42578125" style="721" customWidth="1"/>
    <col min="6" max="8" width="7.42578125" style="771" customWidth="1"/>
    <col min="9" max="12" width="7.42578125" style="389" customWidth="1"/>
    <col min="13" max="54" width="9.140625" style="644"/>
    <col min="55" max="16384" width="9.140625" style="389"/>
  </cols>
  <sheetData>
    <row r="1" spans="1:26" s="770" customFormat="1" ht="21" customHeight="1">
      <c r="A1" s="1499" t="str">
        <f>'Attach 15'!A1:D1</f>
        <v>Specification No. :CC/NT/W-TR/DOM/A02/23/01478/ 5002002700</v>
      </c>
      <c r="B1" s="1499"/>
      <c r="C1" s="1499"/>
      <c r="D1" s="1499"/>
      <c r="E1" s="1499"/>
      <c r="F1" s="1499"/>
      <c r="G1" s="1499"/>
      <c r="H1" s="1500" t="s">
        <v>854</v>
      </c>
      <c r="I1" s="1500"/>
      <c r="J1" s="1500"/>
      <c r="K1" s="1500"/>
      <c r="L1" s="1500"/>
    </row>
    <row r="2" spans="1:26" ht="11.25" customHeight="1">
      <c r="Z2" s="772">
        <f>'[20]Attach 3(JV)'!Z2</f>
        <v>0</v>
      </c>
    </row>
    <row r="3" spans="1:26" ht="89.25" customHeight="1">
      <c r="A3" s="1357" t="str">
        <f>'Attach 15'!A3:E3</f>
        <v>Transformer Package-TR38: 3 X 500MVA, 400/220kV (3-Ph) Transformer at Fathegarh-III PS  under Transmission system for evacuation of power from REZ in Rajasthan (20GW) under Phase-III Part E1</v>
      </c>
      <c r="B3" s="1358"/>
      <c r="C3" s="1358"/>
      <c r="D3" s="1358"/>
      <c r="E3" s="1358"/>
      <c r="F3" s="1358"/>
      <c r="G3" s="1358"/>
      <c r="H3" s="1358"/>
      <c r="I3" s="1358"/>
      <c r="J3" s="1358"/>
      <c r="K3" s="1358"/>
      <c r="L3" s="1358"/>
    </row>
    <row r="4" spans="1:26" ht="15.95" customHeight="1">
      <c r="A4" s="773"/>
      <c r="H4" s="17"/>
      <c r="I4" s="1"/>
    </row>
    <row r="5" spans="1:26" ht="20.100000000000001" customHeight="1">
      <c r="A5" s="1501" t="s">
        <v>8</v>
      </c>
      <c r="B5" s="1501"/>
      <c r="C5" s="1501"/>
      <c r="D5" s="1501"/>
      <c r="E5" s="1501"/>
      <c r="F5" s="1501"/>
      <c r="G5" s="1501"/>
      <c r="H5" s="1501"/>
      <c r="I5" s="1501"/>
      <c r="J5" s="1501"/>
      <c r="K5" s="1501"/>
      <c r="L5" s="1501"/>
    </row>
    <row r="6" spans="1:26" ht="15.95" customHeight="1">
      <c r="A6" s="774"/>
      <c r="H6" s="17"/>
      <c r="I6" s="3"/>
    </row>
    <row r="7" spans="1:26" ht="20.100000000000001" customHeight="1">
      <c r="A7" s="775" t="str">
        <f>'Attach 15'!A8:D8</f>
        <v>Bidder’s Name and Address  :</v>
      </c>
      <c r="G7" s="5" t="str">
        <f>'[20]Attach 3(JV)'!E7</f>
        <v>To:</v>
      </c>
      <c r="I7" s="3"/>
    </row>
    <row r="8" spans="1:26" ht="36" customHeight="1">
      <c r="A8" s="1502" t="str">
        <f>'[20]Attach 3(JV)'!A8</f>
        <v/>
      </c>
      <c r="B8" s="1502"/>
      <c r="C8" s="1502"/>
      <c r="D8" s="1502"/>
      <c r="E8" s="1502"/>
      <c r="F8" s="1502"/>
      <c r="G8" s="2" t="str">
        <f>'[20]Attach 3(JV)'!E8</f>
        <v>Contract Services</v>
      </c>
      <c r="I8" s="3"/>
    </row>
    <row r="9" spans="1:26" ht="20.100000000000001" customHeight="1">
      <c r="A9" s="4" t="s">
        <v>344</v>
      </c>
      <c r="B9" s="1302">
        <f>'Attach 15'!B10:D10</f>
        <v>0</v>
      </c>
      <c r="C9" s="1302"/>
      <c r="D9" s="1302"/>
      <c r="E9" s="1302"/>
      <c r="F9" s="1302"/>
      <c r="G9" s="2" t="str">
        <f>'[20]Attach 3(JV)'!E9</f>
        <v>Power Grid Corporation of India Ltd.,</v>
      </c>
      <c r="I9" s="3"/>
    </row>
    <row r="10" spans="1:26" ht="20.100000000000001" customHeight="1">
      <c r="A10" s="4" t="s">
        <v>346</v>
      </c>
      <c r="B10" s="1302">
        <f>'Attach 15'!B11:D11</f>
        <v>0</v>
      </c>
      <c r="C10" s="1302"/>
      <c r="D10" s="1302"/>
      <c r="E10" s="1302"/>
      <c r="F10" s="1302"/>
      <c r="G10" s="2" t="str">
        <f>'[20]Attach 3(JV)'!E10</f>
        <v>"Saudamini", Plot No. 2, Sector 29</v>
      </c>
      <c r="I10" s="3"/>
    </row>
    <row r="11" spans="1:26" ht="20.100000000000001" customHeight="1">
      <c r="B11" s="1302">
        <f>'Attach 15'!B12:D12</f>
        <v>0</v>
      </c>
      <c r="C11" s="1302"/>
      <c r="D11" s="1302"/>
      <c r="E11" s="1302"/>
      <c r="F11" s="1302"/>
      <c r="G11" s="2" t="str">
        <f>'[20]Attach 3(JV)'!E11</f>
        <v>Gurgaon (Haryana) - 122001</v>
      </c>
    </row>
    <row r="12" spans="1:26" ht="20.100000000000001" customHeight="1">
      <c r="A12" s="774"/>
      <c r="B12" s="1302">
        <f>'Attach 15'!B13:D13</f>
        <v>0</v>
      </c>
      <c r="C12" s="1302"/>
      <c r="D12" s="1302"/>
      <c r="E12" s="1302"/>
      <c r="F12" s="1302"/>
      <c r="G12" s="2"/>
    </row>
    <row r="13" spans="1:26" ht="15.95" customHeight="1">
      <c r="A13" s="774"/>
      <c r="B13" s="113"/>
      <c r="C13" s="113"/>
      <c r="D13" s="113"/>
      <c r="E13" s="113"/>
      <c r="F13" s="113"/>
    </row>
    <row r="14" spans="1:26" ht="20.100000000000001" customHeight="1">
      <c r="A14" s="721" t="s">
        <v>339</v>
      </c>
    </row>
    <row r="15" spans="1:26" ht="20.100000000000001" customHeight="1">
      <c r="A15" s="774"/>
    </row>
    <row r="16" spans="1:26" ht="57.75" customHeight="1">
      <c r="A16" s="1494" t="s">
        <v>842</v>
      </c>
      <c r="B16" s="1494"/>
      <c r="C16" s="1494"/>
      <c r="D16" s="1494"/>
      <c r="E16" s="1494"/>
      <c r="F16" s="1494"/>
      <c r="G16" s="1494"/>
      <c r="H16" s="1494"/>
      <c r="I16" s="1494"/>
      <c r="J16" s="1494"/>
      <c r="K16" s="1494"/>
      <c r="L16" s="1494"/>
    </row>
    <row r="17" spans="1:12" ht="20.100000000000001" customHeight="1">
      <c r="A17" s="776">
        <v>1</v>
      </c>
      <c r="B17" s="777" t="s">
        <v>11</v>
      </c>
    </row>
    <row r="18" spans="1:12" ht="82.5" customHeight="1">
      <c r="A18" s="778"/>
      <c r="B18" s="1477" t="s">
        <v>845</v>
      </c>
      <c r="C18" s="1477"/>
      <c r="D18" s="1477"/>
      <c r="E18" s="1477"/>
      <c r="F18" s="1477"/>
      <c r="G18" s="1477"/>
      <c r="H18" s="1477"/>
      <c r="I18" s="1477"/>
      <c r="J18" s="1477"/>
      <c r="K18" s="1477"/>
      <c r="L18" s="1477"/>
    </row>
    <row r="19" spans="1:12" ht="60.75" customHeight="1">
      <c r="A19" s="769">
        <v>1.1000000000000001</v>
      </c>
      <c r="B19" s="1495" t="s">
        <v>12</v>
      </c>
      <c r="C19" s="1495"/>
      <c r="D19" s="1495"/>
      <c r="E19" s="1495"/>
      <c r="F19" s="1495"/>
      <c r="G19" s="1495"/>
      <c r="H19" s="1495"/>
      <c r="I19" s="1495"/>
      <c r="J19" s="1495"/>
      <c r="K19" s="1495"/>
      <c r="L19" s="1495"/>
    </row>
    <row r="20" spans="1:12" ht="33" customHeight="1">
      <c r="A20" s="778"/>
      <c r="B20" s="1491" t="str">
        <f>IF('[20]Names of Bidder'!I6="Sole Bidder","Name of the Bidder (Sole Bidder)", "Name of Bidder (Lead Partner)")</f>
        <v>Name of the Bidder (Sole Bidder)</v>
      </c>
      <c r="C20" s="1491"/>
      <c r="D20" s="1491"/>
      <c r="E20" s="1491"/>
      <c r="F20" s="1491"/>
      <c r="G20" s="1491"/>
      <c r="H20" s="1503">
        <f>B9</f>
        <v>0</v>
      </c>
      <c r="I20" s="1503"/>
      <c r="J20" s="1503"/>
      <c r="K20" s="1503"/>
      <c r="L20" s="1503"/>
    </row>
    <row r="21" spans="1:12" ht="33" customHeight="1">
      <c r="A21" s="779"/>
      <c r="B21" s="1491" t="s">
        <v>13</v>
      </c>
      <c r="C21" s="1491"/>
      <c r="D21" s="1491"/>
      <c r="E21" s="1491"/>
      <c r="F21" s="1491"/>
      <c r="G21" s="1491"/>
      <c r="H21" s="1492" t="s">
        <v>53</v>
      </c>
      <c r="I21" s="1492"/>
      <c r="J21" s="1492"/>
      <c r="K21" s="1492"/>
      <c r="L21" s="1492"/>
    </row>
    <row r="22" spans="1:12" ht="33" customHeight="1">
      <c r="A22" s="779"/>
      <c r="B22" s="1491" t="s">
        <v>14</v>
      </c>
      <c r="C22" s="1491"/>
      <c r="D22" s="1491"/>
      <c r="E22" s="1491"/>
      <c r="F22" s="1491"/>
      <c r="G22" s="1491"/>
      <c r="H22" s="1492"/>
      <c r="I22" s="1492"/>
      <c r="J22" s="1492"/>
      <c r="K22" s="1492"/>
      <c r="L22" s="1492"/>
    </row>
    <row r="23" spans="1:12" ht="33" customHeight="1">
      <c r="A23" s="779"/>
      <c r="B23" s="1491" t="s">
        <v>15</v>
      </c>
      <c r="C23" s="1491"/>
      <c r="D23" s="1491"/>
      <c r="E23" s="1491"/>
      <c r="F23" s="1491"/>
      <c r="G23" s="1491"/>
      <c r="H23" s="1492"/>
      <c r="I23" s="1492"/>
      <c r="J23" s="1492"/>
      <c r="K23" s="1492"/>
      <c r="L23" s="1492"/>
    </row>
    <row r="24" spans="1:12" ht="33" customHeight="1">
      <c r="A24" s="779"/>
      <c r="B24" s="1491" t="s">
        <v>16</v>
      </c>
      <c r="C24" s="1491"/>
      <c r="D24" s="1491"/>
      <c r="E24" s="1491"/>
      <c r="F24" s="1491"/>
      <c r="G24" s="1491"/>
      <c r="H24" s="1492"/>
      <c r="I24" s="1492"/>
      <c r="J24" s="1492"/>
      <c r="K24" s="1492"/>
      <c r="L24" s="1492"/>
    </row>
    <row r="25" spans="1:12" ht="6" customHeight="1">
      <c r="A25" s="779"/>
      <c r="B25" s="780"/>
      <c r="C25" s="780"/>
      <c r="D25" s="780"/>
      <c r="E25" s="780"/>
      <c r="F25" s="780"/>
      <c r="G25" s="780"/>
      <c r="H25" s="716"/>
      <c r="I25" s="716"/>
      <c r="J25" s="716"/>
      <c r="K25" s="716"/>
      <c r="L25" s="716"/>
    </row>
    <row r="26" spans="1:12" ht="18.95" customHeight="1">
      <c r="A26" s="769">
        <v>1.2</v>
      </c>
      <c r="B26" s="1493" t="s">
        <v>169</v>
      </c>
      <c r="C26" s="1493"/>
      <c r="D26" s="1493"/>
      <c r="E26" s="1493"/>
      <c r="F26" s="1493"/>
      <c r="G26" s="1493"/>
      <c r="H26" s="1493"/>
      <c r="I26" s="1493"/>
      <c r="J26" s="1493"/>
      <c r="K26" s="1493"/>
      <c r="L26" s="1493"/>
    </row>
    <row r="27" spans="1:12" ht="18.95" customHeight="1">
      <c r="A27" s="781" t="s">
        <v>17</v>
      </c>
      <c r="B27" s="782" t="s">
        <v>18</v>
      </c>
      <c r="C27" s="782"/>
      <c r="D27" s="783"/>
      <c r="E27" s="783"/>
    </row>
    <row r="28" spans="1:12" ht="18.95" customHeight="1">
      <c r="A28" s="779"/>
      <c r="B28" s="1488" t="s">
        <v>19</v>
      </c>
      <c r="C28" s="1488"/>
      <c r="D28" s="1471"/>
      <c r="E28" s="1471"/>
      <c r="F28" s="1471"/>
      <c r="G28" s="1471"/>
      <c r="H28" s="1471"/>
      <c r="I28" s="1471"/>
      <c r="J28" s="1471"/>
      <c r="K28" s="1471"/>
      <c r="L28" s="1471"/>
    </row>
    <row r="29" spans="1:12" ht="18.95" customHeight="1">
      <c r="A29" s="779"/>
      <c r="B29" s="1496" t="s">
        <v>20</v>
      </c>
      <c r="C29" s="1497"/>
      <c r="D29" s="1498"/>
      <c r="E29" s="1498"/>
      <c r="F29" s="1498"/>
      <c r="G29" s="1498"/>
      <c r="H29" s="1498"/>
      <c r="I29" s="1498"/>
      <c r="J29" s="1498"/>
      <c r="K29" s="1498"/>
      <c r="L29" s="1498"/>
    </row>
    <row r="30" spans="1:12" ht="18.95" customHeight="1">
      <c r="A30" s="779"/>
      <c r="B30" s="784"/>
      <c r="C30" s="785"/>
      <c r="D30" s="1489"/>
      <c r="E30" s="1489"/>
      <c r="F30" s="1489"/>
      <c r="G30" s="1489"/>
      <c r="H30" s="1489"/>
      <c r="I30" s="1489"/>
      <c r="J30" s="1489"/>
      <c r="K30" s="1489"/>
      <c r="L30" s="1489"/>
    </row>
    <row r="31" spans="1:12" ht="18.95" customHeight="1">
      <c r="A31" s="779"/>
      <c r="B31" s="784"/>
      <c r="C31" s="785"/>
      <c r="D31" s="1489"/>
      <c r="E31" s="1489"/>
      <c r="F31" s="1489"/>
      <c r="G31" s="1489"/>
      <c r="H31" s="1489"/>
      <c r="I31" s="1489"/>
      <c r="J31" s="1489"/>
      <c r="K31" s="1489"/>
      <c r="L31" s="1489"/>
    </row>
    <row r="32" spans="1:12" ht="18.95" customHeight="1">
      <c r="A32" s="779"/>
      <c r="B32" s="786"/>
      <c r="C32" s="787"/>
      <c r="D32" s="1490"/>
      <c r="E32" s="1490"/>
      <c r="F32" s="1490"/>
      <c r="G32" s="1490"/>
      <c r="H32" s="1490"/>
      <c r="I32" s="1490"/>
      <c r="J32" s="1490"/>
      <c r="K32" s="1490"/>
      <c r="L32" s="1490"/>
    </row>
    <row r="33" spans="1:54" ht="18.95" customHeight="1">
      <c r="A33" s="779"/>
      <c r="B33" s="1488" t="s">
        <v>21</v>
      </c>
      <c r="C33" s="1488"/>
      <c r="D33" s="1471"/>
      <c r="E33" s="1471"/>
      <c r="F33" s="1471"/>
      <c r="G33" s="1471"/>
      <c r="H33" s="1471"/>
      <c r="I33" s="1471"/>
      <c r="J33" s="1471"/>
      <c r="K33" s="1471"/>
      <c r="L33" s="1471"/>
    </row>
    <row r="34" spans="1:54" ht="18.95" customHeight="1">
      <c r="A34" s="779"/>
      <c r="B34" s="1488" t="s">
        <v>22</v>
      </c>
      <c r="C34" s="1488"/>
      <c r="D34" s="1471"/>
      <c r="E34" s="1471"/>
      <c r="F34" s="1471"/>
      <c r="G34" s="1471"/>
      <c r="H34" s="1471"/>
      <c r="I34" s="1471"/>
      <c r="J34" s="1471"/>
      <c r="K34" s="1471"/>
      <c r="L34" s="1471"/>
    </row>
    <row r="35" spans="1:54" ht="18.95" customHeight="1">
      <c r="A35" s="779"/>
      <c r="B35" s="1488" t="s">
        <v>23</v>
      </c>
      <c r="C35" s="1488"/>
      <c r="D35" s="1471"/>
      <c r="E35" s="1471"/>
      <c r="F35" s="1471"/>
      <c r="G35" s="1471"/>
      <c r="H35" s="1471"/>
      <c r="I35" s="1471"/>
      <c r="J35" s="1471"/>
      <c r="K35" s="1471"/>
      <c r="L35" s="1471"/>
    </row>
    <row r="36" spans="1:54" ht="18.95" customHeight="1">
      <c r="A36" s="779"/>
      <c r="B36" s="1488" t="s">
        <v>24</v>
      </c>
      <c r="C36" s="1488"/>
      <c r="D36" s="1471"/>
      <c r="E36" s="1471"/>
      <c r="F36" s="1471"/>
      <c r="G36" s="1471"/>
      <c r="H36" s="1471"/>
      <c r="I36" s="1471"/>
      <c r="J36" s="1471"/>
      <c r="K36" s="1471"/>
      <c r="L36" s="1471"/>
    </row>
    <row r="37" spans="1:54" ht="8.1" customHeight="1">
      <c r="A37" s="779"/>
      <c r="B37" s="788"/>
      <c r="C37" s="788"/>
      <c r="D37" s="789"/>
      <c r="E37" s="789"/>
      <c r="F37" s="789"/>
      <c r="G37" s="789"/>
      <c r="H37" s="789"/>
      <c r="I37" s="789"/>
      <c r="J37" s="789"/>
      <c r="K37" s="789"/>
      <c r="L37" s="789"/>
    </row>
    <row r="38" spans="1:54" ht="61.5" customHeight="1">
      <c r="A38" s="790" t="s">
        <v>26</v>
      </c>
      <c r="B38" s="1477" t="s">
        <v>25</v>
      </c>
      <c r="C38" s="1477"/>
      <c r="D38" s="1477"/>
      <c r="E38" s="1477"/>
      <c r="F38" s="1477"/>
      <c r="G38" s="1477"/>
      <c r="H38" s="1477"/>
      <c r="I38" s="1477"/>
      <c r="J38" s="1477"/>
      <c r="K38" s="1477"/>
      <c r="L38" s="1477"/>
    </row>
    <row r="39" spans="1:54" ht="33.75" customHeight="1">
      <c r="A39" s="779"/>
      <c r="B39" s="791" t="s">
        <v>342</v>
      </c>
      <c r="C39" s="1487" t="s">
        <v>27</v>
      </c>
      <c r="D39" s="1487"/>
      <c r="E39" s="1487"/>
      <c r="F39" s="1487"/>
      <c r="G39" s="1487" t="s">
        <v>28</v>
      </c>
      <c r="H39" s="1487"/>
      <c r="I39" s="1487" t="s">
        <v>29</v>
      </c>
      <c r="J39" s="1487"/>
      <c r="K39" s="1487"/>
      <c r="L39" s="1487"/>
    </row>
    <row r="40" spans="1:54" ht="38.1" customHeight="1">
      <c r="B40" s="792"/>
      <c r="C40" s="1471"/>
      <c r="D40" s="1471"/>
      <c r="E40" s="1471"/>
      <c r="F40" s="1471"/>
      <c r="G40" s="1472"/>
      <c r="H40" s="1472"/>
      <c r="I40" s="1471"/>
      <c r="J40" s="1471"/>
      <c r="K40" s="1471"/>
      <c r="L40" s="1471"/>
    </row>
    <row r="41" spans="1:54" ht="38.1" customHeight="1">
      <c r="A41" s="779"/>
      <c r="B41" s="792"/>
      <c r="C41" s="1471"/>
      <c r="D41" s="1471"/>
      <c r="E41" s="1471"/>
      <c r="F41" s="1471"/>
      <c r="G41" s="1472"/>
      <c r="H41" s="1472"/>
      <c r="I41" s="1471"/>
      <c r="J41" s="1471"/>
      <c r="K41" s="1471"/>
      <c r="L41" s="1471"/>
    </row>
    <row r="42" spans="1:54" ht="55.5" customHeight="1">
      <c r="A42" s="793" t="s">
        <v>471</v>
      </c>
      <c r="B42" s="1477" t="s">
        <v>850</v>
      </c>
      <c r="C42" s="1477"/>
      <c r="D42" s="1477"/>
      <c r="E42" s="1477"/>
      <c r="F42" s="1477"/>
      <c r="G42" s="1477"/>
      <c r="H42" s="1477"/>
      <c r="I42" s="1477"/>
      <c r="J42" s="1477"/>
      <c r="K42" s="1477"/>
      <c r="L42" s="1477"/>
    </row>
    <row r="43" spans="1:54" ht="57" customHeight="1">
      <c r="A43" s="779"/>
      <c r="B43" s="791" t="s">
        <v>342</v>
      </c>
      <c r="C43" s="1487" t="s">
        <v>851</v>
      </c>
      <c r="D43" s="1487"/>
      <c r="E43" s="1487"/>
      <c r="F43" s="1487"/>
      <c r="G43" s="1487" t="s">
        <v>852</v>
      </c>
      <c r="H43" s="1487"/>
      <c r="I43" s="1487" t="s">
        <v>116</v>
      </c>
      <c r="J43" s="1487"/>
      <c r="K43" s="1487"/>
      <c r="L43" s="1487"/>
    </row>
    <row r="44" spans="1:54" ht="38.1" customHeight="1">
      <c r="A44" s="779"/>
      <c r="B44" s="792"/>
      <c r="C44" s="1471"/>
      <c r="D44" s="1471"/>
      <c r="E44" s="1471"/>
      <c r="F44" s="1471"/>
      <c r="G44" s="1472"/>
      <c r="H44" s="1472"/>
      <c r="I44" s="1471"/>
      <c r="J44" s="1471"/>
      <c r="K44" s="1471"/>
      <c r="L44" s="1471"/>
    </row>
    <row r="45" spans="1:54" ht="38.1" customHeight="1">
      <c r="A45" s="779"/>
      <c r="B45" s="792"/>
      <c r="C45" s="1471"/>
      <c r="D45" s="1471"/>
      <c r="E45" s="1471"/>
      <c r="F45" s="1471"/>
      <c r="G45" s="1472"/>
      <c r="H45" s="1472"/>
      <c r="I45" s="1471"/>
      <c r="J45" s="1471"/>
      <c r="K45" s="1471"/>
      <c r="L45" s="1471"/>
    </row>
    <row r="46" spans="1:54" ht="20.100000000000001" customHeight="1">
      <c r="A46" s="776">
        <v>2</v>
      </c>
      <c r="B46" s="794" t="s">
        <v>30</v>
      </c>
    </row>
    <row r="47" spans="1:54" ht="78.75" customHeight="1">
      <c r="B47" s="1477" t="s">
        <v>846</v>
      </c>
      <c r="C47" s="1477"/>
      <c r="D47" s="1477"/>
      <c r="E47" s="1477"/>
      <c r="F47" s="1477"/>
      <c r="G47" s="1477"/>
      <c r="H47" s="1477"/>
      <c r="I47" s="1477"/>
      <c r="J47" s="1477"/>
      <c r="K47" s="1477"/>
      <c r="L47" s="1477"/>
    </row>
    <row r="48" spans="1:54" s="771" customFormat="1" ht="34.5" customHeight="1">
      <c r="A48" s="769">
        <v>2.1</v>
      </c>
      <c r="B48" s="1477" t="s">
        <v>31</v>
      </c>
      <c r="C48" s="1477"/>
      <c r="D48" s="1477"/>
      <c r="E48" s="1477"/>
      <c r="F48" s="1477"/>
      <c r="G48" s="1477"/>
      <c r="H48" s="1477"/>
      <c r="I48" s="1477"/>
      <c r="J48" s="1477"/>
      <c r="K48" s="1477"/>
      <c r="L48" s="1477"/>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row>
    <row r="49" spans="1:12" ht="51" customHeight="1">
      <c r="A49" s="779"/>
      <c r="B49" s="791" t="s">
        <v>32</v>
      </c>
      <c r="C49" s="1487" t="s">
        <v>33</v>
      </c>
      <c r="D49" s="1487"/>
      <c r="E49" s="1487"/>
      <c r="F49" s="1487"/>
      <c r="G49" s="1487" t="s">
        <v>34</v>
      </c>
      <c r="H49" s="1487"/>
      <c r="I49" s="1487" t="s">
        <v>114</v>
      </c>
      <c r="J49" s="1487"/>
      <c r="K49" s="1487" t="s">
        <v>115</v>
      </c>
      <c r="L49" s="1487"/>
    </row>
    <row r="50" spans="1:12" ht="27.95" customHeight="1">
      <c r="A50" s="779"/>
      <c r="B50" s="792">
        <v>1</v>
      </c>
      <c r="C50" s="1471"/>
      <c r="D50" s="1471"/>
      <c r="E50" s="1471"/>
      <c r="F50" s="1471"/>
      <c r="G50" s="1472"/>
      <c r="H50" s="1472"/>
      <c r="I50" s="1472"/>
      <c r="J50" s="1472"/>
      <c r="K50" s="1484"/>
      <c r="L50" s="1484"/>
    </row>
    <row r="51" spans="1:12" ht="27.95" customHeight="1">
      <c r="A51" s="779"/>
      <c r="B51" s="792">
        <v>2</v>
      </c>
      <c r="C51" s="1471"/>
      <c r="D51" s="1471"/>
      <c r="E51" s="1471"/>
      <c r="F51" s="1471"/>
      <c r="G51" s="1472"/>
      <c r="H51" s="1472"/>
      <c r="I51" s="1472"/>
      <c r="J51" s="1472"/>
      <c r="K51" s="1484"/>
      <c r="L51" s="1484"/>
    </row>
    <row r="52" spans="1:12" ht="27.95" customHeight="1">
      <c r="A52" s="779"/>
      <c r="B52" s="792">
        <v>3</v>
      </c>
      <c r="C52" s="1471"/>
      <c r="D52" s="1471"/>
      <c r="E52" s="1471"/>
      <c r="F52" s="1471"/>
      <c r="G52" s="1472"/>
      <c r="H52" s="1472"/>
      <c r="I52" s="1472"/>
      <c r="J52" s="1472"/>
      <c r="K52" s="1484"/>
      <c r="L52" s="1484"/>
    </row>
    <row r="53" spans="1:12" ht="27.95" customHeight="1">
      <c r="A53" s="779"/>
      <c r="B53" s="792">
        <v>4</v>
      </c>
      <c r="C53" s="1471"/>
      <c r="D53" s="1471"/>
      <c r="E53" s="1471"/>
      <c r="F53" s="1471"/>
      <c r="G53" s="1472"/>
      <c r="H53" s="1472"/>
      <c r="I53" s="1472"/>
      <c r="J53" s="1472"/>
      <c r="K53" s="1484"/>
      <c r="L53" s="1484"/>
    </row>
    <row r="54" spans="1:12" ht="27.75" customHeight="1">
      <c r="A54" s="779"/>
      <c r="B54" s="792">
        <v>5</v>
      </c>
      <c r="C54" s="1471"/>
      <c r="D54" s="1471"/>
      <c r="E54" s="1471"/>
      <c r="F54" s="1471"/>
      <c r="G54" s="1472"/>
      <c r="H54" s="1472"/>
      <c r="I54" s="1472"/>
      <c r="J54" s="1472"/>
      <c r="K54" s="1484"/>
      <c r="L54" s="1484"/>
    </row>
    <row r="55" spans="1:12" ht="27.75" hidden="1" customHeight="1">
      <c r="A55" s="779"/>
      <c r="B55" s="795"/>
      <c r="C55" s="796"/>
      <c r="D55" s="796"/>
      <c r="E55" s="796"/>
      <c r="F55" s="796"/>
      <c r="G55" s="795"/>
      <c r="H55" s="795"/>
      <c r="I55" s="795"/>
      <c r="J55" s="795"/>
      <c r="K55" s="797"/>
      <c r="L55" s="797"/>
    </row>
    <row r="56" spans="1:12" ht="27.95" customHeight="1">
      <c r="A56" s="798">
        <v>3</v>
      </c>
      <c r="B56" s="1485" t="s">
        <v>835</v>
      </c>
      <c r="C56" s="1485"/>
      <c r="D56" s="1485"/>
      <c r="E56" s="1485"/>
      <c r="F56" s="1485"/>
      <c r="G56" s="1485"/>
      <c r="H56" s="1485"/>
      <c r="I56" s="1485"/>
      <c r="J56" s="1485"/>
      <c r="K56" s="1485"/>
      <c r="L56" s="1485"/>
    </row>
    <row r="57" spans="1:12" ht="54.75" customHeight="1">
      <c r="A57" s="779"/>
      <c r="B57" s="1486" t="s">
        <v>836</v>
      </c>
      <c r="C57" s="1486"/>
      <c r="D57" s="1486"/>
      <c r="E57" s="1486"/>
      <c r="F57" s="1486"/>
      <c r="G57" s="1486"/>
      <c r="H57" s="1486"/>
      <c r="I57" s="1486"/>
      <c r="J57" s="1486"/>
      <c r="K57" s="1486"/>
      <c r="L57" s="1486"/>
    </row>
    <row r="58" spans="1:12" ht="27.95" customHeight="1">
      <c r="A58" s="798">
        <v>3.1</v>
      </c>
      <c r="B58" s="1482" t="s">
        <v>837</v>
      </c>
      <c r="C58" s="1482"/>
      <c r="D58" s="1482"/>
      <c r="E58" s="1482"/>
      <c r="F58" s="1482"/>
      <c r="G58" s="1482"/>
      <c r="H58" s="1482"/>
      <c r="I58" s="1482"/>
      <c r="J58" s="1482"/>
      <c r="K58" s="1482"/>
      <c r="L58" s="1482"/>
    </row>
    <row r="59" spans="1:12" ht="36.75" customHeight="1">
      <c r="A59" s="779"/>
      <c r="B59" s="799" t="s">
        <v>32</v>
      </c>
      <c r="C59" s="1483" t="s">
        <v>838</v>
      </c>
      <c r="D59" s="1483"/>
      <c r="E59" s="1483"/>
      <c r="F59" s="1483"/>
      <c r="G59" s="1483" t="s">
        <v>839</v>
      </c>
      <c r="H59" s="1483"/>
      <c r="I59" s="1483"/>
      <c r="J59" s="1483"/>
      <c r="K59" s="1483"/>
      <c r="L59" s="1483"/>
    </row>
    <row r="60" spans="1:12" ht="27.95" customHeight="1">
      <c r="A60" s="779"/>
      <c r="B60" s="792"/>
      <c r="C60" s="1479"/>
      <c r="D60" s="1480"/>
      <c r="E60" s="1480"/>
      <c r="F60" s="1481"/>
      <c r="G60" s="1479"/>
      <c r="H60" s="1480"/>
      <c r="I60" s="1480"/>
      <c r="J60" s="1480"/>
      <c r="K60" s="1480"/>
      <c r="L60" s="1481"/>
    </row>
    <row r="61" spans="1:12" ht="27.95" customHeight="1">
      <c r="A61" s="779"/>
      <c r="B61" s="792"/>
      <c r="C61" s="1479"/>
      <c r="D61" s="1480"/>
      <c r="E61" s="1480"/>
      <c r="F61" s="1481"/>
      <c r="G61" s="1479"/>
      <c r="H61" s="1480"/>
      <c r="I61" s="1480"/>
      <c r="J61" s="1480"/>
      <c r="K61" s="1480"/>
      <c r="L61" s="1481"/>
    </row>
    <row r="62" spans="1:12" ht="27.95" customHeight="1">
      <c r="A62" s="779"/>
      <c r="B62" s="792"/>
      <c r="C62" s="1479"/>
      <c r="D62" s="1480"/>
      <c r="E62" s="1480"/>
      <c r="F62" s="1481"/>
      <c r="G62" s="1479"/>
      <c r="H62" s="1480"/>
      <c r="I62" s="1480"/>
      <c r="J62" s="1480"/>
      <c r="K62" s="1480"/>
      <c r="L62" s="1481"/>
    </row>
    <row r="63" spans="1:12" ht="27.95" customHeight="1">
      <c r="A63" s="779"/>
      <c r="B63" s="792"/>
      <c r="C63" s="1479"/>
      <c r="D63" s="1480"/>
      <c r="E63" s="1480"/>
      <c r="F63" s="1481"/>
      <c r="G63" s="1479"/>
      <c r="H63" s="1480"/>
      <c r="I63" s="1480"/>
      <c r="J63" s="1480"/>
      <c r="K63" s="1480"/>
      <c r="L63" s="1481"/>
    </row>
    <row r="64" spans="1:12" ht="27.95" customHeight="1">
      <c r="A64" s="779"/>
      <c r="B64" s="792"/>
      <c r="C64" s="1479"/>
      <c r="D64" s="1480"/>
      <c r="E64" s="1480"/>
      <c r="F64" s="1481"/>
      <c r="G64" s="1479"/>
      <c r="H64" s="1480"/>
      <c r="I64" s="1480"/>
      <c r="J64" s="1480"/>
      <c r="K64" s="1480"/>
      <c r="L64" s="1481"/>
    </row>
    <row r="65" spans="1:54" ht="27.95" customHeight="1">
      <c r="A65" s="779"/>
      <c r="B65" s="792"/>
      <c r="C65" s="1479"/>
      <c r="D65" s="1480"/>
      <c r="E65" s="1480"/>
      <c r="F65" s="1481"/>
      <c r="G65" s="1479"/>
      <c r="H65" s="1480"/>
      <c r="I65" s="1480"/>
      <c r="J65" s="1480"/>
      <c r="K65" s="1480"/>
      <c r="L65" s="1481"/>
    </row>
    <row r="66" spans="1:54" ht="27.95" customHeight="1">
      <c r="A66" s="779"/>
      <c r="B66" s="792"/>
      <c r="C66" s="1479"/>
      <c r="D66" s="1480"/>
      <c r="E66" s="1480"/>
      <c r="F66" s="1481"/>
      <c r="G66" s="1479"/>
      <c r="H66" s="1480"/>
      <c r="I66" s="1480"/>
      <c r="J66" s="1480"/>
      <c r="K66" s="1480"/>
      <c r="L66" s="1481"/>
    </row>
    <row r="67" spans="1:54" ht="27.95" customHeight="1">
      <c r="A67" s="779"/>
      <c r="B67" s="792"/>
      <c r="C67" s="1479"/>
      <c r="D67" s="1480"/>
      <c r="E67" s="1480"/>
      <c r="F67" s="1481"/>
      <c r="G67" s="1479"/>
      <c r="H67" s="1480"/>
      <c r="I67" s="1480"/>
      <c r="J67" s="1480"/>
      <c r="K67" s="1480"/>
      <c r="L67" s="1481"/>
    </row>
    <row r="68" spans="1:54" ht="27.95" customHeight="1">
      <c r="A68" s="779"/>
      <c r="B68" s="792"/>
      <c r="C68" s="1479"/>
      <c r="D68" s="1480"/>
      <c r="E68" s="1480"/>
      <c r="F68" s="1481"/>
      <c r="G68" s="1479"/>
      <c r="H68" s="1480"/>
      <c r="I68" s="1480"/>
      <c r="J68" s="1480"/>
      <c r="K68" s="1480"/>
      <c r="L68" s="1481"/>
    </row>
    <row r="69" spans="1:54" ht="27.95" customHeight="1">
      <c r="A69" s="779"/>
      <c r="B69" s="792"/>
      <c r="C69" s="1479"/>
      <c r="D69" s="1480"/>
      <c r="E69" s="1480"/>
      <c r="F69" s="1481"/>
      <c r="G69" s="1479"/>
      <c r="H69" s="1480"/>
      <c r="I69" s="1480"/>
      <c r="J69" s="1480"/>
      <c r="K69" s="1480"/>
      <c r="L69" s="1481"/>
    </row>
    <row r="70" spans="1:54" ht="27.95" customHeight="1">
      <c r="A70" s="779"/>
      <c r="B70" s="800"/>
      <c r="C70" s="800"/>
      <c r="D70" s="800"/>
      <c r="E70" s="800"/>
      <c r="F70" s="800"/>
      <c r="G70" s="800"/>
      <c r="H70" s="800"/>
      <c r="I70" s="800"/>
      <c r="J70" s="800"/>
      <c r="K70" s="800"/>
      <c r="L70" s="800"/>
    </row>
    <row r="71" spans="1:54" ht="21" customHeight="1">
      <c r="A71" s="776">
        <v>4</v>
      </c>
      <c r="B71" s="801" t="s">
        <v>35</v>
      </c>
      <c r="C71" s="782"/>
      <c r="D71" s="789"/>
      <c r="E71" s="789"/>
      <c r="F71" s="789"/>
      <c r="G71" s="802"/>
    </row>
    <row r="72" spans="1:54" ht="18" customHeight="1">
      <c r="A72" s="803">
        <v>4.0999999999999996</v>
      </c>
      <c r="B72" s="1478" t="s">
        <v>36</v>
      </c>
      <c r="C72" s="1478"/>
      <c r="D72" s="1478"/>
      <c r="E72" s="1478"/>
      <c r="F72" s="789"/>
      <c r="G72" s="802"/>
    </row>
    <row r="73" spans="1:54" ht="67.5" customHeight="1">
      <c r="A73" s="779"/>
      <c r="B73" s="1477" t="s">
        <v>37</v>
      </c>
      <c r="C73" s="1477"/>
      <c r="D73" s="1477"/>
      <c r="E73" s="1477"/>
      <c r="F73" s="1477"/>
      <c r="G73" s="1477"/>
      <c r="H73" s="1477"/>
      <c r="I73" s="1477"/>
      <c r="J73" s="1477"/>
      <c r="K73" s="1477"/>
      <c r="L73" s="1477"/>
    </row>
    <row r="74" spans="1:54" s="771" customFormat="1" ht="35.25" customHeight="1">
      <c r="A74" s="779"/>
      <c r="B74" s="1473" t="s">
        <v>38</v>
      </c>
      <c r="C74" s="1473"/>
      <c r="D74" s="1473"/>
      <c r="E74" s="1474" t="s">
        <v>39</v>
      </c>
      <c r="F74" s="1475"/>
      <c r="G74" s="1475"/>
      <c r="H74" s="1476"/>
      <c r="I74" s="1473" t="s">
        <v>40</v>
      </c>
      <c r="J74" s="1473"/>
      <c r="K74" s="1473"/>
      <c r="L74" s="1473"/>
      <c r="M74" s="643"/>
      <c r="N74" s="643"/>
      <c r="O74" s="643"/>
      <c r="P74" s="643"/>
      <c r="Q74" s="643"/>
      <c r="R74" s="643"/>
      <c r="S74" s="643"/>
      <c r="T74" s="643"/>
      <c r="U74" s="643"/>
      <c r="V74" s="643"/>
      <c r="W74" s="643"/>
      <c r="X74" s="643"/>
      <c r="Y74" s="643"/>
      <c r="Z74" s="643"/>
      <c r="AA74" s="643"/>
      <c r="AB74" s="643"/>
      <c r="AC74" s="643"/>
      <c r="AD74" s="643"/>
      <c r="AE74" s="643"/>
      <c r="AF74" s="643"/>
      <c r="AG74" s="643"/>
      <c r="AH74" s="643"/>
      <c r="AI74" s="643"/>
      <c r="AJ74" s="643"/>
      <c r="AK74" s="643"/>
      <c r="AL74" s="643"/>
      <c r="AM74" s="643"/>
      <c r="AN74" s="643"/>
      <c r="AO74" s="643"/>
      <c r="AP74" s="643"/>
      <c r="AQ74" s="643"/>
      <c r="AR74" s="643"/>
      <c r="AS74" s="643"/>
      <c r="AT74" s="643"/>
      <c r="AU74" s="643"/>
      <c r="AV74" s="643"/>
      <c r="AW74" s="643"/>
      <c r="AX74" s="643"/>
      <c r="AY74" s="643"/>
      <c r="AZ74" s="643"/>
      <c r="BA74" s="643"/>
      <c r="BB74" s="643"/>
    </row>
    <row r="75" spans="1:54" ht="20.100000000000001" customHeight="1">
      <c r="A75" s="779"/>
      <c r="B75" s="1471"/>
      <c r="C75" s="1471"/>
      <c r="D75" s="1471"/>
      <c r="E75" s="1472"/>
      <c r="F75" s="1472"/>
      <c r="G75" s="1472"/>
      <c r="H75" s="1472"/>
      <c r="I75" s="1472"/>
      <c r="J75" s="1472"/>
      <c r="K75" s="1472"/>
      <c r="L75" s="1472"/>
    </row>
    <row r="76" spans="1:54" ht="20.100000000000001" customHeight="1">
      <c r="A76" s="779"/>
      <c r="B76" s="1471"/>
      <c r="C76" s="1471"/>
      <c r="D76" s="1471"/>
      <c r="E76" s="1472"/>
      <c r="F76" s="1472"/>
      <c r="G76" s="1472"/>
      <c r="H76" s="1472"/>
      <c r="I76" s="1472"/>
      <c r="J76" s="1472"/>
      <c r="K76" s="1472"/>
      <c r="L76" s="1472"/>
    </row>
    <row r="77" spans="1:54" ht="20.100000000000001" customHeight="1">
      <c r="A77" s="779"/>
      <c r="B77" s="1471"/>
      <c r="C77" s="1471"/>
      <c r="D77" s="1471"/>
      <c r="E77" s="1472"/>
      <c r="F77" s="1472"/>
      <c r="G77" s="1472"/>
      <c r="H77" s="1472"/>
      <c r="I77" s="1472"/>
      <c r="J77" s="1472"/>
      <c r="K77" s="1472"/>
      <c r="L77" s="1472"/>
    </row>
    <row r="78" spans="1:54" ht="20.100000000000001" customHeight="1">
      <c r="A78" s="779"/>
      <c r="B78" s="1471"/>
      <c r="C78" s="1471"/>
      <c r="D78" s="1471"/>
      <c r="E78" s="1472"/>
      <c r="F78" s="1472"/>
      <c r="G78" s="1472"/>
      <c r="H78" s="1472"/>
      <c r="I78" s="1472"/>
      <c r="J78" s="1472"/>
      <c r="K78" s="1472"/>
      <c r="L78" s="1472"/>
    </row>
    <row r="79" spans="1:54" ht="20.100000000000001" customHeight="1">
      <c r="A79" s="779"/>
      <c r="B79" s="1471"/>
      <c r="C79" s="1471"/>
      <c r="D79" s="1471"/>
      <c r="E79" s="1472"/>
      <c r="F79" s="1472"/>
      <c r="G79" s="1472"/>
      <c r="H79" s="1472"/>
      <c r="I79" s="1472"/>
      <c r="J79" s="1472"/>
      <c r="K79" s="1472"/>
      <c r="L79" s="1472"/>
    </row>
    <row r="80" spans="1:54" ht="20.100000000000001" customHeight="1">
      <c r="A80" s="779"/>
      <c r="B80" s="1471"/>
      <c r="C80" s="1471"/>
      <c r="D80" s="1471"/>
      <c r="E80" s="1472"/>
      <c r="F80" s="1472"/>
      <c r="G80" s="1472"/>
      <c r="H80" s="1472"/>
      <c r="I80" s="1472"/>
      <c r="J80" s="1472"/>
      <c r="K80" s="1472"/>
      <c r="L80" s="1472"/>
    </row>
    <row r="81" spans="1:54" s="771" customFormat="1" ht="20.100000000000001" customHeight="1">
      <c r="A81" s="778">
        <v>4.2</v>
      </c>
      <c r="B81" s="774" t="s">
        <v>41</v>
      </c>
      <c r="C81" s="804"/>
      <c r="D81" s="804"/>
      <c r="E81" s="804"/>
      <c r="F81" s="804"/>
      <c r="G81" s="802"/>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row>
    <row r="82" spans="1:54" s="771" customFormat="1" ht="20.100000000000001" customHeight="1">
      <c r="A82" s="774"/>
      <c r="B82" s="774"/>
      <c r="C82" s="804"/>
      <c r="D82" s="804"/>
      <c r="E82" s="804"/>
      <c r="F82" s="804"/>
      <c r="G82" s="802"/>
      <c r="K82" s="805" t="s">
        <v>118</v>
      </c>
      <c r="L82" s="806"/>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row>
    <row r="83" spans="1:54" s="771" customFormat="1" ht="20.100000000000001" customHeight="1">
      <c r="A83" s="774"/>
      <c r="B83" s="807" t="s">
        <v>116</v>
      </c>
      <c r="C83" s="1473" t="s">
        <v>117</v>
      </c>
      <c r="D83" s="1473"/>
      <c r="E83" s="1473"/>
      <c r="F83" s="1473"/>
      <c r="G83" s="1473"/>
      <c r="H83" s="1474" t="s">
        <v>42</v>
      </c>
      <c r="I83" s="1475"/>
      <c r="J83" s="1475"/>
      <c r="K83" s="1475"/>
      <c r="L83" s="1476"/>
      <c r="M83" s="643"/>
      <c r="N83" s="643"/>
      <c r="O83" s="643"/>
      <c r="P83" s="643"/>
      <c r="Q83" s="643"/>
      <c r="R83" s="643"/>
      <c r="S83" s="643"/>
      <c r="T83" s="643"/>
      <c r="U83" s="643"/>
      <c r="V83" s="643"/>
      <c r="W83" s="643"/>
      <c r="X83" s="643"/>
      <c r="Y83" s="643"/>
      <c r="Z83" s="643"/>
      <c r="AA83" s="643"/>
      <c r="AB83" s="643"/>
      <c r="AC83" s="643"/>
      <c r="AD83" s="643"/>
      <c r="AE83" s="643"/>
      <c r="AF83" s="643"/>
      <c r="AG83" s="643"/>
      <c r="AH83" s="643"/>
      <c r="AI83" s="643"/>
      <c r="AJ83" s="643"/>
      <c r="AK83" s="643"/>
      <c r="AL83" s="643"/>
      <c r="AM83" s="643"/>
      <c r="AN83" s="643"/>
      <c r="AO83" s="643"/>
      <c r="AP83" s="643"/>
      <c r="AQ83" s="643"/>
      <c r="AR83" s="643"/>
      <c r="AS83" s="643"/>
      <c r="AT83" s="643"/>
      <c r="AU83" s="643"/>
      <c r="AV83" s="643"/>
      <c r="AW83" s="643"/>
      <c r="AX83" s="643"/>
      <c r="AY83" s="643"/>
      <c r="AZ83" s="643"/>
      <c r="BA83" s="643"/>
      <c r="BB83" s="643"/>
    </row>
    <row r="84" spans="1:54" s="812" customFormat="1" ht="33" customHeight="1">
      <c r="A84" s="808"/>
      <c r="B84" s="809"/>
      <c r="C84" s="919" t="s">
        <v>509</v>
      </c>
      <c r="D84" s="919" t="s">
        <v>508</v>
      </c>
      <c r="E84" s="919" t="s">
        <v>504</v>
      </c>
      <c r="F84" s="919" t="s">
        <v>503</v>
      </c>
      <c r="G84" s="919" t="s">
        <v>502</v>
      </c>
      <c r="H84" s="919" t="s">
        <v>533</v>
      </c>
      <c r="I84" s="919" t="s">
        <v>570</v>
      </c>
      <c r="J84" s="919" t="s">
        <v>847</v>
      </c>
      <c r="K84" s="810" t="s">
        <v>982</v>
      </c>
      <c r="L84" s="810" t="s">
        <v>983</v>
      </c>
      <c r="M84" s="811"/>
      <c r="N84" s="811"/>
      <c r="O84" s="811"/>
      <c r="P84" s="811"/>
      <c r="Q84" s="811"/>
      <c r="R84" s="811"/>
      <c r="S84" s="811"/>
      <c r="T84" s="811"/>
      <c r="U84" s="811"/>
      <c r="V84" s="811"/>
      <c r="W84" s="811"/>
      <c r="X84" s="811"/>
      <c r="Y84" s="811"/>
      <c r="Z84" s="811"/>
      <c r="AA84" s="811"/>
      <c r="AB84" s="811"/>
      <c r="AC84" s="811"/>
      <c r="AD84" s="811"/>
      <c r="AE84" s="811"/>
      <c r="AF84" s="811"/>
      <c r="AG84" s="811"/>
      <c r="AH84" s="811"/>
      <c r="AI84" s="811"/>
      <c r="AJ84" s="811"/>
      <c r="AK84" s="811"/>
      <c r="AL84" s="811"/>
      <c r="AM84" s="811"/>
      <c r="AN84" s="811"/>
      <c r="AO84" s="811"/>
      <c r="AP84" s="811"/>
      <c r="AQ84" s="811"/>
      <c r="AR84" s="811"/>
      <c r="AS84" s="811"/>
      <c r="AT84" s="811"/>
      <c r="AU84" s="811"/>
      <c r="AV84" s="811"/>
      <c r="AW84" s="811"/>
      <c r="AX84" s="811"/>
      <c r="AY84" s="811"/>
      <c r="AZ84" s="811"/>
      <c r="BA84" s="811"/>
      <c r="BB84" s="811"/>
    </row>
    <row r="85" spans="1:54" s="771" customFormat="1" ht="33" customHeight="1">
      <c r="A85" s="774"/>
      <c r="B85" s="809" t="s">
        <v>119</v>
      </c>
      <c r="C85" s="813"/>
      <c r="D85" s="813"/>
      <c r="E85" s="813"/>
      <c r="F85" s="813"/>
      <c r="G85" s="813"/>
      <c r="H85" s="813"/>
      <c r="I85" s="813"/>
      <c r="J85" s="813"/>
      <c r="K85" s="813"/>
      <c r="L85" s="813"/>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c r="AJ85" s="643"/>
      <c r="AK85" s="643"/>
      <c r="AL85" s="643"/>
      <c r="AM85" s="643"/>
      <c r="AN85" s="643"/>
      <c r="AO85" s="643"/>
      <c r="AP85" s="643"/>
      <c r="AQ85" s="643"/>
      <c r="AR85" s="643"/>
      <c r="AS85" s="643"/>
      <c r="AT85" s="643"/>
      <c r="AU85" s="643"/>
      <c r="AV85" s="643"/>
      <c r="AW85" s="643"/>
      <c r="AX85" s="643"/>
      <c r="AY85" s="643"/>
      <c r="AZ85" s="643"/>
      <c r="BA85" s="643"/>
      <c r="BB85" s="643"/>
    </row>
    <row r="86" spans="1:54" s="771" customFormat="1" ht="33" customHeight="1">
      <c r="A86" s="774"/>
      <c r="B86" s="809" t="s">
        <v>120</v>
      </c>
      <c r="C86" s="813"/>
      <c r="D86" s="813"/>
      <c r="E86" s="813"/>
      <c r="F86" s="813"/>
      <c r="G86" s="813"/>
      <c r="H86" s="813"/>
      <c r="I86" s="813"/>
      <c r="J86" s="813"/>
      <c r="K86" s="813"/>
      <c r="L86" s="813"/>
      <c r="M86" s="643"/>
      <c r="N86" s="643"/>
      <c r="O86" s="643"/>
      <c r="P86" s="643"/>
      <c r="Q86" s="643"/>
      <c r="R86" s="643"/>
      <c r="S86" s="643"/>
      <c r="T86" s="643"/>
      <c r="U86" s="643"/>
      <c r="V86" s="643"/>
      <c r="W86" s="643"/>
      <c r="X86" s="643"/>
      <c r="Y86" s="643"/>
      <c r="Z86" s="643"/>
      <c r="AA86" s="643"/>
      <c r="AB86" s="643"/>
      <c r="AC86" s="643"/>
      <c r="AD86" s="643"/>
      <c r="AE86" s="643"/>
      <c r="AF86" s="643"/>
      <c r="AG86" s="643"/>
      <c r="AH86" s="643"/>
      <c r="AI86" s="643"/>
      <c r="AJ86" s="643"/>
      <c r="AK86" s="643"/>
      <c r="AL86" s="643"/>
      <c r="AM86" s="643"/>
      <c r="AN86" s="643"/>
      <c r="AO86" s="643"/>
      <c r="AP86" s="643"/>
      <c r="AQ86" s="643"/>
      <c r="AR86" s="643"/>
      <c r="AS86" s="643"/>
      <c r="AT86" s="643"/>
      <c r="AU86" s="643"/>
      <c r="AV86" s="643"/>
      <c r="AW86" s="643"/>
      <c r="AX86" s="643"/>
      <c r="AY86" s="643"/>
      <c r="AZ86" s="643"/>
      <c r="BA86" s="643"/>
      <c r="BB86" s="643"/>
    </row>
    <row r="87" spans="1:54" s="771" customFormat="1" ht="33" customHeight="1">
      <c r="A87" s="774"/>
      <c r="B87" s="809" t="s">
        <v>123</v>
      </c>
      <c r="C87" s="813"/>
      <c r="D87" s="813"/>
      <c r="E87" s="813"/>
      <c r="F87" s="813"/>
      <c r="G87" s="813"/>
      <c r="H87" s="813"/>
      <c r="I87" s="813"/>
      <c r="J87" s="813"/>
      <c r="K87" s="813"/>
      <c r="L87" s="813"/>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c r="AO87" s="643"/>
      <c r="AP87" s="643"/>
      <c r="AQ87" s="643"/>
      <c r="AR87" s="643"/>
      <c r="AS87" s="643"/>
      <c r="AT87" s="643"/>
      <c r="AU87" s="643"/>
      <c r="AV87" s="643"/>
      <c r="AW87" s="643"/>
      <c r="AX87" s="643"/>
      <c r="AY87" s="643"/>
      <c r="AZ87" s="643"/>
      <c r="BA87" s="643"/>
      <c r="BB87" s="643"/>
    </row>
    <row r="88" spans="1:54" s="771" customFormat="1" ht="33" customHeight="1">
      <c r="A88" s="774"/>
      <c r="B88" s="809" t="s">
        <v>124</v>
      </c>
      <c r="C88" s="813"/>
      <c r="D88" s="813"/>
      <c r="E88" s="813"/>
      <c r="F88" s="813"/>
      <c r="G88" s="813"/>
      <c r="H88" s="813"/>
      <c r="I88" s="813"/>
      <c r="J88" s="813"/>
      <c r="K88" s="813"/>
      <c r="L88" s="813"/>
      <c r="M88" s="643"/>
      <c r="N88" s="643"/>
      <c r="O88" s="643"/>
      <c r="P88" s="643"/>
      <c r="Q88" s="643"/>
      <c r="R88" s="643"/>
      <c r="S88" s="643"/>
      <c r="T88" s="643"/>
      <c r="U88" s="643"/>
      <c r="V88" s="643"/>
      <c r="W88" s="643"/>
      <c r="X88" s="643"/>
      <c r="Y88" s="643"/>
      <c r="Z88" s="643"/>
      <c r="AA88" s="643"/>
      <c r="AB88" s="643"/>
      <c r="AC88" s="643"/>
      <c r="AD88" s="643"/>
      <c r="AE88" s="643"/>
      <c r="AF88" s="643"/>
      <c r="AG88" s="643"/>
      <c r="AH88" s="643"/>
      <c r="AI88" s="643"/>
      <c r="AJ88" s="643"/>
      <c r="AK88" s="643"/>
      <c r="AL88" s="643"/>
      <c r="AM88" s="643"/>
      <c r="AN88" s="643"/>
      <c r="AO88" s="643"/>
      <c r="AP88" s="643"/>
      <c r="AQ88" s="643"/>
      <c r="AR88" s="643"/>
      <c r="AS88" s="643"/>
      <c r="AT88" s="643"/>
      <c r="AU88" s="643"/>
      <c r="AV88" s="643"/>
      <c r="AW88" s="643"/>
      <c r="AX88" s="643"/>
      <c r="AY88" s="643"/>
      <c r="AZ88" s="643"/>
      <c r="BA88" s="643"/>
      <c r="BB88" s="643"/>
    </row>
    <row r="89" spans="1:54" s="771" customFormat="1" ht="33" customHeight="1">
      <c r="A89" s="774"/>
      <c r="B89" s="809" t="s">
        <v>125</v>
      </c>
      <c r="C89" s="813"/>
      <c r="D89" s="813"/>
      <c r="E89" s="813"/>
      <c r="F89" s="813"/>
      <c r="G89" s="813"/>
      <c r="H89" s="813"/>
      <c r="I89" s="813"/>
      <c r="J89" s="813"/>
      <c r="K89" s="813"/>
      <c r="L89" s="813"/>
      <c r="M89" s="643"/>
      <c r="N89" s="643"/>
      <c r="O89" s="643"/>
      <c r="P89" s="643"/>
      <c r="Q89" s="643"/>
      <c r="R89" s="643"/>
      <c r="S89" s="643"/>
      <c r="T89" s="643"/>
      <c r="U89" s="643"/>
      <c r="V89" s="643"/>
      <c r="W89" s="643"/>
      <c r="X89" s="643"/>
      <c r="Y89" s="643"/>
      <c r="Z89" s="643"/>
      <c r="AA89" s="643"/>
      <c r="AB89" s="643"/>
      <c r="AC89" s="643"/>
      <c r="AD89" s="643"/>
      <c r="AE89" s="643"/>
      <c r="AF89" s="643"/>
      <c r="AG89" s="643"/>
      <c r="AH89" s="643"/>
      <c r="AI89" s="643"/>
      <c r="AJ89" s="643"/>
      <c r="AK89" s="643"/>
      <c r="AL89" s="643"/>
      <c r="AM89" s="643"/>
      <c r="AN89" s="643"/>
      <c r="AO89" s="643"/>
      <c r="AP89" s="643"/>
      <c r="AQ89" s="643"/>
      <c r="AR89" s="643"/>
      <c r="AS89" s="643"/>
      <c r="AT89" s="643"/>
      <c r="AU89" s="643"/>
      <c r="AV89" s="643"/>
      <c r="AW89" s="643"/>
      <c r="AX89" s="643"/>
      <c r="AY89" s="643"/>
      <c r="AZ89" s="643"/>
      <c r="BA89" s="643"/>
      <c r="BB89" s="643"/>
    </row>
    <row r="90" spans="1:54" s="771" customFormat="1" ht="33" customHeight="1">
      <c r="A90" s="774"/>
      <c r="B90" s="809" t="s">
        <v>126</v>
      </c>
      <c r="C90" s="813"/>
      <c r="D90" s="813"/>
      <c r="E90" s="813"/>
      <c r="F90" s="813"/>
      <c r="G90" s="813"/>
      <c r="H90" s="813"/>
      <c r="I90" s="813"/>
      <c r="J90" s="813"/>
      <c r="K90" s="813"/>
      <c r="L90" s="813"/>
      <c r="M90" s="643"/>
      <c r="N90" s="643"/>
      <c r="O90" s="643"/>
      <c r="P90" s="643"/>
      <c r="Q90" s="643"/>
      <c r="R90" s="643"/>
      <c r="S90" s="643"/>
      <c r="T90" s="643"/>
      <c r="U90" s="643"/>
      <c r="V90" s="643"/>
      <c r="W90" s="643"/>
      <c r="X90" s="643"/>
      <c r="Y90" s="643"/>
      <c r="Z90" s="643"/>
      <c r="AA90" s="643"/>
      <c r="AB90" s="643"/>
      <c r="AC90" s="643"/>
      <c r="AD90" s="643"/>
      <c r="AE90" s="643"/>
      <c r="AF90" s="643"/>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row>
    <row r="91" spans="1:54" ht="20.100000000000001" customHeight="1">
      <c r="A91" s="814"/>
      <c r="B91" s="814"/>
      <c r="C91" s="768"/>
      <c r="D91" s="768"/>
      <c r="E91" s="768"/>
      <c r="F91" s="768"/>
      <c r="G91" s="802"/>
    </row>
    <row r="92" spans="1:54">
      <c r="A92" s="778"/>
      <c r="B92" s="1477"/>
      <c r="C92" s="1477"/>
      <c r="D92" s="1477"/>
      <c r="E92" s="1477"/>
      <c r="F92" s="1477"/>
      <c r="G92" s="1477"/>
      <c r="H92" s="1477"/>
      <c r="I92" s="1477"/>
      <c r="J92" s="1477"/>
      <c r="K92" s="1477"/>
      <c r="L92" s="1477"/>
    </row>
    <row r="93" spans="1:54" ht="20.100000000000001" customHeight="1">
      <c r="A93" s="814"/>
      <c r="B93" s="814"/>
      <c r="C93" s="768"/>
      <c r="D93" s="768"/>
      <c r="E93" s="768"/>
      <c r="F93" s="768"/>
      <c r="G93" s="802"/>
    </row>
    <row r="94" spans="1:54" ht="24" customHeight="1">
      <c r="A94" s="814"/>
      <c r="B94" s="814"/>
      <c r="C94" s="768"/>
      <c r="D94" s="768"/>
      <c r="E94" s="768"/>
      <c r="F94" s="389"/>
      <c r="G94" s="815"/>
    </row>
    <row r="95" spans="1:54" ht="24" customHeight="1">
      <c r="A95" s="816" t="s">
        <v>6</v>
      </c>
      <c r="B95" s="1467" t="str">
        <f>'Attach 15'!B91</f>
        <v>--</v>
      </c>
      <c r="C95" s="1467"/>
      <c r="D95" s="1467"/>
      <c r="E95" s="389"/>
      <c r="G95" s="815" t="s">
        <v>4</v>
      </c>
      <c r="H95" s="1468" t="str">
        <f>'Attach 15'!E91</f>
        <v/>
      </c>
      <c r="I95" s="1469"/>
      <c r="J95" s="1469"/>
      <c r="K95" s="1469"/>
      <c r="L95" s="1469"/>
    </row>
    <row r="96" spans="1:54" ht="24" customHeight="1">
      <c r="A96" s="816" t="s">
        <v>7</v>
      </c>
      <c r="B96" s="1470" t="str">
        <f>'Attach 15'!B92</f>
        <v/>
      </c>
      <c r="C96" s="1470"/>
      <c r="D96" s="1470"/>
      <c r="E96" s="389"/>
      <c r="G96" s="815" t="s">
        <v>5</v>
      </c>
      <c r="H96" s="1468" t="str">
        <f>'Attach 15'!E92</f>
        <v/>
      </c>
      <c r="I96" s="1469"/>
      <c r="J96" s="1469"/>
      <c r="K96" s="1469"/>
      <c r="L96" s="1469"/>
    </row>
  </sheetData>
  <sheetProtection password="CBD2" sheet="1" objects="1" scenarios="1" formatColumns="0" formatRows="0" selectLockedCells="1"/>
  <customSheetViews>
    <customSheetView guid="{7A521482-0921-4E40-B959-D8FD4CDE2E19}" showPageBreaks="1" showGridLines="0" zeroValues="0" printArea="1" hiddenRows="1" view="pageBreakPreview" topLeftCell="A11">
      <selection activeCell="L84" sqref="L84"/>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33F30260-5F26-454D-8BAF-A1CF75E5E970}" showPageBreaks="1" showGridLines="0" zeroValues="0" printArea="1" hiddenRows="1" view="pageBreakPreview" topLeftCell="A80">
      <selection activeCell="G63" sqref="G63:L63"/>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CDDDFC33-D7BE-49ED-A662-6DB8AC7AF358}"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CE30E3D-0C5D-4C23-ABC5-E7C2D3AC4971}" showPageBreaks="1" showGridLines="0" zeroValues="0" printArea="1" hiddenRows="1" view="pageBreakPreview" topLeftCell="A62">
      <selection activeCell="G63" sqref="G63:L63"/>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9"/>
      <headerFooter alignWithMargins="0">
        <oddFooter>&amp;R&amp;"Book Antiqua,Bold"&amp;8 Page &amp;P of &amp;N</oddFooter>
      </headerFooter>
    </customSheetView>
    <customSheetView guid="{4B898AE2-7356-489E-882D-EC3B09CB95AA}"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20"/>
      <headerFooter alignWithMargins="0">
        <oddFooter>&amp;R&amp;"Book Antiqua,Bold"&amp;8 Page &amp;P of &amp;N</oddFooter>
      </headerFooter>
    </customSheetView>
    <customSheetView guid="{9F341631-288D-49D9-8F81-65CCC818C9BA}"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4" zoomScaleSheetLayoutView="100" workbookViewId="0">
      <selection activeCell="A19" sqref="A19"/>
    </sheetView>
  </sheetViews>
  <sheetFormatPr defaultColWidth="9.140625" defaultRowHeight="16.5"/>
  <cols>
    <col min="1" max="1" width="16.28515625" style="293" customWidth="1"/>
    <col min="2" max="2" width="24.42578125" style="293" customWidth="1"/>
    <col min="3" max="3" width="30.140625" style="293" customWidth="1"/>
    <col min="4" max="4" width="18.85546875" style="293" customWidth="1"/>
    <col min="5" max="5" width="21.28515625" style="293" customWidth="1"/>
    <col min="6" max="8" width="9.140625" style="291"/>
    <col min="9" max="16384" width="9.140625" style="292"/>
  </cols>
  <sheetData>
    <row r="1" spans="1:26" s="626" customFormat="1" ht="15">
      <c r="A1" s="1506" t="str">
        <f>'Attach 3(JV)'!A1</f>
        <v>Specification No. :CC/NT/W-TR/DOM/A02/23/01478/ 5002002700</v>
      </c>
      <c r="B1" s="1506"/>
      <c r="C1" s="1506"/>
      <c r="D1" s="1505" t="str">
        <f>"Attachment-17 "&amp;'Attach 3(JV)'!AT1</f>
        <v xml:space="preserve">Attachment-17 </v>
      </c>
      <c r="E1" s="1505"/>
      <c r="F1" s="625"/>
      <c r="G1" s="625"/>
      <c r="H1" s="625"/>
    </row>
    <row r="2" spans="1:26" ht="10.5" customHeight="1">
      <c r="Z2" s="294">
        <f>'[5]Attach 3(JV)'!Z2</f>
        <v>0</v>
      </c>
    </row>
    <row r="3" spans="1:26" ht="77.25" customHeight="1">
      <c r="A3" s="1357" t="str">
        <f>'Attach 3(JV)'!A3</f>
        <v>Transformer Package-TR38: 3 X 500MVA, 400/220kV (3-Ph) Transformer at Fathegarh-III PS  under Transmission system for evacuation of power from REZ in Rajasthan (20GW) under Phase-III Part E1</v>
      </c>
      <c r="B3" s="1358"/>
      <c r="C3" s="1358"/>
      <c r="D3" s="1358"/>
      <c r="E3" s="1358"/>
      <c r="F3" s="295"/>
      <c r="G3" s="296"/>
      <c r="H3" s="295"/>
    </row>
    <row r="4" spans="1:26" ht="6.75" customHeight="1">
      <c r="A4" s="297"/>
      <c r="H4" s="17"/>
      <c r="I4" s="1"/>
    </row>
    <row r="5" spans="1:26" ht="19.5" customHeight="1">
      <c r="A5" s="1398" t="s">
        <v>490</v>
      </c>
      <c r="B5" s="1398"/>
      <c r="C5" s="1398"/>
      <c r="D5" s="1398"/>
      <c r="E5" s="1398"/>
      <c r="F5" s="298"/>
      <c r="H5" s="17"/>
      <c r="I5" s="3"/>
    </row>
    <row r="6" spans="1:26" ht="7.5" customHeight="1">
      <c r="A6" s="299"/>
      <c r="H6" s="17"/>
      <c r="I6" s="3"/>
    </row>
    <row r="7" spans="1:26" ht="19.5" customHeight="1">
      <c r="A7" s="300" t="str">
        <f>'Attach 3(JV)'!A7</f>
        <v>Bidder’s Name and Address  :</v>
      </c>
      <c r="B7" s="299"/>
      <c r="C7" s="299"/>
      <c r="D7" s="5" t="str">
        <f>'[5]Attach 3(JV)'!E7</f>
        <v>To:</v>
      </c>
      <c r="H7" s="17"/>
      <c r="I7" s="3"/>
    </row>
    <row r="8" spans="1:26" ht="26.25" customHeight="1">
      <c r="A8" s="1399" t="str">
        <f>'Attach 3(JV)'!A8</f>
        <v/>
      </c>
      <c r="B8" s="1399"/>
      <c r="C8" s="1399"/>
      <c r="D8" s="2" t="str">
        <f>'[5]Attach 3(JV)'!E8</f>
        <v>Contract Services</v>
      </c>
      <c r="H8" s="17"/>
      <c r="I8" s="3"/>
    </row>
    <row r="9" spans="1:26" ht="19.5" customHeight="1">
      <c r="A9" s="4" t="s">
        <v>344</v>
      </c>
      <c r="B9" s="1302">
        <f>'Attach 3(JV)'!B9</f>
        <v>0</v>
      </c>
      <c r="C9" s="1302"/>
      <c r="D9" s="2" t="str">
        <f>'[5]Attach 3(JV)'!E9</f>
        <v>Power Grid Corporation of India Ltd.,</v>
      </c>
      <c r="H9" s="17"/>
      <c r="I9" s="3"/>
    </row>
    <row r="10" spans="1:26" ht="19.5" customHeight="1">
      <c r="A10" s="4" t="s">
        <v>346</v>
      </c>
      <c r="B10" s="1302">
        <f>'Attach 3(JV)'!B10</f>
        <v>0</v>
      </c>
      <c r="C10" s="1302"/>
      <c r="D10" s="2" t="str">
        <f>'[5]Attach 3(JV)'!E10</f>
        <v>"Saudamini", Plot No. 2, Sector 29</v>
      </c>
      <c r="H10" s="17"/>
      <c r="I10" s="3"/>
    </row>
    <row r="11" spans="1:26" ht="19.5" customHeight="1">
      <c r="B11" s="1302">
        <f>'Attach 3(JV)'!B11</f>
        <v>0</v>
      </c>
      <c r="C11" s="1302"/>
      <c r="D11" s="2" t="str">
        <f>'[5]Attach 3(JV)'!E11</f>
        <v>Gurgaon (Haryana) - 122001</v>
      </c>
    </row>
    <row r="12" spans="1:26" ht="14.25" customHeight="1">
      <c r="A12" s="299"/>
      <c r="B12" s="1302">
        <f>'Attach 3(JV)'!B12</f>
        <v>0</v>
      </c>
      <c r="C12" s="1302"/>
      <c r="D12" s="2"/>
    </row>
    <row r="13" spans="1:26" ht="19.5" customHeight="1">
      <c r="A13" s="293" t="s">
        <v>339</v>
      </c>
      <c r="D13" s="301"/>
    </row>
    <row r="14" spans="1:26" ht="9.9499999999999993" customHeight="1">
      <c r="A14" s="299"/>
    </row>
    <row r="15" spans="1:26" ht="93.75" customHeight="1">
      <c r="A15" s="302">
        <v>1</v>
      </c>
      <c r="B15" s="1508" t="s">
        <v>491</v>
      </c>
      <c r="C15" s="1508"/>
      <c r="D15" s="1508"/>
      <c r="E15" s="1508"/>
      <c r="F15" s="303"/>
      <c r="G15" s="303"/>
      <c r="H15" s="303"/>
    </row>
    <row r="16" spans="1:26" ht="51.75" customHeight="1">
      <c r="A16" s="302">
        <v>2</v>
      </c>
      <c r="B16" s="1508" t="s">
        <v>492</v>
      </c>
      <c r="C16" s="1508"/>
      <c r="D16" s="1508"/>
      <c r="E16" s="1508"/>
      <c r="F16" s="303"/>
      <c r="G16" s="303"/>
      <c r="H16" s="303"/>
    </row>
    <row r="17" spans="1:8" ht="16.5" customHeight="1">
      <c r="A17" s="299"/>
      <c r="B17" s="299"/>
      <c r="C17" s="299"/>
      <c r="D17" s="299"/>
      <c r="E17" s="299"/>
      <c r="F17" s="303"/>
      <c r="G17" s="303"/>
      <c r="H17" s="303"/>
    </row>
    <row r="18" spans="1:8" s="291" customFormat="1" ht="97.5" customHeight="1">
      <c r="A18" s="304" t="s">
        <v>493</v>
      </c>
      <c r="B18" s="305" t="s">
        <v>342</v>
      </c>
      <c r="C18" s="305" t="s">
        <v>494</v>
      </c>
      <c r="D18" s="304" t="s">
        <v>495</v>
      </c>
      <c r="E18" s="304" t="s">
        <v>496</v>
      </c>
      <c r="G18" s="303"/>
      <c r="H18" s="303"/>
    </row>
    <row r="19" spans="1:8">
      <c r="A19" s="306"/>
      <c r="B19" s="307"/>
      <c r="C19" s="307"/>
      <c r="D19" s="308"/>
      <c r="E19" s="308"/>
      <c r="F19" s="303"/>
      <c r="G19" s="303"/>
      <c r="H19" s="303"/>
    </row>
    <row r="20" spans="1:8">
      <c r="A20" s="306"/>
      <c r="B20" s="307"/>
      <c r="C20" s="307"/>
      <c r="D20" s="308"/>
      <c r="E20" s="308"/>
      <c r="F20" s="303"/>
      <c r="G20" s="303"/>
      <c r="H20" s="303"/>
    </row>
    <row r="21" spans="1:8">
      <c r="A21" s="306"/>
      <c r="B21" s="307"/>
      <c r="C21" s="307"/>
      <c r="D21" s="308"/>
      <c r="E21" s="308"/>
      <c r="F21" s="303"/>
      <c r="G21" s="303"/>
      <c r="H21" s="303"/>
    </row>
    <row r="22" spans="1:8">
      <c r="A22" s="306"/>
      <c r="B22" s="307"/>
      <c r="C22" s="307"/>
      <c r="D22" s="308"/>
      <c r="E22" s="308"/>
      <c r="F22" s="303"/>
      <c r="G22" s="303"/>
      <c r="H22" s="303"/>
    </row>
    <row r="23" spans="1:8">
      <c r="A23" s="306"/>
      <c r="B23" s="307"/>
      <c r="C23" s="307"/>
      <c r="D23" s="308"/>
      <c r="E23" s="308"/>
      <c r="F23" s="303"/>
      <c r="G23" s="303"/>
      <c r="H23" s="303"/>
    </row>
    <row r="24" spans="1:8">
      <c r="A24" s="306"/>
      <c r="B24" s="307"/>
      <c r="C24" s="307"/>
      <c r="D24" s="308"/>
      <c r="E24" s="308"/>
      <c r="F24" s="303"/>
      <c r="G24" s="303"/>
      <c r="H24" s="303"/>
    </row>
    <row r="25" spans="1:8" ht="6" customHeight="1">
      <c r="A25" s="309"/>
      <c r="B25" s="310"/>
      <c r="C25" s="310"/>
      <c r="D25" s="311"/>
      <c r="E25" s="311"/>
      <c r="F25" s="303"/>
      <c r="G25" s="303"/>
      <c r="H25" s="303"/>
    </row>
    <row r="26" spans="1:8" ht="0.6" hidden="1" customHeight="1">
      <c r="A26" s="312"/>
      <c r="B26" s="313"/>
      <c r="C26" s="313"/>
      <c r="D26" s="314"/>
      <c r="E26" s="314"/>
      <c r="F26" s="303"/>
      <c r="G26" s="303"/>
      <c r="H26" s="303"/>
    </row>
    <row r="27" spans="1:8" ht="30" customHeight="1">
      <c r="A27" s="1509" t="s">
        <v>497</v>
      </c>
      <c r="B27" s="1509"/>
      <c r="C27" s="1509"/>
      <c r="D27" s="1509"/>
      <c r="E27" s="1509"/>
      <c r="F27" s="303"/>
      <c r="G27" s="303"/>
      <c r="H27" s="303"/>
    </row>
    <row r="28" spans="1:8">
      <c r="C28" s="315"/>
    </row>
    <row r="29" spans="1:8">
      <c r="A29" s="316" t="s">
        <v>6</v>
      </c>
      <c r="B29" s="317" t="str">
        <f>'Attach 3(JV)'!B24</f>
        <v>--</v>
      </c>
      <c r="C29" s="315" t="s">
        <v>4</v>
      </c>
      <c r="D29" s="318" t="str">
        <f>'Attach 3(JV)'!E24</f>
        <v/>
      </c>
    </row>
    <row r="30" spans="1:8">
      <c r="A30" s="316" t="s">
        <v>7</v>
      </c>
      <c r="B30" s="318" t="str">
        <f>'Attach 3(JV)'!B25</f>
        <v/>
      </c>
      <c r="C30" s="315" t="s">
        <v>5</v>
      </c>
      <c r="D30" s="318" t="str">
        <f>'Attach 3(JV)'!E25</f>
        <v/>
      </c>
    </row>
    <row r="31" spans="1:8">
      <c r="B31" s="319"/>
      <c r="C31" s="315"/>
      <c r="D31" s="315"/>
      <c r="E31" s="319"/>
    </row>
    <row r="32" spans="1:8" hidden="1">
      <c r="A32" s="288" t="str">
        <f>A1</f>
        <v>Specification No. :CC/NT/W-TR/DOM/A02/23/01478/ 5002002700</v>
      </c>
      <c r="B32" s="289"/>
      <c r="C32" s="289"/>
      <c r="D32" s="289"/>
      <c r="E32" s="290" t="str">
        <f>D1</f>
        <v xml:space="preserve">Attachment-17 </v>
      </c>
    </row>
    <row r="33" spans="1:8" hidden="1"/>
    <row r="34" spans="1:8" ht="15" hidden="1">
      <c r="A34" s="1510" t="str">
        <f>A3</f>
        <v>Transformer Package-TR38: 3 X 500MVA, 400/220kV (3-Ph) Transformer at Fathegarh-III PS  under Transmission system for evacuation of power from REZ in Rajasthan (20GW) under Phase-III Part E1</v>
      </c>
      <c r="B34" s="1510"/>
      <c r="C34" s="1510"/>
      <c r="D34" s="1510"/>
      <c r="E34" s="1510"/>
    </row>
    <row r="35" spans="1:8" hidden="1">
      <c r="A35" s="297"/>
    </row>
    <row r="36" spans="1:8" ht="15" hidden="1">
      <c r="A36" s="1512" t="s">
        <v>385</v>
      </c>
      <c r="B36" s="1512"/>
      <c r="C36" s="1512"/>
      <c r="D36" s="1512"/>
      <c r="E36" s="1512"/>
      <c r="F36" s="292"/>
      <c r="G36" s="292"/>
      <c r="H36" s="292"/>
    </row>
    <row r="37" spans="1:8" hidden="1">
      <c r="A37" s="299"/>
      <c r="F37" s="292"/>
      <c r="G37" s="292"/>
      <c r="H37" s="292"/>
    </row>
    <row r="38" spans="1:8" hidden="1">
      <c r="A38" s="300" t="str">
        <f>'[5]Attach 3(JV)'!A15</f>
        <v>Name(s) and Addresse(s) of other partner(s)</v>
      </c>
      <c r="B38" s="299"/>
      <c r="C38" s="299"/>
      <c r="D38" s="5" t="str">
        <f>D7</f>
        <v>To:</v>
      </c>
      <c r="F38" s="292"/>
      <c r="G38" s="292"/>
      <c r="H38" s="292"/>
    </row>
    <row r="39" spans="1:8" hidden="1">
      <c r="A39" s="300" t="str">
        <f>'[5]Attach 3(JV)'!B16</f>
        <v/>
      </c>
      <c r="B39" s="299"/>
      <c r="C39" s="299"/>
      <c r="D39" s="2" t="str">
        <f>D8</f>
        <v>Contract Services</v>
      </c>
      <c r="F39" s="292"/>
      <c r="G39" s="292"/>
      <c r="H39" s="292"/>
    </row>
    <row r="40" spans="1:8" hidden="1">
      <c r="A40" s="4" t="s">
        <v>344</v>
      </c>
      <c r="B40" s="1302" t="str">
        <f>'[5]Attach 3(JV)'!B17:D17</f>
        <v xml:space="preserve">…… ……. …….. …… ……. …….. </v>
      </c>
      <c r="C40" s="1302"/>
      <c r="D40" s="2" t="str">
        <f>D9</f>
        <v>Power Grid Corporation of India Ltd.,</v>
      </c>
      <c r="F40" s="292"/>
      <c r="G40" s="292"/>
      <c r="H40" s="292"/>
    </row>
    <row r="41" spans="1:8" hidden="1">
      <c r="A41" s="4" t="s">
        <v>346</v>
      </c>
      <c r="B41" s="1302" t="str">
        <f>'[5]Attach 3(JV)'!B18:D18</f>
        <v xml:space="preserve">…… ……. …….. …… ……. …….. </v>
      </c>
      <c r="C41" s="1302"/>
      <c r="D41" s="2" t="str">
        <f>D10</f>
        <v>"Saudamini", Plot No. 2, Sector 29</v>
      </c>
      <c r="F41" s="292"/>
      <c r="G41" s="292"/>
      <c r="H41" s="292"/>
    </row>
    <row r="42" spans="1:8" hidden="1">
      <c r="B42" s="1302" t="str">
        <f>'[5]Attach 3(JV)'!B19:D19</f>
        <v xml:space="preserve">…… ……. …….. …… ……. …….. </v>
      </c>
      <c r="C42" s="1302"/>
      <c r="D42" s="2" t="str">
        <f>D11</f>
        <v>Gurgaon (Haryana) - 122001</v>
      </c>
      <c r="F42" s="292"/>
      <c r="G42" s="292"/>
      <c r="H42" s="292"/>
    </row>
    <row r="43" spans="1:8" hidden="1">
      <c r="A43" s="299"/>
      <c r="B43" s="1302" t="str">
        <f>'[5]Attach 3(JV)'!B20:D20</f>
        <v xml:space="preserve">…… ……. …….. …… ……. …….. </v>
      </c>
      <c r="C43" s="1302"/>
      <c r="D43" s="2"/>
      <c r="F43" s="292"/>
      <c r="G43" s="292"/>
      <c r="H43" s="292"/>
    </row>
    <row r="44" spans="1:8" hidden="1">
      <c r="A44" s="293" t="s">
        <v>339</v>
      </c>
      <c r="D44" s="301"/>
      <c r="F44" s="292"/>
      <c r="G44" s="292"/>
      <c r="H44" s="292"/>
    </row>
    <row r="45" spans="1:8" hidden="1">
      <c r="A45" s="299"/>
      <c r="F45" s="292"/>
      <c r="G45" s="292"/>
      <c r="H45" s="292"/>
    </row>
    <row r="46" spans="1:8" hidden="1">
      <c r="A46" s="1511" t="s">
        <v>386</v>
      </c>
      <c r="B46" s="1511"/>
      <c r="C46" s="1511"/>
      <c r="D46" s="1511"/>
      <c r="E46" s="1511"/>
      <c r="F46" s="292"/>
      <c r="G46" s="292"/>
      <c r="H46" s="292"/>
    </row>
    <row r="47" spans="1:8" hidden="1">
      <c r="A47" s="299"/>
      <c r="B47" s="299"/>
      <c r="C47" s="299"/>
      <c r="D47" s="299"/>
      <c r="E47" s="299"/>
      <c r="F47" s="292"/>
      <c r="G47" s="292"/>
      <c r="H47" s="292"/>
    </row>
    <row r="48" spans="1:8" ht="66" hidden="1">
      <c r="A48" s="304" t="s">
        <v>342</v>
      </c>
      <c r="B48" s="1507" t="s">
        <v>111</v>
      </c>
      <c r="C48" s="1507"/>
      <c r="D48" s="304" t="s">
        <v>112</v>
      </c>
      <c r="E48" s="304" t="s">
        <v>113</v>
      </c>
      <c r="F48" s="292"/>
      <c r="G48" s="292"/>
      <c r="H48" s="292"/>
    </row>
    <row r="49" spans="1:8" hidden="1">
      <c r="A49" s="320">
        <v>1</v>
      </c>
      <c r="B49" s="1504"/>
      <c r="C49" s="1504"/>
      <c r="D49" s="321"/>
      <c r="E49" s="321"/>
      <c r="F49" s="292"/>
      <c r="G49" s="292"/>
      <c r="H49" s="292"/>
    </row>
    <row r="50" spans="1:8" hidden="1">
      <c r="A50" s="320">
        <v>2</v>
      </c>
      <c r="B50" s="1504"/>
      <c r="C50" s="1504"/>
      <c r="D50" s="321"/>
      <c r="E50" s="321"/>
      <c r="F50" s="292"/>
      <c r="G50" s="292"/>
      <c r="H50" s="292"/>
    </row>
    <row r="51" spans="1:8" hidden="1">
      <c r="A51" s="320">
        <v>3</v>
      </c>
      <c r="B51" s="1504"/>
      <c r="C51" s="1504"/>
      <c r="D51" s="321"/>
      <c r="E51" s="321"/>
      <c r="F51" s="292"/>
      <c r="G51" s="292"/>
      <c r="H51" s="292"/>
    </row>
    <row r="52" spans="1:8" hidden="1">
      <c r="A52" s="320">
        <v>4</v>
      </c>
      <c r="B52" s="1504"/>
      <c r="C52" s="1504"/>
      <c r="D52" s="321"/>
      <c r="E52" s="321"/>
      <c r="F52" s="292"/>
      <c r="G52" s="292"/>
      <c r="H52" s="292"/>
    </row>
    <row r="53" spans="1:8" hidden="1">
      <c r="A53" s="320">
        <v>5</v>
      </c>
      <c r="B53" s="1504"/>
      <c r="C53" s="1504"/>
      <c r="D53" s="321"/>
      <c r="E53" s="321"/>
      <c r="F53" s="292"/>
      <c r="G53" s="292"/>
      <c r="H53" s="292"/>
    </row>
    <row r="54" spans="1:8" hidden="1">
      <c r="A54" s="320">
        <v>6</v>
      </c>
      <c r="B54" s="1504"/>
      <c r="C54" s="1504"/>
      <c r="D54" s="321"/>
      <c r="E54" s="321"/>
      <c r="F54" s="292"/>
      <c r="G54" s="292"/>
      <c r="H54" s="292"/>
    </row>
    <row r="55" spans="1:8" hidden="1">
      <c r="A55" s="299"/>
      <c r="B55" s="299"/>
      <c r="C55" s="299"/>
      <c r="D55" s="299"/>
      <c r="E55" s="299"/>
      <c r="F55" s="292"/>
      <c r="G55" s="292"/>
      <c r="H55" s="292"/>
    </row>
    <row r="56" spans="1:8" ht="15" hidden="1">
      <c r="A56" s="322"/>
      <c r="B56" s="322"/>
      <c r="C56" s="322"/>
      <c r="D56" s="322"/>
      <c r="E56" s="322"/>
      <c r="F56" s="292"/>
      <c r="G56" s="292"/>
      <c r="H56" s="292"/>
    </row>
    <row r="57" spans="1:8" ht="15" hidden="1">
      <c r="A57" s="322" t="s">
        <v>6</v>
      </c>
      <c r="B57" s="317" t="str">
        <f>B29</f>
        <v>--</v>
      </c>
      <c r="C57" s="322" t="s">
        <v>4</v>
      </c>
      <c r="D57" s="322" t="str">
        <f>D29</f>
        <v/>
      </c>
      <c r="E57" s="322"/>
      <c r="F57" s="292"/>
      <c r="G57" s="292"/>
      <c r="H57" s="292"/>
    </row>
    <row r="58" spans="1:8" ht="15" hidden="1">
      <c r="A58" s="322" t="s">
        <v>7</v>
      </c>
      <c r="B58" s="322" t="str">
        <f>B30</f>
        <v/>
      </c>
      <c r="C58" s="322" t="s">
        <v>5</v>
      </c>
      <c r="D58" s="322" t="str">
        <f>D30</f>
        <v/>
      </c>
      <c r="E58" s="322"/>
      <c r="F58" s="292"/>
      <c r="G58" s="292"/>
      <c r="H58" s="292"/>
    </row>
    <row r="59" spans="1:8" ht="15" hidden="1">
      <c r="A59" s="322"/>
      <c r="B59" s="322"/>
      <c r="C59" s="322"/>
      <c r="D59" s="322"/>
      <c r="E59" s="322"/>
      <c r="F59" s="292"/>
      <c r="G59" s="292"/>
      <c r="H59" s="292"/>
    </row>
    <row r="60" spans="1:8" hidden="1">
      <c r="A60" s="288" t="str">
        <f>A32</f>
        <v>Specification No. :CC/NT/W-TR/DOM/A02/23/01478/ 5002002700</v>
      </c>
      <c r="B60" s="289"/>
      <c r="C60" s="289"/>
      <c r="D60" s="289"/>
      <c r="E60" s="290" t="str">
        <f>E32</f>
        <v xml:space="preserve">Attachment-17 </v>
      </c>
      <c r="F60" s="292"/>
      <c r="G60" s="292"/>
      <c r="H60" s="292"/>
    </row>
    <row r="61" spans="1:8" hidden="1">
      <c r="F61" s="292"/>
      <c r="G61" s="292"/>
      <c r="H61" s="292"/>
    </row>
    <row r="62" spans="1:8" ht="15" hidden="1">
      <c r="A62" s="1510" t="str">
        <f>A34</f>
        <v>Transformer Package-TR38: 3 X 500MVA, 400/220kV (3-Ph) Transformer at Fathegarh-III PS  under Transmission system for evacuation of power from REZ in Rajasthan (20GW) under Phase-III Part E1</v>
      </c>
      <c r="B62" s="1510"/>
      <c r="C62" s="1510"/>
      <c r="D62" s="1510"/>
      <c r="E62" s="1510"/>
      <c r="F62" s="292"/>
      <c r="G62" s="292"/>
      <c r="H62" s="292"/>
    </row>
    <row r="63" spans="1:8" hidden="1">
      <c r="A63" s="297"/>
      <c r="F63" s="292"/>
      <c r="G63" s="292"/>
      <c r="H63" s="292"/>
    </row>
    <row r="64" spans="1:8" ht="15" hidden="1">
      <c r="A64" s="1512" t="s">
        <v>385</v>
      </c>
      <c r="B64" s="1512"/>
      <c r="C64" s="1512"/>
      <c r="D64" s="1512"/>
      <c r="E64" s="1512"/>
      <c r="F64" s="292"/>
      <c r="G64" s="292"/>
      <c r="H64" s="292"/>
    </row>
    <row r="65" spans="1:8" hidden="1">
      <c r="A65" s="299"/>
      <c r="F65" s="292"/>
      <c r="G65" s="292"/>
      <c r="H65" s="292"/>
    </row>
    <row r="66" spans="1:8" hidden="1">
      <c r="A66" s="300" t="str">
        <f>'[5]Attach 3(JV)'!A15</f>
        <v>Name(s) and Addresse(s) of other partner(s)</v>
      </c>
      <c r="B66" s="299"/>
      <c r="C66" s="299"/>
      <c r="D66" s="5" t="str">
        <f>D7</f>
        <v>To:</v>
      </c>
      <c r="F66" s="292"/>
      <c r="G66" s="292"/>
      <c r="H66" s="292"/>
    </row>
    <row r="67" spans="1:8" hidden="1">
      <c r="A67" s="300" t="str">
        <f>'[5]Attach 3(JV)'!E16</f>
        <v/>
      </c>
      <c r="B67" s="299"/>
      <c r="C67" s="299"/>
      <c r="D67" s="2" t="str">
        <f>D8</f>
        <v>Contract Services</v>
      </c>
      <c r="F67" s="292"/>
      <c r="G67" s="292"/>
      <c r="H67" s="292"/>
    </row>
    <row r="68" spans="1:8" hidden="1">
      <c r="A68" s="4" t="s">
        <v>344</v>
      </c>
      <c r="B68" s="1302" t="str">
        <f>'[5]Attach 3(JV)'!E17</f>
        <v/>
      </c>
      <c r="C68" s="1302"/>
      <c r="D68" s="2" t="str">
        <f>D9</f>
        <v>Power Grid Corporation of India Ltd.,</v>
      </c>
      <c r="F68" s="292"/>
      <c r="G68" s="292"/>
      <c r="H68" s="292"/>
    </row>
    <row r="69" spans="1:8" hidden="1">
      <c r="A69" s="4" t="s">
        <v>346</v>
      </c>
      <c r="B69" s="1302" t="str">
        <f>'[5]Attach 3(JV)'!E18</f>
        <v/>
      </c>
      <c r="C69" s="1302"/>
      <c r="D69" s="2" t="str">
        <f>D10</f>
        <v>"Saudamini", Plot No. 2, Sector 29</v>
      </c>
      <c r="F69" s="292"/>
      <c r="G69" s="292"/>
      <c r="H69" s="292"/>
    </row>
    <row r="70" spans="1:8" hidden="1">
      <c r="B70" s="1302" t="str">
        <f>'[5]Attach 3(JV)'!E19</f>
        <v/>
      </c>
      <c r="C70" s="1302"/>
      <c r="D70" s="2" t="str">
        <f>D11</f>
        <v>Gurgaon (Haryana) - 122001</v>
      </c>
      <c r="F70" s="292"/>
      <c r="G70" s="292"/>
      <c r="H70" s="292"/>
    </row>
    <row r="71" spans="1:8" hidden="1">
      <c r="A71" s="299"/>
      <c r="B71" s="1302" t="str">
        <f>'[5]Attach 3(JV)'!E20</f>
        <v/>
      </c>
      <c r="C71" s="1302"/>
      <c r="D71" s="2"/>
      <c r="F71" s="292"/>
      <c r="G71" s="292"/>
      <c r="H71" s="292"/>
    </row>
    <row r="72" spans="1:8" hidden="1">
      <c r="A72" s="293" t="s">
        <v>339</v>
      </c>
      <c r="D72" s="301"/>
      <c r="F72" s="292"/>
      <c r="G72" s="292"/>
      <c r="H72" s="292"/>
    </row>
    <row r="73" spans="1:8" hidden="1">
      <c r="A73" s="299"/>
      <c r="F73" s="292"/>
      <c r="G73" s="292"/>
      <c r="H73" s="292"/>
    </row>
    <row r="74" spans="1:8" hidden="1">
      <c r="A74" s="1511" t="s">
        <v>386</v>
      </c>
      <c r="B74" s="1511"/>
      <c r="C74" s="1511"/>
      <c r="D74" s="1511"/>
      <c r="E74" s="1511"/>
      <c r="F74" s="292"/>
      <c r="G74" s="292"/>
      <c r="H74" s="292"/>
    </row>
    <row r="75" spans="1:8" hidden="1">
      <c r="A75" s="299"/>
      <c r="B75" s="299"/>
      <c r="C75" s="299"/>
      <c r="D75" s="299"/>
      <c r="E75" s="299"/>
      <c r="F75" s="292"/>
      <c r="G75" s="292"/>
      <c r="H75" s="292"/>
    </row>
    <row r="76" spans="1:8" ht="66" hidden="1">
      <c r="A76" s="304" t="s">
        <v>342</v>
      </c>
      <c r="B76" s="1507" t="s">
        <v>111</v>
      </c>
      <c r="C76" s="1507"/>
      <c r="D76" s="304" t="s">
        <v>112</v>
      </c>
      <c r="E76" s="304" t="s">
        <v>113</v>
      </c>
      <c r="F76" s="292"/>
      <c r="G76" s="292"/>
      <c r="H76" s="292"/>
    </row>
    <row r="77" spans="1:8" hidden="1">
      <c r="A77" s="320">
        <v>1</v>
      </c>
      <c r="B77" s="1504"/>
      <c r="C77" s="1504"/>
      <c r="D77" s="321"/>
      <c r="E77" s="321"/>
      <c r="F77" s="292"/>
      <c r="G77" s="292"/>
      <c r="H77" s="292"/>
    </row>
    <row r="78" spans="1:8" hidden="1">
      <c r="A78" s="320">
        <v>2</v>
      </c>
      <c r="B78" s="1504"/>
      <c r="C78" s="1504"/>
      <c r="D78" s="321"/>
      <c r="E78" s="321"/>
      <c r="F78" s="292"/>
      <c r="G78" s="292"/>
      <c r="H78" s="292"/>
    </row>
    <row r="79" spans="1:8" hidden="1">
      <c r="A79" s="320">
        <v>3</v>
      </c>
      <c r="B79" s="1504"/>
      <c r="C79" s="1504"/>
      <c r="D79" s="321"/>
      <c r="E79" s="321"/>
      <c r="F79" s="292"/>
      <c r="G79" s="292"/>
      <c r="H79" s="292"/>
    </row>
    <row r="80" spans="1:8" hidden="1">
      <c r="A80" s="320">
        <v>4</v>
      </c>
      <c r="B80" s="1504"/>
      <c r="C80" s="1504"/>
      <c r="D80" s="321"/>
      <c r="E80" s="321"/>
      <c r="F80" s="292"/>
      <c r="G80" s="292"/>
      <c r="H80" s="292"/>
    </row>
    <row r="81" spans="1:8" hidden="1">
      <c r="A81" s="320">
        <v>5</v>
      </c>
      <c r="B81" s="1504"/>
      <c r="C81" s="1504"/>
      <c r="D81" s="321"/>
      <c r="E81" s="321"/>
      <c r="F81" s="292"/>
      <c r="G81" s="292"/>
      <c r="H81" s="292"/>
    </row>
    <row r="82" spans="1:8" hidden="1">
      <c r="A82" s="320">
        <v>6</v>
      </c>
      <c r="B82" s="1504"/>
      <c r="C82" s="1504"/>
      <c r="D82" s="321"/>
      <c r="E82" s="321"/>
      <c r="F82" s="292"/>
      <c r="G82" s="292"/>
      <c r="H82" s="292"/>
    </row>
    <row r="83" spans="1:8" hidden="1">
      <c r="A83" s="299"/>
      <c r="B83" s="299"/>
      <c r="C83" s="299"/>
      <c r="D83" s="299"/>
      <c r="E83" s="299"/>
      <c r="F83" s="292"/>
      <c r="G83" s="292"/>
      <c r="H83" s="292"/>
    </row>
    <row r="84" spans="1:8" ht="15" hidden="1">
      <c r="A84" s="322"/>
      <c r="B84" s="322"/>
      <c r="C84" s="322"/>
      <c r="D84" s="322"/>
      <c r="E84" s="322"/>
      <c r="F84" s="292"/>
      <c r="G84" s="292"/>
      <c r="H84" s="292"/>
    </row>
    <row r="85" spans="1:8" ht="15" hidden="1">
      <c r="A85" s="322" t="s">
        <v>6</v>
      </c>
      <c r="B85" s="317" t="str">
        <f>B57</f>
        <v>--</v>
      </c>
      <c r="C85" s="322" t="s">
        <v>4</v>
      </c>
      <c r="D85" s="322" t="str">
        <f>D57</f>
        <v/>
      </c>
      <c r="E85" s="322"/>
      <c r="F85" s="292"/>
      <c r="G85" s="292"/>
      <c r="H85" s="292"/>
    </row>
    <row r="86" spans="1:8" ht="15" hidden="1">
      <c r="A86" s="322" t="s">
        <v>7</v>
      </c>
      <c r="B86" s="322" t="str">
        <f>B58</f>
        <v/>
      </c>
      <c r="C86" s="322" t="s">
        <v>5</v>
      </c>
      <c r="D86" s="322" t="str">
        <f>D58</f>
        <v/>
      </c>
      <c r="E86" s="322"/>
      <c r="F86" s="292"/>
      <c r="G86" s="292"/>
      <c r="H86" s="292"/>
    </row>
    <row r="87" spans="1:8" ht="15" hidden="1">
      <c r="A87" s="322"/>
      <c r="B87" s="322"/>
      <c r="C87" s="322"/>
      <c r="D87" s="322"/>
      <c r="E87" s="322"/>
      <c r="F87" s="292"/>
      <c r="G87" s="292"/>
      <c r="H87" s="292"/>
    </row>
    <row r="88" spans="1:8" hidden="1">
      <c r="A88" s="323"/>
      <c r="B88" s="323"/>
      <c r="C88" s="323"/>
      <c r="D88" s="323"/>
      <c r="E88" s="323"/>
      <c r="F88" s="292"/>
      <c r="G88" s="292"/>
      <c r="H88" s="292"/>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7A521482-0921-4E40-B959-D8FD4CDE2E19}" showPageBreaks="1" fitToPage="1" printArea="1" hiddenRows="1" view="pageBreakPreview" topLeftCell="A4">
      <selection activeCell="A19" sqref="A19"/>
      <pageMargins left="0.7" right="0.7" top="0.44" bottom="0.2" header="0.25" footer="0.2"/>
      <pageSetup scale="91" fitToHeight="0" orientation="portrait" r:id="rId1"/>
    </customSheetView>
    <customSheetView guid="{33F30260-5F26-454D-8BAF-A1CF75E5E970}" showPageBreaks="1" fitToPage="1" printArea="1" hiddenRows="1" view="pageBreakPreview" topLeftCell="A25">
      <selection activeCell="A19" sqref="A19"/>
      <pageMargins left="0.7" right="0.7" top="0.44" bottom="0.2" header="0.25" footer="0.2"/>
      <pageSetup scale="91" fitToHeight="0" orientation="portrait" r:id="rId2"/>
    </customSheetView>
    <customSheetView guid="{CDDDFC33-D7BE-49ED-A662-6DB8AC7AF358}" showPageBreaks="1" fitToPage="1" printArea="1" hiddenRows="1" view="pageBreakPreview" topLeftCell="A16">
      <selection activeCell="A19" sqref="A19"/>
      <pageMargins left="0.7" right="0.7" top="0.44" bottom="0.2" header="0.25" footer="0.2"/>
      <pageSetup scale="91" fitToHeight="0" orientation="portrait" r:id="rId3"/>
    </customSheetView>
    <customSheetView guid="{BCE30E3D-0C5D-4C23-ABC5-E7C2D3AC4971}" showPageBreaks="1" fitToPage="1" printArea="1" hiddenRows="1" view="pageBreakPreview" topLeftCell="A16">
      <selection activeCell="A19" sqref="A19"/>
      <pageMargins left="0.7" right="0.7" top="0.44" bottom="0.2" header="0.25" footer="0.2"/>
      <pageSetup scale="91" fitToHeight="0" orientation="portrait" r:id="rId4"/>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5"/>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6"/>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7"/>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8"/>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9"/>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10"/>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11"/>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12"/>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5"/>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9"/>
    </customSheetView>
    <customSheetView guid="{F9FE2C60-2849-4C32-B532-2B1A89FFA9CD}" fitToPage="1" hiddenRows="1" topLeftCell="A19">
      <selection activeCell="A19" sqref="A19"/>
      <pageMargins left="0.7" right="0.7" top="0.44" bottom="0.2" header="0.25" footer="0.2"/>
      <pageSetup paperSize="9" fitToHeight="0" orientation="portrait" r:id="rId20"/>
    </customSheetView>
    <customSheetView guid="{7A9EA6D6-4DDF-43D9-92E6-C6AFAD14E266}" fitToPage="1" hiddenRows="1" topLeftCell="A11">
      <selection activeCell="A19" sqref="A19"/>
      <pageMargins left="0.7" right="0.7" top="0.44" bottom="0.2" header="0.25" footer="0.2"/>
      <pageSetup paperSize="9" fitToHeight="0" orientation="portrait" r:id="rId21"/>
    </customSheetView>
    <customSheetView guid="{DC28ED1E-3E35-4094-9C2B-5C0A1C1D459C}" showPageBreaks="1" fitToPage="1" printArea="1" hiddenRows="1">
      <selection activeCell="A19" sqref="A19"/>
      <pageMargins left="0.7" right="0.7" top="0.44" bottom="0.2" header="0.25" footer="0.2"/>
      <pageSetup paperSize="9" fitToHeight="0" orientation="portrait" r:id="rId22"/>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5"/>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7"/>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9"/>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30"/>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31"/>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32"/>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3"/>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4"/>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5"/>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6"/>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7"/>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38"/>
    </customSheetView>
    <customSheetView guid="{4B898AE2-7356-489E-882D-EC3B09CB95AA}" showPageBreaks="1" fitToPage="1" printArea="1" hiddenRows="1" view="pageBreakPreview" topLeftCell="A16">
      <selection activeCell="A19" sqref="A19"/>
      <pageMargins left="0.7" right="0.7" top="0.44" bottom="0.2" header="0.25" footer="0.2"/>
      <pageSetup scale="91" fitToHeight="0" orientation="portrait" r:id="rId39"/>
    </customSheetView>
    <customSheetView guid="{9F341631-288D-49D9-8F81-65CCC818C9BA}" showPageBreaks="1" fitToPage="1" printArea="1" hiddenRows="1" view="pageBreakPreview" topLeftCell="A16">
      <selection activeCell="A19" sqref="A19"/>
      <pageMargins left="0.7" right="0.7" top="0.44" bottom="0.2" header="0.25" footer="0.2"/>
      <pageSetup scale="91" fitToHeight="0" orientation="portrait" r:id="rId40"/>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8" priority="2" stopIfTrue="1">
      <formula>$Z$2&lt;1</formula>
    </cfRule>
  </conditionalFormatting>
  <conditionalFormatting sqref="A60:E83">
    <cfRule type="expression" dxfId="7" priority="1" stopIfTrue="1">
      <formula>$Z$2&lt;2</formula>
    </cfRule>
  </conditionalFormatting>
  <pageMargins left="0.7" right="0.7" top="0.44" bottom="0.2" header="0.25" footer="0.2"/>
  <pageSetup scale="91" fitToHeight="0" orientation="portrait" r:id="rId41"/>
  <drawing r:id="rId4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621" customFormat="1" ht="14.25">
      <c r="A1" s="1306" t="str">
        <f>'Attach 3(JV)'!A1</f>
        <v>Specification No. :CC/NT/W-TR/DOM/A02/23/01478/ 5002002700</v>
      </c>
      <c r="B1" s="1306"/>
      <c r="C1" s="1306"/>
      <c r="D1" s="1306"/>
      <c r="E1" s="637" t="str">
        <f>"Attachment-18 " &amp; 'Attach 3(JV)'!AT1</f>
        <v xml:space="preserve">Attachment-18 </v>
      </c>
      <c r="F1" s="620"/>
      <c r="G1" s="620"/>
      <c r="H1" s="620"/>
    </row>
    <row r="3" spans="1:9" ht="83.25" customHeight="1">
      <c r="A3" s="1513" t="str">
        <f>'Attach 3(JV)'!A3</f>
        <v>Transformer Package-TR38: 3 X 500MVA, 400/220kV (3-Ph) Transformer at Fathegarh-III PS  under Transmission system for evacuation of power from REZ in Rajasthan (20GW) under Phase-III Part E1</v>
      </c>
      <c r="B3" s="1514"/>
      <c r="C3" s="1514"/>
      <c r="D3" s="1514"/>
      <c r="E3" s="1514"/>
      <c r="F3" s="13"/>
      <c r="G3" s="14"/>
      <c r="H3" s="13"/>
    </row>
    <row r="4" spans="1:9" ht="20.100000000000001" customHeight="1">
      <c r="A4" s="15"/>
      <c r="H4" s="17"/>
      <c r="I4" s="1"/>
    </row>
    <row r="5" spans="1:9" ht="20.100000000000001" customHeight="1">
      <c r="A5" s="985" t="s">
        <v>505</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1" t="str">
        <f>'Attach 3(JV)'!A8</f>
        <v/>
      </c>
      <c r="B8" s="991"/>
      <c r="C8" s="991"/>
      <c r="D8" s="991"/>
      <c r="E8" s="2" t="str">
        <f>'Attach 3(JV)'!E8</f>
        <v>Contract Services</v>
      </c>
      <c r="H8" s="17"/>
      <c r="I8" s="3"/>
    </row>
    <row r="9" spans="1:9" ht="20.100000000000001" customHeight="1">
      <c r="A9" s="4" t="s">
        <v>344</v>
      </c>
      <c r="B9" s="1302">
        <f>'Attach 3(JV)'!B9</f>
        <v>0</v>
      </c>
      <c r="C9" s="1302"/>
      <c r="D9" s="1302"/>
      <c r="E9" s="2" t="str">
        <f>'Attach 3(JV)'!E9</f>
        <v>Power Grid Corporation of India Ltd.,</v>
      </c>
      <c r="H9" s="17"/>
      <c r="I9" s="3"/>
    </row>
    <row r="10" spans="1:9" ht="20.100000000000001" customHeight="1">
      <c r="A10" s="4" t="s">
        <v>346</v>
      </c>
      <c r="B10" s="1302">
        <f>'Attach 3(JV)'!B10</f>
        <v>0</v>
      </c>
      <c r="C10" s="1302"/>
      <c r="D10" s="1302"/>
      <c r="E10" s="2" t="str">
        <f>'Attach 3(JV)'!E10</f>
        <v>"Saudamini", Plot No. 2, Sector 29</v>
      </c>
      <c r="H10" s="17"/>
      <c r="I10" s="3"/>
    </row>
    <row r="11" spans="1:9" ht="20.100000000000001" customHeight="1">
      <c r="B11" s="1302">
        <f>'Attach 3(JV)'!B11</f>
        <v>0</v>
      </c>
      <c r="C11" s="1302"/>
      <c r="D11" s="1302"/>
      <c r="E11" s="2" t="str">
        <f>'Attach 3(JV)'!E11</f>
        <v>Gurgaon (Haryana) - 122001</v>
      </c>
    </row>
    <row r="12" spans="1:9" ht="20.100000000000001" customHeight="1">
      <c r="A12" s="19"/>
      <c r="B12" s="1302">
        <f>'Attach 3(JV)'!B12</f>
        <v>0</v>
      </c>
      <c r="C12" s="1302"/>
      <c r="D12" s="1302"/>
      <c r="E12" s="2"/>
    </row>
    <row r="13" spans="1:9" ht="20.100000000000001" customHeight="1">
      <c r="A13" s="19"/>
      <c r="B13" s="113"/>
      <c r="C13" s="113"/>
      <c r="D13" s="113"/>
      <c r="E13" s="12"/>
    </row>
    <row r="14" spans="1:9" ht="20.100000000000001" customHeight="1">
      <c r="A14" s="16" t="s">
        <v>339</v>
      </c>
    </row>
    <row r="15" spans="1:9" ht="20.100000000000001" customHeight="1">
      <c r="A15" s="19"/>
    </row>
    <row r="16" spans="1:9" ht="20.100000000000001" customHeight="1">
      <c r="A16" s="1401" t="s">
        <v>535</v>
      </c>
      <c r="B16" s="1401"/>
      <c r="C16" s="1401"/>
      <c r="D16" s="1401"/>
      <c r="E16" s="1401"/>
    </row>
    <row r="17" spans="1:5" ht="20.100000000000001" customHeight="1">
      <c r="A17" s="19"/>
    </row>
    <row r="18" spans="1:5" ht="20.100000000000001" customHeight="1">
      <c r="A18" s="19"/>
    </row>
    <row r="19" spans="1:5">
      <c r="A19" s="23" t="s">
        <v>6</v>
      </c>
      <c r="B19" s="52" t="str">
        <f>'Attach 3(JV)'!B24</f>
        <v>--</v>
      </c>
      <c r="C19" s="27"/>
      <c r="D19" s="24" t="s">
        <v>4</v>
      </c>
      <c r="E19" s="253" t="str">
        <f>'Attach 3(JV)'!E24</f>
        <v/>
      </c>
    </row>
    <row r="20" spans="1:5">
      <c r="A20" s="23" t="s">
        <v>7</v>
      </c>
      <c r="B20" s="253" t="str">
        <f>'Attach 3(JV)'!B25</f>
        <v/>
      </c>
      <c r="C20" s="27"/>
      <c r="D20" s="24" t="s">
        <v>5</v>
      </c>
      <c r="E20" s="253"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7A521482-0921-4E40-B959-D8FD4CDE2E19}"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33F30260-5F26-454D-8BAF-A1CF75E5E97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CDDDFC33-D7BE-49ED-A662-6DB8AC7AF358}" showPageBreaks="1" showGridLines="0" fitToPage="1" printArea="1" view="pageBreakPreview" topLeftCell="A13">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BCE30E3D-0C5D-4C23-ABC5-E7C2D3AC4971}" showPageBreaks="1" showGridLines="0" fitToPage="1" printArea="1" view="pageBreakPreview" topLeftCell="A13">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2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21"/>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8"/>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9"/>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A23" sqref="A23"/>
      <pageMargins left="0.75" right="0.63" top="0.57999999999999996" bottom="0.6" header="0.34" footer="0.35"/>
      <pageSetup scale="98" orientation="portrait" r:id="rId3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A23" sqref="A23"/>
      <pageMargins left="0.75" right="0.63" top="0.57999999999999996" bottom="0.6" header="0.34" footer="0.35"/>
      <pageSetup scale="98" orientation="portrait" r:id="rId31"/>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2"/>
  <headerFooter alignWithMargins="0">
    <oddFooter>&amp;R&amp;"Book Antiqua,Bold"&amp;8 Page &amp;P of &amp;N</oddFooter>
  </headerFooter>
  <drawing r:id="rId3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10" zoomScaleNormal="100" zoomScaleSheetLayoutView="100" workbookViewId="0">
      <selection activeCell="A48" sqref="A48:I48"/>
    </sheetView>
  </sheetViews>
  <sheetFormatPr defaultColWidth="9.140625" defaultRowHeight="13.5"/>
  <cols>
    <col min="1" max="1" width="10" style="389" customWidth="1"/>
    <col min="2" max="2" width="10.7109375" style="389" customWidth="1"/>
    <col min="3" max="3" width="10.85546875" style="389" customWidth="1"/>
    <col min="4" max="8" width="10.7109375" style="389" customWidth="1"/>
    <col min="9" max="9" width="21.7109375" style="389" customWidth="1"/>
    <col min="10" max="10" width="9.140625" style="389" hidden="1" customWidth="1"/>
    <col min="11" max="16" width="10.28515625" style="389" hidden="1" customWidth="1"/>
    <col min="17" max="41" width="0" style="389" hidden="1" customWidth="1"/>
    <col min="42" max="16384" width="9.140625" style="389"/>
  </cols>
  <sheetData>
    <row r="1" spans="1:9" ht="27" customHeight="1">
      <c r="A1" s="1516" t="s">
        <v>872</v>
      </c>
      <c r="B1" s="1517"/>
      <c r="C1" s="1517"/>
      <c r="D1" s="1517"/>
      <c r="E1" s="1517"/>
      <c r="F1" s="1517"/>
      <c r="G1" s="1517"/>
      <c r="H1" s="1517"/>
      <c r="I1" s="1518"/>
    </row>
    <row r="2" spans="1:9" ht="31.5" customHeight="1">
      <c r="A2" s="834" t="s">
        <v>480</v>
      </c>
      <c r="B2" s="1519" t="s">
        <v>873</v>
      </c>
      <c r="C2" s="1519"/>
      <c r="D2" s="1519"/>
      <c r="E2" s="1519"/>
      <c r="F2" s="1519"/>
      <c r="G2" s="1519"/>
      <c r="H2" s="1519"/>
      <c r="I2" s="1520"/>
    </row>
    <row r="3" spans="1:9" ht="36" customHeight="1">
      <c r="A3" s="834" t="s">
        <v>482</v>
      </c>
      <c r="B3" s="1519" t="s">
        <v>874</v>
      </c>
      <c r="C3" s="1519"/>
      <c r="D3" s="1519"/>
      <c r="E3" s="1519"/>
      <c r="F3" s="1519"/>
      <c r="G3" s="1519"/>
      <c r="H3" s="1519"/>
      <c r="I3" s="1520"/>
    </row>
    <row r="4" spans="1:9" ht="36" customHeight="1">
      <c r="A4" s="834" t="s">
        <v>484</v>
      </c>
      <c r="B4" s="1519" t="s">
        <v>875</v>
      </c>
      <c r="C4" s="1519"/>
      <c r="D4" s="1519"/>
      <c r="E4" s="1519"/>
      <c r="F4" s="1519"/>
      <c r="G4" s="1519"/>
      <c r="H4" s="1519"/>
      <c r="I4" s="1520"/>
    </row>
    <row r="5" spans="1:9" ht="36" customHeight="1">
      <c r="A5" s="834" t="s">
        <v>486</v>
      </c>
      <c r="B5" s="1519" t="s">
        <v>487</v>
      </c>
      <c r="C5" s="1519"/>
      <c r="D5" s="1519"/>
      <c r="E5" s="1519"/>
      <c r="F5" s="1519"/>
      <c r="G5" s="1519"/>
      <c r="H5" s="1519"/>
      <c r="I5" s="1520"/>
    </row>
    <row r="6" spans="1:9" ht="19.5" customHeight="1">
      <c r="A6" s="835" t="s">
        <v>488</v>
      </c>
      <c r="B6" s="1001" t="s">
        <v>876</v>
      </c>
      <c r="C6" s="1001"/>
      <c r="D6" s="1001"/>
      <c r="E6" s="1001"/>
      <c r="F6" s="1001"/>
      <c r="G6" s="1001"/>
      <c r="H6" s="1001"/>
      <c r="I6" s="1521"/>
    </row>
    <row r="7" spans="1:9" ht="15.75">
      <c r="A7" s="338"/>
      <c r="C7" s="338"/>
      <c r="D7" s="338"/>
      <c r="E7" s="338"/>
      <c r="F7" s="338"/>
      <c r="G7" s="338"/>
      <c r="H7" s="338"/>
      <c r="I7" s="338"/>
    </row>
    <row r="27" spans="1:11" ht="15">
      <c r="K27" s="836">
        <v>0</v>
      </c>
    </row>
    <row r="28" spans="1:11">
      <c r="A28" s="837"/>
      <c r="B28" s="837"/>
      <c r="C28" s="837"/>
      <c r="D28" s="837"/>
      <c r="E28" s="837"/>
      <c r="F28" s="837"/>
      <c r="G28" s="837"/>
      <c r="H28" s="837"/>
      <c r="I28" s="837"/>
      <c r="J28" s="837"/>
      <c r="K28" s="838">
        <v>0</v>
      </c>
    </row>
    <row r="29" spans="1:11">
      <c r="A29" s="837"/>
      <c r="B29" s="837"/>
      <c r="C29" s="837"/>
      <c r="D29" s="837"/>
      <c r="E29" s="837"/>
      <c r="F29" s="837"/>
      <c r="G29" s="837"/>
      <c r="H29" s="837"/>
      <c r="I29" s="837"/>
      <c r="J29" s="837"/>
      <c r="K29" s="838">
        <v>0</v>
      </c>
    </row>
    <row r="30" spans="1:11">
      <c r="A30" s="837"/>
      <c r="B30" s="837"/>
      <c r="C30" s="837"/>
      <c r="D30" s="837"/>
      <c r="E30" s="837"/>
      <c r="F30" s="837"/>
      <c r="G30" s="837"/>
      <c r="H30" s="837"/>
      <c r="I30" s="837"/>
      <c r="J30" s="837"/>
      <c r="K30" s="838">
        <v>0</v>
      </c>
    </row>
    <row r="31" spans="1:11">
      <c r="A31" s="837"/>
      <c r="B31" s="837"/>
      <c r="C31" s="837"/>
      <c r="D31" s="837"/>
      <c r="E31" s="837"/>
      <c r="F31" s="837"/>
      <c r="G31" s="837"/>
      <c r="H31" s="837"/>
      <c r="I31" s="837"/>
      <c r="J31" s="837"/>
    </row>
    <row r="32" spans="1:11" s="840" customFormat="1" ht="18.75">
      <c r="A32" s="1522" t="s">
        <v>877</v>
      </c>
      <c r="B32" s="1522"/>
      <c r="C32" s="1522"/>
      <c r="D32" s="1522"/>
      <c r="E32" s="1522"/>
      <c r="F32" s="1522"/>
      <c r="G32" s="1522"/>
      <c r="H32" s="1522"/>
      <c r="I32" s="1522"/>
      <c r="J32" s="839"/>
    </row>
    <row r="33" spans="1:16" s="840" customFormat="1" ht="18.75">
      <c r="A33" s="841"/>
      <c r="B33" s="841"/>
      <c r="C33" s="841"/>
      <c r="D33" s="841"/>
      <c r="E33" s="841"/>
      <c r="F33" s="841"/>
      <c r="G33" s="841"/>
      <c r="H33" s="841"/>
      <c r="I33" s="841"/>
      <c r="J33" s="839"/>
    </row>
    <row r="34" spans="1:16" ht="15.75">
      <c r="A34" s="1515" t="s">
        <v>398</v>
      </c>
      <c r="B34" s="1515"/>
      <c r="C34" s="1515"/>
      <c r="D34" s="1515"/>
      <c r="E34" s="1515"/>
      <c r="F34" s="1515"/>
      <c r="G34" s="1515"/>
      <c r="H34" s="1515"/>
      <c r="I34" s="1515"/>
      <c r="J34" s="837"/>
      <c r="K34" s="836" t="e">
        <v>#REF!</v>
      </c>
      <c r="L34" s="842"/>
      <c r="M34" s="842"/>
      <c r="N34" s="842"/>
      <c r="O34" s="838" t="e">
        <v>#REF!</v>
      </c>
    </row>
    <row r="35" spans="1:16" ht="16.5">
      <c r="A35" s="1523" t="s">
        <v>399</v>
      </c>
      <c r="B35" s="1523"/>
      <c r="C35" s="1523"/>
      <c r="D35" s="1523"/>
      <c r="E35" s="1523"/>
      <c r="F35" s="1523"/>
      <c r="G35" s="1523"/>
      <c r="H35" s="1523"/>
      <c r="I35" s="1523"/>
      <c r="J35" s="837"/>
      <c r="K35" s="838" t="e">
        <v>#REF!</v>
      </c>
      <c r="L35" s="842"/>
      <c r="M35" s="842"/>
      <c r="N35" s="842"/>
      <c r="O35" s="838" t="e">
        <v>#REF!</v>
      </c>
    </row>
    <row r="36" spans="1:16" ht="36" customHeight="1">
      <c r="A36" s="1524" t="s">
        <v>878</v>
      </c>
      <c r="B36" s="1524"/>
      <c r="C36" s="1524"/>
      <c r="D36" s="1524"/>
      <c r="E36" s="1524"/>
      <c r="F36" s="1524"/>
      <c r="G36" s="1524"/>
      <c r="H36" s="1524"/>
      <c r="I36" s="1524"/>
      <c r="J36" s="837"/>
      <c r="K36" s="838" t="e">
        <v>#REF!</v>
      </c>
      <c r="L36" s="842"/>
      <c r="M36" s="842"/>
      <c r="N36" s="842"/>
      <c r="O36" s="838" t="e">
        <v>#REF!</v>
      </c>
    </row>
    <row r="37" spans="1:16" ht="16.5">
      <c r="A37" s="1523" t="s">
        <v>879</v>
      </c>
      <c r="B37" s="1523"/>
      <c r="C37" s="1523"/>
      <c r="D37" s="1523"/>
      <c r="E37" s="1523"/>
      <c r="F37" s="1523"/>
      <c r="G37" s="1523"/>
      <c r="H37" s="1523"/>
      <c r="I37" s="1523"/>
      <c r="J37" s="837"/>
      <c r="K37" s="838" t="e">
        <v>#REF!</v>
      </c>
      <c r="L37" s="842"/>
      <c r="M37" s="842"/>
      <c r="N37" s="842"/>
      <c r="O37" s="838" t="e">
        <v>#REF!</v>
      </c>
    </row>
    <row r="38" spans="1:16" ht="15.75">
      <c r="A38" s="1515" t="s">
        <v>401</v>
      </c>
      <c r="B38" s="1515"/>
      <c r="C38" s="1515"/>
      <c r="D38" s="1515"/>
      <c r="E38" s="1515"/>
      <c r="F38" s="1515"/>
      <c r="G38" s="1515"/>
      <c r="H38" s="1515"/>
      <c r="I38" s="1515"/>
      <c r="J38" s="837"/>
    </row>
    <row r="39" spans="1:16" ht="18.75" customHeight="1">
      <c r="A39" s="1527">
        <f>'[21]Names of Bidder'!D10</f>
        <v>0</v>
      </c>
      <c r="B39" s="1527"/>
      <c r="C39" s="1527"/>
      <c r="D39" s="1527"/>
      <c r="E39" s="1527"/>
      <c r="F39" s="1527"/>
      <c r="G39" s="1527"/>
      <c r="H39" s="1527"/>
      <c r="I39" s="1527"/>
      <c r="J39" s="837"/>
      <c r="K39" s="390">
        <v>1</v>
      </c>
      <c r="M39" s="843" t="s">
        <v>880</v>
      </c>
      <c r="P39" s="843" t="s">
        <v>881</v>
      </c>
    </row>
    <row r="40" spans="1:16" ht="17.25" customHeight="1">
      <c r="A40" s="1528" t="str">
        <f xml:space="preserve"> "having its Registered Office at " &amp;'[21]Names of Bidder'!D11 &amp; ","&amp;'[21]Names of Bidder'!D12&amp;","&amp;'[21]Names of Bidder'!D13</f>
        <v>having its Registered Office at ,,</v>
      </c>
      <c r="B40" s="1528"/>
      <c r="C40" s="1528"/>
      <c r="D40" s="1528"/>
      <c r="E40" s="1528"/>
      <c r="F40" s="1528"/>
      <c r="G40" s="1528"/>
      <c r="H40" s="1528"/>
      <c r="I40" s="1528"/>
      <c r="J40" s="837"/>
      <c r="K40" s="390">
        <v>1</v>
      </c>
      <c r="M40" s="843" t="s">
        <v>882</v>
      </c>
    </row>
    <row r="41" spans="1:16" ht="15.75">
      <c r="A41" s="1515" t="s">
        <v>401</v>
      </c>
      <c r="B41" s="1515"/>
      <c r="C41" s="1515"/>
      <c r="D41" s="1515"/>
      <c r="E41" s="1515"/>
      <c r="F41" s="1515"/>
      <c r="G41" s="1515"/>
      <c r="H41" s="1515"/>
      <c r="I41" s="1515"/>
      <c r="J41" s="837"/>
    </row>
    <row r="42" spans="1:16" ht="15.75">
      <c r="A42" s="1515" t="str">
        <f>IF('[21]Names of Bidder'!D6= "Sole Bidder", "", IF('[21]Names of Bidder'!D7=1,'[21]Names of Bidder'!D15,IF('[21]Names of Bidder'!D7=2,'[21]Names of Bidder'!D15&amp;" &amp; "&amp;'[21]Names of Bidder'!D20,"")))</f>
        <v/>
      </c>
      <c r="B42" s="1515"/>
      <c r="C42" s="1515"/>
      <c r="D42" s="1515"/>
      <c r="E42" s="1515"/>
      <c r="F42" s="1515"/>
      <c r="G42" s="1515"/>
      <c r="H42" s="1515"/>
      <c r="I42" s="1515"/>
      <c r="J42" s="837"/>
    </row>
    <row r="43" spans="1:16" ht="18" customHeight="1">
      <c r="A43" s="1524"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24"/>
      <c r="C43" s="1524"/>
      <c r="D43" s="1524"/>
      <c r="E43" s="1524"/>
      <c r="F43" s="1524"/>
      <c r="G43" s="1524"/>
      <c r="H43" s="1524"/>
      <c r="I43" s="1524"/>
      <c r="J43" s="837"/>
    </row>
    <row r="44" spans="1:16" ht="15.75">
      <c r="A44" s="1515" t="s">
        <v>402</v>
      </c>
      <c r="B44" s="1515"/>
      <c r="C44" s="1515"/>
      <c r="D44" s="1515"/>
      <c r="E44" s="1515"/>
      <c r="F44" s="1515"/>
      <c r="G44" s="1515"/>
      <c r="H44" s="1515"/>
      <c r="I44" s="1515"/>
      <c r="J44" s="837"/>
    </row>
    <row r="45" spans="1:16" ht="15.75">
      <c r="A45" s="759"/>
      <c r="B45" s="759"/>
      <c r="C45" s="759"/>
      <c r="D45" s="759"/>
      <c r="E45" s="759"/>
      <c r="F45" s="759"/>
      <c r="G45" s="759"/>
      <c r="H45" s="759"/>
      <c r="I45" s="759"/>
      <c r="J45" s="837"/>
    </row>
    <row r="46" spans="1:16" ht="16.5">
      <c r="A46" s="1523" t="s">
        <v>403</v>
      </c>
      <c r="B46" s="1523"/>
      <c r="C46" s="1523"/>
      <c r="D46" s="1523"/>
      <c r="E46" s="1523"/>
      <c r="F46" s="1523"/>
      <c r="G46" s="1523"/>
      <c r="H46" s="1523"/>
      <c r="I46" s="1523"/>
      <c r="J46" s="837"/>
    </row>
    <row r="47" spans="1:16" ht="30.75" customHeight="1">
      <c r="A47" s="1523" t="s">
        <v>404</v>
      </c>
      <c r="B47" s="1523"/>
      <c r="C47" s="1523"/>
      <c r="D47" s="1523"/>
      <c r="E47" s="1523"/>
      <c r="F47" s="1523"/>
      <c r="G47" s="1523"/>
      <c r="H47" s="1523"/>
      <c r="I47" s="1523"/>
      <c r="J47" s="837"/>
    </row>
    <row r="48" spans="1:16" ht="120.75" customHeight="1">
      <c r="A48" s="1134" t="str">
        <f>"POWERGRID intends to award, under laid-down organisational procedures, contract(s) for "&amp;Basic!B1&amp;" Specification Number:"&amp;Basic!B3</f>
        <v>POWERGRID intends to award, under laid-down organisational procedures, contract(s) for Transformer Package-TR38: 3 X 500MVA, 400/220kV (3-Ph) Transformer at Fathegarh-III PS  under Transmission system for evacuation of power from REZ in Rajasthan (20GW) under Phase-III Part E1 Specification Number:CC/NT/W-TR/DOM/A02/23/01478/ 5002002700</v>
      </c>
      <c r="B48" s="1134"/>
      <c r="C48" s="1134"/>
      <c r="D48" s="1134"/>
      <c r="E48" s="1134"/>
      <c r="F48" s="1134"/>
      <c r="G48" s="1134"/>
      <c r="H48" s="1134"/>
      <c r="I48" s="1134"/>
      <c r="J48" s="837"/>
    </row>
    <row r="49" spans="1:10" ht="21" customHeight="1">
      <c r="A49" s="1529" t="s">
        <v>405</v>
      </c>
      <c r="B49" s="1529"/>
      <c r="C49" s="1529"/>
      <c r="D49" s="1529"/>
      <c r="E49" s="1530" t="s">
        <v>405</v>
      </c>
      <c r="F49" s="1530"/>
      <c r="G49" s="1530"/>
      <c r="H49" s="1530"/>
      <c r="I49" s="1530"/>
      <c r="J49" s="837"/>
    </row>
    <row r="50" spans="1:10" ht="33" customHeight="1">
      <c r="A50" s="1525" t="s">
        <v>406</v>
      </c>
      <c r="B50" s="1525"/>
      <c r="C50" s="1525"/>
      <c r="D50" s="1525"/>
      <c r="E50" s="1526" t="s">
        <v>883</v>
      </c>
      <c r="F50" s="1526"/>
      <c r="G50" s="1526"/>
      <c r="H50" s="1526"/>
      <c r="I50" s="1526"/>
      <c r="J50" s="837"/>
    </row>
    <row r="51" spans="1:10" ht="22.5" customHeight="1">
      <c r="A51" s="392" t="s">
        <v>505</v>
      </c>
      <c r="B51" s="393"/>
      <c r="C51" s="393"/>
      <c r="D51" s="393"/>
      <c r="E51" s="844"/>
      <c r="F51" s="393"/>
      <c r="G51" s="393"/>
      <c r="H51" s="393"/>
      <c r="I51" s="845" t="s">
        <v>884</v>
      </c>
      <c r="J51" s="837"/>
    </row>
    <row r="52" spans="1:10" ht="40.5" customHeight="1">
      <c r="A52" s="1531" t="s">
        <v>885</v>
      </c>
      <c r="B52" s="1531"/>
      <c r="C52" s="1531"/>
      <c r="D52" s="1531"/>
      <c r="E52" s="1531"/>
      <c r="F52" s="1531"/>
      <c r="G52" s="1531"/>
      <c r="H52" s="1531"/>
      <c r="I52" s="1531"/>
    </row>
    <row r="53" spans="1:10" ht="40.5" customHeight="1">
      <c r="A53" s="1531" t="s">
        <v>886</v>
      </c>
      <c r="B53" s="1531"/>
      <c r="C53" s="1531"/>
      <c r="D53" s="1531"/>
      <c r="E53" s="1531"/>
      <c r="F53" s="1531"/>
      <c r="G53" s="1531"/>
      <c r="H53" s="1531"/>
      <c r="I53" s="1531"/>
    </row>
    <row r="54" spans="1:10" ht="13.5" customHeight="1">
      <c r="A54" s="846"/>
      <c r="B54" s="338"/>
      <c r="C54" s="338"/>
      <c r="D54" s="338"/>
      <c r="E54" s="338"/>
      <c r="F54" s="338"/>
      <c r="G54" s="338"/>
      <c r="H54" s="338"/>
      <c r="I54" s="338"/>
    </row>
    <row r="55" spans="1:10" ht="15.75">
      <c r="A55" s="1532" t="s">
        <v>534</v>
      </c>
      <c r="B55" s="1532"/>
      <c r="C55" s="1532"/>
      <c r="D55" s="1532"/>
      <c r="E55" s="1532"/>
      <c r="F55" s="1532"/>
      <c r="G55" s="1532"/>
      <c r="H55" s="1532"/>
      <c r="I55" s="1532"/>
    </row>
    <row r="56" spans="1:10" ht="15.75">
      <c r="A56" s="846"/>
      <c r="B56" s="846"/>
      <c r="C56" s="846"/>
      <c r="D56" s="846"/>
      <c r="E56" s="846"/>
      <c r="F56" s="846"/>
      <c r="G56" s="846"/>
      <c r="H56" s="846"/>
      <c r="I56" s="846"/>
    </row>
    <row r="57" spans="1:10" ht="16.5">
      <c r="A57" s="1533" t="s">
        <v>411</v>
      </c>
      <c r="B57" s="1533"/>
      <c r="C57" s="1533"/>
      <c r="D57" s="1533"/>
      <c r="E57" s="1533"/>
      <c r="F57" s="1533"/>
      <c r="G57" s="1533"/>
      <c r="H57" s="1533"/>
      <c r="I57" s="1533"/>
    </row>
    <row r="58" spans="1:10" ht="16.5">
      <c r="A58" s="847"/>
      <c r="B58" s="847"/>
      <c r="C58" s="847"/>
      <c r="D58" s="847"/>
      <c r="E58" s="847"/>
      <c r="F58" s="847"/>
      <c r="G58" s="847"/>
      <c r="H58" s="847"/>
      <c r="I58" s="847"/>
    </row>
    <row r="59" spans="1:10" ht="37.5" customHeight="1">
      <c r="A59" s="1134" t="s">
        <v>887</v>
      </c>
      <c r="B59" s="1134"/>
      <c r="C59" s="1134"/>
      <c r="D59" s="1134"/>
      <c r="E59" s="1134"/>
      <c r="F59" s="1134"/>
      <c r="G59" s="1134"/>
      <c r="H59" s="1134"/>
      <c r="I59" s="1134"/>
    </row>
    <row r="60" spans="1:10" ht="61.5" customHeight="1">
      <c r="A60" s="848" t="s">
        <v>480</v>
      </c>
      <c r="B60" s="1134" t="s">
        <v>888</v>
      </c>
      <c r="C60" s="1134"/>
      <c r="D60" s="1134"/>
      <c r="E60" s="1134"/>
      <c r="F60" s="1134"/>
      <c r="G60" s="1134"/>
      <c r="H60" s="1134"/>
      <c r="I60" s="1134"/>
    </row>
    <row r="61" spans="1:10" ht="53.25" customHeight="1">
      <c r="A61" s="848" t="s">
        <v>482</v>
      </c>
      <c r="B61" s="1134" t="s">
        <v>889</v>
      </c>
      <c r="C61" s="1134"/>
      <c r="D61" s="1134"/>
      <c r="E61" s="1134"/>
      <c r="F61" s="1134"/>
      <c r="G61" s="1134"/>
      <c r="H61" s="1134"/>
      <c r="I61" s="1134"/>
    </row>
    <row r="62" spans="1:10" ht="63" customHeight="1">
      <c r="A62" s="848" t="s">
        <v>484</v>
      </c>
      <c r="B62" s="1134" t="s">
        <v>890</v>
      </c>
      <c r="C62" s="1134"/>
      <c r="D62" s="1134"/>
      <c r="E62" s="1134"/>
      <c r="F62" s="1134"/>
      <c r="G62" s="1134"/>
      <c r="H62" s="1134"/>
      <c r="I62" s="1134"/>
    </row>
    <row r="63" spans="1:10" ht="62.25" customHeight="1">
      <c r="A63" s="848" t="s">
        <v>486</v>
      </c>
      <c r="B63" s="1134" t="s">
        <v>891</v>
      </c>
      <c r="C63" s="1134"/>
      <c r="D63" s="1134"/>
      <c r="E63" s="1134"/>
      <c r="F63" s="1134"/>
      <c r="G63" s="1134"/>
      <c r="H63" s="1134"/>
      <c r="I63" s="1134"/>
    </row>
    <row r="64" spans="1:10" ht="64.5" customHeight="1">
      <c r="A64" s="848" t="s">
        <v>488</v>
      </c>
      <c r="B64" s="1134" t="s">
        <v>892</v>
      </c>
      <c r="C64" s="1134"/>
      <c r="D64" s="1134"/>
      <c r="E64" s="1134"/>
      <c r="F64" s="1134"/>
      <c r="G64" s="1134"/>
      <c r="H64" s="1134"/>
      <c r="I64" s="1134"/>
    </row>
    <row r="65" spans="1:10" ht="62.25" customHeight="1">
      <c r="A65" s="848" t="s">
        <v>893</v>
      </c>
      <c r="B65" s="1134" t="s">
        <v>894</v>
      </c>
      <c r="C65" s="1134"/>
      <c r="D65" s="1134"/>
      <c r="E65" s="1134"/>
      <c r="F65" s="1134"/>
      <c r="G65" s="1134"/>
      <c r="H65" s="1134"/>
      <c r="I65" s="1134"/>
    </row>
    <row r="66" spans="1:10" ht="60.75" customHeight="1">
      <c r="A66" s="848" t="s">
        <v>895</v>
      </c>
      <c r="B66" s="1134" t="s">
        <v>896</v>
      </c>
      <c r="C66" s="1134"/>
      <c r="D66" s="1134"/>
      <c r="E66" s="1134"/>
      <c r="F66" s="1134"/>
      <c r="G66" s="1134"/>
      <c r="H66" s="1134"/>
      <c r="I66" s="1134"/>
    </row>
    <row r="67" spans="1:10" ht="72" customHeight="1">
      <c r="A67" s="848" t="s">
        <v>897</v>
      </c>
      <c r="B67" s="1134" t="s">
        <v>898</v>
      </c>
      <c r="C67" s="1134"/>
      <c r="D67" s="1134"/>
      <c r="E67" s="1134"/>
      <c r="F67" s="1134"/>
      <c r="G67" s="1134"/>
      <c r="H67" s="1134"/>
      <c r="I67" s="1134"/>
    </row>
    <row r="68" spans="1:10" ht="60" customHeight="1">
      <c r="A68" s="848" t="s">
        <v>899</v>
      </c>
      <c r="B68" s="1134" t="s">
        <v>900</v>
      </c>
      <c r="C68" s="1134"/>
      <c r="D68" s="1134"/>
      <c r="E68" s="1134"/>
      <c r="F68" s="1134"/>
      <c r="G68" s="1134"/>
      <c r="H68" s="1134"/>
      <c r="I68" s="1134"/>
    </row>
    <row r="69" spans="1:10" ht="21" customHeight="1">
      <c r="A69" s="1122" t="s">
        <v>405</v>
      </c>
      <c r="B69" s="1122"/>
      <c r="C69" s="1122"/>
      <c r="D69" s="1122"/>
      <c r="E69" s="1534" t="s">
        <v>405</v>
      </c>
      <c r="F69" s="1534"/>
      <c r="G69" s="1534"/>
      <c r="H69" s="1534"/>
      <c r="I69" s="1534"/>
      <c r="J69" s="837"/>
    </row>
    <row r="70" spans="1:10" ht="33" customHeight="1">
      <c r="A70" s="1298" t="s">
        <v>406</v>
      </c>
      <c r="B70" s="1298"/>
      <c r="C70" s="1298"/>
      <c r="D70" s="1298"/>
      <c r="E70" s="1535" t="s">
        <v>883</v>
      </c>
      <c r="F70" s="1535"/>
      <c r="G70" s="1535"/>
      <c r="H70" s="1535"/>
      <c r="I70" s="1535"/>
      <c r="J70" s="837"/>
    </row>
    <row r="71" spans="1:10" ht="20.25" customHeight="1">
      <c r="A71" s="392" t="s">
        <v>505</v>
      </c>
      <c r="B71" s="393"/>
      <c r="C71" s="393"/>
      <c r="D71" s="393"/>
      <c r="E71" s="393"/>
      <c r="F71" s="393"/>
      <c r="G71" s="393"/>
      <c r="H71" s="393"/>
      <c r="I71" s="845" t="s">
        <v>901</v>
      </c>
      <c r="J71" s="837"/>
    </row>
    <row r="72" spans="1:10" ht="24" customHeight="1">
      <c r="A72" s="1536"/>
      <c r="B72" s="1536"/>
      <c r="C72" s="1536"/>
      <c r="D72" s="1536"/>
      <c r="E72" s="1536"/>
      <c r="F72" s="1536"/>
      <c r="G72" s="1536"/>
      <c r="H72" s="1536"/>
      <c r="I72" s="1536"/>
      <c r="J72" s="837"/>
    </row>
    <row r="73" spans="1:10" ht="84" customHeight="1">
      <c r="A73" s="848" t="s">
        <v>902</v>
      </c>
      <c r="B73" s="1134" t="s">
        <v>903</v>
      </c>
      <c r="C73" s="1134"/>
      <c r="D73" s="1134"/>
      <c r="E73" s="1134"/>
      <c r="F73" s="1134"/>
      <c r="G73" s="1134"/>
      <c r="H73" s="1134"/>
      <c r="I73" s="1134"/>
    </row>
    <row r="74" spans="1:10" ht="30" customHeight="1">
      <c r="A74" s="849" t="s">
        <v>904</v>
      </c>
      <c r="B74" s="850"/>
      <c r="C74" s="850"/>
      <c r="D74" s="850"/>
      <c r="E74" s="850"/>
      <c r="F74" s="850"/>
      <c r="G74" s="850"/>
      <c r="H74" s="850"/>
      <c r="I74" s="850"/>
    </row>
    <row r="75" spans="1:10" ht="42" customHeight="1">
      <c r="A75" s="1537" t="s">
        <v>905</v>
      </c>
      <c r="B75" s="1537"/>
      <c r="C75" s="1537"/>
      <c r="D75" s="1537"/>
      <c r="E75" s="1537"/>
      <c r="F75" s="1537"/>
      <c r="G75" s="1537"/>
      <c r="H75" s="1537"/>
      <c r="I75" s="1537"/>
    </row>
    <row r="76" spans="1:10" ht="80.25" customHeight="1">
      <c r="A76" s="848" t="s">
        <v>480</v>
      </c>
      <c r="B76" s="1134" t="s">
        <v>906</v>
      </c>
      <c r="C76" s="1134"/>
      <c r="D76" s="1134"/>
      <c r="E76" s="1134"/>
      <c r="F76" s="1134"/>
      <c r="G76" s="1134"/>
      <c r="H76" s="1134"/>
      <c r="I76" s="1134"/>
    </row>
    <row r="77" spans="1:10" ht="72" customHeight="1">
      <c r="A77" s="848" t="s">
        <v>482</v>
      </c>
      <c r="B77" s="1134" t="s">
        <v>907</v>
      </c>
      <c r="C77" s="1134"/>
      <c r="D77" s="1134"/>
      <c r="E77" s="1134"/>
      <c r="F77" s="1134"/>
      <c r="G77" s="1134"/>
      <c r="H77" s="1134"/>
      <c r="I77" s="1134"/>
    </row>
    <row r="78" spans="1:10" ht="55.5" customHeight="1">
      <c r="A78" s="848" t="s">
        <v>484</v>
      </c>
      <c r="B78" s="1134" t="s">
        <v>908</v>
      </c>
      <c r="C78" s="1134"/>
      <c r="D78" s="1134"/>
      <c r="E78" s="1134"/>
      <c r="F78" s="1134"/>
      <c r="G78" s="1134"/>
      <c r="H78" s="1134"/>
      <c r="I78" s="1134"/>
    </row>
    <row r="79" spans="1:10" ht="69.75" customHeight="1">
      <c r="A79" s="848" t="s">
        <v>486</v>
      </c>
      <c r="B79" s="1134" t="s">
        <v>909</v>
      </c>
      <c r="C79" s="1134"/>
      <c r="D79" s="1134"/>
      <c r="E79" s="1134"/>
      <c r="F79" s="1134"/>
      <c r="G79" s="1134"/>
      <c r="H79" s="1134"/>
      <c r="I79" s="1134"/>
    </row>
    <row r="80" spans="1:10" ht="56.25" customHeight="1">
      <c r="A80" s="848" t="s">
        <v>488</v>
      </c>
      <c r="B80" s="1134" t="s">
        <v>910</v>
      </c>
      <c r="C80" s="1134"/>
      <c r="D80" s="1134"/>
      <c r="E80" s="1134"/>
      <c r="F80" s="1134"/>
      <c r="G80" s="1134"/>
      <c r="H80" s="1134"/>
      <c r="I80" s="1134"/>
    </row>
    <row r="81" spans="1:10" ht="70.5" customHeight="1">
      <c r="A81" s="848" t="s">
        <v>893</v>
      </c>
      <c r="B81" s="1134" t="s">
        <v>911</v>
      </c>
      <c r="C81" s="1134"/>
      <c r="D81" s="1134"/>
      <c r="E81" s="1134"/>
      <c r="F81" s="1134"/>
      <c r="G81" s="1134"/>
      <c r="H81" s="1134"/>
      <c r="I81" s="1134"/>
    </row>
    <row r="82" spans="1:10" ht="86.25" customHeight="1">
      <c r="A82" s="848" t="s">
        <v>895</v>
      </c>
      <c r="B82" s="1134" t="s">
        <v>912</v>
      </c>
      <c r="C82" s="1134"/>
      <c r="D82" s="1134"/>
      <c r="E82" s="1134"/>
      <c r="F82" s="1134"/>
      <c r="G82" s="1134"/>
      <c r="H82" s="1134"/>
      <c r="I82" s="1134"/>
    </row>
    <row r="83" spans="1:10" ht="72" customHeight="1">
      <c r="A83" s="848" t="s">
        <v>897</v>
      </c>
      <c r="B83" s="1134" t="s">
        <v>913</v>
      </c>
      <c r="C83" s="1134"/>
      <c r="D83" s="1134"/>
      <c r="E83" s="1134"/>
      <c r="F83" s="1134"/>
      <c r="G83" s="1134"/>
      <c r="H83" s="1134"/>
      <c r="I83" s="1134"/>
    </row>
    <row r="84" spans="1:10" ht="21" customHeight="1">
      <c r="A84" s="1122" t="s">
        <v>405</v>
      </c>
      <c r="B84" s="1122"/>
      <c r="C84" s="1122"/>
      <c r="D84" s="1122"/>
      <c r="E84" s="1534" t="s">
        <v>405</v>
      </c>
      <c r="F84" s="1534"/>
      <c r="G84" s="1534"/>
      <c r="H84" s="1534"/>
      <c r="I84" s="1534"/>
      <c r="J84" s="837"/>
    </row>
    <row r="85" spans="1:10" ht="33" customHeight="1">
      <c r="A85" s="1298" t="s">
        <v>406</v>
      </c>
      <c r="B85" s="1298"/>
      <c r="C85" s="1298"/>
      <c r="D85" s="1298"/>
      <c r="E85" s="1535" t="s">
        <v>883</v>
      </c>
      <c r="F85" s="1535"/>
      <c r="G85" s="1535"/>
      <c r="H85" s="1535"/>
      <c r="I85" s="1535"/>
      <c r="J85" s="837"/>
    </row>
    <row r="86" spans="1:10" ht="20.25" customHeight="1">
      <c r="A86" s="392" t="s">
        <v>505</v>
      </c>
      <c r="B86" s="393"/>
      <c r="C86" s="393"/>
      <c r="D86" s="393"/>
      <c r="E86" s="393"/>
      <c r="F86" s="393"/>
      <c r="G86" s="393"/>
      <c r="H86" s="393"/>
      <c r="I86" s="845" t="s">
        <v>914</v>
      </c>
      <c r="J86" s="837"/>
    </row>
    <row r="87" spans="1:10" ht="7.5" customHeight="1">
      <c r="A87" s="1533"/>
      <c r="B87" s="1533"/>
      <c r="C87" s="1533"/>
      <c r="D87" s="1533"/>
      <c r="E87" s="1533"/>
      <c r="F87" s="1533"/>
      <c r="G87" s="1533"/>
      <c r="H87" s="1533"/>
      <c r="I87" s="1533"/>
    </row>
    <row r="88" spans="1:10" ht="89.25" customHeight="1">
      <c r="A88" s="848" t="s">
        <v>899</v>
      </c>
      <c r="B88" s="1134" t="s">
        <v>915</v>
      </c>
      <c r="C88" s="1134"/>
      <c r="D88" s="1134"/>
      <c r="E88" s="1134"/>
      <c r="F88" s="1134"/>
      <c r="G88" s="1134"/>
      <c r="H88" s="1134"/>
      <c r="I88" s="1134"/>
    </row>
    <row r="89" spans="1:10" ht="75" customHeight="1">
      <c r="A89" s="848" t="s">
        <v>902</v>
      </c>
      <c r="B89" s="1134" t="s">
        <v>916</v>
      </c>
      <c r="C89" s="1134"/>
      <c r="D89" s="1134"/>
      <c r="E89" s="1134"/>
      <c r="F89" s="1134"/>
      <c r="G89" s="1134"/>
      <c r="H89" s="1134"/>
      <c r="I89" s="1134"/>
    </row>
    <row r="90" spans="1:10" ht="64.5" customHeight="1">
      <c r="A90" s="848" t="s">
        <v>917</v>
      </c>
      <c r="B90" s="1134" t="s">
        <v>918</v>
      </c>
      <c r="C90" s="1134"/>
      <c r="D90" s="1134"/>
      <c r="E90" s="1134"/>
      <c r="F90" s="1134"/>
      <c r="G90" s="1134"/>
      <c r="H90" s="1134"/>
      <c r="I90" s="1134"/>
    </row>
    <row r="91" spans="1:10" ht="95.25" customHeight="1">
      <c r="A91" s="848" t="s">
        <v>919</v>
      </c>
      <c r="B91" s="1134" t="s">
        <v>920</v>
      </c>
      <c r="C91" s="1134"/>
      <c r="D91" s="1134"/>
      <c r="E91" s="1134"/>
      <c r="F91" s="1134"/>
      <c r="G91" s="1134"/>
      <c r="H91" s="1134"/>
      <c r="I91" s="1134"/>
    </row>
    <row r="92" spans="1:10" ht="73.5" customHeight="1">
      <c r="A92" s="848" t="s">
        <v>921</v>
      </c>
      <c r="B92" s="1134" t="s">
        <v>922</v>
      </c>
      <c r="C92" s="1134"/>
      <c r="D92" s="1134"/>
      <c r="E92" s="1134"/>
      <c r="F92" s="1134"/>
      <c r="G92" s="1134"/>
      <c r="H92" s="1134"/>
      <c r="I92" s="1134"/>
    </row>
    <row r="93" spans="1:10" ht="58.5" customHeight="1">
      <c r="A93" s="848" t="s">
        <v>923</v>
      </c>
      <c r="B93" s="1134" t="s">
        <v>924</v>
      </c>
      <c r="C93" s="1134"/>
      <c r="D93" s="1134"/>
      <c r="E93" s="1134"/>
      <c r="F93" s="1134"/>
      <c r="G93" s="1134"/>
      <c r="H93" s="1134"/>
      <c r="I93" s="1134"/>
    </row>
    <row r="94" spans="1:10" ht="111.75" customHeight="1">
      <c r="A94" s="848" t="s">
        <v>925</v>
      </c>
      <c r="B94" s="1134" t="s">
        <v>926</v>
      </c>
      <c r="C94" s="1134"/>
      <c r="D94" s="1134"/>
      <c r="E94" s="1134"/>
      <c r="F94" s="1134"/>
      <c r="G94" s="1134"/>
      <c r="H94" s="1134"/>
      <c r="I94" s="1134"/>
    </row>
    <row r="95" spans="1:10" ht="84.75" customHeight="1">
      <c r="A95" s="848" t="s">
        <v>927</v>
      </c>
      <c r="B95" s="1134" t="s">
        <v>928</v>
      </c>
      <c r="C95" s="1134"/>
      <c r="D95" s="1134"/>
      <c r="E95" s="1134"/>
      <c r="F95" s="1134"/>
      <c r="G95" s="1134"/>
      <c r="H95" s="1134"/>
      <c r="I95" s="1134"/>
    </row>
    <row r="96" spans="1:10" ht="84.75" customHeight="1">
      <c r="A96" s="848" t="s">
        <v>929</v>
      </c>
      <c r="B96" s="1134" t="s">
        <v>930</v>
      </c>
      <c r="C96" s="1134"/>
      <c r="D96" s="1134"/>
      <c r="E96" s="1134"/>
      <c r="F96" s="1134"/>
      <c r="G96" s="1134"/>
      <c r="H96" s="1134"/>
      <c r="I96" s="1134"/>
    </row>
    <row r="97" spans="1:10" ht="21" customHeight="1">
      <c r="A97" s="1122" t="s">
        <v>405</v>
      </c>
      <c r="B97" s="1122"/>
      <c r="C97" s="1122"/>
      <c r="D97" s="1122"/>
      <c r="E97" s="1534" t="s">
        <v>405</v>
      </c>
      <c r="F97" s="1534"/>
      <c r="G97" s="1534"/>
      <c r="H97" s="1534"/>
      <c r="I97" s="1534"/>
      <c r="J97" s="837"/>
    </row>
    <row r="98" spans="1:10" ht="33" customHeight="1">
      <c r="A98" s="1298" t="s">
        <v>406</v>
      </c>
      <c r="B98" s="1298"/>
      <c r="C98" s="1298"/>
      <c r="D98" s="1298"/>
      <c r="E98" s="1535" t="s">
        <v>883</v>
      </c>
      <c r="F98" s="1535"/>
      <c r="G98" s="1535"/>
      <c r="H98" s="1535"/>
      <c r="I98" s="1535"/>
      <c r="J98" s="837"/>
    </row>
    <row r="99" spans="1:10" ht="19.5" customHeight="1">
      <c r="A99" s="392" t="s">
        <v>505</v>
      </c>
      <c r="B99" s="393"/>
      <c r="C99" s="393"/>
      <c r="D99" s="393"/>
      <c r="E99" s="393"/>
      <c r="F99" s="393"/>
      <c r="G99" s="393"/>
      <c r="H99" s="393"/>
      <c r="I99" s="845" t="s">
        <v>931</v>
      </c>
    </row>
    <row r="100" spans="1:10" ht="10.5" customHeight="1">
      <c r="A100" s="851"/>
      <c r="B100" s="852"/>
      <c r="C100" s="852"/>
      <c r="D100" s="852"/>
      <c r="E100" s="852"/>
      <c r="F100" s="852"/>
      <c r="G100" s="852"/>
      <c r="H100" s="852"/>
      <c r="I100" s="852"/>
    </row>
    <row r="101" spans="1:10" ht="79.5" customHeight="1">
      <c r="A101" s="848" t="s">
        <v>932</v>
      </c>
      <c r="B101" s="1134" t="s">
        <v>933</v>
      </c>
      <c r="C101" s="1134"/>
      <c r="D101" s="1134"/>
      <c r="E101" s="1134"/>
      <c r="F101" s="1134"/>
      <c r="G101" s="1134"/>
      <c r="H101" s="1134"/>
      <c r="I101" s="1134"/>
    </row>
    <row r="102" spans="1:10" ht="72" customHeight="1">
      <c r="A102" s="848" t="s">
        <v>934</v>
      </c>
      <c r="B102" s="1134" t="s">
        <v>935</v>
      </c>
      <c r="C102" s="1134"/>
      <c r="D102" s="1134"/>
      <c r="E102" s="1134"/>
      <c r="F102" s="1134"/>
      <c r="G102" s="1134"/>
      <c r="H102" s="1134"/>
      <c r="I102" s="1134"/>
    </row>
    <row r="103" spans="1:10" ht="72.75" customHeight="1">
      <c r="A103" s="848" t="s">
        <v>936</v>
      </c>
      <c r="B103" s="1134" t="s">
        <v>937</v>
      </c>
      <c r="C103" s="1134"/>
      <c r="D103" s="1134"/>
      <c r="E103" s="1134"/>
      <c r="F103" s="1134"/>
      <c r="G103" s="1134"/>
      <c r="H103" s="1134"/>
      <c r="I103" s="1134"/>
    </row>
    <row r="104" spans="1:10" ht="30" customHeight="1">
      <c r="A104" s="849" t="s">
        <v>938</v>
      </c>
      <c r="B104" s="850"/>
      <c r="C104" s="850"/>
      <c r="D104" s="850"/>
      <c r="E104" s="850"/>
      <c r="F104" s="850"/>
      <c r="G104" s="850"/>
      <c r="H104" s="850"/>
      <c r="I104" s="850"/>
    </row>
    <row r="105" spans="1:10" ht="32.25" customHeight="1">
      <c r="A105" s="848" t="s">
        <v>480</v>
      </c>
      <c r="B105" s="1134" t="s">
        <v>435</v>
      </c>
      <c r="C105" s="1134"/>
      <c r="D105" s="1134"/>
      <c r="E105" s="1134"/>
      <c r="F105" s="1134"/>
      <c r="G105" s="1134"/>
      <c r="H105" s="1134"/>
      <c r="I105" s="1134"/>
    </row>
    <row r="106" spans="1:10" ht="44.25" customHeight="1">
      <c r="A106" s="848" t="s">
        <v>482</v>
      </c>
      <c r="B106" s="1134" t="s">
        <v>939</v>
      </c>
      <c r="C106" s="1134"/>
      <c r="D106" s="1134"/>
      <c r="E106" s="1134"/>
      <c r="F106" s="1134"/>
      <c r="G106" s="1134"/>
      <c r="H106" s="1134"/>
      <c r="I106" s="1134"/>
    </row>
    <row r="107" spans="1:10" ht="12" customHeight="1">
      <c r="A107" s="848"/>
      <c r="B107" s="853"/>
      <c r="C107" s="853"/>
      <c r="D107" s="853"/>
      <c r="E107" s="853"/>
      <c r="F107" s="853"/>
      <c r="G107" s="853"/>
      <c r="H107" s="853"/>
      <c r="I107" s="853"/>
    </row>
    <row r="108" spans="1:10" ht="30" customHeight="1">
      <c r="A108" s="849" t="s">
        <v>940</v>
      </c>
      <c r="B108" s="850"/>
      <c r="C108" s="850"/>
      <c r="D108" s="850"/>
      <c r="E108" s="850"/>
      <c r="F108" s="850"/>
      <c r="G108" s="850"/>
      <c r="H108" s="850"/>
      <c r="I108" s="850"/>
    </row>
    <row r="109" spans="1:10" ht="40.5" customHeight="1">
      <c r="A109" s="1537" t="s">
        <v>941</v>
      </c>
      <c r="B109" s="1537"/>
      <c r="C109" s="1537"/>
      <c r="D109" s="1537"/>
      <c r="E109" s="1537"/>
      <c r="F109" s="1537"/>
      <c r="G109" s="1537"/>
      <c r="H109" s="1537"/>
      <c r="I109" s="1537"/>
    </row>
    <row r="110" spans="1:10" ht="30" customHeight="1">
      <c r="A110" s="849" t="s">
        <v>942</v>
      </c>
      <c r="B110" s="850"/>
      <c r="C110" s="850"/>
      <c r="D110" s="850"/>
      <c r="E110" s="850"/>
      <c r="F110" s="850"/>
      <c r="G110" s="850"/>
      <c r="H110" s="850"/>
      <c r="I110" s="850"/>
    </row>
    <row r="111" spans="1:10" ht="62.25" customHeight="1">
      <c r="A111" s="848" t="s">
        <v>480</v>
      </c>
      <c r="B111" s="1134" t="s">
        <v>943</v>
      </c>
      <c r="C111" s="1134"/>
      <c r="D111" s="1134"/>
      <c r="E111" s="1134"/>
      <c r="F111" s="1134"/>
      <c r="G111" s="1134"/>
      <c r="H111" s="1134"/>
      <c r="I111" s="1134"/>
    </row>
    <row r="112" spans="1:10" ht="45" customHeight="1">
      <c r="A112" s="848" t="s">
        <v>482</v>
      </c>
      <c r="B112" s="1134" t="s">
        <v>944</v>
      </c>
      <c r="C112" s="1134"/>
      <c r="D112" s="1134"/>
      <c r="E112" s="1134"/>
      <c r="F112" s="1134"/>
      <c r="G112" s="1134"/>
      <c r="H112" s="1134"/>
      <c r="I112" s="1134"/>
    </row>
    <row r="113" spans="1:10" ht="55.5" customHeight="1">
      <c r="A113" s="848" t="s">
        <v>484</v>
      </c>
      <c r="B113" s="1134" t="s">
        <v>945</v>
      </c>
      <c r="C113" s="1134"/>
      <c r="D113" s="1134"/>
      <c r="E113" s="1134"/>
      <c r="F113" s="1134"/>
      <c r="G113" s="1134"/>
      <c r="H113" s="1134"/>
      <c r="I113" s="1134"/>
    </row>
    <row r="114" spans="1:10" ht="58.5" customHeight="1">
      <c r="A114" s="848" t="s">
        <v>486</v>
      </c>
      <c r="B114" s="1134" t="s">
        <v>946</v>
      </c>
      <c r="C114" s="1134"/>
      <c r="D114" s="1134"/>
      <c r="E114" s="1134"/>
      <c r="F114" s="1134"/>
      <c r="G114" s="1134"/>
      <c r="H114" s="1134"/>
      <c r="I114" s="1134"/>
    </row>
    <row r="115" spans="1:10" ht="54" customHeight="1">
      <c r="A115" s="848" t="s">
        <v>488</v>
      </c>
      <c r="B115" s="1134" t="s">
        <v>947</v>
      </c>
      <c r="C115" s="1134"/>
      <c r="D115" s="1134"/>
      <c r="E115" s="1134"/>
      <c r="F115" s="1134"/>
      <c r="G115" s="1134"/>
      <c r="H115" s="1134"/>
      <c r="I115" s="1134"/>
    </row>
    <row r="116" spans="1:10" ht="17.45" customHeight="1">
      <c r="A116" s="851"/>
      <c r="B116" s="852"/>
      <c r="C116" s="852"/>
      <c r="D116" s="852"/>
      <c r="E116" s="852"/>
      <c r="F116" s="852"/>
      <c r="G116" s="852"/>
      <c r="H116" s="852"/>
      <c r="I116" s="852"/>
    </row>
    <row r="117" spans="1:10" ht="21" customHeight="1">
      <c r="A117" s="1122" t="s">
        <v>405</v>
      </c>
      <c r="B117" s="1122"/>
      <c r="C117" s="1122"/>
      <c r="D117" s="1122"/>
      <c r="E117" s="1534" t="s">
        <v>405</v>
      </c>
      <c r="F117" s="1534"/>
      <c r="G117" s="1534"/>
      <c r="H117" s="1534"/>
      <c r="I117" s="1534"/>
      <c r="J117" s="837"/>
    </row>
    <row r="118" spans="1:10" ht="33" customHeight="1">
      <c r="A118" s="1298" t="s">
        <v>406</v>
      </c>
      <c r="B118" s="1298"/>
      <c r="C118" s="1298"/>
      <c r="D118" s="1298"/>
      <c r="E118" s="1535" t="s">
        <v>883</v>
      </c>
      <c r="F118" s="1535"/>
      <c r="G118" s="1535"/>
      <c r="H118" s="1535"/>
      <c r="I118" s="1535"/>
      <c r="J118" s="837"/>
    </row>
    <row r="119" spans="1:10" ht="22.5" customHeight="1">
      <c r="A119" s="392" t="s">
        <v>505</v>
      </c>
      <c r="B119" s="393"/>
      <c r="C119" s="393"/>
      <c r="D119" s="393"/>
      <c r="E119" s="393"/>
      <c r="F119" s="393"/>
      <c r="G119" s="393"/>
      <c r="H119" s="393"/>
      <c r="I119" s="845" t="s">
        <v>948</v>
      </c>
      <c r="J119" s="837"/>
    </row>
    <row r="120" spans="1:10" ht="30.75" customHeight="1">
      <c r="A120" s="851"/>
      <c r="B120" s="1531"/>
      <c r="C120" s="1531"/>
      <c r="D120" s="1531"/>
      <c r="E120" s="1531"/>
      <c r="F120" s="1531"/>
      <c r="G120" s="1531"/>
      <c r="H120" s="1531"/>
      <c r="I120" s="1531"/>
    </row>
    <row r="121" spans="1:10" ht="21.95" customHeight="1">
      <c r="A121" s="338"/>
      <c r="B121" s="833"/>
      <c r="C121" s="394"/>
      <c r="D121" s="394"/>
      <c r="E121" s="394"/>
      <c r="F121" s="833"/>
      <c r="G121" s="394"/>
      <c r="H121" s="394"/>
      <c r="I121" s="394"/>
    </row>
    <row r="122" spans="1:10" ht="21.95" customHeight="1">
      <c r="A122" s="338"/>
      <c r="B122" s="1538" t="s">
        <v>462</v>
      </c>
      <c r="C122" s="1538"/>
      <c r="D122" s="854"/>
      <c r="E122" s="854"/>
      <c r="F122" s="1538" t="s">
        <v>462</v>
      </c>
      <c r="G122" s="1538"/>
      <c r="H122" s="854"/>
      <c r="I122" s="854"/>
    </row>
    <row r="123" spans="1:10" ht="35.25" customHeight="1">
      <c r="A123" s="338"/>
      <c r="B123" s="1539" t="s">
        <v>406</v>
      </c>
      <c r="C123" s="1539"/>
      <c r="D123" s="1539"/>
      <c r="E123" s="1539"/>
      <c r="F123" s="1539" t="s">
        <v>883</v>
      </c>
      <c r="G123" s="1539"/>
      <c r="H123" s="1539"/>
      <c r="I123" s="1539"/>
    </row>
    <row r="124" spans="1:10" ht="21.95" customHeight="1">
      <c r="A124" s="338"/>
      <c r="B124" s="855"/>
      <c r="C124" s="856"/>
      <c r="D124" s="856"/>
      <c r="E124" s="856"/>
      <c r="F124" s="857"/>
      <c r="G124" s="857"/>
      <c r="H124" s="857"/>
      <c r="I124" s="857"/>
    </row>
    <row r="125" spans="1:10" ht="21.95" customHeight="1">
      <c r="A125" s="338"/>
      <c r="B125" s="1122" t="s">
        <v>463</v>
      </c>
      <c r="C125" s="1122"/>
      <c r="D125" s="1122"/>
      <c r="E125" s="1122"/>
      <c r="F125" s="1122" t="s">
        <v>463</v>
      </c>
      <c r="G125" s="1122"/>
      <c r="H125" s="1122"/>
      <c r="I125" s="1122"/>
    </row>
    <row r="126" spans="1:10" ht="21.95" customHeight="1">
      <c r="A126" s="338"/>
      <c r="B126" s="833"/>
      <c r="C126" s="856"/>
      <c r="D126" s="856"/>
      <c r="E126" s="856"/>
      <c r="F126" s="833"/>
      <c r="G126" s="856"/>
      <c r="H126" s="856"/>
      <c r="I126" s="856"/>
    </row>
    <row r="127" spans="1:10" ht="21.95" customHeight="1">
      <c r="A127" s="338"/>
      <c r="B127" s="833"/>
      <c r="C127" s="856"/>
      <c r="D127" s="856"/>
      <c r="E127" s="856"/>
      <c r="F127" s="833"/>
      <c r="G127" s="856"/>
      <c r="H127" s="856"/>
      <c r="I127" s="856"/>
    </row>
    <row r="128" spans="1:10" ht="21.95" customHeight="1">
      <c r="A128" s="338"/>
      <c r="B128" s="393" t="s">
        <v>464</v>
      </c>
      <c r="C128" s="858"/>
      <c r="D128" s="393"/>
      <c r="E128" s="393"/>
      <c r="F128" s="1540" t="s">
        <v>464</v>
      </c>
      <c r="G128" s="1540"/>
      <c r="H128" s="1540"/>
      <c r="I128" s="1540"/>
    </row>
    <row r="129" spans="1:9" ht="21.95" customHeight="1">
      <c r="A129" s="338"/>
      <c r="B129" s="393" t="s">
        <v>5</v>
      </c>
      <c r="C129" s="858"/>
      <c r="D129" s="393"/>
      <c r="E129" s="393"/>
      <c r="F129" s="393" t="s">
        <v>949</v>
      </c>
      <c r="G129" s="854"/>
      <c r="H129" s="854"/>
      <c r="I129" s="854"/>
    </row>
    <row r="130" spans="1:9" ht="21.95" customHeight="1">
      <c r="A130" s="338"/>
      <c r="B130" s="854"/>
      <c r="C130" s="856"/>
      <c r="D130" s="856"/>
      <c r="E130" s="856"/>
      <c r="F130" s="854"/>
      <c r="G130" s="856"/>
      <c r="H130" s="856"/>
      <c r="I130" s="856"/>
    </row>
    <row r="131" spans="1:9" ht="21.95" customHeight="1">
      <c r="A131" s="338"/>
      <c r="B131" s="1122" t="s">
        <v>465</v>
      </c>
      <c r="C131" s="1122"/>
      <c r="D131" s="1122"/>
      <c r="E131" s="1122"/>
      <c r="F131" s="1122" t="s">
        <v>465</v>
      </c>
      <c r="G131" s="1122"/>
      <c r="H131" s="1122"/>
      <c r="I131" s="1122"/>
    </row>
    <row r="132" spans="1:9" ht="21.95" customHeight="1">
      <c r="A132" s="338"/>
      <c r="B132" s="393" t="s">
        <v>464</v>
      </c>
      <c r="C132" s="393"/>
      <c r="D132" s="393"/>
      <c r="E132" s="393"/>
      <c r="F132" s="393" t="s">
        <v>464</v>
      </c>
      <c r="G132" s="364"/>
      <c r="H132" s="364"/>
      <c r="I132" s="364"/>
    </row>
    <row r="133" spans="1:9" ht="21.95" customHeight="1">
      <c r="A133" s="338"/>
      <c r="B133" s="393" t="s">
        <v>5</v>
      </c>
      <c r="C133" s="393"/>
      <c r="D133" s="393"/>
      <c r="E133" s="393"/>
      <c r="F133" s="393" t="s">
        <v>5</v>
      </c>
      <c r="G133" s="338"/>
      <c r="H133" s="859"/>
      <c r="I133" s="859"/>
    </row>
    <row r="134" spans="1:9" ht="21.95" customHeight="1">
      <c r="A134" s="338"/>
      <c r="B134" s="338"/>
      <c r="C134" s="338"/>
      <c r="D134" s="338"/>
      <c r="E134" s="338"/>
      <c r="F134" s="338"/>
      <c r="G134" s="338"/>
      <c r="H134" s="338"/>
      <c r="I134" s="338"/>
    </row>
    <row r="135" spans="1:9" ht="21.95" customHeight="1">
      <c r="A135" s="338"/>
      <c r="B135" s="1122" t="s">
        <v>536</v>
      </c>
      <c r="C135" s="1122"/>
      <c r="D135" s="1122"/>
      <c r="E135" s="1122"/>
      <c r="F135" s="1122" t="s">
        <v>536</v>
      </c>
      <c r="G135" s="1122"/>
      <c r="H135" s="1122"/>
      <c r="I135" s="1122"/>
    </row>
    <row r="136" spans="1:9" ht="21.95" customHeight="1">
      <c r="A136" s="338"/>
      <c r="B136" s="393" t="s">
        <v>464</v>
      </c>
      <c r="C136" s="393"/>
      <c r="D136" s="393"/>
      <c r="E136" s="393"/>
      <c r="F136" s="393" t="s">
        <v>464</v>
      </c>
      <c r="G136" s="364"/>
      <c r="H136" s="364"/>
      <c r="I136" s="364"/>
    </row>
    <row r="137" spans="1:9" ht="21.95" customHeight="1">
      <c r="A137" s="394"/>
      <c r="B137" s="393" t="s">
        <v>5</v>
      </c>
      <c r="C137" s="393"/>
      <c r="D137" s="393"/>
      <c r="E137" s="393"/>
      <c r="F137" s="393" t="s">
        <v>5</v>
      </c>
      <c r="G137" s="394"/>
      <c r="H137" s="860"/>
      <c r="I137" s="860"/>
    </row>
    <row r="138" spans="1:9" ht="21.95" customHeight="1">
      <c r="A138" s="394"/>
      <c r="B138" s="393"/>
      <c r="C138" s="393"/>
      <c r="D138" s="393"/>
      <c r="E138" s="393"/>
      <c r="F138" s="393"/>
      <c r="G138" s="394"/>
      <c r="H138" s="860"/>
      <c r="I138" s="860"/>
    </row>
    <row r="139" spans="1:9" ht="21.95" customHeight="1">
      <c r="A139" s="394"/>
      <c r="B139" s="393"/>
      <c r="C139" s="393"/>
      <c r="D139" s="393"/>
      <c r="E139" s="393"/>
      <c r="F139" s="393"/>
      <c r="G139" s="394"/>
      <c r="H139" s="860"/>
      <c r="I139" s="860"/>
    </row>
    <row r="140" spans="1:9" ht="21.95" customHeight="1">
      <c r="A140" s="394"/>
      <c r="B140" s="393"/>
      <c r="C140" s="393"/>
      <c r="D140" s="393"/>
      <c r="E140" s="393"/>
      <c r="F140" s="393"/>
      <c r="G140" s="394"/>
      <c r="H140" s="860"/>
      <c r="I140" s="860"/>
    </row>
    <row r="141" spans="1:9" ht="21.95" customHeight="1">
      <c r="A141" s="394"/>
      <c r="B141" s="393"/>
      <c r="C141" s="393"/>
      <c r="D141" s="393"/>
      <c r="E141" s="393"/>
      <c r="F141" s="393"/>
      <c r="G141" s="394"/>
      <c r="H141" s="860"/>
      <c r="I141" s="860"/>
    </row>
    <row r="142" spans="1:9" ht="21.95" customHeight="1">
      <c r="A142" s="394"/>
      <c r="B142" s="393"/>
      <c r="C142" s="393"/>
      <c r="D142" s="393"/>
      <c r="E142" s="393"/>
      <c r="F142" s="393"/>
      <c r="G142" s="394"/>
      <c r="H142" s="860"/>
      <c r="I142" s="860"/>
    </row>
    <row r="143" spans="1:9" ht="21.95" customHeight="1">
      <c r="A143" s="394"/>
      <c r="B143" s="393"/>
      <c r="C143" s="393"/>
      <c r="D143" s="393"/>
      <c r="E143" s="393"/>
      <c r="F143" s="393"/>
      <c r="G143" s="394"/>
      <c r="H143" s="860"/>
      <c r="I143" s="860"/>
    </row>
    <row r="144" spans="1:9" ht="21.95" customHeight="1">
      <c r="A144" s="394"/>
      <c r="B144" s="393"/>
      <c r="C144" s="393"/>
      <c r="D144" s="393"/>
      <c r="E144" s="393"/>
      <c r="F144" s="393"/>
      <c r="G144" s="394"/>
      <c r="H144" s="860"/>
      <c r="I144" s="860"/>
    </row>
    <row r="145" spans="1:9" ht="21.95" customHeight="1">
      <c r="A145" s="394"/>
      <c r="B145" s="393"/>
      <c r="C145" s="393"/>
      <c r="D145" s="393"/>
      <c r="E145" s="393"/>
      <c r="F145" s="393"/>
      <c r="G145" s="394"/>
      <c r="H145" s="860"/>
      <c r="I145" s="860"/>
    </row>
    <row r="146" spans="1:9" ht="21.95" customHeight="1">
      <c r="A146" s="394"/>
      <c r="B146" s="393"/>
      <c r="C146" s="393"/>
      <c r="D146" s="393"/>
      <c r="E146" s="393"/>
      <c r="F146" s="393"/>
      <c r="G146" s="394"/>
      <c r="H146" s="860"/>
      <c r="I146" s="860"/>
    </row>
    <row r="147" spans="1:9" ht="21.95" customHeight="1">
      <c r="A147" s="394"/>
      <c r="B147" s="393"/>
      <c r="C147" s="393"/>
      <c r="D147" s="393"/>
      <c r="E147" s="393"/>
      <c r="F147" s="393"/>
      <c r="G147" s="394"/>
      <c r="H147" s="860"/>
      <c r="I147" s="860"/>
    </row>
    <row r="148" spans="1:9" ht="21.6" customHeight="1">
      <c r="A148" s="394"/>
      <c r="B148" s="393"/>
      <c r="C148" s="393"/>
      <c r="D148" s="393"/>
      <c r="E148" s="393"/>
      <c r="F148" s="393"/>
      <c r="G148" s="394"/>
      <c r="H148" s="860"/>
      <c r="I148" s="860"/>
    </row>
    <row r="149" spans="1:9" ht="21.6" hidden="1" customHeight="1">
      <c r="A149" s="394"/>
      <c r="B149" s="393"/>
      <c r="C149" s="393"/>
      <c r="D149" s="393"/>
      <c r="E149" s="393"/>
      <c r="F149" s="393"/>
      <c r="G149" s="394"/>
      <c r="H149" s="860"/>
      <c r="I149" s="860"/>
    </row>
    <row r="150" spans="1:9" ht="21.6" hidden="1" customHeight="1">
      <c r="A150" s="394"/>
      <c r="B150" s="393"/>
      <c r="C150" s="393"/>
      <c r="D150" s="393"/>
      <c r="E150" s="393"/>
      <c r="F150" s="393"/>
      <c r="G150" s="394"/>
      <c r="H150" s="860"/>
      <c r="I150" s="860"/>
    </row>
    <row r="151" spans="1:9" ht="18.600000000000001" hidden="1" customHeight="1">
      <c r="A151" s="394"/>
      <c r="B151" s="393"/>
      <c r="C151" s="393"/>
      <c r="D151" s="393"/>
      <c r="E151" s="393"/>
      <c r="F151" s="393"/>
      <c r="G151" s="394"/>
      <c r="H151" s="860"/>
      <c r="I151" s="860"/>
    </row>
    <row r="152" spans="1:9" ht="21.6" hidden="1" customHeight="1">
      <c r="A152" s="394"/>
      <c r="B152" s="393"/>
      <c r="C152" s="393"/>
      <c r="D152" s="393"/>
      <c r="E152" s="393"/>
      <c r="F152" s="393"/>
      <c r="G152" s="394"/>
      <c r="H152" s="860"/>
      <c r="I152" s="860"/>
    </row>
    <row r="153" spans="1:9" ht="21.6" hidden="1" customHeight="1">
      <c r="A153" s="394"/>
      <c r="B153" s="393"/>
      <c r="C153" s="393"/>
      <c r="D153" s="393"/>
      <c r="E153" s="393"/>
      <c r="F153" s="393"/>
      <c r="G153" s="394"/>
      <c r="H153" s="860"/>
      <c r="I153" s="860"/>
    </row>
    <row r="154" spans="1:9" ht="21.95" customHeight="1">
      <c r="A154" s="394"/>
      <c r="B154" s="393"/>
      <c r="C154" s="393"/>
      <c r="D154" s="393"/>
      <c r="E154" s="393"/>
      <c r="F154" s="393"/>
      <c r="G154" s="394"/>
      <c r="H154" s="860"/>
      <c r="I154" s="860"/>
    </row>
    <row r="155" spans="1:9" ht="21.95" customHeight="1">
      <c r="A155" s="394"/>
      <c r="B155" s="393"/>
      <c r="C155" s="393"/>
      <c r="D155" s="393"/>
      <c r="E155" s="393"/>
      <c r="F155" s="393"/>
      <c r="G155" s="394"/>
      <c r="H155" s="860"/>
      <c r="I155" s="860"/>
    </row>
    <row r="156" spans="1:9" ht="21.95" customHeight="1">
      <c r="A156" s="395"/>
      <c r="B156" s="335"/>
      <c r="C156" s="335"/>
      <c r="D156" s="335"/>
      <c r="E156" s="335"/>
      <c r="F156" s="335"/>
      <c r="G156" s="395"/>
      <c r="H156" s="861"/>
      <c r="I156" s="861"/>
    </row>
    <row r="157" spans="1:9" ht="21.95" customHeight="1">
      <c r="A157" s="392" t="s">
        <v>505</v>
      </c>
      <c r="B157" s="393"/>
      <c r="C157" s="393"/>
      <c r="D157" s="393"/>
      <c r="E157" s="393"/>
      <c r="F157" s="393"/>
      <c r="G157" s="393"/>
      <c r="H157" s="393"/>
      <c r="I157" s="845" t="s">
        <v>950</v>
      </c>
    </row>
    <row r="158" spans="1:9" ht="21.95" customHeight="1">
      <c r="A158" s="338"/>
      <c r="B158" s="393"/>
      <c r="C158" s="393"/>
      <c r="D158" s="393"/>
      <c r="E158" s="393"/>
      <c r="F158" s="393"/>
      <c r="G158" s="338"/>
      <c r="H158" s="338"/>
      <c r="I158" s="338"/>
    </row>
    <row r="159" spans="1:9" ht="21.95" customHeight="1">
      <c r="A159" s="338"/>
      <c r="B159" s="393"/>
      <c r="C159" s="393"/>
      <c r="D159" s="393"/>
      <c r="E159" s="393"/>
      <c r="F159" s="393"/>
      <c r="G159" s="338"/>
      <c r="H159" s="338"/>
      <c r="I159" s="338"/>
    </row>
    <row r="160" spans="1:9" ht="21.95" customHeight="1">
      <c r="A160" s="338"/>
      <c r="B160" s="393"/>
      <c r="C160" s="393"/>
      <c r="D160" s="393"/>
      <c r="E160" s="393"/>
      <c r="F160" s="393"/>
      <c r="G160" s="338"/>
      <c r="H160" s="338"/>
      <c r="I160" s="338"/>
    </row>
    <row r="161" spans="1:10" ht="21.95" customHeight="1">
      <c r="A161" s="338"/>
      <c r="B161" s="393"/>
      <c r="C161" s="393"/>
      <c r="D161" s="393"/>
      <c r="E161" s="393"/>
      <c r="F161" s="393"/>
      <c r="G161" s="338"/>
      <c r="H161" s="338"/>
      <c r="I161" s="338"/>
    </row>
    <row r="162" spans="1:10" ht="21.95" customHeight="1">
      <c r="A162" s="338"/>
      <c r="B162" s="393"/>
      <c r="C162" s="393"/>
      <c r="D162" s="393"/>
      <c r="E162" s="393"/>
      <c r="F162" s="393"/>
      <c r="G162" s="338"/>
      <c r="H162" s="338"/>
      <c r="I162" s="338"/>
    </row>
    <row r="163" spans="1:10" ht="21.95" customHeight="1">
      <c r="A163" s="338"/>
      <c r="B163" s="393"/>
      <c r="C163" s="393"/>
      <c r="D163" s="393"/>
      <c r="E163" s="393"/>
      <c r="F163" s="393"/>
      <c r="G163" s="338"/>
      <c r="H163" s="338"/>
      <c r="I163" s="338"/>
    </row>
    <row r="164" spans="1:10" ht="21.95" customHeight="1">
      <c r="A164" s="338"/>
      <c r="B164" s="393"/>
      <c r="C164" s="393"/>
      <c r="D164" s="393"/>
      <c r="E164" s="393"/>
      <c r="F164" s="393"/>
      <c r="G164" s="338"/>
      <c r="H164" s="338"/>
      <c r="I164" s="338"/>
    </row>
    <row r="165" spans="1:10" ht="21.95" customHeight="1">
      <c r="A165" s="338"/>
      <c r="B165" s="393"/>
      <c r="C165" s="393"/>
      <c r="D165" s="393"/>
      <c r="E165" s="393"/>
      <c r="F165" s="393"/>
      <c r="G165" s="338"/>
      <c r="H165" s="338"/>
      <c r="I165" s="338"/>
    </row>
    <row r="166" spans="1:10" ht="21.95" customHeight="1">
      <c r="A166" s="338"/>
      <c r="B166" s="393"/>
      <c r="C166" s="393"/>
      <c r="D166" s="393"/>
      <c r="E166" s="393"/>
      <c r="F166" s="393"/>
      <c r="G166" s="338"/>
      <c r="H166" s="338"/>
      <c r="I166" s="338"/>
    </row>
    <row r="167" spans="1:10" ht="21.95" customHeight="1">
      <c r="A167" s="338"/>
      <c r="B167" s="393"/>
      <c r="C167" s="393"/>
      <c r="D167" s="393"/>
      <c r="E167" s="393"/>
      <c r="F167" s="393"/>
      <c r="G167" s="338"/>
      <c r="H167" s="338"/>
      <c r="I167" s="338"/>
    </row>
    <row r="168" spans="1:10" ht="21.95" customHeight="1">
      <c r="A168" s="394"/>
      <c r="B168" s="393"/>
      <c r="C168" s="393"/>
      <c r="D168" s="393"/>
      <c r="E168" s="393"/>
      <c r="F168" s="393"/>
      <c r="G168" s="394"/>
      <c r="H168" s="394"/>
      <c r="I168" s="394"/>
      <c r="J168" s="842"/>
    </row>
    <row r="169" spans="1:10" ht="21.95" customHeight="1">
      <c r="A169" s="394"/>
      <c r="B169" s="393"/>
      <c r="C169" s="393"/>
      <c r="D169" s="393"/>
      <c r="E169" s="393"/>
      <c r="F169" s="393"/>
      <c r="G169" s="394"/>
      <c r="H169" s="394"/>
      <c r="I169" s="394"/>
      <c r="J169" s="842"/>
    </row>
    <row r="170" spans="1:10" ht="15.75">
      <c r="A170" s="394"/>
      <c r="B170" s="394"/>
      <c r="C170" s="394"/>
      <c r="D170" s="394"/>
      <c r="E170" s="394"/>
      <c r="F170" s="394"/>
      <c r="G170" s="394"/>
      <c r="H170" s="394"/>
      <c r="I170" s="394"/>
      <c r="J170" s="842"/>
    </row>
    <row r="171" spans="1:10">
      <c r="A171" s="842"/>
      <c r="B171" s="842"/>
      <c r="C171" s="842"/>
      <c r="D171" s="842"/>
      <c r="E171" s="842"/>
      <c r="F171" s="842"/>
      <c r="G171" s="842"/>
      <c r="H171" s="842"/>
      <c r="I171" s="842"/>
      <c r="J171" s="862"/>
    </row>
    <row r="172" spans="1:10" ht="15.75">
      <c r="A172" s="394"/>
      <c r="B172" s="394"/>
      <c r="C172" s="394"/>
      <c r="D172" s="394"/>
      <c r="E172" s="394"/>
      <c r="F172" s="394"/>
      <c r="G172" s="394"/>
      <c r="H172" s="394"/>
      <c r="I172" s="394"/>
      <c r="J172" s="842"/>
    </row>
    <row r="173" spans="1:10" ht="15.75">
      <c r="A173" s="394"/>
      <c r="B173" s="394"/>
      <c r="C173" s="394"/>
      <c r="D173" s="394"/>
      <c r="E173" s="394"/>
      <c r="F173" s="394"/>
      <c r="G173" s="394"/>
      <c r="H173" s="394"/>
      <c r="I173" s="394"/>
      <c r="J173" s="842"/>
    </row>
    <row r="174" spans="1:10" ht="15.75">
      <c r="A174" s="338"/>
      <c r="B174" s="338"/>
      <c r="C174" s="338"/>
      <c r="D174" s="338"/>
      <c r="E174" s="338"/>
      <c r="F174" s="338"/>
      <c r="G174" s="338"/>
      <c r="H174" s="338"/>
      <c r="I174" s="338"/>
    </row>
    <row r="175" spans="1:10" ht="15.75">
      <c r="A175" s="338"/>
      <c r="B175" s="338"/>
      <c r="C175" s="338"/>
      <c r="D175" s="338"/>
      <c r="E175" s="338"/>
      <c r="F175" s="338"/>
      <c r="G175" s="338"/>
      <c r="H175" s="338"/>
      <c r="I175" s="338"/>
    </row>
    <row r="176" spans="1:10" ht="15.75">
      <c r="A176" s="338"/>
      <c r="B176" s="338"/>
      <c r="C176" s="338"/>
      <c r="D176" s="338"/>
      <c r="E176" s="338"/>
      <c r="F176" s="338"/>
      <c r="G176" s="338"/>
      <c r="H176" s="338"/>
      <c r="I176" s="338"/>
    </row>
    <row r="177" spans="1:9" ht="15.75">
      <c r="A177" s="338"/>
      <c r="B177" s="338"/>
      <c r="C177" s="338"/>
      <c r="D177" s="338"/>
      <c r="E177" s="338"/>
      <c r="F177" s="338"/>
      <c r="G177" s="338"/>
      <c r="H177" s="338"/>
      <c r="I177" s="338"/>
    </row>
    <row r="178" spans="1:9" ht="15.75">
      <c r="A178" s="338"/>
      <c r="B178" s="338"/>
      <c r="C178" s="338"/>
      <c r="D178" s="338"/>
      <c r="E178" s="338"/>
      <c r="F178" s="338"/>
      <c r="G178" s="338"/>
      <c r="H178" s="338"/>
      <c r="I178" s="338"/>
    </row>
    <row r="179" spans="1:9" ht="15.75">
      <c r="A179" s="338"/>
      <c r="B179" s="338"/>
      <c r="C179" s="338"/>
      <c r="D179" s="338"/>
      <c r="E179" s="338"/>
      <c r="F179" s="338"/>
      <c r="G179" s="338"/>
      <c r="H179" s="338"/>
      <c r="I179" s="338"/>
    </row>
    <row r="180" spans="1:9" ht="15.75">
      <c r="A180" s="338"/>
      <c r="B180" s="338"/>
      <c r="C180" s="338"/>
      <c r="D180" s="338"/>
      <c r="E180" s="338"/>
      <c r="F180" s="338"/>
      <c r="G180" s="338"/>
      <c r="H180" s="338"/>
      <c r="I180" s="338"/>
    </row>
    <row r="181" spans="1:9" ht="15.75">
      <c r="A181" s="338"/>
      <c r="B181" s="338"/>
      <c r="C181" s="338"/>
      <c r="D181" s="338"/>
      <c r="E181" s="338"/>
      <c r="F181" s="338"/>
      <c r="G181" s="338"/>
      <c r="H181" s="338"/>
      <c r="I181" s="338"/>
    </row>
    <row r="182" spans="1:9" ht="15.75">
      <c r="A182" s="338"/>
      <c r="B182" s="338"/>
      <c r="C182" s="338"/>
      <c r="D182" s="338"/>
      <c r="E182" s="338"/>
      <c r="F182" s="338"/>
      <c r="G182" s="338"/>
      <c r="H182" s="338"/>
      <c r="I182" s="338"/>
    </row>
    <row r="183" spans="1:9" ht="15.75">
      <c r="A183" s="338"/>
      <c r="B183" s="338"/>
      <c r="C183" s="338"/>
      <c r="D183" s="338"/>
      <c r="E183" s="338"/>
      <c r="F183" s="338"/>
      <c r="G183" s="338"/>
      <c r="H183" s="338"/>
      <c r="I183" s="338"/>
    </row>
    <row r="184" spans="1:9" ht="15.75">
      <c r="A184" s="338"/>
      <c r="B184" s="338"/>
      <c r="C184" s="338"/>
      <c r="D184" s="338"/>
      <c r="E184" s="338"/>
      <c r="F184" s="338"/>
      <c r="G184" s="338"/>
      <c r="H184" s="338"/>
      <c r="I184" s="338"/>
    </row>
  </sheetData>
  <sheetProtection password="CBD2" sheet="1" formatColumns="0" formatRows="0" selectLockedCells="1"/>
  <customSheetViews>
    <customSheetView guid="{7A521482-0921-4E40-B959-D8FD4CDE2E19}"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33F30260-5F26-454D-8BAF-A1CF75E5E970}"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CDDDFC33-D7BE-49ED-A662-6DB8AC7AF358}"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CE30E3D-0C5D-4C23-ABC5-E7C2D3AC4971}" showPageBreaks="1" printArea="1" hiddenRows="1" hiddenColumns="1" view="pageBreakPreview" topLeftCell="A37">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4B898AE2-7356-489E-882D-EC3B09CB95AA}"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9F341631-288D-49D9-8F81-65CCC818C9BA}"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7" zoomScaleSheetLayoutView="100" workbookViewId="0">
      <selection activeCell="E1" sqref="E1"/>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79" customFormat="1" ht="24.75" customHeight="1">
      <c r="A1" s="1543" t="str">
        <f>'Attach 3(JV)'!A1</f>
        <v>Specification No. :CC/NT/W-TR/DOM/A02/23/01478/ 5002002700</v>
      </c>
      <c r="B1" s="1543"/>
      <c r="C1" s="1543"/>
      <c r="D1" s="1543"/>
      <c r="E1" s="617" t="str">
        <f>"Attachment-19 " &amp; 'Attach 3(JV)'!AT1</f>
        <v xml:space="preserve">Attachment-19 </v>
      </c>
      <c r="F1" s="80"/>
      <c r="G1" s="80"/>
      <c r="H1" s="80"/>
    </row>
    <row r="2" spans="1:9" ht="7.5" customHeight="1"/>
    <row r="3" spans="1:9" ht="91.5" customHeight="1">
      <c r="A3" s="1357" t="str">
        <f>'Attach 3(JV)'!A3</f>
        <v>Transformer Package-TR38: 3 X 500MVA, 400/220kV (3-Ph) Transformer at Fathegarh-III PS  under Transmission system for evacuation of power from REZ in Rajasthan (20GW) under Phase-III Part E1</v>
      </c>
      <c r="B3" s="1358"/>
      <c r="C3" s="1358"/>
      <c r="D3" s="1358"/>
      <c r="E3" s="1358"/>
      <c r="F3" s="13"/>
      <c r="G3" s="14"/>
      <c r="H3" s="13"/>
    </row>
    <row r="4" spans="1:9" ht="20.100000000000001" customHeight="1">
      <c r="A4" s="15"/>
      <c r="H4" s="17"/>
      <c r="I4" s="1"/>
    </row>
    <row r="5" spans="1:9" ht="20.100000000000001" customHeight="1">
      <c r="A5" s="985" t="s">
        <v>2</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5.25" customHeight="1">
      <c r="A8" s="1541" t="str">
        <f>'Attach 3(JV)'!A8</f>
        <v/>
      </c>
      <c r="B8" s="1541"/>
      <c r="C8" s="1541"/>
      <c r="D8" s="1541"/>
      <c r="E8" s="122" t="str">
        <f>'Attach 3(JV)'!E8</f>
        <v>Contract Services</v>
      </c>
      <c r="H8" s="17"/>
      <c r="I8" s="3"/>
    </row>
    <row r="9" spans="1:9" ht="20.100000000000001" customHeight="1">
      <c r="A9" s="4" t="s">
        <v>344</v>
      </c>
      <c r="B9" s="1400">
        <f>'Attach 3(JV)'!B9</f>
        <v>0</v>
      </c>
      <c r="C9" s="1400"/>
      <c r="D9" s="1400"/>
      <c r="E9" s="122" t="str">
        <f>'Attach 3(JV)'!E9</f>
        <v>Power Grid Corporation of India Ltd.,</v>
      </c>
      <c r="H9" s="17"/>
      <c r="I9" s="3"/>
    </row>
    <row r="10" spans="1:9" ht="20.100000000000001" customHeight="1">
      <c r="A10" s="4" t="s">
        <v>346</v>
      </c>
      <c r="B10" s="1400">
        <f>'Attach 3(JV)'!B10</f>
        <v>0</v>
      </c>
      <c r="C10" s="1400"/>
      <c r="D10" s="1400"/>
      <c r="E10" s="122" t="str">
        <f>'Attach 3(JV)'!E10</f>
        <v>"Saudamini", Plot No. 2, Sector 29</v>
      </c>
      <c r="H10" s="17"/>
      <c r="I10" s="3"/>
    </row>
    <row r="11" spans="1:9" ht="20.100000000000001" customHeight="1">
      <c r="B11" s="1400">
        <f>'Attach 3(JV)'!B11</f>
        <v>0</v>
      </c>
      <c r="C11" s="1400"/>
      <c r="D11" s="1400"/>
      <c r="E11" s="122" t="str">
        <f>'Attach 3(JV)'!E11</f>
        <v>Gurgaon (Haryana) - 122001</v>
      </c>
    </row>
    <row r="12" spans="1:9" ht="18" customHeight="1">
      <c r="A12" s="19"/>
      <c r="B12" s="1400">
        <f>'Attach 3(JV)'!B12</f>
        <v>0</v>
      </c>
      <c r="C12" s="1400"/>
      <c r="D12" s="1400"/>
      <c r="E12" s="5"/>
    </row>
    <row r="13" spans="1:9" ht="19.5" hidden="1" customHeight="1">
      <c r="A13" s="19"/>
      <c r="B13" s="113"/>
      <c r="C13" s="113"/>
      <c r="D13" s="113"/>
      <c r="E13" s="5"/>
    </row>
    <row r="14" spans="1:9" ht="20.100000000000001" customHeight="1">
      <c r="A14" s="19"/>
      <c r="B14" s="113"/>
      <c r="C14" s="113"/>
      <c r="D14" s="113"/>
      <c r="G14" s="2"/>
    </row>
    <row r="15" spans="1:9" ht="20.100000000000001" customHeight="1">
      <c r="A15" s="16" t="s">
        <v>339</v>
      </c>
    </row>
    <row r="16" spans="1:9" ht="6" customHeight="1">
      <c r="A16" s="19"/>
    </row>
    <row r="17" spans="1:8" ht="78.75" customHeight="1">
      <c r="A17" s="1220" t="s">
        <v>3</v>
      </c>
      <c r="B17" s="1220"/>
      <c r="C17" s="1220"/>
      <c r="D17" s="1220"/>
      <c r="E17" s="1220"/>
    </row>
    <row r="18" spans="1:8" ht="56.25" customHeight="1">
      <c r="A18" s="1542" t="s">
        <v>499</v>
      </c>
      <c r="B18" s="1542"/>
      <c r="C18" s="1542"/>
      <c r="D18" s="1542"/>
      <c r="E18" s="1542"/>
    </row>
    <row r="19" spans="1:8" ht="184.5" customHeight="1">
      <c r="A19" s="1542" t="s">
        <v>498</v>
      </c>
      <c r="B19" s="1542"/>
      <c r="C19" s="1542"/>
      <c r="D19" s="1542"/>
      <c r="E19" s="1542"/>
    </row>
    <row r="20" spans="1:8" ht="8.25" hidden="1" customHeight="1">
      <c r="A20" s="19"/>
    </row>
    <row r="21" spans="1:8" ht="20.100000000000001" hidden="1" customHeight="1">
      <c r="A21" s="19"/>
    </row>
    <row r="22" spans="1:8" ht="20.100000000000001" hidden="1" customHeight="1">
      <c r="A22" s="19"/>
    </row>
    <row r="23" spans="1:8" ht="57.75" hidden="1" customHeight="1">
      <c r="A23" s="1220"/>
      <c r="B23" s="1220"/>
      <c r="C23" s="1220"/>
      <c r="D23" s="1220"/>
      <c r="E23" s="1220"/>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2" t="str">
        <f>'Attach 3(JV)'!B24</f>
        <v>--</v>
      </c>
      <c r="C30" s="27"/>
      <c r="D30" s="24" t="s">
        <v>4</v>
      </c>
      <c r="E30" s="253" t="str">
        <f>'Attach 3(JV)'!E24</f>
        <v/>
      </c>
    </row>
    <row r="31" spans="1:8" ht="33" customHeight="1">
      <c r="A31" s="23" t="s">
        <v>7</v>
      </c>
      <c r="B31" s="253" t="str">
        <f>'Attach 3(JV)'!B25</f>
        <v/>
      </c>
      <c r="C31" s="27"/>
      <c r="D31" s="24" t="s">
        <v>5</v>
      </c>
      <c r="E31" s="253"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7A521482-0921-4E40-B959-D8FD4CDE2E19}" showPageBreaks="1" showGridLines="0" zeroValues="0" fitToPage="1" printArea="1" hiddenRows="1" view="pageBreakPreview" topLeftCell="A7">
      <selection activeCell="E1" sqref="E1"/>
      <pageMargins left="0.75" right="0.63" top="0.57999999999999996" bottom="0.6" header="0.34" footer="0.35"/>
      <pageSetup scale="92" orientation="portrait" r:id="rId1"/>
      <headerFooter alignWithMargins="0">
        <oddFooter>&amp;R&amp;"Book Antiqua,Bold"&amp;8 Page &amp;P of &amp;N</oddFooter>
      </headerFooter>
    </customSheetView>
    <customSheetView guid="{33F30260-5F26-454D-8BAF-A1CF75E5E970}" showPageBreaks="1" showGridLines="0" zeroValues="0" fitToPage="1" printArea="1" hiddenRows="1" view="pageBreakPreview" topLeftCell="A7">
      <selection activeCell="E1" sqref="E1"/>
      <pageMargins left="0.75" right="0.63" top="0.57999999999999996" bottom="0.6" header="0.34" footer="0.35"/>
      <pageSetup scale="92" orientation="portrait" r:id="rId2"/>
      <headerFooter alignWithMargins="0">
        <oddFooter>&amp;R&amp;"Book Antiqua,Bold"&amp;8 Page &amp;P of &amp;N</oddFooter>
      </headerFooter>
    </customSheetView>
    <customSheetView guid="{CDDDFC33-D7BE-49ED-A662-6DB8AC7AF358}" showPageBreaks="1" showGridLines="0" zeroValues="0" fitToPage="1" printArea="1" hiddenRows="1" view="pageBreakPreview" topLeftCell="A2">
      <selection activeCell="E1" sqref="E1"/>
      <pageMargins left="0.75" right="0.63" top="0.57999999999999996" bottom="0.6" header="0.34" footer="0.35"/>
      <pageSetup scale="92" orientation="portrait" r:id="rId3"/>
      <headerFooter alignWithMargins="0">
        <oddFooter>&amp;R&amp;"Book Antiqua,Bold"&amp;8 Page &amp;P of &amp;N</oddFooter>
      </headerFooter>
    </customSheetView>
    <customSheetView guid="{BCE30E3D-0C5D-4C23-ABC5-E7C2D3AC4971}" showPageBreaks="1" showGridLines="0" zeroValues="0" fitToPage="1" printArea="1" hiddenRows="1" view="pageBreakPreview" topLeftCell="A2">
      <selection activeCell="E1" sqref="E1"/>
      <pageMargins left="0.75" right="0.63" top="0.57999999999999996" bottom="0.6" header="0.34" footer="0.35"/>
      <pageSetup scale="92" orientation="portrait" r:id="rId4"/>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6"/>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9"/>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10"/>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11"/>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12"/>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3"/>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5"/>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8"/>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4"/>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30"/>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3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3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3"/>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5"/>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3"/>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4"/>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2">
      <selection activeCell="E1" sqref="E1"/>
      <pageMargins left="0.75" right="0.63" top="0.57999999999999996" bottom="0.6" header="0.34" footer="0.35"/>
      <pageSetup scale="92" orientation="portrait" r:id="rId45"/>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2">
      <selection activeCell="E1" sqref="E1"/>
      <pageMargins left="0.75" right="0.63" top="0.57999999999999996" bottom="0.6" header="0.34" footer="0.35"/>
      <pageSetup scale="92" orientation="portrait" r:id="rId46"/>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7"/>
  <headerFooter alignWithMargins="0">
    <oddFooter>&amp;R&amp;"Book Antiqua,Bold"&amp;8 Page &amp;P of &amp;N</oddFooter>
  </headerFooter>
  <drawing r:id="rId4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5"/>
  <sheetViews>
    <sheetView showGridLines="0" view="pageBreakPreview" topLeftCell="A52" zoomScaleSheetLayoutView="100" workbookViewId="0">
      <selection activeCell="I22" sqref="I22"/>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29" customWidth="1"/>
    <col min="8" max="8" width="14.140625" style="29" customWidth="1"/>
    <col min="9" max="9" width="14" style="42" customWidth="1"/>
    <col min="10" max="10" width="16.140625" style="42" customWidth="1"/>
    <col min="11" max="11" width="9.140625" style="214" hidden="1" customWidth="1"/>
    <col min="12" max="13" width="9.140625" style="214" customWidth="1"/>
    <col min="14" max="25" width="9.140625" style="214"/>
    <col min="26" max="26" width="10" style="214" bestFit="1" customWidth="1"/>
    <col min="27" max="27" width="0" style="42" hidden="1" customWidth="1"/>
    <col min="28" max="28" width="0" style="45" hidden="1" customWidth="1"/>
    <col min="29" max="29" width="22.42578125" style="46" hidden="1" customWidth="1"/>
    <col min="30" max="31" width="0" style="215" hidden="1" customWidth="1"/>
    <col min="32" max="32" width="0" style="187" hidden="1" customWidth="1"/>
    <col min="33" max="33" width="10" style="187" hidden="1" customWidth="1"/>
    <col min="34" max="34" width="14.85546875" style="187" hidden="1" customWidth="1"/>
    <col min="35" max="35" width="0" style="187" hidden="1" customWidth="1"/>
    <col min="36" max="42" width="9.140625" style="187"/>
    <col min="43" max="16384" width="9.140625" style="12"/>
  </cols>
  <sheetData>
    <row r="1" spans="1:52" ht="27.75" customHeight="1">
      <c r="A1" s="1217" t="str">
        <f>'Attach 3(JV)'!A1</f>
        <v>Specification No. :CC/NT/W-TR/DOM/A02/23/01478/ 5002002700</v>
      </c>
      <c r="B1" s="1217"/>
      <c r="C1" s="1217"/>
      <c r="D1" s="1217"/>
      <c r="E1" s="1217"/>
      <c r="F1" s="329" t="s">
        <v>395</v>
      </c>
      <c r="G1" s="65"/>
      <c r="H1" s="65"/>
      <c r="AE1" s="216">
        <v>1</v>
      </c>
      <c r="AF1" s="187" t="s">
        <v>307</v>
      </c>
      <c r="AG1" s="217">
        <v>1</v>
      </c>
      <c r="AH1" s="217" t="s">
        <v>109</v>
      </c>
      <c r="AI1" s="218"/>
      <c r="AJ1" s="218"/>
      <c r="AK1" s="217">
        <v>1</v>
      </c>
      <c r="AL1" s="218" t="s">
        <v>110</v>
      </c>
      <c r="AQ1" s="133"/>
      <c r="AR1" s="133"/>
      <c r="AS1" s="133"/>
      <c r="AT1" s="133"/>
      <c r="AU1" s="133"/>
      <c r="AV1" s="133"/>
      <c r="AW1" s="133"/>
      <c r="AX1" s="133"/>
      <c r="AY1" s="133"/>
      <c r="AZ1" s="133"/>
    </row>
    <row r="2" spans="1:52">
      <c r="AE2" s="216">
        <v>2</v>
      </c>
      <c r="AF2" s="187" t="s">
        <v>308</v>
      </c>
      <c r="AG2" s="217">
        <v>2</v>
      </c>
      <c r="AH2" s="217" t="s">
        <v>285</v>
      </c>
      <c r="AI2" s="218"/>
      <c r="AJ2" s="218"/>
      <c r="AK2" s="217">
        <v>2</v>
      </c>
      <c r="AL2" s="218" t="s">
        <v>286</v>
      </c>
      <c r="AQ2" s="133"/>
      <c r="AR2" s="133"/>
      <c r="AS2" s="133"/>
      <c r="AT2" s="133"/>
      <c r="AU2" s="133"/>
      <c r="AV2" s="133"/>
      <c r="AW2" s="133"/>
      <c r="AX2" s="133"/>
      <c r="AY2" s="133"/>
      <c r="AZ2" s="133"/>
    </row>
    <row r="3" spans="1:52" ht="20.100000000000001" customHeight="1">
      <c r="A3" s="985" t="s">
        <v>50</v>
      </c>
      <c r="B3" s="985"/>
      <c r="C3" s="985"/>
      <c r="D3" s="985"/>
      <c r="E3" s="985"/>
      <c r="F3" s="985"/>
      <c r="G3" s="56"/>
      <c r="H3" s="56"/>
      <c r="I3" s="38"/>
      <c r="AB3" s="219"/>
      <c r="AC3" s="220"/>
      <c r="AE3" s="216">
        <v>3</v>
      </c>
      <c r="AF3" s="187" t="s">
        <v>309</v>
      </c>
      <c r="AG3" s="217">
        <v>3</v>
      </c>
      <c r="AH3" s="217" t="s">
        <v>287</v>
      </c>
      <c r="AI3" s="218"/>
      <c r="AJ3" s="218"/>
      <c r="AK3" s="217">
        <v>3</v>
      </c>
      <c r="AL3" s="218" t="s">
        <v>288</v>
      </c>
      <c r="AQ3" s="133"/>
      <c r="AR3" s="133"/>
      <c r="AS3" s="133"/>
      <c r="AT3" s="133"/>
      <c r="AU3" s="133"/>
      <c r="AV3" s="133"/>
      <c r="AW3" s="133"/>
      <c r="AX3" s="133"/>
      <c r="AY3" s="133"/>
      <c r="AZ3" s="133"/>
    </row>
    <row r="4" spans="1:52" ht="12" customHeight="1">
      <c r="A4" s="15"/>
      <c r="B4" s="15"/>
      <c r="C4" s="15"/>
      <c r="D4" s="15"/>
      <c r="E4" s="15"/>
      <c r="F4" s="15"/>
      <c r="G4" s="56"/>
      <c r="H4" s="56"/>
      <c r="I4" s="38"/>
      <c r="AB4" s="219"/>
      <c r="AC4" s="220"/>
      <c r="AE4" s="216">
        <v>4</v>
      </c>
      <c r="AF4" s="187" t="s">
        <v>310</v>
      </c>
      <c r="AG4" s="217">
        <v>4</v>
      </c>
      <c r="AH4" s="217" t="s">
        <v>289</v>
      </c>
      <c r="AI4" s="218"/>
      <c r="AJ4" s="218"/>
      <c r="AK4" s="217">
        <v>4</v>
      </c>
      <c r="AL4" s="218" t="s">
        <v>290</v>
      </c>
      <c r="AQ4" s="133"/>
      <c r="AR4" s="133"/>
      <c r="AS4" s="133"/>
      <c r="AT4" s="133"/>
      <c r="AU4" s="133"/>
      <c r="AV4" s="133"/>
      <c r="AW4" s="133"/>
      <c r="AX4" s="133"/>
      <c r="AY4" s="133"/>
      <c r="AZ4" s="133"/>
    </row>
    <row r="5" spans="1:52" ht="20.100000000000001" customHeight="1">
      <c r="A5" s="25" t="s">
        <v>306</v>
      </c>
      <c r="B5" s="25"/>
      <c r="C5" s="1546"/>
      <c r="D5" s="1546"/>
      <c r="E5" s="1546"/>
      <c r="F5" s="1546"/>
      <c r="G5" s="66"/>
      <c r="H5" s="66"/>
      <c r="AB5" s="219"/>
      <c r="AC5" s="220"/>
      <c r="AE5" s="216">
        <v>5</v>
      </c>
      <c r="AF5" s="187" t="s">
        <v>311</v>
      </c>
      <c r="AG5" s="217">
        <v>5</v>
      </c>
      <c r="AH5" s="217" t="s">
        <v>289</v>
      </c>
      <c r="AI5" s="218"/>
      <c r="AJ5" s="218"/>
      <c r="AK5" s="217">
        <v>5</v>
      </c>
      <c r="AL5" s="218" t="s">
        <v>291</v>
      </c>
      <c r="AQ5" s="133"/>
      <c r="AR5" s="133"/>
      <c r="AS5" s="133"/>
      <c r="AT5" s="133"/>
      <c r="AU5" s="133"/>
      <c r="AV5" s="133"/>
      <c r="AW5" s="133"/>
      <c r="AX5" s="133"/>
      <c r="AY5" s="133"/>
      <c r="AZ5" s="133"/>
    </row>
    <row r="6" spans="1:52" ht="20.100000000000001" customHeight="1">
      <c r="A6" s="25" t="s">
        <v>6</v>
      </c>
      <c r="B6" s="1546" t="str">
        <f>'Attach 3(JV)'!B24</f>
        <v>--</v>
      </c>
      <c r="C6" s="1546"/>
      <c r="AB6" s="219"/>
      <c r="AC6" s="220"/>
      <c r="AE6" s="216">
        <v>6</v>
      </c>
      <c r="AF6" s="187" t="s">
        <v>312</v>
      </c>
      <c r="AG6" s="217">
        <v>6</v>
      </c>
      <c r="AH6" s="217" t="s">
        <v>289</v>
      </c>
      <c r="AI6" s="221" t="e">
        <f>DAY(B6)</f>
        <v>#VALUE!</v>
      </c>
      <c r="AJ6" s="218"/>
      <c r="AK6" s="217">
        <v>6</v>
      </c>
      <c r="AL6" s="218" t="s">
        <v>292</v>
      </c>
      <c r="AQ6" s="133"/>
      <c r="AR6" s="133"/>
      <c r="AS6" s="133"/>
      <c r="AT6" s="133"/>
      <c r="AU6" s="133"/>
      <c r="AV6" s="133"/>
      <c r="AW6" s="133"/>
      <c r="AX6" s="133"/>
      <c r="AY6" s="133"/>
      <c r="AZ6" s="133"/>
    </row>
    <row r="7" spans="1:52" ht="20.100000000000001" customHeight="1">
      <c r="A7" s="25"/>
      <c r="B7" s="61"/>
      <c r="C7" s="61"/>
      <c r="AB7" s="219"/>
      <c r="AC7" s="220"/>
      <c r="AE7" s="216">
        <v>7</v>
      </c>
      <c r="AF7" s="187" t="s">
        <v>313</v>
      </c>
      <c r="AG7" s="217">
        <v>7</v>
      </c>
      <c r="AH7" s="217" t="s">
        <v>289</v>
      </c>
      <c r="AI7" s="221" t="e">
        <f>MONTH(B6)</f>
        <v>#VALUE!</v>
      </c>
      <c r="AJ7" s="218"/>
      <c r="AK7" s="217">
        <v>7</v>
      </c>
      <c r="AL7" s="218" t="s">
        <v>293</v>
      </c>
      <c r="AQ7" s="133"/>
      <c r="AR7" s="133"/>
      <c r="AS7" s="133"/>
      <c r="AT7" s="133"/>
      <c r="AU7" s="133"/>
      <c r="AV7" s="133"/>
      <c r="AW7" s="133"/>
      <c r="AX7" s="133"/>
      <c r="AY7" s="133"/>
      <c r="AZ7" s="133"/>
    </row>
    <row r="8" spans="1:52" ht="20.100000000000001" customHeight="1">
      <c r="A8" s="44" t="str">
        <f>'Attach 3(JV)'!E7</f>
        <v>To:</v>
      </c>
      <c r="B8" s="6"/>
      <c r="F8" s="19"/>
      <c r="G8" s="58"/>
      <c r="H8" s="58"/>
      <c r="AB8" s="219"/>
      <c r="AC8" s="220"/>
      <c r="AE8" s="216">
        <v>8</v>
      </c>
      <c r="AF8" s="187" t="s">
        <v>314</v>
      </c>
      <c r="AG8" s="217">
        <v>8</v>
      </c>
      <c r="AH8" s="217" t="s">
        <v>289</v>
      </c>
      <c r="AI8" s="221" t="e">
        <f>LOOKUP(AI7,AK1:AK12,AL1:AL12)</f>
        <v>#VALUE!</v>
      </c>
      <c r="AJ8" s="218"/>
      <c r="AK8" s="217">
        <v>8</v>
      </c>
      <c r="AL8" s="218" t="s">
        <v>294</v>
      </c>
      <c r="AQ8" s="133"/>
      <c r="AR8" s="133"/>
      <c r="AS8" s="133"/>
      <c r="AT8" s="133"/>
      <c r="AU8" s="133"/>
      <c r="AV8" s="133"/>
      <c r="AW8" s="133"/>
      <c r="AX8" s="133"/>
      <c r="AY8" s="133"/>
      <c r="AZ8" s="133"/>
    </row>
    <row r="9" spans="1:52" ht="20.100000000000001" customHeight="1">
      <c r="A9" s="44" t="str">
        <f>'Attach 3(JV)'!E8</f>
        <v>Contract Services</v>
      </c>
      <c r="B9" s="7"/>
      <c r="F9" s="19"/>
      <c r="G9" s="58"/>
      <c r="H9" s="58"/>
      <c r="AB9" s="219"/>
      <c r="AC9" s="220"/>
      <c r="AE9" s="216">
        <v>9</v>
      </c>
      <c r="AF9" s="187" t="s">
        <v>315</v>
      </c>
      <c r="AG9" s="217">
        <v>9</v>
      </c>
      <c r="AH9" s="217" t="s">
        <v>289</v>
      </c>
      <c r="AI9" s="221" t="e">
        <f>YEAR(B6)</f>
        <v>#VALUE!</v>
      </c>
      <c r="AJ9" s="218"/>
      <c r="AK9" s="217">
        <v>9</v>
      </c>
      <c r="AL9" s="218" t="s">
        <v>295</v>
      </c>
      <c r="AQ9" s="133"/>
      <c r="AR9" s="133"/>
      <c r="AS9" s="133"/>
      <c r="AT9" s="133"/>
      <c r="AU9" s="133"/>
      <c r="AV9" s="133"/>
      <c r="AW9" s="133"/>
      <c r="AX9" s="133"/>
      <c r="AY9" s="133"/>
      <c r="AZ9" s="133"/>
    </row>
    <row r="10" spans="1:52" ht="20.100000000000001" customHeight="1">
      <c r="A10" s="44" t="str">
        <f>'Attach 3(JV)'!E9</f>
        <v>Power Grid Corporation of India Ltd.,</v>
      </c>
      <c r="B10" s="7"/>
      <c r="F10" s="19"/>
      <c r="G10" s="58"/>
      <c r="H10" s="58"/>
      <c r="AB10" s="219"/>
      <c r="AC10" s="220"/>
      <c r="AE10" s="216">
        <v>10</v>
      </c>
      <c r="AF10" s="187" t="s">
        <v>316</v>
      </c>
      <c r="AG10" s="217">
        <v>10</v>
      </c>
      <c r="AH10" s="217" t="s">
        <v>289</v>
      </c>
      <c r="AI10" s="218"/>
      <c r="AJ10" s="218"/>
      <c r="AK10" s="217">
        <v>10</v>
      </c>
      <c r="AL10" s="218" t="s">
        <v>296</v>
      </c>
      <c r="AQ10" s="133"/>
      <c r="AR10" s="133"/>
      <c r="AS10" s="133"/>
      <c r="AT10" s="133"/>
      <c r="AU10" s="133"/>
      <c r="AV10" s="133"/>
      <c r="AW10" s="133"/>
      <c r="AX10" s="133"/>
      <c r="AY10" s="133"/>
      <c r="AZ10" s="133"/>
    </row>
    <row r="11" spans="1:52" ht="20.100000000000001" customHeight="1">
      <c r="A11" s="44" t="str">
        <f>'Attach 3(JV)'!E10</f>
        <v>"Saudamini", Plot No. 2, Sector 29</v>
      </c>
      <c r="B11" s="7"/>
      <c r="F11" s="19"/>
      <c r="G11" s="58"/>
      <c r="H11" s="58"/>
      <c r="AB11" s="219"/>
      <c r="AC11" s="220"/>
      <c r="AE11" s="216">
        <v>11</v>
      </c>
      <c r="AF11" s="187" t="s">
        <v>317</v>
      </c>
      <c r="AG11" s="217">
        <v>11</v>
      </c>
      <c r="AH11" s="217" t="s">
        <v>289</v>
      </c>
      <c r="AI11" s="218"/>
      <c r="AJ11" s="218"/>
      <c r="AK11" s="217">
        <v>11</v>
      </c>
      <c r="AL11" s="218" t="s">
        <v>297</v>
      </c>
      <c r="AQ11" s="133"/>
      <c r="AR11" s="133"/>
      <c r="AS11" s="133"/>
      <c r="AT11" s="133"/>
      <c r="AU11" s="133"/>
      <c r="AV11" s="133"/>
      <c r="AW11" s="133"/>
      <c r="AX11" s="133"/>
      <c r="AY11" s="133"/>
      <c r="AZ11" s="133"/>
    </row>
    <row r="12" spans="1:52" ht="20.100000000000001" customHeight="1">
      <c r="A12" s="44" t="str">
        <f>'Attach 3(JV)'!E11</f>
        <v>Gurgaon (Haryana) - 122001</v>
      </c>
      <c r="B12" s="7"/>
      <c r="F12" s="19"/>
      <c r="G12" s="58"/>
      <c r="H12" s="58"/>
      <c r="AB12" s="219"/>
      <c r="AC12" s="220"/>
      <c r="AE12" s="216">
        <v>12</v>
      </c>
      <c r="AF12" s="187" t="s">
        <v>318</v>
      </c>
      <c r="AG12" s="217">
        <v>12</v>
      </c>
      <c r="AH12" s="217" t="s">
        <v>289</v>
      </c>
      <c r="AI12" s="218"/>
      <c r="AJ12" s="218"/>
      <c r="AK12" s="217">
        <v>12</v>
      </c>
      <c r="AL12" s="218" t="s">
        <v>298</v>
      </c>
      <c r="AQ12" s="133"/>
      <c r="AR12" s="133"/>
      <c r="AS12" s="133"/>
      <c r="AT12" s="133"/>
      <c r="AU12" s="133"/>
      <c r="AV12" s="133"/>
      <c r="AW12" s="133"/>
      <c r="AX12" s="133"/>
      <c r="AY12" s="133"/>
      <c r="AZ12" s="133"/>
    </row>
    <row r="13" spans="1:52" ht="20.100000000000001" customHeight="1">
      <c r="A13" s="44"/>
      <c r="B13" s="7"/>
      <c r="F13" s="19"/>
      <c r="G13" s="58"/>
      <c r="H13" s="58"/>
      <c r="AB13" s="219"/>
      <c r="AC13" s="220"/>
      <c r="AE13" s="216">
        <v>13</v>
      </c>
      <c r="AF13" s="187" t="s">
        <v>319</v>
      </c>
      <c r="AG13" s="217">
        <v>13</v>
      </c>
      <c r="AH13" s="217" t="s">
        <v>289</v>
      </c>
      <c r="AI13" s="218"/>
      <c r="AJ13" s="218"/>
      <c r="AK13" s="218"/>
      <c r="AL13" s="218"/>
      <c r="AQ13" s="133"/>
      <c r="AR13" s="133"/>
      <c r="AS13" s="133"/>
      <c r="AT13" s="133"/>
      <c r="AU13" s="133"/>
      <c r="AV13" s="133"/>
      <c r="AW13" s="133"/>
      <c r="AX13" s="133"/>
      <c r="AY13" s="133"/>
      <c r="AZ13" s="133"/>
    </row>
    <row r="14" spans="1:52" ht="12" customHeight="1">
      <c r="A14" s="25"/>
      <c r="B14" s="25"/>
      <c r="F14" s="19"/>
      <c r="G14" s="58"/>
      <c r="H14" s="58"/>
      <c r="AB14" s="219"/>
      <c r="AC14" s="220"/>
      <c r="AE14" s="216">
        <v>14</v>
      </c>
      <c r="AF14" s="187" t="s">
        <v>320</v>
      </c>
      <c r="AG14" s="217">
        <v>14</v>
      </c>
      <c r="AH14" s="217" t="s">
        <v>289</v>
      </c>
      <c r="AI14" s="218"/>
      <c r="AJ14" s="218"/>
      <c r="AK14" s="218"/>
      <c r="AL14" s="218"/>
      <c r="AQ14" s="133"/>
      <c r="AR14" s="133"/>
      <c r="AS14" s="133"/>
      <c r="AT14" s="133"/>
      <c r="AU14" s="133"/>
      <c r="AV14" s="133"/>
      <c r="AW14" s="133"/>
      <c r="AX14" s="133"/>
      <c r="AY14" s="133"/>
      <c r="AZ14" s="133"/>
    </row>
    <row r="15" spans="1:52" ht="48" customHeight="1">
      <c r="A15" s="460" t="s">
        <v>330</v>
      </c>
      <c r="B15" s="1549" t="str">
        <f>Basic!B1</f>
        <v>Transformer Package-TR38: 3 X 500MVA, 400/220kV (3-Ph) Transformer at Fathegarh-III PS  under Transmission system for evacuation of power from REZ in Rajasthan (20GW) under Phase-III Part E1</v>
      </c>
      <c r="C15" s="1549"/>
      <c r="D15" s="1549"/>
      <c r="E15" s="1549"/>
      <c r="F15" s="1549"/>
      <c r="G15" s="58"/>
      <c r="H15" s="58"/>
      <c r="AB15" s="219"/>
      <c r="AC15" s="220"/>
      <c r="AE15" s="216">
        <v>15</v>
      </c>
      <c r="AF15" s="187" t="s">
        <v>321</v>
      </c>
      <c r="AG15" s="217">
        <v>15</v>
      </c>
      <c r="AH15" s="217" t="s">
        <v>289</v>
      </c>
      <c r="AI15" s="218"/>
      <c r="AJ15" s="218"/>
      <c r="AK15" s="218"/>
      <c r="AL15" s="218"/>
      <c r="AQ15" s="133"/>
      <c r="AR15" s="133"/>
      <c r="AS15" s="133"/>
      <c r="AT15" s="133"/>
      <c r="AU15" s="133"/>
      <c r="AV15" s="133"/>
      <c r="AW15" s="133"/>
      <c r="AX15" s="133"/>
      <c r="AY15" s="133"/>
      <c r="AZ15" s="133"/>
    </row>
    <row r="16" spans="1:52" ht="30.75" customHeight="1">
      <c r="A16" s="16" t="s">
        <v>51</v>
      </c>
      <c r="C16" s="19"/>
      <c r="D16" s="19"/>
      <c r="E16" s="19"/>
      <c r="F16" s="19"/>
      <c r="G16" s="1551" t="s">
        <v>164</v>
      </c>
      <c r="H16" s="1551"/>
      <c r="AB16" s="219"/>
      <c r="AC16" s="220"/>
      <c r="AE16" s="216">
        <v>16</v>
      </c>
      <c r="AF16" s="187" t="s">
        <v>322</v>
      </c>
      <c r="AG16" s="217">
        <v>16</v>
      </c>
      <c r="AH16" s="217" t="s">
        <v>289</v>
      </c>
      <c r="AI16" s="218"/>
      <c r="AJ16" s="218"/>
      <c r="AK16" s="218"/>
      <c r="AL16" s="218"/>
      <c r="AQ16" s="133"/>
      <c r="AR16" s="133"/>
      <c r="AS16" s="133"/>
      <c r="AT16" s="133"/>
      <c r="AU16" s="133"/>
      <c r="AV16" s="133"/>
      <c r="AW16" s="133"/>
      <c r="AX16" s="133"/>
      <c r="AY16" s="133"/>
      <c r="AZ16" s="133"/>
    </row>
    <row r="17" spans="1:52" s="11" customFormat="1" ht="129" customHeight="1">
      <c r="A17" s="68">
        <v>1</v>
      </c>
      <c r="B17" s="1544"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44"/>
      <c r="D17" s="1544"/>
      <c r="E17" s="1544"/>
      <c r="F17" s="1544"/>
      <c r="G17" s="326"/>
      <c r="H17" s="327" t="s">
        <v>474</v>
      </c>
      <c r="I17" s="183"/>
      <c r="J17" s="42"/>
      <c r="K17" s="214"/>
      <c r="L17" s="214"/>
      <c r="M17" s="214"/>
      <c r="N17" s="214"/>
      <c r="O17" s="214"/>
      <c r="P17" s="214"/>
      <c r="Q17" s="214"/>
      <c r="R17" s="214"/>
      <c r="S17" s="214"/>
      <c r="T17" s="214"/>
      <c r="U17" s="214"/>
      <c r="V17" s="214"/>
      <c r="W17" s="214"/>
      <c r="X17" s="214"/>
      <c r="Y17" s="214"/>
      <c r="Z17" s="47"/>
      <c r="AA17" s="47"/>
      <c r="AB17" s="222" t="s">
        <v>331</v>
      </c>
      <c r="AC17" s="45"/>
      <c r="AD17" s="223"/>
      <c r="AE17" s="216">
        <v>17</v>
      </c>
      <c r="AF17" s="42" t="s">
        <v>323</v>
      </c>
      <c r="AG17" s="217">
        <v>17</v>
      </c>
      <c r="AH17" s="217" t="s">
        <v>289</v>
      </c>
      <c r="AI17" s="218"/>
      <c r="AJ17" s="218"/>
      <c r="AK17" s="218"/>
      <c r="AL17" s="218"/>
      <c r="AM17" s="42"/>
      <c r="AN17" s="42"/>
      <c r="AO17" s="42"/>
      <c r="AP17" s="42"/>
      <c r="AQ17" s="131"/>
      <c r="AR17" s="131"/>
      <c r="AS17" s="131"/>
      <c r="AT17" s="131"/>
      <c r="AU17" s="131"/>
      <c r="AV17" s="131"/>
      <c r="AW17" s="131"/>
      <c r="AX17" s="131"/>
      <c r="AY17" s="131"/>
      <c r="AZ17" s="131"/>
    </row>
    <row r="18" spans="1:52" s="11" customFormat="1" ht="35.25" customHeight="1">
      <c r="A18" s="68">
        <v>1.1000000000000001</v>
      </c>
      <c r="B18" s="1556" t="s">
        <v>566</v>
      </c>
      <c r="C18" s="1556"/>
      <c r="D18" s="1556"/>
      <c r="E18" s="1556"/>
      <c r="F18" s="1556"/>
      <c r="G18" s="42"/>
      <c r="H18" s="42"/>
      <c r="I18" s="183"/>
      <c r="J18" s="42"/>
      <c r="K18" s="214"/>
      <c r="L18" s="214"/>
      <c r="M18" s="214"/>
      <c r="N18" s="214"/>
      <c r="O18" s="214"/>
      <c r="P18" s="214"/>
      <c r="Q18" s="214"/>
      <c r="R18" s="214"/>
      <c r="S18" s="214"/>
      <c r="T18" s="214"/>
      <c r="U18" s="214"/>
      <c r="V18" s="214"/>
      <c r="W18" s="214"/>
      <c r="X18" s="214"/>
      <c r="Y18" s="214"/>
      <c r="Z18" s="47"/>
      <c r="AA18" s="47"/>
      <c r="AB18" s="222"/>
      <c r="AC18" s="45"/>
      <c r="AD18" s="223"/>
      <c r="AE18" s="216"/>
      <c r="AF18" s="42"/>
      <c r="AG18" s="217"/>
      <c r="AH18" s="217"/>
      <c r="AI18" s="218"/>
      <c r="AJ18" s="218"/>
      <c r="AK18" s="218"/>
      <c r="AL18" s="218"/>
      <c r="AM18" s="42"/>
      <c r="AN18" s="42"/>
      <c r="AO18" s="42"/>
      <c r="AP18" s="42"/>
      <c r="AQ18" s="131"/>
      <c r="AR18" s="131"/>
      <c r="AS18" s="131"/>
      <c r="AT18" s="131"/>
      <c r="AU18" s="131"/>
      <c r="AV18" s="131"/>
      <c r="AW18" s="131"/>
      <c r="AX18" s="131"/>
      <c r="AY18" s="131"/>
      <c r="AZ18" s="131"/>
    </row>
    <row r="19" spans="1:52" ht="21" customHeight="1">
      <c r="A19" s="68">
        <v>2</v>
      </c>
      <c r="B19" s="69" t="s">
        <v>52</v>
      </c>
      <c r="C19" s="19"/>
      <c r="D19" s="19"/>
      <c r="E19" s="19"/>
      <c r="F19" s="19"/>
      <c r="G19" s="58"/>
      <c r="H19" s="58"/>
      <c r="AB19" s="219"/>
      <c r="AC19" s="220" t="s">
        <v>332</v>
      </c>
      <c r="AE19" s="216">
        <v>18</v>
      </c>
      <c r="AF19" s="187" t="s">
        <v>324</v>
      </c>
      <c r="AG19" s="217">
        <v>18</v>
      </c>
      <c r="AH19" s="217" t="s">
        <v>289</v>
      </c>
      <c r="AI19" s="218"/>
      <c r="AJ19" s="218"/>
      <c r="AK19" s="218"/>
      <c r="AL19" s="218"/>
      <c r="AQ19" s="133"/>
      <c r="AR19" s="133"/>
      <c r="AS19" s="133"/>
      <c r="AT19" s="133"/>
      <c r="AU19" s="133"/>
      <c r="AV19" s="133"/>
      <c r="AW19" s="133"/>
      <c r="AX19" s="133"/>
      <c r="AY19" s="133"/>
      <c r="AZ19" s="133"/>
    </row>
    <row r="20" spans="1:52" s="11" customFormat="1" ht="41.25" customHeight="1">
      <c r="A20" s="16"/>
      <c r="B20" s="1220" t="s">
        <v>54</v>
      </c>
      <c r="C20" s="1220"/>
      <c r="D20" s="1220"/>
      <c r="E20" s="1220"/>
      <c r="F20" s="1220"/>
      <c r="G20" s="1552"/>
      <c r="H20" s="1553"/>
      <c r="I20" s="1553"/>
      <c r="J20" s="1554"/>
      <c r="K20" s="214"/>
      <c r="L20" s="214"/>
      <c r="M20" s="214"/>
      <c r="N20" s="214"/>
      <c r="O20" s="214"/>
      <c r="P20" s="214"/>
      <c r="Q20" s="214"/>
      <c r="R20" s="214"/>
      <c r="S20" s="214"/>
      <c r="T20" s="214"/>
      <c r="U20" s="214"/>
      <c r="V20" s="214"/>
      <c r="W20" s="214"/>
      <c r="X20" s="214"/>
      <c r="Y20" s="214"/>
      <c r="Z20" s="214"/>
      <c r="AA20" s="42"/>
      <c r="AB20" s="219"/>
      <c r="AC20" s="220" t="s">
        <v>333</v>
      </c>
      <c r="AD20" s="216"/>
      <c r="AE20" s="216">
        <v>19</v>
      </c>
      <c r="AF20" s="42" t="s">
        <v>325</v>
      </c>
      <c r="AG20" s="217">
        <v>19</v>
      </c>
      <c r="AH20" s="217" t="s">
        <v>289</v>
      </c>
      <c r="AI20" s="224"/>
      <c r="AJ20" s="224"/>
      <c r="AK20" s="224"/>
      <c r="AL20" s="224"/>
      <c r="AM20" s="42"/>
      <c r="AN20" s="42"/>
      <c r="AO20" s="42"/>
      <c r="AP20" s="42"/>
      <c r="AQ20" s="131"/>
      <c r="AR20" s="131"/>
      <c r="AS20" s="131"/>
      <c r="AT20" s="131"/>
      <c r="AU20" s="131"/>
      <c r="AV20" s="131"/>
      <c r="AW20" s="131"/>
      <c r="AX20" s="131"/>
      <c r="AY20" s="131"/>
      <c r="AZ20" s="131"/>
    </row>
    <row r="21" spans="1:52" s="11" customFormat="1" ht="33.6" customHeight="1">
      <c r="A21" s="16"/>
      <c r="B21" s="1373" t="str">
        <f>"(a) Attachment 1(" &amp; Basic!$B$2 &amp; ") :"</f>
        <v>(a) Attachment 1(TR-38) :</v>
      </c>
      <c r="C21" s="1373"/>
      <c r="D21" s="1555" t="s">
        <v>337</v>
      </c>
      <c r="E21" s="1555"/>
      <c r="F21" s="1555"/>
      <c r="G21" s="937"/>
      <c r="H21" s="829"/>
      <c r="I21" s="830"/>
      <c r="J21" s="829"/>
      <c r="K21" s="225"/>
      <c r="L21" s="225"/>
      <c r="M21" s="269"/>
      <c r="N21" s="225"/>
      <c r="O21" s="225"/>
      <c r="P21" s="225"/>
      <c r="Q21" s="225"/>
      <c r="R21" s="225"/>
      <c r="S21" s="225"/>
      <c r="T21" s="225"/>
      <c r="U21" s="225"/>
      <c r="V21" s="225"/>
      <c r="W21" s="225"/>
      <c r="X21" s="225"/>
      <c r="Y21" s="225"/>
      <c r="Z21" s="214"/>
      <c r="AA21" s="42"/>
      <c r="AB21" s="219"/>
      <c r="AC21" s="220" t="s">
        <v>334</v>
      </c>
      <c r="AD21" s="226" t="str">
        <f>IF(ISERROR(LOOKUP(J21,AE1:AE21,AF1:AF21)), "Zero", LOOKUP(J21,AE1:AE21,AF1:AF21))</f>
        <v>Zero</v>
      </c>
      <c r="AE21" s="216">
        <v>20</v>
      </c>
      <c r="AF21" s="42" t="s">
        <v>326</v>
      </c>
      <c r="AG21" s="217">
        <v>20</v>
      </c>
      <c r="AH21" s="217" t="s">
        <v>289</v>
      </c>
      <c r="AI21" s="218"/>
      <c r="AJ21" s="218"/>
      <c r="AK21" s="218"/>
      <c r="AL21" s="218"/>
      <c r="AM21" s="42"/>
      <c r="AN21" s="42"/>
      <c r="AO21" s="42"/>
      <c r="AP21" s="42"/>
      <c r="AQ21" s="131"/>
      <c r="AR21" s="131"/>
      <c r="AS21" s="131"/>
      <c r="AT21" s="131"/>
      <c r="AU21" s="131"/>
      <c r="AV21" s="131"/>
      <c r="AW21" s="131"/>
      <c r="AX21" s="131"/>
      <c r="AY21" s="131"/>
      <c r="AZ21" s="131"/>
    </row>
    <row r="22" spans="1:52" s="11" customFormat="1" ht="74.25" customHeight="1">
      <c r="A22" s="16"/>
      <c r="B22" s="1373" t="str">
        <f>"(b) Attachment 2(" &amp; Basic!$B$2 &amp; ") :"</f>
        <v>(b) Attachment 2(TR-38) :</v>
      </c>
      <c r="C22" s="1373"/>
      <c r="D22" s="1545" t="s">
        <v>55</v>
      </c>
      <c r="E22" s="1545"/>
      <c r="F22" s="1545"/>
      <c r="K22" s="214"/>
      <c r="L22" s="214"/>
      <c r="M22" s="214"/>
      <c r="N22" s="214"/>
      <c r="O22" s="214"/>
      <c r="P22" s="214"/>
      <c r="Q22" s="214"/>
      <c r="R22" s="214"/>
      <c r="S22" s="214"/>
      <c r="T22" s="214"/>
      <c r="U22" s="214"/>
      <c r="V22" s="214"/>
      <c r="W22" s="214"/>
      <c r="X22" s="214"/>
      <c r="Y22" s="214"/>
      <c r="Z22" s="214"/>
      <c r="AA22" s="42"/>
      <c r="AB22" s="219"/>
      <c r="AC22" s="220" t="s">
        <v>335</v>
      </c>
      <c r="AD22" s="226" t="str">
        <f>IF(J21 &gt; 9, "("&amp;J21&amp;")", "(0"&amp;J21&amp;")")</f>
        <v>(0)</v>
      </c>
      <c r="AE22" s="216"/>
      <c r="AF22" s="42"/>
      <c r="AG22" s="217">
        <v>21</v>
      </c>
      <c r="AH22" s="217" t="s">
        <v>109</v>
      </c>
      <c r="AI22" s="218"/>
      <c r="AJ22" s="218"/>
      <c r="AK22" s="218"/>
      <c r="AL22" s="218"/>
      <c r="AM22" s="42"/>
      <c r="AN22" s="42"/>
      <c r="AO22" s="42"/>
      <c r="AP22" s="42"/>
      <c r="AQ22" s="131"/>
      <c r="AR22" s="131"/>
      <c r="AS22" s="131"/>
      <c r="AT22" s="131"/>
      <c r="AU22" s="131"/>
      <c r="AV22" s="131"/>
      <c r="AW22" s="131"/>
      <c r="AX22" s="131"/>
      <c r="AY22" s="131"/>
      <c r="AZ22" s="131"/>
    </row>
    <row r="23" spans="1:52" s="11" customFormat="1" ht="60" customHeight="1">
      <c r="A23" s="16"/>
      <c r="B23" s="600"/>
      <c r="C23" s="600"/>
      <c r="D23" s="1547" t="s">
        <v>712</v>
      </c>
      <c r="E23" s="1547"/>
      <c r="F23" s="1547"/>
      <c r="K23" s="214"/>
      <c r="L23" s="214"/>
      <c r="M23" s="214"/>
      <c r="N23" s="214"/>
      <c r="O23" s="214"/>
      <c r="P23" s="214"/>
      <c r="Q23" s="214"/>
      <c r="R23" s="214"/>
      <c r="S23" s="214"/>
      <c r="T23" s="214"/>
      <c r="U23" s="214"/>
      <c r="V23" s="214"/>
      <c r="W23" s="214"/>
      <c r="X23" s="214"/>
      <c r="Y23" s="214"/>
      <c r="Z23" s="214"/>
      <c r="AA23" s="42"/>
      <c r="AB23" s="219"/>
      <c r="AC23" s="220"/>
      <c r="AD23" s="226"/>
      <c r="AE23" s="216"/>
      <c r="AF23" s="42"/>
      <c r="AG23" s="217"/>
      <c r="AH23" s="217"/>
      <c r="AI23" s="218"/>
      <c r="AJ23" s="218"/>
      <c r="AK23" s="218"/>
      <c r="AL23" s="218"/>
      <c r="AM23" s="42"/>
      <c r="AN23" s="42"/>
      <c r="AO23" s="42"/>
      <c r="AP23" s="42"/>
      <c r="AQ23" s="131"/>
      <c r="AR23" s="131"/>
      <c r="AS23" s="131"/>
      <c r="AT23" s="131"/>
      <c r="AU23" s="131"/>
      <c r="AV23" s="131"/>
      <c r="AW23" s="131"/>
      <c r="AX23" s="131"/>
      <c r="AY23" s="131"/>
      <c r="AZ23" s="131"/>
    </row>
    <row r="24" spans="1:52" s="11" customFormat="1" ht="24" customHeight="1">
      <c r="A24" s="16"/>
      <c r="B24" s="600"/>
      <c r="C24" s="600"/>
      <c r="D24" s="1548" t="s">
        <v>713</v>
      </c>
      <c r="E24" s="1548"/>
      <c r="F24" s="1548"/>
      <c r="K24" s="214"/>
      <c r="L24" s="214"/>
      <c r="M24" s="214"/>
      <c r="N24" s="214"/>
      <c r="O24" s="214"/>
      <c r="P24" s="214"/>
      <c r="Q24" s="214"/>
      <c r="R24" s="214"/>
      <c r="S24" s="214"/>
      <c r="T24" s="214"/>
      <c r="U24" s="214"/>
      <c r="V24" s="214"/>
      <c r="W24" s="214"/>
      <c r="X24" s="214"/>
      <c r="Y24" s="214"/>
      <c r="Z24" s="214"/>
      <c r="AA24" s="42"/>
      <c r="AB24" s="219"/>
      <c r="AC24" s="220"/>
      <c r="AD24" s="226"/>
      <c r="AE24" s="216"/>
      <c r="AF24" s="42"/>
      <c r="AG24" s="217"/>
      <c r="AH24" s="217"/>
      <c r="AI24" s="218"/>
      <c r="AJ24" s="218"/>
      <c r="AK24" s="218"/>
      <c r="AL24" s="218"/>
      <c r="AM24" s="42"/>
      <c r="AN24" s="42"/>
      <c r="AO24" s="42"/>
      <c r="AP24" s="42"/>
      <c r="AQ24" s="131"/>
      <c r="AR24" s="131"/>
      <c r="AS24" s="131"/>
      <c r="AT24" s="131"/>
      <c r="AU24" s="131"/>
      <c r="AV24" s="131"/>
      <c r="AW24" s="131"/>
      <c r="AX24" s="131"/>
      <c r="AY24" s="131"/>
      <c r="AZ24" s="131"/>
    </row>
    <row r="25" spans="1:52" s="11" customFormat="1" ht="80.25" customHeight="1">
      <c r="A25" s="16"/>
      <c r="B25" s="1373" t="str">
        <f>"(c) Attachment 3(" &amp; Basic!$B$2 &amp; ") :"</f>
        <v>(c) Attachment 3(TR-38) :</v>
      </c>
      <c r="C25" s="1373"/>
      <c r="D25" s="1545" t="s">
        <v>714</v>
      </c>
      <c r="E25" s="1545"/>
      <c r="F25" s="1545"/>
      <c r="G25" s="70"/>
      <c r="H25" s="70"/>
      <c r="I25" s="42"/>
      <c r="J25" s="42"/>
      <c r="K25" s="214"/>
      <c r="L25" s="214"/>
      <c r="M25" s="214"/>
      <c r="N25" s="214"/>
      <c r="O25" s="214"/>
      <c r="P25" s="214"/>
      <c r="Q25" s="214"/>
      <c r="R25" s="214"/>
      <c r="S25" s="214"/>
      <c r="T25" s="214"/>
      <c r="U25" s="214"/>
      <c r="V25" s="214"/>
      <c r="W25" s="214"/>
      <c r="X25" s="214"/>
      <c r="Y25" s="214"/>
      <c r="Z25" s="214"/>
      <c r="AA25" s="21"/>
      <c r="AB25" s="219"/>
      <c r="AC25" s="220"/>
      <c r="AD25" s="216"/>
      <c r="AE25" s="216"/>
      <c r="AF25" s="42"/>
      <c r="AG25" s="217">
        <v>22</v>
      </c>
      <c r="AH25" s="217" t="s">
        <v>289</v>
      </c>
      <c r="AI25" s="218"/>
      <c r="AJ25" s="218"/>
      <c r="AK25" s="218"/>
      <c r="AL25" s="218"/>
      <c r="AM25" s="42"/>
      <c r="AN25" s="42"/>
      <c r="AO25" s="42"/>
      <c r="AP25" s="42"/>
      <c r="AQ25" s="131"/>
      <c r="AR25" s="131"/>
      <c r="AS25" s="131"/>
      <c r="AT25" s="131"/>
      <c r="AU25" s="131"/>
      <c r="AV25" s="131"/>
      <c r="AW25" s="131"/>
      <c r="AX25" s="131"/>
      <c r="AY25" s="131"/>
      <c r="AZ25" s="131"/>
    </row>
    <row r="26" spans="1:52" s="11" customFormat="1" ht="49.5" hidden="1" customHeight="1">
      <c r="A26" s="16"/>
      <c r="B26" s="330"/>
      <c r="C26" s="330"/>
      <c r="D26" s="1550" t="s">
        <v>162</v>
      </c>
      <c r="E26" s="1550"/>
      <c r="F26" s="1550"/>
      <c r="G26" s="172"/>
      <c r="H26" s="270" t="e">
        <f>#REF!</f>
        <v>#REF!</v>
      </c>
      <c r="I26" s="42"/>
      <c r="J26" s="50"/>
      <c r="K26" s="78"/>
      <c r="L26" s="78"/>
      <c r="M26" s="78"/>
      <c r="N26" s="78"/>
      <c r="O26" s="78"/>
      <c r="P26" s="78"/>
      <c r="Q26" s="78"/>
      <c r="R26" s="78"/>
      <c r="S26" s="78"/>
      <c r="T26" s="78"/>
      <c r="U26" s="78"/>
      <c r="V26" s="78"/>
      <c r="W26" s="78"/>
      <c r="X26" s="78"/>
      <c r="Y26" s="78"/>
      <c r="Z26" s="214"/>
      <c r="AA26" s="42"/>
      <c r="AB26" s="219"/>
      <c r="AC26" s="220" t="s">
        <v>336</v>
      </c>
      <c r="AD26" s="216"/>
      <c r="AE26" s="216"/>
      <c r="AF26" s="42"/>
      <c r="AG26" s="217">
        <v>23</v>
      </c>
      <c r="AH26" s="217" t="s">
        <v>289</v>
      </c>
      <c r="AI26" s="218"/>
      <c r="AJ26" s="218"/>
      <c r="AK26" s="218"/>
      <c r="AL26" s="218"/>
      <c r="AM26" s="42"/>
      <c r="AN26" s="42"/>
      <c r="AO26" s="42"/>
      <c r="AP26" s="42"/>
      <c r="AQ26" s="131"/>
      <c r="AR26" s="131"/>
      <c r="AS26" s="131"/>
      <c r="AT26" s="131"/>
      <c r="AU26" s="131"/>
      <c r="AV26" s="131"/>
      <c r="AW26" s="131"/>
      <c r="AX26" s="131"/>
      <c r="AY26" s="131"/>
      <c r="AZ26" s="131"/>
    </row>
    <row r="27" spans="1:52" s="11" customFormat="1" ht="48" hidden="1" customHeight="1">
      <c r="A27" s="16"/>
      <c r="B27" s="330"/>
      <c r="C27" s="330"/>
      <c r="D27" s="1550" t="s">
        <v>163</v>
      </c>
      <c r="E27" s="1550"/>
      <c r="F27" s="1550"/>
      <c r="G27" s="172">
        <v>0</v>
      </c>
      <c r="H27" s="270" t="e">
        <f>#REF!</f>
        <v>#REF!</v>
      </c>
      <c r="I27" s="42"/>
      <c r="J27" s="184"/>
      <c r="K27" s="185"/>
      <c r="L27" s="185"/>
      <c r="M27" s="185"/>
      <c r="N27" s="185"/>
      <c r="O27" s="185"/>
      <c r="P27" s="185"/>
      <c r="Q27" s="185"/>
      <c r="R27" s="185"/>
      <c r="S27" s="185"/>
      <c r="T27" s="185"/>
      <c r="U27" s="185"/>
      <c r="V27" s="185"/>
      <c r="W27" s="185"/>
      <c r="X27" s="185"/>
      <c r="Y27" s="185"/>
      <c r="Z27" s="185"/>
      <c r="AA27" s="184"/>
      <c r="AB27" s="219"/>
      <c r="AC27" s="220" t="s">
        <v>337</v>
      </c>
      <c r="AD27" s="216"/>
      <c r="AE27" s="216"/>
      <c r="AF27" s="42"/>
      <c r="AG27" s="217">
        <v>24</v>
      </c>
      <c r="AH27" s="217" t="s">
        <v>289</v>
      </c>
      <c r="AI27" s="218"/>
      <c r="AJ27" s="218"/>
      <c r="AK27" s="218"/>
      <c r="AL27" s="218"/>
      <c r="AM27" s="42"/>
      <c r="AN27" s="42"/>
      <c r="AO27" s="42"/>
      <c r="AP27" s="42"/>
      <c r="AQ27" s="131"/>
      <c r="AR27" s="131"/>
      <c r="AS27" s="131"/>
      <c r="AT27" s="131"/>
      <c r="AU27" s="131"/>
      <c r="AV27" s="131"/>
      <c r="AW27" s="131"/>
      <c r="AX27" s="131"/>
      <c r="AY27" s="131"/>
      <c r="AZ27" s="131"/>
    </row>
    <row r="28" spans="1:52" ht="186.75" customHeight="1">
      <c r="B28" s="1373" t="str">
        <f>"(d) Attachment 4(" &amp; Basic!$B$2 &amp; ") :"</f>
        <v>(d) Attachment 4(TR-38) :</v>
      </c>
      <c r="C28" s="1373"/>
      <c r="D28" s="1545" t="s">
        <v>302</v>
      </c>
      <c r="E28" s="1545"/>
      <c r="F28" s="1545"/>
      <c r="G28" s="156"/>
      <c r="H28" s="70"/>
      <c r="AB28" s="219"/>
      <c r="AC28" s="220"/>
      <c r="AG28" s="217">
        <v>25</v>
      </c>
      <c r="AH28" s="217" t="s">
        <v>289</v>
      </c>
      <c r="AI28" s="218"/>
      <c r="AJ28" s="218"/>
      <c r="AK28" s="218"/>
      <c r="AL28" s="218"/>
      <c r="AQ28" s="133"/>
      <c r="AR28" s="133"/>
      <c r="AS28" s="133"/>
      <c r="AT28" s="133"/>
      <c r="AU28" s="133"/>
      <c r="AV28" s="133"/>
      <c r="AW28" s="133"/>
      <c r="AX28" s="133"/>
      <c r="AY28" s="133"/>
      <c r="AZ28" s="133"/>
    </row>
    <row r="29" spans="1:52" ht="69" customHeight="1">
      <c r="B29" s="1373" t="str">
        <f>"(e) Attachment 5(" &amp; Basic!$B$2 &amp; ") :"</f>
        <v>(e) Attachment 5(TR-38) :</v>
      </c>
      <c r="C29" s="1373"/>
      <c r="D29" s="1545" t="s">
        <v>56</v>
      </c>
      <c r="E29" s="1545"/>
      <c r="F29" s="1545"/>
      <c r="G29" s="70"/>
      <c r="H29" s="70"/>
      <c r="AB29" s="219"/>
      <c r="AC29" s="220"/>
      <c r="AG29" s="217">
        <v>26</v>
      </c>
      <c r="AH29" s="217" t="s">
        <v>289</v>
      </c>
      <c r="AI29" s="218"/>
      <c r="AJ29" s="218"/>
      <c r="AK29" s="218"/>
      <c r="AL29" s="218"/>
      <c r="AQ29" s="133"/>
      <c r="AR29" s="133"/>
      <c r="AS29" s="133"/>
      <c r="AT29" s="133"/>
      <c r="AU29" s="133"/>
      <c r="AV29" s="133"/>
      <c r="AW29" s="133"/>
      <c r="AX29" s="133"/>
      <c r="AY29" s="133"/>
      <c r="AZ29" s="133"/>
    </row>
    <row r="30" spans="1:52" ht="42" customHeight="1">
      <c r="B30" s="1373" t="str">
        <f>"(f) Attachment 5A(" &amp; Basic!$B$2 &amp; ") :"</f>
        <v>(f) Attachment 5A(TR-38) :</v>
      </c>
      <c r="C30" s="1373"/>
      <c r="D30" s="1545" t="s">
        <v>697</v>
      </c>
      <c r="E30" s="1545"/>
      <c r="F30" s="1545"/>
      <c r="G30" s="70"/>
      <c r="H30" s="70"/>
      <c r="AB30" s="219"/>
      <c r="AC30" s="220"/>
      <c r="AG30" s="217">
        <v>26</v>
      </c>
      <c r="AH30" s="217" t="s">
        <v>289</v>
      </c>
      <c r="AI30" s="218"/>
      <c r="AJ30" s="218"/>
      <c r="AK30" s="218"/>
      <c r="AL30" s="218"/>
      <c r="AQ30" s="133"/>
      <c r="AR30" s="133"/>
      <c r="AS30" s="133"/>
      <c r="AT30" s="133"/>
      <c r="AU30" s="133"/>
      <c r="AV30" s="133"/>
      <c r="AW30" s="133"/>
      <c r="AX30" s="133"/>
      <c r="AY30" s="133"/>
      <c r="AZ30" s="133"/>
    </row>
    <row r="31" spans="1:52" s="11" customFormat="1" ht="97.5" customHeight="1">
      <c r="A31" s="16"/>
      <c r="B31" s="1373" t="str">
        <f>"(g) Attachment 6(" &amp; Basic!$B$2 &amp; ") :"</f>
        <v>(g) Attachment 6(TR-38) :</v>
      </c>
      <c r="C31" s="1373"/>
      <c r="D31" s="1545" t="s">
        <v>57</v>
      </c>
      <c r="E31" s="1545"/>
      <c r="F31" s="1545"/>
      <c r="G31" s="70"/>
      <c r="H31" s="70"/>
      <c r="I31" s="42"/>
      <c r="J31" s="42"/>
      <c r="K31" s="214"/>
      <c r="L31" s="214"/>
      <c r="M31" s="214"/>
      <c r="N31" s="214"/>
      <c r="O31" s="214"/>
      <c r="P31" s="214"/>
      <c r="Q31" s="214"/>
      <c r="R31" s="214"/>
      <c r="S31" s="214"/>
      <c r="T31" s="214"/>
      <c r="U31" s="214"/>
      <c r="V31" s="214"/>
      <c r="W31" s="214"/>
      <c r="X31" s="214"/>
      <c r="Y31" s="214"/>
      <c r="Z31" s="214"/>
      <c r="AA31" s="42"/>
      <c r="AB31" s="219"/>
      <c r="AC31" s="220"/>
      <c r="AD31" s="216"/>
      <c r="AE31" s="216"/>
      <c r="AF31" s="42"/>
      <c r="AG31" s="217">
        <v>27</v>
      </c>
      <c r="AH31" s="217" t="s">
        <v>289</v>
      </c>
      <c r="AI31" s="218"/>
      <c r="AJ31" s="218"/>
      <c r="AK31" s="218"/>
      <c r="AL31" s="218"/>
      <c r="AM31" s="42"/>
      <c r="AN31" s="42"/>
      <c r="AO31" s="42"/>
      <c r="AP31" s="42"/>
      <c r="AQ31" s="131"/>
      <c r="AR31" s="131"/>
      <c r="AS31" s="131"/>
      <c r="AT31" s="131"/>
      <c r="AU31" s="131"/>
      <c r="AV31" s="131"/>
      <c r="AW31" s="131"/>
      <c r="AX31" s="131"/>
      <c r="AY31" s="131"/>
      <c r="AZ31" s="131"/>
    </row>
    <row r="32" spans="1:52" s="11" customFormat="1" ht="57" customHeight="1">
      <c r="A32" s="16"/>
      <c r="B32" s="1373" t="str">
        <f>"(h) Attachment 7(" &amp; Basic!$B$2 &amp; ") :"</f>
        <v>(h) Attachment 7(TR-38) :</v>
      </c>
      <c r="C32" s="1373"/>
      <c r="D32" s="1545" t="s">
        <v>467</v>
      </c>
      <c r="E32" s="1545"/>
      <c r="F32" s="1545"/>
      <c r="G32" s="71"/>
      <c r="H32" s="71"/>
      <c r="I32" s="42"/>
      <c r="J32" s="42"/>
      <c r="K32" s="214"/>
      <c r="L32" s="214"/>
      <c r="M32" s="214"/>
      <c r="N32" s="214"/>
      <c r="O32" s="214"/>
      <c r="P32" s="214"/>
      <c r="Q32" s="214"/>
      <c r="R32" s="214"/>
      <c r="S32" s="214"/>
      <c r="T32" s="214"/>
      <c r="U32" s="214"/>
      <c r="V32" s="214"/>
      <c r="W32" s="214"/>
      <c r="X32" s="214"/>
      <c r="Y32" s="214"/>
      <c r="Z32" s="214"/>
      <c r="AA32" s="42"/>
      <c r="AB32" s="219"/>
      <c r="AC32" s="220"/>
      <c r="AD32" s="216"/>
      <c r="AE32" s="216"/>
      <c r="AF32" s="42"/>
      <c r="AG32" s="217">
        <v>28</v>
      </c>
      <c r="AH32" s="217" t="s">
        <v>289</v>
      </c>
      <c r="AI32" s="218"/>
      <c r="AJ32" s="218"/>
      <c r="AK32" s="218"/>
      <c r="AL32" s="218"/>
      <c r="AM32" s="42"/>
      <c r="AN32" s="42"/>
      <c r="AO32" s="42"/>
      <c r="AP32" s="42"/>
      <c r="AQ32" s="131"/>
      <c r="AR32" s="131"/>
      <c r="AS32" s="131"/>
      <c r="AT32" s="131"/>
      <c r="AU32" s="131"/>
      <c r="AV32" s="131"/>
      <c r="AW32" s="131"/>
      <c r="AX32" s="131"/>
      <c r="AY32" s="131"/>
      <c r="AZ32" s="131"/>
    </row>
    <row r="33" spans="1:52" s="11" customFormat="1" ht="31.5" customHeight="1">
      <c r="A33" s="16"/>
      <c r="B33" s="1373" t="str">
        <f>"(i) Attachment 8(" &amp; Basic!$B$2 &amp; ") :"</f>
        <v>(i) Attachment 8(TR-38) :</v>
      </c>
      <c r="C33" s="1373"/>
      <c r="D33" s="1545" t="s">
        <v>303</v>
      </c>
      <c r="E33" s="1545"/>
      <c r="F33" s="1545"/>
      <c r="G33" s="70"/>
      <c r="H33" s="70"/>
      <c r="I33" s="42"/>
      <c r="J33" s="42"/>
      <c r="K33" s="214"/>
      <c r="L33" s="214"/>
      <c r="M33" s="214"/>
      <c r="N33" s="214"/>
      <c r="O33" s="214"/>
      <c r="P33" s="214"/>
      <c r="Q33" s="214"/>
      <c r="R33" s="214"/>
      <c r="S33" s="214"/>
      <c r="T33" s="214"/>
      <c r="U33" s="214"/>
      <c r="V33" s="214"/>
      <c r="W33" s="214"/>
      <c r="X33" s="214"/>
      <c r="Y33" s="214"/>
      <c r="Z33" s="214"/>
      <c r="AA33" s="42"/>
      <c r="AB33" s="219"/>
      <c r="AC33" s="220"/>
      <c r="AD33" s="216"/>
      <c r="AE33" s="216"/>
      <c r="AF33" s="42"/>
      <c r="AG33" s="217">
        <v>29</v>
      </c>
      <c r="AH33" s="217" t="s">
        <v>289</v>
      </c>
      <c r="AI33" s="218"/>
      <c r="AJ33" s="218"/>
      <c r="AK33" s="218"/>
      <c r="AL33" s="218"/>
      <c r="AM33" s="42"/>
      <c r="AN33" s="42"/>
      <c r="AO33" s="42"/>
      <c r="AP33" s="42"/>
      <c r="AQ33" s="131"/>
      <c r="AR33" s="131"/>
      <c r="AS33" s="131"/>
      <c r="AT33" s="131"/>
      <c r="AU33" s="131"/>
      <c r="AV33" s="131"/>
      <c r="AW33" s="131"/>
      <c r="AX33" s="131"/>
      <c r="AY33" s="131"/>
      <c r="AZ33" s="131"/>
    </row>
    <row r="34" spans="1:52" s="11" customFormat="1" ht="31.5" customHeight="1">
      <c r="A34" s="16"/>
      <c r="B34" s="1373" t="str">
        <f>"(j) Attachment 9(" &amp; Basic!$B$2 &amp; ") :"</f>
        <v>(j) Attachment 9(TR-38) :</v>
      </c>
      <c r="C34" s="1373"/>
      <c r="D34" s="1545" t="s">
        <v>58</v>
      </c>
      <c r="E34" s="1545"/>
      <c r="F34" s="1545"/>
      <c r="G34" s="70"/>
      <c r="H34" s="70"/>
      <c r="I34" s="42"/>
      <c r="J34" s="42"/>
      <c r="K34" s="214"/>
      <c r="L34" s="214"/>
      <c r="M34" s="214"/>
      <c r="N34" s="214"/>
      <c r="O34" s="214"/>
      <c r="P34" s="214"/>
      <c r="Q34" s="214"/>
      <c r="R34" s="214"/>
      <c r="S34" s="214"/>
      <c r="T34" s="214"/>
      <c r="U34" s="214"/>
      <c r="V34" s="214"/>
      <c r="W34" s="214"/>
      <c r="X34" s="214"/>
      <c r="Y34" s="214"/>
      <c r="Z34" s="214"/>
      <c r="AA34" s="42"/>
      <c r="AB34" s="219"/>
      <c r="AC34" s="220"/>
      <c r="AD34" s="216"/>
      <c r="AE34" s="216"/>
      <c r="AF34" s="42"/>
      <c r="AG34" s="217">
        <v>30</v>
      </c>
      <c r="AH34" s="217" t="s">
        <v>289</v>
      </c>
      <c r="AI34" s="218"/>
      <c r="AJ34" s="218"/>
      <c r="AK34" s="218"/>
      <c r="AL34" s="218"/>
      <c r="AM34" s="42"/>
      <c r="AN34" s="42"/>
      <c r="AO34" s="42"/>
      <c r="AP34" s="42"/>
      <c r="AQ34" s="131"/>
      <c r="AR34" s="131"/>
      <c r="AS34" s="131"/>
      <c r="AT34" s="131"/>
      <c r="AU34" s="131"/>
      <c r="AV34" s="131"/>
      <c r="AW34" s="131"/>
      <c r="AX34" s="131"/>
      <c r="AY34" s="131"/>
      <c r="AZ34" s="131"/>
    </row>
    <row r="35" spans="1:52" s="11" customFormat="1" ht="31.5" customHeight="1">
      <c r="A35" s="16"/>
      <c r="B35" s="1373" t="str">
        <f>"(k) Attachment 10(" &amp; Basic!$B$2 &amp; ") :"</f>
        <v>(k) Attachment 10(TR-38) :</v>
      </c>
      <c r="C35" s="1373"/>
      <c r="D35" s="1545" t="s">
        <v>59</v>
      </c>
      <c r="E35" s="1545"/>
      <c r="F35" s="1545"/>
      <c r="G35" s="70"/>
      <c r="H35" s="70"/>
      <c r="I35" s="42"/>
      <c r="J35" s="42"/>
      <c r="K35" s="214"/>
      <c r="L35" s="214"/>
      <c r="M35" s="214"/>
      <c r="N35" s="214"/>
      <c r="O35" s="214"/>
      <c r="P35" s="214"/>
      <c r="Q35" s="214"/>
      <c r="R35" s="214"/>
      <c r="S35" s="214"/>
      <c r="T35" s="214"/>
      <c r="U35" s="214"/>
      <c r="V35" s="214"/>
      <c r="W35" s="214"/>
      <c r="X35" s="214"/>
      <c r="Y35" s="214"/>
      <c r="Z35" s="214"/>
      <c r="AA35" s="42"/>
      <c r="AB35" s="219"/>
      <c r="AC35" s="220"/>
      <c r="AD35" s="216"/>
      <c r="AE35" s="216"/>
      <c r="AF35" s="42"/>
      <c r="AG35" s="217">
        <v>31</v>
      </c>
      <c r="AH35" s="217" t="s">
        <v>109</v>
      </c>
      <c r="AI35" s="218"/>
      <c r="AJ35" s="218"/>
      <c r="AK35" s="218"/>
      <c r="AL35" s="218"/>
      <c r="AM35" s="42"/>
      <c r="AN35" s="42"/>
      <c r="AO35" s="42"/>
      <c r="AP35" s="42"/>
      <c r="AQ35" s="131"/>
      <c r="AR35" s="131"/>
      <c r="AS35" s="131"/>
      <c r="AT35" s="131"/>
      <c r="AU35" s="131"/>
      <c r="AV35" s="131"/>
      <c r="AW35" s="131"/>
      <c r="AX35" s="131"/>
      <c r="AY35" s="131"/>
      <c r="AZ35" s="131"/>
    </row>
    <row r="36" spans="1:52" s="11" customFormat="1" ht="31.5" customHeight="1">
      <c r="A36" s="16"/>
      <c r="B36" s="1373" t="str">
        <f>"(l) Attachment 11(" &amp; Basic!$B$2 &amp; ") :"</f>
        <v>(l) Attachment 11(TR-38) :</v>
      </c>
      <c r="C36" s="1373"/>
      <c r="D36" s="1545" t="s">
        <v>60</v>
      </c>
      <c r="E36" s="1545"/>
      <c r="F36" s="1545"/>
      <c r="G36" s="70"/>
      <c r="H36" s="70"/>
      <c r="I36" s="42"/>
      <c r="J36" s="42"/>
      <c r="K36" s="214"/>
      <c r="L36" s="214"/>
      <c r="M36" s="214"/>
      <c r="N36" s="214"/>
      <c r="O36" s="214"/>
      <c r="P36" s="214"/>
      <c r="Q36" s="214"/>
      <c r="R36" s="214"/>
      <c r="S36" s="214"/>
      <c r="T36" s="214"/>
      <c r="U36" s="214"/>
      <c r="V36" s="214"/>
      <c r="W36" s="214"/>
      <c r="X36" s="214"/>
      <c r="Y36" s="214"/>
      <c r="Z36" s="214"/>
      <c r="AA36" s="42"/>
      <c r="AB36" s="219"/>
      <c r="AC36" s="220"/>
      <c r="AD36" s="216"/>
      <c r="AE36" s="216"/>
      <c r="AF36" s="42"/>
      <c r="AG36" s="42"/>
      <c r="AH36" s="42"/>
      <c r="AI36" s="42"/>
      <c r="AJ36" s="42"/>
      <c r="AK36" s="42"/>
      <c r="AL36" s="42"/>
      <c r="AM36" s="42"/>
      <c r="AN36" s="42"/>
      <c r="AO36" s="42"/>
      <c r="AP36" s="42"/>
      <c r="AQ36" s="131"/>
      <c r="AR36" s="131"/>
      <c r="AS36" s="131"/>
      <c r="AT36" s="131"/>
      <c r="AU36" s="131"/>
      <c r="AV36" s="131"/>
      <c r="AW36" s="131"/>
      <c r="AX36" s="131"/>
      <c r="AY36" s="131"/>
      <c r="AZ36" s="131"/>
    </row>
    <row r="37" spans="1:52" s="11" customFormat="1" ht="46.5" customHeight="1">
      <c r="A37" s="16"/>
      <c r="B37" s="1373" t="str">
        <f>"(m) Attachment 12(" &amp; Basic!$B$2 &amp; ") :"</f>
        <v>(m) Attachment 12(TR-38) :</v>
      </c>
      <c r="C37" s="1373"/>
      <c r="D37" s="1545" t="s">
        <v>281</v>
      </c>
      <c r="E37" s="1545"/>
      <c r="F37" s="1545"/>
      <c r="G37" s="70"/>
      <c r="H37" s="70"/>
      <c r="I37" s="42"/>
      <c r="J37" s="42"/>
      <c r="K37" s="214"/>
      <c r="L37" s="214"/>
      <c r="M37" s="214"/>
      <c r="N37" s="214"/>
      <c r="O37" s="214"/>
      <c r="P37" s="214"/>
      <c r="Q37" s="214"/>
      <c r="R37" s="214"/>
      <c r="S37" s="214"/>
      <c r="T37" s="214"/>
      <c r="U37" s="214"/>
      <c r="V37" s="214"/>
      <c r="W37" s="214"/>
      <c r="X37" s="214"/>
      <c r="Y37" s="214"/>
      <c r="Z37" s="214"/>
      <c r="AA37" s="42"/>
      <c r="AB37" s="219"/>
      <c r="AC37" s="220"/>
      <c r="AD37" s="216"/>
      <c r="AE37" s="216"/>
      <c r="AF37" s="42"/>
      <c r="AG37" s="42"/>
      <c r="AH37" s="42"/>
      <c r="AI37" s="42"/>
      <c r="AJ37" s="42"/>
      <c r="AK37" s="42"/>
      <c r="AL37" s="42"/>
      <c r="AM37" s="42"/>
      <c r="AN37" s="42"/>
      <c r="AO37" s="42"/>
      <c r="AP37" s="42"/>
      <c r="AQ37" s="131"/>
      <c r="AR37" s="131"/>
      <c r="AS37" s="131"/>
      <c r="AT37" s="131"/>
      <c r="AU37" s="131"/>
      <c r="AV37" s="131"/>
      <c r="AW37" s="131"/>
      <c r="AX37" s="131"/>
      <c r="AY37" s="131"/>
      <c r="AZ37" s="131"/>
    </row>
    <row r="38" spans="1:52" s="11" customFormat="1" ht="30.75" customHeight="1">
      <c r="A38" s="16"/>
      <c r="B38" s="1373" t="str">
        <f>"(n) Attachment 13(" &amp; Basic!$B$2 &amp; ") :"</f>
        <v>(n) Attachment 13(TR-38) :</v>
      </c>
      <c r="C38" s="1373"/>
      <c r="D38" s="1545" t="s">
        <v>282</v>
      </c>
      <c r="E38" s="1545"/>
      <c r="F38" s="1545"/>
      <c r="G38" s="70"/>
      <c r="H38" s="70"/>
      <c r="I38" s="42"/>
      <c r="J38" s="42"/>
      <c r="K38" s="214"/>
      <c r="L38" s="214"/>
      <c r="M38" s="214"/>
      <c r="N38" s="214"/>
      <c r="O38" s="214"/>
      <c r="P38" s="214"/>
      <c r="Q38" s="214"/>
      <c r="R38" s="214"/>
      <c r="S38" s="214"/>
      <c r="T38" s="214"/>
      <c r="U38" s="214"/>
      <c r="V38" s="214"/>
      <c r="W38" s="214"/>
      <c r="X38" s="214"/>
      <c r="Y38" s="214"/>
      <c r="Z38" s="214"/>
      <c r="AA38" s="42"/>
      <c r="AB38" s="219"/>
      <c r="AC38" s="220"/>
      <c r="AD38" s="216"/>
      <c r="AE38" s="216"/>
      <c r="AF38" s="42"/>
      <c r="AG38" s="42"/>
      <c r="AH38" s="42"/>
      <c r="AI38" s="42"/>
      <c r="AJ38" s="42"/>
      <c r="AK38" s="42"/>
      <c r="AL38" s="42"/>
      <c r="AM38" s="42"/>
      <c r="AN38" s="42"/>
      <c r="AO38" s="42"/>
      <c r="AP38" s="42"/>
      <c r="AQ38" s="131"/>
      <c r="AR38" s="131"/>
      <c r="AS38" s="131"/>
      <c r="AT38" s="131"/>
      <c r="AU38" s="131"/>
      <c r="AV38" s="131"/>
      <c r="AW38" s="131"/>
      <c r="AX38" s="131"/>
      <c r="AY38" s="131"/>
      <c r="AZ38" s="131"/>
    </row>
    <row r="39" spans="1:52" s="11" customFormat="1" ht="46.5" customHeight="1">
      <c r="A39" s="16"/>
      <c r="B39" s="1373" t="str">
        <f>"(o) Attachment 14(" &amp; Basic!$B$2 &amp; ") :"</f>
        <v>(o) Attachment 14(TR-38) :</v>
      </c>
      <c r="C39" s="1373"/>
      <c r="D39" s="1545" t="s">
        <v>61</v>
      </c>
      <c r="E39" s="1545"/>
      <c r="F39" s="1545"/>
      <c r="G39" s="70"/>
      <c r="H39" s="70"/>
      <c r="I39" s="42"/>
      <c r="J39" s="42"/>
      <c r="K39" s="214"/>
      <c r="L39" s="214"/>
      <c r="M39" s="214"/>
      <c r="N39" s="214"/>
      <c r="O39" s="214"/>
      <c r="P39" s="214"/>
      <c r="Q39" s="214"/>
      <c r="R39" s="214"/>
      <c r="S39" s="214"/>
      <c r="T39" s="214"/>
      <c r="U39" s="214"/>
      <c r="V39" s="214"/>
      <c r="W39" s="214"/>
      <c r="X39" s="214"/>
      <c r="Y39" s="214"/>
      <c r="Z39" s="214"/>
      <c r="AA39" s="42"/>
      <c r="AB39" s="219"/>
      <c r="AC39" s="220"/>
      <c r="AD39" s="216"/>
      <c r="AE39" s="216"/>
      <c r="AF39" s="42"/>
      <c r="AG39" s="42"/>
      <c r="AH39" s="42"/>
      <c r="AI39" s="42"/>
      <c r="AJ39" s="42"/>
      <c r="AK39" s="42"/>
      <c r="AL39" s="42"/>
      <c r="AM39" s="42"/>
      <c r="AN39" s="42"/>
      <c r="AO39" s="42"/>
      <c r="AP39" s="42"/>
      <c r="AQ39" s="131"/>
      <c r="AR39" s="131"/>
      <c r="AS39" s="131"/>
      <c r="AT39" s="131"/>
      <c r="AU39" s="131"/>
      <c r="AV39" s="131"/>
      <c r="AW39" s="131"/>
      <c r="AX39" s="131"/>
      <c r="AY39" s="131"/>
      <c r="AZ39" s="131"/>
    </row>
    <row r="40" spans="1:52" s="11" customFormat="1" ht="63" customHeight="1">
      <c r="A40" s="16"/>
      <c r="B40" s="1373" t="str">
        <f>"(p) Attachment 15(" &amp; Basic!$B$2 &amp; ") :"</f>
        <v>(p) Attachment 15(TR-38) :</v>
      </c>
      <c r="C40" s="1373"/>
      <c r="D40" s="1545" t="s">
        <v>969</v>
      </c>
      <c r="E40" s="1545"/>
      <c r="F40" s="1545"/>
      <c r="G40" s="70"/>
      <c r="H40" s="70"/>
      <c r="I40" s="42"/>
      <c r="J40" s="42"/>
      <c r="K40" s="214"/>
      <c r="L40" s="214"/>
      <c r="M40" s="214"/>
      <c r="N40" s="214"/>
      <c r="O40" s="214"/>
      <c r="P40" s="214"/>
      <c r="Q40" s="214"/>
      <c r="R40" s="214"/>
      <c r="S40" s="214"/>
      <c r="T40" s="214"/>
      <c r="U40" s="214"/>
      <c r="V40" s="214"/>
      <c r="W40" s="214"/>
      <c r="X40" s="214"/>
      <c r="Y40" s="214"/>
      <c r="Z40" s="214"/>
      <c r="AA40" s="42"/>
      <c r="AB40" s="219"/>
      <c r="AC40" s="220"/>
      <c r="AD40" s="216"/>
      <c r="AE40" s="216"/>
      <c r="AF40" s="42"/>
      <c r="AG40" s="42"/>
      <c r="AH40" s="42"/>
      <c r="AI40" s="42"/>
      <c r="AJ40" s="42"/>
      <c r="AK40" s="42"/>
      <c r="AL40" s="42"/>
      <c r="AM40" s="42"/>
      <c r="AN40" s="42"/>
      <c r="AO40" s="42"/>
      <c r="AP40" s="42"/>
      <c r="AQ40" s="131"/>
      <c r="AR40" s="131"/>
      <c r="AS40" s="131"/>
      <c r="AT40" s="131"/>
      <c r="AU40" s="131"/>
      <c r="AV40" s="131"/>
      <c r="AW40" s="131"/>
      <c r="AX40" s="131"/>
      <c r="AY40" s="131"/>
      <c r="AZ40" s="131"/>
    </row>
    <row r="41" spans="1:52" s="11" customFormat="1" ht="28.5" customHeight="1">
      <c r="A41" s="16"/>
      <c r="B41" s="1373" t="str">
        <f>"(q) Attachment 16(" &amp; Basic!$B$2 &amp; ") :"</f>
        <v>(q) Attachment 16(TR-38) :</v>
      </c>
      <c r="C41" s="1373"/>
      <c r="D41" s="1545" t="s">
        <v>283</v>
      </c>
      <c r="E41" s="1545"/>
      <c r="F41" s="1545"/>
      <c r="G41" s="70"/>
      <c r="H41" s="70"/>
      <c r="I41" s="42"/>
      <c r="J41" s="42"/>
      <c r="K41" s="214"/>
      <c r="L41" s="214"/>
      <c r="M41" s="214"/>
      <c r="N41" s="214"/>
      <c r="O41" s="214"/>
      <c r="P41" s="214"/>
      <c r="Q41" s="214"/>
      <c r="R41" s="214"/>
      <c r="S41" s="214"/>
      <c r="T41" s="214"/>
      <c r="U41" s="214"/>
      <c r="V41" s="214"/>
      <c r="W41" s="214"/>
      <c r="X41" s="214"/>
      <c r="Y41" s="214"/>
      <c r="Z41" s="214"/>
      <c r="AA41" s="42"/>
      <c r="AB41" s="219"/>
      <c r="AC41" s="220"/>
      <c r="AD41" s="216"/>
      <c r="AE41" s="216"/>
      <c r="AF41" s="42"/>
      <c r="AG41" s="42"/>
      <c r="AH41" s="42"/>
      <c r="AI41" s="42"/>
      <c r="AJ41" s="42"/>
      <c r="AK41" s="42"/>
      <c r="AL41" s="42"/>
      <c r="AM41" s="42"/>
      <c r="AN41" s="42"/>
      <c r="AO41" s="42"/>
      <c r="AP41" s="42"/>
      <c r="AQ41" s="131"/>
      <c r="AR41" s="131"/>
      <c r="AS41" s="131"/>
      <c r="AT41" s="131"/>
      <c r="AU41" s="131"/>
      <c r="AV41" s="131"/>
      <c r="AW41" s="131"/>
      <c r="AX41" s="131"/>
      <c r="AY41" s="131"/>
      <c r="AZ41" s="131"/>
    </row>
    <row r="42" spans="1:52" ht="28.5" customHeight="1">
      <c r="B42" s="1373" t="str">
        <f>"(r) Attachment 17(" &amp; Basic!$B$2 &amp; ") :"</f>
        <v>(r) Attachment 17(TR-38) :</v>
      </c>
      <c r="C42" s="1373"/>
      <c r="D42" s="1545" t="s">
        <v>500</v>
      </c>
      <c r="E42" s="1545"/>
      <c r="F42" s="1545"/>
      <c r="G42" s="70"/>
      <c r="H42" s="70"/>
      <c r="AB42" s="219"/>
      <c r="AC42" s="220"/>
      <c r="AQ42" s="133"/>
      <c r="AR42" s="133"/>
      <c r="AS42" s="133"/>
      <c r="AT42" s="133"/>
      <c r="AU42" s="133"/>
      <c r="AV42" s="133"/>
      <c r="AW42" s="133"/>
      <c r="AX42" s="133"/>
      <c r="AY42" s="133"/>
      <c r="AZ42" s="133"/>
    </row>
    <row r="43" spans="1:52" ht="28.5" customHeight="1">
      <c r="B43" s="1373" t="str">
        <f>"(s) Attachment 18(" &amp; Basic!$B$2 &amp; ") :"</f>
        <v>(s) Attachment 18(TR-38) :</v>
      </c>
      <c r="C43" s="1373"/>
      <c r="D43" s="287" t="s">
        <v>505</v>
      </c>
      <c r="E43" s="287"/>
      <c r="F43" s="287"/>
      <c r="G43" s="70"/>
      <c r="H43" s="70"/>
      <c r="AB43" s="219"/>
      <c r="AC43" s="220"/>
      <c r="AQ43" s="133"/>
      <c r="AR43" s="133"/>
      <c r="AS43" s="133"/>
      <c r="AT43" s="133"/>
      <c r="AU43" s="133"/>
      <c r="AV43" s="133"/>
      <c r="AW43" s="133"/>
      <c r="AX43" s="133"/>
      <c r="AY43" s="133"/>
      <c r="AZ43" s="133"/>
    </row>
    <row r="44" spans="1:52" ht="28.5" customHeight="1">
      <c r="B44" s="1373" t="str">
        <f>"(t) Attachment 19(" &amp; Basic!$B$2 &amp; ") :"</f>
        <v>(t) Attachment 19(TR-38) :</v>
      </c>
      <c r="C44" s="1373"/>
      <c r="D44" s="1545" t="s">
        <v>284</v>
      </c>
      <c r="E44" s="1545"/>
      <c r="F44" s="1545"/>
      <c r="G44" s="70"/>
      <c r="H44" s="70"/>
      <c r="AB44" s="219"/>
      <c r="AC44" s="220"/>
      <c r="AQ44" s="133"/>
      <c r="AR44" s="133"/>
      <c r="AS44" s="133"/>
      <c r="AT44" s="133"/>
      <c r="AU44" s="133"/>
      <c r="AV44" s="133"/>
      <c r="AW44" s="133"/>
      <c r="AX44" s="133"/>
      <c r="AY44" s="133"/>
      <c r="AZ44" s="133"/>
    </row>
    <row r="45" spans="1:52" ht="43.5" customHeight="1">
      <c r="B45" s="1373" t="str">
        <f>"(u) Attachment 20(" &amp; Basic!$B$2 &amp; ") :"</f>
        <v>(u) Attachment 20(TR-38) :</v>
      </c>
      <c r="C45" s="1373"/>
      <c r="D45" s="1373" t="s">
        <v>532</v>
      </c>
      <c r="E45" s="1373"/>
      <c r="F45" s="1373"/>
      <c r="G45" s="70"/>
      <c r="H45" s="70"/>
      <c r="AB45" s="219"/>
      <c r="AC45" s="220"/>
      <c r="AQ45" s="133"/>
      <c r="AR45" s="133"/>
      <c r="AS45" s="133"/>
      <c r="AT45" s="133"/>
      <c r="AU45" s="133"/>
      <c r="AV45" s="133"/>
      <c r="AW45" s="133"/>
      <c r="AX45" s="133"/>
      <c r="AY45" s="133"/>
      <c r="AZ45" s="133"/>
    </row>
    <row r="46" spans="1:52" ht="43.5" customHeight="1">
      <c r="B46" s="1373" t="str">
        <f>"(v) Attachment 21(" &amp; Basic!$B$2 &amp; ") :"</f>
        <v>(v) Attachment 21(TR-38) :</v>
      </c>
      <c r="C46" s="1373"/>
      <c r="D46" s="1373" t="s">
        <v>866</v>
      </c>
      <c r="E46" s="1373"/>
      <c r="F46" s="1373"/>
      <c r="G46" s="70"/>
      <c r="H46" s="70"/>
      <c r="AB46" s="219"/>
      <c r="AC46" s="220"/>
      <c r="AQ46" s="133"/>
      <c r="AR46" s="133"/>
      <c r="AS46" s="133"/>
      <c r="AT46" s="133"/>
      <c r="AU46" s="133"/>
      <c r="AV46" s="133"/>
      <c r="AW46" s="133"/>
      <c r="AX46" s="133"/>
      <c r="AY46" s="133"/>
      <c r="AZ46" s="133"/>
    </row>
    <row r="47" spans="1:52" ht="96" customHeight="1">
      <c r="B47" s="1373" t="str">
        <f>"(w) Attachment 22(" &amp; Basic!$B$2 &amp; ") :"</f>
        <v>(w) Attachment 22(TR-38) :</v>
      </c>
      <c r="C47" s="1373"/>
      <c r="D47" s="1373" t="s">
        <v>867</v>
      </c>
      <c r="E47" s="1373"/>
      <c r="F47" s="1373"/>
      <c r="G47" s="70"/>
      <c r="H47" s="70"/>
      <c r="AB47" s="219"/>
      <c r="AC47" s="220"/>
      <c r="AQ47" s="133"/>
      <c r="AR47" s="133"/>
      <c r="AS47" s="133"/>
      <c r="AT47" s="133"/>
      <c r="AU47" s="133"/>
      <c r="AV47" s="133"/>
      <c r="AW47" s="133"/>
      <c r="AX47" s="133"/>
      <c r="AY47" s="133"/>
      <c r="AZ47" s="133"/>
    </row>
    <row r="48" spans="1:52" ht="44.25" customHeight="1">
      <c r="B48" s="1373" t="str">
        <f>"(x) Attachment 23(" &amp; Basic!$B$2 &amp; ") :"</f>
        <v>(x) Attachment 23(TR-38) :</v>
      </c>
      <c r="C48" s="1373"/>
      <c r="D48" s="1542" t="s">
        <v>858</v>
      </c>
      <c r="E48" s="1542"/>
      <c r="F48" s="1542"/>
      <c r="G48" s="70"/>
      <c r="H48" s="70"/>
      <c r="AB48" s="219"/>
      <c r="AC48" s="220"/>
      <c r="AQ48" s="133"/>
      <c r="AR48" s="133"/>
      <c r="AS48" s="133"/>
      <c r="AT48" s="133"/>
      <c r="AU48" s="133"/>
      <c r="AV48" s="133"/>
      <c r="AW48" s="133"/>
      <c r="AX48" s="133"/>
      <c r="AY48" s="133"/>
      <c r="AZ48" s="133"/>
    </row>
    <row r="49" spans="1:52" ht="42" customHeight="1">
      <c r="B49" s="1373" t="str">
        <f>"(y) Attachment 24(" &amp; Basic!$B$2 &amp; ") :"</f>
        <v>(y) Attachment 24(TR-38) :</v>
      </c>
      <c r="C49" s="1373"/>
      <c r="D49" s="1373" t="s">
        <v>859</v>
      </c>
      <c r="E49" s="1373"/>
      <c r="F49" s="1373"/>
      <c r="G49" s="70"/>
      <c r="H49" s="70"/>
      <c r="AB49" s="219"/>
      <c r="AC49" s="220"/>
      <c r="AQ49" s="133"/>
      <c r="AR49" s="133"/>
      <c r="AS49" s="133"/>
      <c r="AT49" s="133"/>
      <c r="AU49" s="133"/>
      <c r="AV49" s="133"/>
      <c r="AW49" s="133"/>
      <c r="AX49" s="133"/>
      <c r="AY49" s="133"/>
      <c r="AZ49" s="133"/>
    </row>
    <row r="50" spans="1:52" ht="40.5" customHeight="1">
      <c r="B50" s="1373" t="str">
        <f>"(z) Attachment 25(" &amp; Basic!$B$2 &amp; ") :"</f>
        <v>(z) Attachment 25(TR-38) :</v>
      </c>
      <c r="C50" s="1373"/>
      <c r="D50" s="1373" t="s">
        <v>698</v>
      </c>
      <c r="E50" s="1373"/>
      <c r="F50" s="1373"/>
      <c r="G50" s="70"/>
      <c r="H50" s="70"/>
      <c r="AB50" s="219"/>
      <c r="AC50" s="220"/>
      <c r="AQ50" s="133"/>
      <c r="AR50" s="133"/>
      <c r="AS50" s="133"/>
      <c r="AT50" s="133"/>
      <c r="AU50" s="133"/>
      <c r="AV50" s="133"/>
      <c r="AW50" s="133"/>
      <c r="AX50" s="133"/>
      <c r="AY50" s="133"/>
      <c r="AZ50" s="133"/>
    </row>
    <row r="51" spans="1:52" ht="40.5" customHeight="1">
      <c r="B51" s="1373" t="str">
        <f>"(aa) Attachment 26(" &amp; Basic!$B$2 &amp; ") :"</f>
        <v>(aa) Attachment 26(TR-38) :</v>
      </c>
      <c r="C51" s="1373"/>
      <c r="D51" s="1373" t="s">
        <v>860</v>
      </c>
      <c r="E51" s="1373"/>
      <c r="F51" s="1373"/>
      <c r="G51" s="70"/>
      <c r="H51" s="70"/>
      <c r="AB51" s="219"/>
      <c r="AC51" s="220"/>
      <c r="AQ51" s="133"/>
      <c r="AR51" s="133"/>
      <c r="AS51" s="133"/>
      <c r="AT51" s="133"/>
      <c r="AU51" s="133"/>
      <c r="AV51" s="133"/>
      <c r="AW51" s="133"/>
      <c r="AX51" s="133"/>
      <c r="AY51" s="133"/>
      <c r="AZ51" s="133"/>
    </row>
    <row r="52" spans="1:52" ht="40.5" customHeight="1">
      <c r="B52" s="1373" t="str">
        <f>"(bb) Attachment 27(" &amp; Basic!$B$2 &amp; ") :"</f>
        <v>(bb) Attachment 27(TR-38) :</v>
      </c>
      <c r="C52" s="1373"/>
      <c r="D52" s="1373" t="s">
        <v>995</v>
      </c>
      <c r="E52" s="1373"/>
      <c r="F52" s="1373"/>
      <c r="G52" s="70"/>
      <c r="H52" s="70"/>
      <c r="AB52" s="880"/>
      <c r="AC52" s="881"/>
      <c r="AQ52" s="133"/>
      <c r="AR52" s="133"/>
      <c r="AS52" s="133"/>
      <c r="AT52" s="133"/>
      <c r="AU52" s="133"/>
      <c r="AV52" s="133"/>
      <c r="AW52" s="133"/>
      <c r="AX52" s="133"/>
      <c r="AY52" s="133"/>
      <c r="AZ52" s="133"/>
    </row>
    <row r="53" spans="1:52" ht="33" customHeight="1">
      <c r="B53" s="1373" t="str">
        <f>"(cc) Attachment 28(" &amp; Basic!$B$2 &amp; ") :"</f>
        <v>(cc) Attachment 28(TR-38) :</v>
      </c>
      <c r="C53" s="1373"/>
      <c r="D53" s="1373" t="s">
        <v>996</v>
      </c>
      <c r="E53" s="1373"/>
      <c r="F53" s="1373"/>
      <c r="G53" s="70"/>
      <c r="H53" s="70"/>
      <c r="AB53" s="219"/>
      <c r="AC53" s="220"/>
      <c r="AQ53" s="133"/>
      <c r="AR53" s="133"/>
      <c r="AS53" s="133"/>
      <c r="AT53" s="133"/>
      <c r="AU53" s="133"/>
      <c r="AV53" s="133"/>
      <c r="AW53" s="133"/>
      <c r="AX53" s="133"/>
      <c r="AY53" s="133"/>
      <c r="AZ53" s="133"/>
    </row>
    <row r="54" spans="1:52" ht="63" customHeight="1">
      <c r="A54" s="68">
        <v>3</v>
      </c>
      <c r="B54" s="1544" t="s">
        <v>62</v>
      </c>
      <c r="C54" s="1544"/>
      <c r="D54" s="1544"/>
      <c r="E54" s="1544"/>
      <c r="F54" s="1544"/>
      <c r="G54" s="72"/>
      <c r="H54" s="72"/>
      <c r="AB54" s="219"/>
      <c r="AC54" s="220"/>
      <c r="AQ54" s="133"/>
      <c r="AR54" s="133"/>
      <c r="AS54" s="133"/>
      <c r="AT54" s="133"/>
      <c r="AU54" s="133"/>
      <c r="AV54" s="133"/>
      <c r="AW54" s="133"/>
      <c r="AX54" s="133"/>
      <c r="AY54" s="133"/>
      <c r="AZ54" s="133"/>
    </row>
    <row r="55" spans="1:52" ht="64.5" customHeight="1">
      <c r="A55" s="68">
        <v>3.1</v>
      </c>
      <c r="B55" s="1544" t="s">
        <v>327</v>
      </c>
      <c r="C55" s="1544"/>
      <c r="D55" s="1544"/>
      <c r="E55" s="1544"/>
      <c r="F55" s="1544"/>
      <c r="G55" s="72"/>
      <c r="H55" s="72"/>
      <c r="AB55" s="219"/>
      <c r="AC55" s="220"/>
      <c r="AQ55" s="133"/>
      <c r="AR55" s="133"/>
      <c r="AS55" s="133"/>
      <c r="AT55" s="133"/>
      <c r="AU55" s="133"/>
      <c r="AV55" s="133"/>
      <c r="AW55" s="133"/>
      <c r="AX55" s="133"/>
      <c r="AY55" s="133"/>
      <c r="AZ55" s="133"/>
    </row>
    <row r="56" spans="1:52" ht="64.5" customHeight="1">
      <c r="A56" s="68">
        <v>3.2</v>
      </c>
      <c r="B56" s="1544" t="s">
        <v>328</v>
      </c>
      <c r="C56" s="1544"/>
      <c r="D56" s="1544"/>
      <c r="E56" s="1544"/>
      <c r="F56" s="1544"/>
      <c r="G56" s="72"/>
      <c r="H56" s="72"/>
      <c r="AB56" s="219"/>
      <c r="AC56" s="220"/>
      <c r="AQ56" s="133"/>
      <c r="AR56" s="133"/>
      <c r="AS56" s="133"/>
      <c r="AT56" s="133"/>
      <c r="AU56" s="133"/>
      <c r="AV56" s="133"/>
      <c r="AW56" s="133"/>
      <c r="AX56" s="133"/>
      <c r="AY56" s="133"/>
      <c r="AZ56" s="133"/>
    </row>
    <row r="57" spans="1:52" s="11" customFormat="1" ht="60" customHeight="1">
      <c r="A57" s="68">
        <v>4</v>
      </c>
      <c r="B57" s="1544" t="s">
        <v>475</v>
      </c>
      <c r="C57" s="1544"/>
      <c r="D57" s="1544"/>
      <c r="E57" s="1544"/>
      <c r="F57" s="1544"/>
      <c r="G57" s="72"/>
      <c r="H57" s="72"/>
      <c r="I57" s="42"/>
      <c r="J57" s="42"/>
      <c r="K57" s="214"/>
      <c r="L57" s="214"/>
      <c r="M57" s="214"/>
      <c r="N57" s="214"/>
      <c r="O57" s="214"/>
      <c r="P57" s="214"/>
      <c r="Q57" s="214"/>
      <c r="R57" s="214"/>
      <c r="S57" s="214"/>
      <c r="T57" s="214"/>
      <c r="U57" s="214"/>
      <c r="V57" s="214"/>
      <c r="W57" s="214"/>
      <c r="X57" s="214"/>
      <c r="Y57" s="214"/>
      <c r="Z57" s="214"/>
      <c r="AA57" s="42"/>
      <c r="AB57" s="219"/>
      <c r="AC57" s="220"/>
      <c r="AD57" s="216"/>
      <c r="AE57" s="216"/>
      <c r="AF57" s="42"/>
      <c r="AG57" s="42"/>
      <c r="AH57" s="42"/>
      <c r="AI57" s="42"/>
      <c r="AJ57" s="42"/>
      <c r="AK57" s="42"/>
      <c r="AL57" s="42"/>
      <c r="AM57" s="42"/>
      <c r="AN57" s="42"/>
      <c r="AO57" s="42"/>
      <c r="AP57" s="42"/>
      <c r="AQ57" s="131"/>
      <c r="AR57" s="131"/>
      <c r="AS57" s="131"/>
      <c r="AT57" s="131"/>
      <c r="AU57" s="131"/>
      <c r="AV57" s="131"/>
      <c r="AW57" s="131"/>
      <c r="AX57" s="131"/>
      <c r="AY57" s="131"/>
      <c r="AZ57" s="131"/>
    </row>
    <row r="58" spans="1:52" ht="56.25" customHeight="1">
      <c r="A58" s="68">
        <v>4.0999999999999996</v>
      </c>
      <c r="B58" s="1544" t="s">
        <v>523</v>
      </c>
      <c r="C58" s="1544"/>
      <c r="D58" s="1544"/>
      <c r="E58" s="1544"/>
      <c r="F58" s="1544"/>
      <c r="G58" s="72"/>
      <c r="H58" s="72"/>
      <c r="AB58" s="219"/>
      <c r="AC58" s="220"/>
      <c r="AQ58" s="133"/>
      <c r="AR58" s="133"/>
      <c r="AS58" s="133"/>
      <c r="AT58" s="133"/>
      <c r="AU58" s="133"/>
      <c r="AV58" s="133"/>
      <c r="AW58" s="133"/>
      <c r="AX58" s="133"/>
      <c r="AY58" s="133"/>
      <c r="AZ58" s="133"/>
    </row>
    <row r="59" spans="1:52" ht="90" customHeight="1">
      <c r="A59" s="68">
        <v>4.2</v>
      </c>
      <c r="B59" s="1544" t="s">
        <v>524</v>
      </c>
      <c r="C59" s="1544"/>
      <c r="D59" s="1544"/>
      <c r="E59" s="1544"/>
      <c r="F59" s="1544"/>
      <c r="G59" s="72"/>
      <c r="H59" s="72"/>
      <c r="AB59" s="219"/>
      <c r="AC59" s="220"/>
      <c r="AQ59" s="133"/>
      <c r="AR59" s="133"/>
      <c r="AS59" s="133"/>
      <c r="AT59" s="133"/>
      <c r="AU59" s="133"/>
      <c r="AV59" s="133"/>
      <c r="AW59" s="133"/>
      <c r="AX59" s="133"/>
      <c r="AY59" s="133"/>
      <c r="AZ59" s="133"/>
    </row>
    <row r="60" spans="1:52" ht="11.25" customHeight="1">
      <c r="A60" s="68"/>
      <c r="B60" s="1564"/>
      <c r="C60" s="1564"/>
      <c r="D60" s="1564"/>
      <c r="E60" s="1564"/>
      <c r="F60" s="1564"/>
      <c r="G60" s="72"/>
      <c r="H60" s="72"/>
      <c r="AB60" s="219"/>
      <c r="AC60" s="220"/>
      <c r="AQ60" s="133"/>
      <c r="AR60" s="133"/>
      <c r="AS60" s="133"/>
      <c r="AT60" s="133"/>
      <c r="AU60" s="133"/>
      <c r="AV60" s="133"/>
      <c r="AW60" s="133"/>
      <c r="AX60" s="133"/>
      <c r="AY60" s="133"/>
      <c r="AZ60" s="133"/>
    </row>
    <row r="61" spans="1:52" ht="39.75" customHeight="1">
      <c r="A61" s="68">
        <v>4.3</v>
      </c>
      <c r="B61" s="1544" t="s">
        <v>525</v>
      </c>
      <c r="C61" s="1544"/>
      <c r="D61" s="1544"/>
      <c r="E61" s="1544"/>
      <c r="F61" s="1544"/>
      <c r="G61" s="72"/>
      <c r="H61" s="72"/>
      <c r="AB61" s="219"/>
      <c r="AC61" s="220"/>
      <c r="AQ61" s="133"/>
      <c r="AR61" s="133"/>
      <c r="AS61" s="133"/>
      <c r="AT61" s="133"/>
      <c r="AU61" s="133"/>
      <c r="AV61" s="133"/>
      <c r="AW61" s="133"/>
      <c r="AX61" s="133"/>
      <c r="AY61" s="133"/>
      <c r="AZ61" s="133"/>
    </row>
    <row r="62" spans="1:52" ht="14.25" customHeight="1">
      <c r="A62" s="68"/>
      <c r="B62" s="1544"/>
      <c r="C62" s="1544"/>
      <c r="D62" s="1544"/>
      <c r="E62" s="1544"/>
      <c r="F62" s="1544"/>
      <c r="G62" s="72"/>
      <c r="H62" s="72"/>
      <c r="AB62" s="219"/>
      <c r="AC62" s="220"/>
      <c r="AQ62" s="133"/>
      <c r="AR62" s="133"/>
      <c r="AS62" s="133"/>
      <c r="AT62" s="133"/>
      <c r="AU62" s="133"/>
      <c r="AV62" s="133"/>
      <c r="AW62" s="133"/>
      <c r="AX62" s="133"/>
      <c r="AY62" s="133"/>
      <c r="AZ62" s="133"/>
    </row>
    <row r="63" spans="1:52" ht="21" customHeight="1">
      <c r="A63" s="43">
        <v>5</v>
      </c>
      <c r="B63" s="1568" t="s">
        <v>63</v>
      </c>
      <c r="C63" s="1568"/>
      <c r="D63" s="1568"/>
      <c r="E63" s="1568"/>
      <c r="F63" s="1568"/>
      <c r="G63" s="67"/>
      <c r="H63" s="67"/>
      <c r="AB63" s="219"/>
      <c r="AC63" s="220"/>
      <c r="AQ63" s="133"/>
      <c r="AR63" s="133"/>
      <c r="AS63" s="133"/>
      <c r="AT63" s="133"/>
      <c r="AU63" s="133"/>
      <c r="AV63" s="133"/>
      <c r="AW63" s="133"/>
      <c r="AX63" s="133"/>
      <c r="AY63" s="133"/>
      <c r="AZ63" s="133"/>
    </row>
    <row r="64" spans="1:52" s="11" customFormat="1" ht="180.75" customHeight="1">
      <c r="A64" s="68">
        <v>5.0999999999999996</v>
      </c>
      <c r="B64" s="1544" t="s">
        <v>967</v>
      </c>
      <c r="C64" s="1544"/>
      <c r="D64" s="1544"/>
      <c r="E64" s="1544"/>
      <c r="F64" s="1544"/>
      <c r="G64" s="72"/>
      <c r="H64" s="72"/>
      <c r="I64" s="42"/>
      <c r="J64" s="42"/>
      <c r="K64" s="214"/>
      <c r="L64" s="214"/>
      <c r="M64" s="214"/>
      <c r="N64" s="214"/>
      <c r="O64" s="214"/>
      <c r="P64" s="214"/>
      <c r="Q64" s="214"/>
      <c r="R64" s="214"/>
      <c r="S64" s="214"/>
      <c r="T64" s="214"/>
      <c r="U64" s="214"/>
      <c r="V64" s="214"/>
      <c r="W64" s="214"/>
      <c r="X64" s="214"/>
      <c r="Y64" s="214"/>
      <c r="Z64" s="214"/>
      <c r="AA64" s="42"/>
      <c r="AB64" s="219"/>
      <c r="AC64" s="220"/>
      <c r="AD64" s="216"/>
      <c r="AE64" s="216"/>
      <c r="AF64" s="42"/>
      <c r="AG64" s="42"/>
      <c r="AH64" s="42"/>
      <c r="AI64" s="42"/>
      <c r="AJ64" s="42"/>
      <c r="AK64" s="42"/>
      <c r="AL64" s="42"/>
      <c r="AM64" s="42"/>
      <c r="AN64" s="42"/>
      <c r="AO64" s="42"/>
      <c r="AP64" s="42"/>
      <c r="AQ64" s="131"/>
      <c r="AR64" s="131"/>
      <c r="AS64" s="131"/>
      <c r="AT64" s="131"/>
      <c r="AU64" s="131"/>
      <c r="AV64" s="131"/>
      <c r="AW64" s="131"/>
      <c r="AX64" s="131"/>
      <c r="AY64" s="131"/>
      <c r="AZ64" s="131"/>
    </row>
    <row r="65" spans="1:52" s="11" customFormat="1" ht="33" customHeight="1">
      <c r="A65" s="68">
        <v>6</v>
      </c>
      <c r="B65" s="1544" t="s">
        <v>64</v>
      </c>
      <c r="C65" s="1544"/>
      <c r="D65" s="1544"/>
      <c r="E65" s="1544"/>
      <c r="F65" s="1544"/>
      <c r="G65" s="72"/>
      <c r="H65" s="72"/>
      <c r="I65" s="42"/>
      <c r="J65" s="42"/>
      <c r="K65" s="214"/>
      <c r="L65" s="214"/>
      <c r="M65" s="214"/>
      <c r="N65" s="214"/>
      <c r="O65" s="214"/>
      <c r="P65" s="214"/>
      <c r="Q65" s="214"/>
      <c r="R65" s="214"/>
      <c r="S65" s="214"/>
      <c r="T65" s="214"/>
      <c r="U65" s="214"/>
      <c r="V65" s="214"/>
      <c r="W65" s="214"/>
      <c r="X65" s="214"/>
      <c r="Y65" s="214"/>
      <c r="Z65" s="214"/>
      <c r="AA65" s="42"/>
      <c r="AB65" s="219"/>
      <c r="AC65" s="220"/>
      <c r="AD65" s="216"/>
      <c r="AE65" s="216"/>
      <c r="AF65" s="42"/>
      <c r="AG65" s="42"/>
      <c r="AH65" s="42"/>
      <c r="AI65" s="42"/>
      <c r="AJ65" s="42"/>
      <c r="AK65" s="42"/>
      <c r="AL65" s="42"/>
      <c r="AM65" s="42"/>
      <c r="AN65" s="42"/>
      <c r="AO65" s="42"/>
      <c r="AP65" s="42"/>
      <c r="AQ65" s="131"/>
      <c r="AR65" s="131"/>
      <c r="AS65" s="131"/>
      <c r="AT65" s="131"/>
      <c r="AU65" s="131"/>
      <c r="AV65" s="131"/>
      <c r="AW65" s="131"/>
      <c r="AX65" s="131"/>
      <c r="AY65" s="131"/>
      <c r="AZ65" s="131"/>
    </row>
    <row r="66" spans="1:52" s="11" customFormat="1" ht="26.1" customHeight="1">
      <c r="A66" s="43"/>
      <c r="B66" s="601" t="s">
        <v>355</v>
      </c>
      <c r="C66" s="598" t="s">
        <v>65</v>
      </c>
      <c r="D66" s="16"/>
      <c r="E66" s="63" t="s">
        <v>66</v>
      </c>
      <c r="G66" s="214"/>
      <c r="H66" s="214"/>
      <c r="I66" s="42"/>
      <c r="J66" s="187"/>
      <c r="K66" s="227"/>
      <c r="L66" s="227"/>
      <c r="M66" s="227"/>
      <c r="N66" s="227"/>
      <c r="O66" s="227"/>
      <c r="P66" s="227"/>
      <c r="Q66" s="227"/>
      <c r="R66" s="227"/>
      <c r="S66" s="227"/>
      <c r="T66" s="227"/>
      <c r="U66" s="227"/>
      <c r="V66" s="227"/>
      <c r="W66" s="227"/>
      <c r="X66" s="227"/>
      <c r="Y66" s="227"/>
      <c r="Z66" s="227"/>
      <c r="AA66" s="187"/>
      <c r="AB66" s="46"/>
      <c r="AC66" s="220"/>
      <c r="AD66" s="216"/>
      <c r="AE66" s="216"/>
      <c r="AF66" s="42"/>
      <c r="AG66" s="42"/>
      <c r="AH66" s="42"/>
      <c r="AI66" s="42"/>
      <c r="AJ66" s="42"/>
      <c r="AK66" s="42"/>
      <c r="AL66" s="42"/>
      <c r="AM66" s="42"/>
      <c r="AN66" s="42"/>
      <c r="AO66" s="42"/>
      <c r="AP66" s="42"/>
      <c r="AQ66" s="131"/>
      <c r="AR66" s="131"/>
      <c r="AS66" s="131"/>
      <c r="AT66" s="131"/>
      <c r="AU66" s="131"/>
      <c r="AV66" s="131"/>
      <c r="AW66" s="131"/>
      <c r="AX66" s="131"/>
      <c r="AY66" s="131"/>
      <c r="AZ66" s="131"/>
    </row>
    <row r="67" spans="1:52" s="11" customFormat="1" ht="26.1" customHeight="1">
      <c r="A67" s="43"/>
      <c r="B67" s="601" t="s">
        <v>356</v>
      </c>
      <c r="C67" s="598" t="s">
        <v>715</v>
      </c>
      <c r="D67" s="16"/>
      <c r="E67" s="63" t="s">
        <v>716</v>
      </c>
      <c r="G67" s="214"/>
      <c r="H67" s="214"/>
      <c r="I67" s="42"/>
      <c r="J67" s="42"/>
      <c r="K67" s="214"/>
      <c r="L67" s="214"/>
      <c r="M67" s="214"/>
      <c r="N67" s="214"/>
      <c r="O67" s="214"/>
      <c r="P67" s="214"/>
      <c r="Q67" s="214"/>
      <c r="R67" s="214"/>
      <c r="S67" s="214"/>
      <c r="T67" s="214"/>
      <c r="U67" s="214"/>
      <c r="V67" s="214"/>
      <c r="W67" s="214"/>
      <c r="X67" s="214"/>
      <c r="Y67" s="214"/>
      <c r="Z67" s="214"/>
      <c r="AA67" s="42"/>
      <c r="AB67" s="45"/>
      <c r="AC67" s="220"/>
      <c r="AD67" s="216"/>
      <c r="AE67" s="216"/>
      <c r="AF67" s="42"/>
      <c r="AG67" s="42"/>
      <c r="AH67" s="42"/>
      <c r="AI67" s="42"/>
      <c r="AJ67" s="42"/>
      <c r="AK67" s="42"/>
      <c r="AL67" s="42"/>
      <c r="AM67" s="42"/>
      <c r="AN67" s="42"/>
      <c r="AO67" s="42"/>
      <c r="AP67" s="42"/>
      <c r="AQ67" s="131"/>
      <c r="AR67" s="131"/>
      <c r="AS67" s="131"/>
      <c r="AT67" s="131"/>
      <c r="AU67" s="131"/>
      <c r="AV67" s="131"/>
      <c r="AW67" s="131"/>
      <c r="AX67" s="131"/>
      <c r="AY67" s="131"/>
      <c r="AZ67" s="131"/>
    </row>
    <row r="68" spans="1:52" s="11" customFormat="1" ht="26.1" customHeight="1">
      <c r="A68" s="43"/>
      <c r="B68" s="601" t="s">
        <v>357</v>
      </c>
      <c r="C68" s="598" t="s">
        <v>67</v>
      </c>
      <c r="D68" s="16"/>
      <c r="E68" s="63" t="s">
        <v>68</v>
      </c>
      <c r="G68" s="214"/>
      <c r="H68" s="214"/>
      <c r="I68" s="42"/>
      <c r="J68" s="42"/>
      <c r="K68" s="214"/>
      <c r="L68" s="214"/>
      <c r="M68" s="214"/>
      <c r="N68" s="214"/>
      <c r="O68" s="214"/>
      <c r="P68" s="214"/>
      <c r="Q68" s="214"/>
      <c r="R68" s="214"/>
      <c r="S68" s="214"/>
      <c r="T68" s="214"/>
      <c r="U68" s="214"/>
      <c r="V68" s="214"/>
      <c r="W68" s="214"/>
      <c r="X68" s="214"/>
      <c r="Y68" s="214"/>
      <c r="Z68" s="214"/>
      <c r="AA68" s="42"/>
      <c r="AB68" s="46"/>
      <c r="AC68" s="220"/>
      <c r="AD68" s="216"/>
      <c r="AE68" s="216"/>
      <c r="AF68" s="42"/>
      <c r="AG68" s="42"/>
      <c r="AH68" s="42"/>
      <c r="AI68" s="42"/>
      <c r="AJ68" s="42"/>
      <c r="AK68" s="42"/>
      <c r="AL68" s="42"/>
      <c r="AM68" s="42"/>
      <c r="AN68" s="42"/>
      <c r="AO68" s="42"/>
      <c r="AP68" s="42"/>
      <c r="AQ68" s="131"/>
      <c r="AR68" s="131"/>
      <c r="AS68" s="131"/>
      <c r="AT68" s="131"/>
      <c r="AU68" s="131"/>
      <c r="AV68" s="131"/>
      <c r="AW68" s="131"/>
      <c r="AX68" s="131"/>
      <c r="AY68" s="131"/>
      <c r="AZ68" s="131"/>
    </row>
    <row r="69" spans="1:52" s="11" customFormat="1" ht="26.1" customHeight="1">
      <c r="A69" s="43"/>
      <c r="B69" s="601" t="s">
        <v>69</v>
      </c>
      <c r="C69" s="598" t="s">
        <v>70</v>
      </c>
      <c r="D69" s="16"/>
      <c r="E69" s="63" t="s">
        <v>71</v>
      </c>
      <c r="G69" s="214"/>
      <c r="H69" s="214"/>
      <c r="I69" s="42"/>
      <c r="J69" s="187"/>
      <c r="K69" s="227"/>
      <c r="L69" s="227"/>
      <c r="M69" s="227"/>
      <c r="N69" s="227"/>
      <c r="O69" s="227"/>
      <c r="P69" s="227"/>
      <c r="Q69" s="227"/>
      <c r="R69" s="227"/>
      <c r="S69" s="227"/>
      <c r="T69" s="227"/>
      <c r="U69" s="227"/>
      <c r="V69" s="227"/>
      <c r="W69" s="227"/>
      <c r="X69" s="227"/>
      <c r="Y69" s="227"/>
      <c r="Z69" s="227"/>
      <c r="AA69" s="187"/>
      <c r="AB69" s="46"/>
      <c r="AC69" s="220"/>
      <c r="AD69" s="216"/>
      <c r="AE69" s="216"/>
      <c r="AF69" s="42"/>
      <c r="AG69" s="42"/>
      <c r="AH69" s="42"/>
      <c r="AI69" s="42"/>
      <c r="AJ69" s="42"/>
      <c r="AK69" s="42"/>
      <c r="AL69" s="42"/>
      <c r="AM69" s="42"/>
      <c r="AN69" s="42"/>
      <c r="AO69" s="42"/>
      <c r="AP69" s="42"/>
      <c r="AQ69" s="131"/>
      <c r="AR69" s="131"/>
      <c r="AS69" s="131"/>
      <c r="AT69" s="131"/>
      <c r="AU69" s="131"/>
      <c r="AV69" s="131"/>
      <c r="AW69" s="131"/>
      <c r="AX69" s="131"/>
      <c r="AY69" s="131"/>
      <c r="AZ69" s="131"/>
    </row>
    <row r="70" spans="1:52" s="11" customFormat="1" ht="26.1" customHeight="1">
      <c r="A70" s="43"/>
      <c r="B70" s="601" t="s">
        <v>72</v>
      </c>
      <c r="C70" s="598" t="s">
        <v>73</v>
      </c>
      <c r="D70" s="16"/>
      <c r="E70" s="63" t="s">
        <v>74</v>
      </c>
      <c r="G70" s="214"/>
      <c r="H70" s="214"/>
      <c r="I70" s="42"/>
      <c r="J70" s="42"/>
      <c r="K70" s="214"/>
      <c r="L70" s="214"/>
      <c r="M70" s="214"/>
      <c r="N70" s="214"/>
      <c r="O70" s="214"/>
      <c r="P70" s="214"/>
      <c r="Q70" s="214"/>
      <c r="R70" s="214"/>
      <c r="S70" s="214"/>
      <c r="T70" s="214"/>
      <c r="U70" s="214"/>
      <c r="V70" s="214"/>
      <c r="W70" s="214"/>
      <c r="X70" s="214"/>
      <c r="Y70" s="214"/>
      <c r="Z70" s="214"/>
      <c r="AA70" s="42"/>
      <c r="AB70" s="46"/>
      <c r="AC70" s="220"/>
      <c r="AD70" s="216"/>
      <c r="AE70" s="216"/>
      <c r="AF70" s="42"/>
      <c r="AG70" s="42"/>
      <c r="AH70" s="42"/>
      <c r="AI70" s="42"/>
      <c r="AJ70" s="42"/>
      <c r="AK70" s="42"/>
      <c r="AL70" s="42"/>
      <c r="AM70" s="42"/>
      <c r="AN70" s="42"/>
      <c r="AO70" s="42"/>
      <c r="AP70" s="42"/>
      <c r="AQ70" s="131"/>
      <c r="AR70" s="131"/>
      <c r="AS70" s="131"/>
      <c r="AT70" s="131"/>
      <c r="AU70" s="131"/>
      <c r="AV70" s="131"/>
      <c r="AW70" s="131"/>
      <c r="AX70" s="131"/>
      <c r="AY70" s="131"/>
      <c r="AZ70" s="131"/>
    </row>
    <row r="71" spans="1:52" s="11" customFormat="1" ht="26.1" customHeight="1">
      <c r="A71" s="43"/>
      <c r="B71" s="601" t="s">
        <v>75</v>
      </c>
      <c r="C71" s="598" t="s">
        <v>76</v>
      </c>
      <c r="D71" s="16"/>
      <c r="E71" s="63" t="s">
        <v>78</v>
      </c>
      <c r="G71" s="214"/>
      <c r="H71" s="214"/>
      <c r="I71" s="42"/>
      <c r="J71" s="42"/>
      <c r="K71" s="214"/>
      <c r="L71" s="214"/>
      <c r="M71" s="214"/>
      <c r="N71" s="214"/>
      <c r="O71" s="214"/>
      <c r="P71" s="214"/>
      <c r="Q71" s="214"/>
      <c r="R71" s="214"/>
      <c r="S71" s="214"/>
      <c r="T71" s="214"/>
      <c r="U71" s="214"/>
      <c r="V71" s="214"/>
      <c r="W71" s="214"/>
      <c r="X71" s="214"/>
      <c r="Y71" s="214"/>
      <c r="Z71" s="214"/>
      <c r="AA71" s="42"/>
      <c r="AB71" s="46"/>
      <c r="AC71" s="220"/>
      <c r="AD71" s="216"/>
      <c r="AE71" s="216"/>
      <c r="AF71" s="42"/>
      <c r="AG71" s="42"/>
      <c r="AH71" s="42"/>
      <c r="AI71" s="42"/>
      <c r="AJ71" s="42"/>
      <c r="AK71" s="42"/>
      <c r="AL71" s="42"/>
      <c r="AM71" s="42"/>
      <c r="AN71" s="42"/>
      <c r="AO71" s="42"/>
      <c r="AP71" s="42"/>
      <c r="AQ71" s="131"/>
      <c r="AR71" s="131"/>
      <c r="AS71" s="131"/>
      <c r="AT71" s="131"/>
      <c r="AU71" s="131"/>
      <c r="AV71" s="131"/>
      <c r="AW71" s="131"/>
      <c r="AX71" s="131"/>
      <c r="AY71" s="131"/>
      <c r="AZ71" s="131"/>
    </row>
    <row r="72" spans="1:52" ht="26.1" customHeight="1">
      <c r="A72" s="40"/>
      <c r="B72" s="601" t="s">
        <v>79</v>
      </c>
      <c r="C72" s="598" t="s">
        <v>80</v>
      </c>
      <c r="E72" s="63" t="s">
        <v>81</v>
      </c>
      <c r="F72" s="12"/>
      <c r="G72" s="227"/>
      <c r="H72" s="227"/>
      <c r="J72" s="187"/>
      <c r="K72" s="227"/>
      <c r="L72" s="227"/>
      <c r="M72" s="227"/>
      <c r="N72" s="227"/>
      <c r="O72" s="227"/>
      <c r="P72" s="227"/>
      <c r="Q72" s="227"/>
      <c r="R72" s="227"/>
      <c r="S72" s="227"/>
      <c r="T72" s="227"/>
      <c r="U72" s="227"/>
      <c r="V72" s="227"/>
      <c r="W72" s="227"/>
      <c r="X72" s="227"/>
      <c r="Y72" s="227"/>
      <c r="Z72" s="227"/>
      <c r="AA72" s="187"/>
      <c r="AB72" s="46"/>
      <c r="AC72" s="220"/>
      <c r="AQ72" s="133"/>
      <c r="AR72" s="133"/>
      <c r="AS72" s="133"/>
      <c r="AT72" s="133"/>
      <c r="AU72" s="133"/>
      <c r="AV72" s="133"/>
      <c r="AW72" s="133"/>
      <c r="AX72" s="133"/>
      <c r="AY72" s="133"/>
      <c r="AZ72" s="133"/>
    </row>
    <row r="73" spans="1:52" ht="26.1" customHeight="1">
      <c r="A73" s="40"/>
      <c r="B73" s="601" t="s">
        <v>82</v>
      </c>
      <c r="C73" s="598" t="s">
        <v>83</v>
      </c>
      <c r="E73" s="63" t="s">
        <v>84</v>
      </c>
      <c r="F73" s="12"/>
      <c r="G73" s="227"/>
      <c r="H73" s="227"/>
      <c r="J73" s="187"/>
      <c r="K73" s="227"/>
      <c r="L73" s="227"/>
      <c r="M73" s="227"/>
      <c r="N73" s="227"/>
      <c r="O73" s="227"/>
      <c r="P73" s="227"/>
      <c r="Q73" s="227"/>
      <c r="R73" s="227"/>
      <c r="S73" s="227"/>
      <c r="T73" s="227"/>
      <c r="U73" s="227"/>
      <c r="V73" s="227"/>
      <c r="W73" s="227"/>
      <c r="X73" s="227"/>
      <c r="Y73" s="227"/>
      <c r="Z73" s="227"/>
      <c r="AA73" s="187"/>
      <c r="AB73" s="46"/>
      <c r="AC73" s="220"/>
      <c r="AQ73" s="133"/>
      <c r="AR73" s="133"/>
      <c r="AS73" s="133"/>
      <c r="AT73" s="133"/>
      <c r="AU73" s="133"/>
      <c r="AV73" s="133"/>
      <c r="AW73" s="133"/>
      <c r="AX73" s="133"/>
      <c r="AY73" s="133"/>
      <c r="AZ73" s="133"/>
    </row>
    <row r="74" spans="1:52" ht="26.1" customHeight="1">
      <c r="A74" s="40"/>
      <c r="B74" s="601" t="s">
        <v>17</v>
      </c>
      <c r="C74" s="598" t="s">
        <v>85</v>
      </c>
      <c r="E74" s="63" t="s">
        <v>86</v>
      </c>
      <c r="F74" s="12"/>
      <c r="G74" s="227"/>
      <c r="H74" s="227"/>
      <c r="J74" s="187"/>
      <c r="K74" s="227"/>
      <c r="L74" s="227"/>
      <c r="M74" s="227"/>
      <c r="N74" s="227"/>
      <c r="O74" s="227"/>
      <c r="P74" s="227"/>
      <c r="Q74" s="227"/>
      <c r="R74" s="227"/>
      <c r="S74" s="227"/>
      <c r="T74" s="227"/>
      <c r="U74" s="227"/>
      <c r="V74" s="227"/>
      <c r="W74" s="227"/>
      <c r="X74" s="227"/>
      <c r="Y74" s="227"/>
      <c r="Z74" s="227"/>
      <c r="AA74" s="187"/>
      <c r="AB74" s="46"/>
      <c r="AC74" s="220"/>
      <c r="AQ74" s="133"/>
      <c r="AR74" s="133"/>
      <c r="AS74" s="133"/>
      <c r="AT74" s="133"/>
      <c r="AU74" s="133"/>
      <c r="AV74" s="133"/>
      <c r="AW74" s="133"/>
      <c r="AX74" s="133"/>
      <c r="AY74" s="133"/>
      <c r="AZ74" s="133"/>
    </row>
    <row r="75" spans="1:52" ht="26.1" customHeight="1">
      <c r="A75" s="40"/>
      <c r="B75" s="601" t="s">
        <v>87</v>
      </c>
      <c r="C75" s="598" t="s">
        <v>88</v>
      </c>
      <c r="E75" s="63" t="s">
        <v>89</v>
      </c>
      <c r="F75" s="12"/>
      <c r="G75" s="227"/>
      <c r="H75" s="227"/>
      <c r="J75" s="187"/>
      <c r="K75" s="227"/>
      <c r="L75" s="227"/>
      <c r="M75" s="227"/>
      <c r="N75" s="227"/>
      <c r="O75" s="227"/>
      <c r="P75" s="227"/>
      <c r="Q75" s="227"/>
      <c r="R75" s="227"/>
      <c r="S75" s="227"/>
      <c r="T75" s="227"/>
      <c r="U75" s="227"/>
      <c r="V75" s="227"/>
      <c r="W75" s="227"/>
      <c r="X75" s="227"/>
      <c r="Y75" s="227"/>
      <c r="Z75" s="227"/>
      <c r="AA75" s="187"/>
      <c r="AB75" s="46"/>
      <c r="AC75" s="220"/>
      <c r="AQ75" s="133"/>
      <c r="AR75" s="133"/>
      <c r="AS75" s="133"/>
      <c r="AT75" s="133"/>
      <c r="AU75" s="133"/>
      <c r="AV75" s="133"/>
      <c r="AW75" s="133"/>
      <c r="AX75" s="133"/>
      <c r="AY75" s="133"/>
      <c r="AZ75" s="133"/>
    </row>
    <row r="76" spans="1:52" ht="26.1" customHeight="1">
      <c r="A76" s="40"/>
      <c r="B76" s="601" t="s">
        <v>90</v>
      </c>
      <c r="C76" s="598" t="s">
        <v>91</v>
      </c>
      <c r="E76" s="63" t="s">
        <v>92</v>
      </c>
      <c r="F76" s="12"/>
      <c r="G76" s="227"/>
      <c r="H76" s="227"/>
      <c r="J76" s="187"/>
      <c r="K76" s="227"/>
      <c r="L76" s="227"/>
      <c r="M76" s="227"/>
      <c r="N76" s="227"/>
      <c r="O76" s="227"/>
      <c r="P76" s="227"/>
      <c r="Q76" s="227"/>
      <c r="R76" s="227"/>
      <c r="S76" s="227"/>
      <c r="T76" s="227"/>
      <c r="U76" s="227"/>
      <c r="V76" s="227"/>
      <c r="W76" s="227"/>
      <c r="X76" s="227"/>
      <c r="Y76" s="227"/>
      <c r="Z76" s="227"/>
      <c r="AA76" s="187"/>
      <c r="AB76" s="46"/>
      <c r="AC76" s="220"/>
      <c r="AQ76" s="133"/>
      <c r="AR76" s="133"/>
      <c r="AS76" s="133"/>
      <c r="AT76" s="133"/>
      <c r="AU76" s="133"/>
      <c r="AV76" s="133"/>
      <c r="AW76" s="133"/>
      <c r="AX76" s="133"/>
      <c r="AY76" s="133"/>
      <c r="AZ76" s="133"/>
    </row>
    <row r="77" spans="1:52" ht="41.25" customHeight="1">
      <c r="B77" s="601" t="s">
        <v>93</v>
      </c>
      <c r="C77" s="598" t="s">
        <v>94</v>
      </c>
      <c r="E77" s="63" t="s">
        <v>95</v>
      </c>
      <c r="F77" s="12"/>
      <c r="G77" s="227"/>
      <c r="H77" s="227"/>
      <c r="AB77" s="219"/>
      <c r="AC77" s="220"/>
      <c r="AQ77" s="133"/>
      <c r="AR77" s="133"/>
      <c r="AS77" s="133"/>
      <c r="AT77" s="133"/>
      <c r="AU77" s="133"/>
      <c r="AV77" s="133"/>
      <c r="AW77" s="133"/>
      <c r="AX77" s="133"/>
      <c r="AY77" s="133"/>
      <c r="AZ77" s="133"/>
    </row>
    <row r="78" spans="1:52" ht="41.25" customHeight="1">
      <c r="B78" s="68" t="s">
        <v>97</v>
      </c>
      <c r="C78" s="1373" t="s">
        <v>98</v>
      </c>
      <c r="D78" s="1373"/>
      <c r="E78" s="73" t="s">
        <v>96</v>
      </c>
      <c r="F78" s="12"/>
      <c r="G78" s="227"/>
      <c r="H78" s="227"/>
      <c r="AB78" s="219"/>
      <c r="AC78" s="220"/>
      <c r="AQ78" s="133"/>
      <c r="AR78" s="133"/>
      <c r="AS78" s="133"/>
      <c r="AT78" s="133"/>
      <c r="AU78" s="133"/>
      <c r="AV78" s="133"/>
      <c r="AW78" s="133"/>
      <c r="AX78" s="133"/>
      <c r="AY78" s="133"/>
      <c r="AZ78" s="133"/>
    </row>
    <row r="79" spans="1:52" ht="38.25" customHeight="1">
      <c r="B79" s="1544" t="s">
        <v>99</v>
      </c>
      <c r="C79" s="1544"/>
      <c r="D79" s="1544"/>
      <c r="E79" s="1544"/>
      <c r="F79" s="1544"/>
      <c r="G79" s="72"/>
      <c r="H79" s="72"/>
      <c r="AB79" s="219"/>
      <c r="AC79" s="220"/>
      <c r="AQ79" s="133"/>
      <c r="AR79" s="133"/>
      <c r="AS79" s="133"/>
      <c r="AT79" s="133"/>
      <c r="AU79" s="133"/>
      <c r="AV79" s="133"/>
      <c r="AW79" s="133"/>
      <c r="AX79" s="133"/>
      <c r="AY79" s="133"/>
      <c r="AZ79" s="133"/>
    </row>
    <row r="80" spans="1:52" ht="42.75" customHeight="1">
      <c r="A80" s="68">
        <v>7</v>
      </c>
      <c r="B80" s="1544" t="s">
        <v>104</v>
      </c>
      <c r="C80" s="1544"/>
      <c r="D80" s="1544"/>
      <c r="E80" s="1544"/>
      <c r="F80" s="1544"/>
      <c r="G80" s="72"/>
      <c r="H80" s="72"/>
      <c r="AB80" s="219"/>
      <c r="AC80" s="220"/>
      <c r="AQ80" s="133"/>
      <c r="AR80" s="133"/>
      <c r="AS80" s="133"/>
      <c r="AT80" s="133"/>
      <c r="AU80" s="133"/>
      <c r="AV80" s="133"/>
      <c r="AW80" s="133"/>
      <c r="AX80" s="133"/>
      <c r="AY80" s="133"/>
      <c r="AZ80" s="133"/>
    </row>
    <row r="81" spans="1:52" ht="46.5" customHeight="1">
      <c r="A81" s="68">
        <v>8</v>
      </c>
      <c r="B81" s="1544" t="s">
        <v>105</v>
      </c>
      <c r="C81" s="1544"/>
      <c r="D81" s="1544"/>
      <c r="E81" s="1544"/>
      <c r="F81" s="1544"/>
      <c r="G81" s="72"/>
      <c r="H81" s="72"/>
      <c r="AB81" s="219"/>
      <c r="AC81" s="220"/>
      <c r="AQ81" s="133"/>
      <c r="AR81" s="133"/>
      <c r="AS81" s="133"/>
      <c r="AT81" s="133"/>
      <c r="AU81" s="133"/>
      <c r="AV81" s="133"/>
      <c r="AW81" s="133"/>
      <c r="AX81" s="133"/>
      <c r="AY81" s="133"/>
      <c r="AZ81" s="133"/>
    </row>
    <row r="82" spans="1:52" ht="49.5" customHeight="1">
      <c r="A82" s="68">
        <v>9</v>
      </c>
      <c r="B82" s="1544" t="s">
        <v>106</v>
      </c>
      <c r="C82" s="1544"/>
      <c r="D82" s="1544"/>
      <c r="E82" s="1544"/>
      <c r="F82" s="1544"/>
      <c r="G82" s="72"/>
      <c r="H82" s="72"/>
      <c r="AB82" s="219"/>
      <c r="AC82" s="220"/>
      <c r="AQ82" s="133"/>
      <c r="AR82" s="133"/>
      <c r="AS82" s="133"/>
      <c r="AT82" s="133"/>
      <c r="AU82" s="133"/>
      <c r="AV82" s="133"/>
      <c r="AW82" s="133"/>
      <c r="AX82" s="133"/>
      <c r="AY82" s="133"/>
      <c r="AZ82" s="133"/>
    </row>
    <row r="83" spans="1:52" ht="42.75" customHeight="1">
      <c r="A83" s="68">
        <v>10</v>
      </c>
      <c r="B83" s="1544" t="s">
        <v>107</v>
      </c>
      <c r="C83" s="1544"/>
      <c r="D83" s="1544"/>
      <c r="E83" s="1544"/>
      <c r="F83" s="1544"/>
      <c r="G83" s="72"/>
      <c r="H83" s="72"/>
      <c r="AB83" s="219"/>
      <c r="AC83" s="220"/>
      <c r="AQ83" s="133"/>
      <c r="AR83" s="133"/>
      <c r="AS83" s="133"/>
      <c r="AT83" s="133"/>
      <c r="AU83" s="133"/>
      <c r="AV83" s="133"/>
      <c r="AW83" s="133"/>
      <c r="AX83" s="133"/>
      <c r="AY83" s="133"/>
      <c r="AZ83" s="133"/>
    </row>
    <row r="84" spans="1:52" ht="26.25" customHeight="1">
      <c r="A84" s="68">
        <v>11</v>
      </c>
      <c r="B84" s="1544" t="s">
        <v>108</v>
      </c>
      <c r="C84" s="1544"/>
      <c r="D84" s="1544"/>
      <c r="E84" s="1544"/>
      <c r="F84" s="1544"/>
      <c r="G84" s="72"/>
      <c r="H84" s="72"/>
      <c r="AB84" s="219"/>
      <c r="AC84" s="220"/>
      <c r="AQ84" s="133"/>
      <c r="AR84" s="133"/>
      <c r="AS84" s="133"/>
      <c r="AT84" s="133"/>
      <c r="AU84" s="133"/>
      <c r="AV84" s="133"/>
      <c r="AW84" s="133"/>
      <c r="AX84" s="133"/>
      <c r="AY84" s="133"/>
      <c r="AZ84" s="133"/>
    </row>
    <row r="85" spans="1:52" ht="57.75" customHeight="1">
      <c r="A85" s="630">
        <v>12</v>
      </c>
      <c r="B85" s="1567" t="s">
        <v>329</v>
      </c>
      <c r="C85" s="1567"/>
      <c r="D85" s="1567"/>
      <c r="E85" s="1567"/>
      <c r="F85" s="1567"/>
      <c r="K85" s="456">
        <f>'Names of Bidder'!J6</f>
        <v>2</v>
      </c>
      <c r="AB85" s="219"/>
      <c r="AC85" s="220"/>
      <c r="AQ85" s="133"/>
      <c r="AR85" s="133"/>
      <c r="AS85" s="133"/>
      <c r="AT85" s="133"/>
      <c r="AU85" s="133"/>
      <c r="AV85" s="133"/>
      <c r="AW85" s="133"/>
      <c r="AX85" s="133"/>
      <c r="AY85" s="133"/>
      <c r="AZ85" s="133"/>
    </row>
    <row r="86" spans="1:52" ht="63.75" customHeight="1">
      <c r="A86" s="68">
        <v>13</v>
      </c>
      <c r="B86" s="1544"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6" s="1544"/>
      <c r="D86" s="1544"/>
      <c r="E86" s="1544"/>
      <c r="F86" s="1544"/>
      <c r="H86" s="72"/>
      <c r="K86" s="457">
        <f>'Names of Bidder'!J15</f>
        <v>2</v>
      </c>
      <c r="AB86" s="219"/>
      <c r="AC86" s="220"/>
      <c r="AQ86" s="133"/>
      <c r="AR86" s="133"/>
      <c r="AS86" s="133"/>
      <c r="AT86" s="133"/>
      <c r="AU86" s="133"/>
      <c r="AV86" s="133"/>
      <c r="AW86" s="133"/>
      <c r="AX86" s="133"/>
      <c r="AY86" s="133"/>
      <c r="AZ86" s="133"/>
    </row>
    <row r="87" spans="1:52" ht="84" customHeight="1">
      <c r="A87" s="68">
        <v>14</v>
      </c>
      <c r="B87" s="1544" t="s">
        <v>299</v>
      </c>
      <c r="C87" s="1544"/>
      <c r="D87" s="1544"/>
      <c r="E87" s="1544"/>
      <c r="F87" s="1544"/>
      <c r="G87" s="72"/>
      <c r="H87" s="72"/>
      <c r="AB87" s="219"/>
      <c r="AC87" s="220"/>
      <c r="AQ87" s="133"/>
      <c r="AR87" s="133"/>
      <c r="AS87" s="133"/>
      <c r="AT87" s="133"/>
      <c r="AU87" s="133"/>
      <c r="AV87" s="133"/>
      <c r="AW87" s="133"/>
      <c r="AX87" s="133"/>
      <c r="AY87" s="133"/>
      <c r="AZ87" s="133"/>
    </row>
    <row r="88" spans="1:52" ht="14.25" customHeight="1">
      <c r="A88" s="75"/>
      <c r="B88" s="16" t="str">
        <f>IF(ISERROR("Dated this " &amp; AI6 &amp; LOOKUP(AI6,AG1:AG35,AH1:AH35) &amp; " day of " &amp; AI8 &amp; " " &amp;AI9), "", "Dated this " &amp; AI6 &amp; LOOKUP(AI6,AG1:AG35,AH1:AH35) &amp; " day of " &amp; AI8 &amp; " " &amp;AI9)</f>
        <v/>
      </c>
      <c r="E88" s="74"/>
      <c r="F88" s="74"/>
      <c r="G88" s="47"/>
      <c r="H88" s="47"/>
      <c r="AB88" s="219"/>
      <c r="AC88" s="220"/>
      <c r="AQ88" s="133"/>
      <c r="AR88" s="133"/>
      <c r="AS88" s="133"/>
      <c r="AT88" s="133"/>
      <c r="AU88" s="133"/>
      <c r="AV88" s="133"/>
      <c r="AW88" s="133"/>
      <c r="AX88" s="133"/>
      <c r="AY88" s="133"/>
      <c r="AZ88" s="133"/>
    </row>
    <row r="89" spans="1:52" ht="30" customHeight="1">
      <c r="A89" s="75"/>
      <c r="B89" s="25" t="s">
        <v>300</v>
      </c>
      <c r="C89" s="12"/>
      <c r="D89" s="19"/>
      <c r="E89" s="19"/>
      <c r="F89" s="19"/>
      <c r="G89" s="58"/>
      <c r="H89" s="58"/>
      <c r="AB89" s="219"/>
      <c r="AC89" s="220"/>
      <c r="AQ89" s="133"/>
      <c r="AR89" s="133"/>
      <c r="AS89" s="133"/>
      <c r="AT89" s="133"/>
      <c r="AU89" s="133"/>
      <c r="AV89" s="133"/>
      <c r="AW89" s="133"/>
      <c r="AX89" s="133"/>
      <c r="AY89" s="133"/>
      <c r="AZ89" s="133"/>
    </row>
    <row r="90" spans="1:52" ht="15.95" customHeight="1">
      <c r="A90" s="75"/>
      <c r="B90" s="43"/>
      <c r="C90" s="19"/>
      <c r="D90" s="19"/>
      <c r="E90" s="19"/>
      <c r="F90" s="19"/>
      <c r="G90" s="58"/>
      <c r="H90" s="58"/>
      <c r="AB90" s="219"/>
      <c r="AC90" s="220"/>
      <c r="AQ90" s="133"/>
      <c r="AR90" s="133"/>
      <c r="AS90" s="133"/>
      <c r="AT90" s="133"/>
      <c r="AU90" s="133"/>
      <c r="AV90" s="133"/>
      <c r="AW90" s="133"/>
      <c r="AX90" s="133"/>
      <c r="AY90" s="133"/>
      <c r="AZ90" s="133"/>
    </row>
    <row r="91" spans="1:52" ht="21" customHeight="1">
      <c r="A91" s="75"/>
      <c r="B91" s="43"/>
      <c r="C91" s="19"/>
      <c r="D91" s="19"/>
      <c r="F91" s="32" t="s">
        <v>301</v>
      </c>
      <c r="G91" s="76"/>
      <c r="H91" s="76"/>
      <c r="AB91" s="219"/>
      <c r="AC91" s="220"/>
      <c r="AQ91" s="133"/>
      <c r="AR91" s="133"/>
      <c r="AS91" s="133"/>
      <c r="AT91" s="133"/>
      <c r="AU91" s="133"/>
      <c r="AV91" s="133"/>
      <c r="AW91" s="133"/>
      <c r="AX91" s="133"/>
      <c r="AY91" s="133"/>
      <c r="AZ91" s="133"/>
    </row>
    <row r="92" spans="1:52" ht="21" customHeight="1">
      <c r="A92" s="75"/>
      <c r="B92" s="43"/>
      <c r="C92" s="19"/>
      <c r="F92" s="32" t="str">
        <f>"For and on behalf of " &amp; 'Attach 3(JV)'!B9</f>
        <v>For and on behalf of 0</v>
      </c>
      <c r="G92" s="76"/>
      <c r="H92" s="76"/>
      <c r="AB92" s="219"/>
      <c r="AC92" s="220"/>
      <c r="AQ92" s="133"/>
      <c r="AR92" s="133"/>
      <c r="AS92" s="133"/>
      <c r="AT92" s="133"/>
      <c r="AU92" s="133"/>
      <c r="AV92" s="133"/>
      <c r="AW92" s="133"/>
      <c r="AX92" s="133"/>
      <c r="AY92" s="133"/>
      <c r="AZ92" s="133"/>
    </row>
    <row r="93" spans="1:52" ht="27.95" customHeight="1">
      <c r="A93" s="64"/>
      <c r="D93" s="41"/>
      <c r="E93" s="41"/>
      <c r="F93" s="25"/>
      <c r="G93" s="66"/>
      <c r="H93" s="66"/>
      <c r="AQ93" s="133"/>
      <c r="AR93" s="133"/>
      <c r="AS93" s="133"/>
      <c r="AT93" s="133"/>
      <c r="AU93" s="133"/>
      <c r="AV93" s="133"/>
      <c r="AW93" s="133"/>
      <c r="AX93" s="133"/>
      <c r="AY93" s="133"/>
      <c r="AZ93" s="133"/>
    </row>
    <row r="94" spans="1:52" ht="27.95" customHeight="1">
      <c r="A94" s="62" t="s">
        <v>6</v>
      </c>
      <c r="B94" s="23"/>
      <c r="C94" s="158" t="str">
        <f>'Attach 3(JV)'!B24</f>
        <v>--</v>
      </c>
      <c r="E94" s="41" t="s">
        <v>4</v>
      </c>
      <c r="F94" s="461" t="str">
        <f>'Attach 3(JV)'!E24</f>
        <v/>
      </c>
      <c r="G94" s="67"/>
      <c r="H94" s="67"/>
      <c r="AQ94" s="133"/>
      <c r="AR94" s="133"/>
      <c r="AS94" s="133"/>
      <c r="AT94" s="133"/>
      <c r="AU94" s="133"/>
      <c r="AV94" s="133"/>
      <c r="AW94" s="133"/>
      <c r="AX94" s="133"/>
      <c r="AY94" s="133"/>
      <c r="AZ94" s="133"/>
    </row>
    <row r="95" spans="1:52" ht="27.95" customHeight="1">
      <c r="A95" s="62" t="s">
        <v>7</v>
      </c>
      <c r="B95" s="23"/>
      <c r="C95" s="259" t="str">
        <f>'Attach 3(JV)'!B25</f>
        <v/>
      </c>
      <c r="E95" s="41" t="s">
        <v>5</v>
      </c>
      <c r="F95" s="461" t="str">
        <f>'Attach 3(JV)'!E25</f>
        <v/>
      </c>
      <c r="G95" s="67"/>
      <c r="H95" s="67"/>
      <c r="AQ95" s="133"/>
      <c r="AR95" s="133"/>
      <c r="AS95" s="133"/>
      <c r="AT95" s="133"/>
      <c r="AU95" s="133"/>
      <c r="AV95" s="133"/>
      <c r="AW95" s="133"/>
      <c r="AX95" s="133"/>
      <c r="AY95" s="133"/>
      <c r="AZ95" s="133"/>
    </row>
    <row r="96" spans="1:52" ht="27.95" customHeight="1">
      <c r="D96" s="41"/>
      <c r="E96" s="41"/>
      <c r="AQ96" s="133"/>
      <c r="AR96" s="133"/>
      <c r="AS96" s="133"/>
      <c r="AT96" s="133"/>
      <c r="AU96" s="133"/>
      <c r="AV96" s="133"/>
      <c r="AW96" s="133"/>
      <c r="AX96" s="133"/>
      <c r="AY96" s="133"/>
      <c r="AZ96" s="133"/>
    </row>
    <row r="97" spans="1:52" ht="6.75" customHeight="1">
      <c r="A97" s="62"/>
      <c r="B97" s="23"/>
      <c r="C97" s="52"/>
      <c r="E97" s="41"/>
      <c r="AQ97" s="133"/>
      <c r="AR97" s="133"/>
      <c r="AS97" s="133"/>
      <c r="AT97" s="133"/>
      <c r="AU97" s="133"/>
      <c r="AV97" s="133"/>
      <c r="AW97" s="133"/>
      <c r="AX97" s="133"/>
      <c r="AY97" s="133"/>
      <c r="AZ97" s="133"/>
    </row>
    <row r="98" spans="1:52" ht="39.950000000000003" hidden="1" customHeight="1">
      <c r="A98" s="1561" t="s">
        <v>396</v>
      </c>
      <c r="B98" s="1561"/>
      <c r="C98" s="1561"/>
      <c r="D98" s="1561"/>
      <c r="E98" s="1561"/>
      <c r="F98" s="1561"/>
      <c r="AQ98" s="133"/>
      <c r="AR98" s="133"/>
      <c r="AS98" s="133"/>
      <c r="AT98" s="133"/>
      <c r="AU98" s="133"/>
      <c r="AV98" s="133"/>
      <c r="AW98" s="133"/>
      <c r="AX98" s="133"/>
      <c r="AY98" s="133"/>
      <c r="AZ98" s="133"/>
    </row>
    <row r="99" spans="1:52" ht="16.5" customHeight="1">
      <c r="A99" s="1562"/>
      <c r="B99" s="1562"/>
      <c r="D99" s="228"/>
      <c r="E99" s="111"/>
      <c r="F99" s="111"/>
      <c r="G99" s="202"/>
      <c r="AQ99" s="133"/>
      <c r="AR99" s="133"/>
      <c r="AS99" s="133"/>
      <c r="AT99" s="133"/>
      <c r="AU99" s="133"/>
      <c r="AV99" s="133"/>
      <c r="AW99" s="133"/>
      <c r="AX99" s="133"/>
      <c r="AY99" s="133"/>
      <c r="AZ99" s="133"/>
    </row>
    <row r="100" spans="1:52" ht="9.75" customHeight="1">
      <c r="B100" s="32"/>
      <c r="C100" s="52"/>
      <c r="E100" s="32"/>
      <c r="AQ100" s="133"/>
      <c r="AR100" s="133"/>
      <c r="AS100" s="133"/>
      <c r="AT100" s="133"/>
      <c r="AU100" s="133"/>
      <c r="AV100" s="133"/>
      <c r="AW100" s="133"/>
      <c r="AX100" s="133"/>
      <c r="AY100" s="133"/>
      <c r="AZ100" s="133"/>
    </row>
    <row r="101" spans="1:52" ht="27.95" hidden="1" customHeight="1">
      <c r="A101" s="41" t="e">
        <f>IF(AND(H26="JV (Joint Venture)",H27=1), "", "Printed Name :")</f>
        <v>#REF!</v>
      </c>
      <c r="B101" s="1563"/>
      <c r="C101" s="1563"/>
      <c r="E101" s="41" t="s">
        <v>4</v>
      </c>
      <c r="F101" s="261"/>
      <c r="H101" s="284"/>
      <c r="AQ101" s="133"/>
      <c r="AR101" s="133"/>
      <c r="AS101" s="133"/>
      <c r="AT101" s="133"/>
      <c r="AU101" s="133"/>
      <c r="AV101" s="133"/>
      <c r="AW101" s="133"/>
      <c r="AX101" s="133"/>
      <c r="AY101" s="133"/>
      <c r="AZ101" s="133"/>
    </row>
    <row r="102" spans="1:52" ht="27.95" hidden="1" customHeight="1">
      <c r="A102" s="41" t="e">
        <f>IF(AND(H26="JV (Joint Venture)",H27=1), "", "Designation :")</f>
        <v>#REF!</v>
      </c>
      <c r="B102" s="1563"/>
      <c r="C102" s="1563"/>
      <c r="E102" s="41" t="s">
        <v>5</v>
      </c>
      <c r="F102" s="261"/>
      <c r="AQ102" s="133"/>
      <c r="AR102" s="133"/>
      <c r="AS102" s="133"/>
      <c r="AT102" s="133"/>
      <c r="AU102" s="133"/>
      <c r="AV102" s="133"/>
      <c r="AW102" s="133"/>
      <c r="AX102" s="133"/>
      <c r="AY102" s="133"/>
      <c r="AZ102" s="133"/>
    </row>
    <row r="103" spans="1:52" ht="27.95" customHeight="1">
      <c r="B103" s="32"/>
      <c r="C103" s="52"/>
      <c r="E103" s="32"/>
      <c r="F103" s="29"/>
      <c r="AQ103" s="133"/>
      <c r="AR103" s="133"/>
      <c r="AS103" s="133"/>
      <c r="AT103" s="133"/>
      <c r="AU103" s="133"/>
      <c r="AV103" s="133"/>
      <c r="AW103" s="133"/>
      <c r="AX103" s="133"/>
      <c r="AY103" s="133"/>
      <c r="AZ103" s="133"/>
    </row>
    <row r="104" spans="1:52" ht="33" customHeight="1">
      <c r="A104" s="88" t="s">
        <v>127</v>
      </c>
      <c r="B104" s="67"/>
      <c r="C104" s="87"/>
      <c r="D104" s="29"/>
      <c r="E104" s="76"/>
      <c r="F104" s="229"/>
      <c r="AQ104" s="133"/>
      <c r="AR104" s="133"/>
      <c r="AS104" s="133"/>
      <c r="AT104" s="133"/>
      <c r="AU104" s="133"/>
      <c r="AV104" s="133"/>
      <c r="AW104" s="133"/>
      <c r="AX104" s="133"/>
      <c r="AY104" s="133"/>
      <c r="AZ104" s="133"/>
    </row>
    <row r="105" spans="1:52" s="11" customFormat="1" ht="21" customHeight="1">
      <c r="A105" s="1559" t="s">
        <v>170</v>
      </c>
      <c r="B105" s="1559"/>
      <c r="C105" s="1559"/>
      <c r="D105" s="1557"/>
      <c r="E105" s="1557"/>
      <c r="F105" s="1557"/>
      <c r="G105" s="29"/>
      <c r="H105" s="29"/>
      <c r="I105" s="42"/>
      <c r="J105" s="42"/>
      <c r="K105" s="214"/>
      <c r="L105" s="214"/>
      <c r="M105" s="214"/>
      <c r="N105" s="214"/>
      <c r="O105" s="214"/>
      <c r="P105" s="214"/>
      <c r="Q105" s="214"/>
      <c r="R105" s="214"/>
      <c r="S105" s="214"/>
      <c r="T105" s="214"/>
      <c r="U105" s="214"/>
      <c r="V105" s="214"/>
      <c r="W105" s="214"/>
      <c r="X105" s="214"/>
      <c r="Y105" s="214"/>
      <c r="Z105" s="214"/>
      <c r="AA105" s="42"/>
      <c r="AB105" s="45"/>
      <c r="AC105" s="45"/>
      <c r="AD105" s="216"/>
      <c r="AE105" s="216"/>
      <c r="AF105" s="42"/>
      <c r="AG105" s="42"/>
      <c r="AH105" s="42"/>
      <c r="AI105" s="42"/>
      <c r="AJ105" s="42"/>
      <c r="AK105" s="42"/>
      <c r="AL105" s="42"/>
      <c r="AM105" s="42"/>
      <c r="AN105" s="42"/>
      <c r="AO105" s="42"/>
      <c r="AP105" s="42"/>
      <c r="AQ105" s="131"/>
      <c r="AR105" s="131"/>
      <c r="AS105" s="131"/>
      <c r="AT105" s="131"/>
      <c r="AU105" s="131"/>
      <c r="AV105" s="131"/>
      <c r="AW105" s="131"/>
      <c r="AX105" s="131"/>
      <c r="AY105" s="131"/>
      <c r="AZ105" s="131"/>
    </row>
    <row r="106" spans="1:52" s="11" customFormat="1" ht="21" customHeight="1">
      <c r="A106" s="1560"/>
      <c r="B106" s="1560"/>
      <c r="C106" s="1560"/>
      <c r="D106" s="1557"/>
      <c r="E106" s="1557"/>
      <c r="F106" s="1557"/>
      <c r="G106" s="29"/>
      <c r="H106" s="29"/>
      <c r="I106" s="42"/>
      <c r="J106" s="42"/>
      <c r="K106" s="214"/>
      <c r="L106" s="214"/>
      <c r="M106" s="214"/>
      <c r="N106" s="214"/>
      <c r="O106" s="214"/>
      <c r="P106" s="214"/>
      <c r="Q106" s="214"/>
      <c r="R106" s="214"/>
      <c r="S106" s="214"/>
      <c r="T106" s="214"/>
      <c r="U106" s="214"/>
      <c r="V106" s="214"/>
      <c r="W106" s="214"/>
      <c r="X106" s="214"/>
      <c r="Y106" s="214"/>
      <c r="Z106" s="214"/>
      <c r="AA106" s="42"/>
      <c r="AB106" s="45"/>
      <c r="AC106" s="45"/>
      <c r="AD106" s="216"/>
      <c r="AE106" s="216"/>
      <c r="AF106" s="42"/>
      <c r="AG106" s="42"/>
      <c r="AH106" s="42"/>
      <c r="AI106" s="42"/>
      <c r="AJ106" s="42"/>
      <c r="AK106" s="42"/>
      <c r="AL106" s="42"/>
      <c r="AM106" s="42"/>
      <c r="AN106" s="42"/>
      <c r="AO106" s="42"/>
      <c r="AP106" s="42"/>
      <c r="AQ106" s="131"/>
      <c r="AR106" s="131"/>
      <c r="AS106" s="131"/>
      <c r="AT106" s="131"/>
      <c r="AU106" s="131"/>
      <c r="AV106" s="131"/>
      <c r="AW106" s="131"/>
      <c r="AX106" s="131"/>
      <c r="AY106" s="131"/>
      <c r="AZ106" s="131"/>
    </row>
    <row r="107" spans="1:52" s="11" customFormat="1" ht="21" customHeight="1">
      <c r="A107" s="1558"/>
      <c r="B107" s="1558"/>
      <c r="C107" s="1558"/>
      <c r="D107" s="1557"/>
      <c r="E107" s="1557"/>
      <c r="F107" s="1557"/>
      <c r="G107" s="29"/>
      <c r="H107" s="29"/>
      <c r="I107" s="42"/>
      <c r="J107" s="42"/>
      <c r="K107" s="214"/>
      <c r="L107" s="214"/>
      <c r="M107" s="214"/>
      <c r="N107" s="214"/>
      <c r="O107" s="214"/>
      <c r="P107" s="214"/>
      <c r="Q107" s="214"/>
      <c r="R107" s="214"/>
      <c r="S107" s="214"/>
      <c r="T107" s="214"/>
      <c r="U107" s="214"/>
      <c r="V107" s="214"/>
      <c r="W107" s="214"/>
      <c r="X107" s="214"/>
      <c r="Y107" s="214"/>
      <c r="Z107" s="214"/>
      <c r="AA107" s="42"/>
      <c r="AB107" s="45"/>
      <c r="AC107" s="45"/>
      <c r="AD107" s="216"/>
      <c r="AE107" s="216"/>
      <c r="AF107" s="42"/>
      <c r="AG107" s="42"/>
      <c r="AH107" s="42"/>
      <c r="AI107" s="42"/>
      <c r="AJ107" s="42"/>
      <c r="AK107" s="42"/>
      <c r="AL107" s="42"/>
      <c r="AM107" s="42"/>
      <c r="AN107" s="42"/>
      <c r="AO107" s="42"/>
      <c r="AP107" s="42"/>
      <c r="AQ107" s="131"/>
      <c r="AR107" s="131"/>
      <c r="AS107" s="131"/>
      <c r="AT107" s="131"/>
      <c r="AU107" s="131"/>
      <c r="AV107" s="131"/>
      <c r="AW107" s="131"/>
      <c r="AX107" s="131"/>
      <c r="AY107" s="131"/>
      <c r="AZ107" s="131"/>
    </row>
    <row r="108" spans="1:52" s="11" customFormat="1" ht="21" customHeight="1">
      <c r="A108" s="1566" t="s">
        <v>171</v>
      </c>
      <c r="B108" s="1566"/>
      <c r="C108" s="1566"/>
      <c r="D108" s="1557"/>
      <c r="E108" s="1557"/>
      <c r="F108" s="1557"/>
      <c r="G108" s="29"/>
      <c r="H108" s="29"/>
      <c r="I108" s="42"/>
      <c r="J108" s="42"/>
      <c r="K108" s="214"/>
      <c r="L108" s="214"/>
      <c r="M108" s="214"/>
      <c r="N108" s="214"/>
      <c r="O108" s="214"/>
      <c r="P108" s="214"/>
      <c r="Q108" s="214"/>
      <c r="R108" s="214"/>
      <c r="S108" s="214"/>
      <c r="T108" s="214"/>
      <c r="U108" s="214"/>
      <c r="V108" s="214"/>
      <c r="W108" s="214"/>
      <c r="X108" s="214"/>
      <c r="Y108" s="214"/>
      <c r="Z108" s="214"/>
      <c r="AA108" s="42"/>
      <c r="AB108" s="45"/>
      <c r="AC108" s="45"/>
      <c r="AD108" s="216"/>
      <c r="AE108" s="216"/>
      <c r="AF108" s="42"/>
      <c r="AG108" s="42"/>
      <c r="AH108" s="42"/>
      <c r="AI108" s="42"/>
      <c r="AJ108" s="42"/>
      <c r="AK108" s="42"/>
      <c r="AL108" s="42"/>
      <c r="AM108" s="42"/>
      <c r="AN108" s="42"/>
      <c r="AO108" s="42"/>
      <c r="AP108" s="42"/>
      <c r="AQ108" s="131"/>
      <c r="AR108" s="131"/>
      <c r="AS108" s="131"/>
      <c r="AT108" s="131"/>
      <c r="AU108" s="131"/>
      <c r="AV108" s="131"/>
      <c r="AW108" s="131"/>
      <c r="AX108" s="131"/>
      <c r="AY108" s="131"/>
      <c r="AZ108" s="131"/>
    </row>
    <row r="109" spans="1:52" s="11" customFormat="1" ht="21" customHeight="1">
      <c r="A109" s="1566" t="s">
        <v>172</v>
      </c>
      <c r="B109" s="1566"/>
      <c r="C109" s="1566"/>
      <c r="D109" s="1557"/>
      <c r="E109" s="1557"/>
      <c r="F109" s="1557"/>
      <c r="G109" s="29"/>
      <c r="H109" s="29"/>
      <c r="I109" s="42"/>
      <c r="J109" s="42"/>
      <c r="K109" s="214"/>
      <c r="L109" s="214"/>
      <c r="M109" s="214"/>
      <c r="N109" s="214"/>
      <c r="O109" s="214"/>
      <c r="P109" s="214"/>
      <c r="Q109" s="214"/>
      <c r="R109" s="214"/>
      <c r="S109" s="214"/>
      <c r="T109" s="214"/>
      <c r="U109" s="214"/>
      <c r="V109" s="214"/>
      <c r="W109" s="214"/>
      <c r="X109" s="214"/>
      <c r="Y109" s="214"/>
      <c r="Z109" s="214"/>
      <c r="AA109" s="42"/>
      <c r="AB109" s="45"/>
      <c r="AC109" s="45"/>
      <c r="AD109" s="216"/>
      <c r="AE109" s="216"/>
      <c r="AF109" s="42"/>
      <c r="AG109" s="42"/>
      <c r="AH109" s="42"/>
      <c r="AI109" s="42"/>
      <c r="AJ109" s="42"/>
      <c r="AK109" s="42"/>
      <c r="AL109" s="42"/>
      <c r="AM109" s="42"/>
      <c r="AN109" s="42"/>
      <c r="AO109" s="42"/>
      <c r="AP109" s="42"/>
      <c r="AQ109" s="131"/>
      <c r="AR109" s="131"/>
      <c r="AS109" s="131"/>
      <c r="AT109" s="131"/>
      <c r="AU109" s="131"/>
      <c r="AV109" s="131"/>
      <c r="AW109" s="131"/>
      <c r="AX109" s="131"/>
      <c r="AY109" s="131"/>
      <c r="AZ109" s="131"/>
    </row>
    <row r="110" spans="1:52" s="11" customFormat="1" ht="52.5" customHeight="1">
      <c r="A110" s="1566" t="s">
        <v>173</v>
      </c>
      <c r="B110" s="1566"/>
      <c r="C110" s="1566"/>
      <c r="D110" s="1557"/>
      <c r="E110" s="1557"/>
      <c r="F110" s="1557"/>
      <c r="G110" s="77"/>
      <c r="H110" s="77"/>
      <c r="I110" s="42"/>
      <c r="J110" s="42"/>
      <c r="K110" s="214"/>
      <c r="L110" s="214"/>
      <c r="M110" s="214"/>
      <c r="N110" s="214"/>
      <c r="O110" s="214"/>
      <c r="P110" s="214"/>
      <c r="Q110" s="214"/>
      <c r="R110" s="214"/>
      <c r="S110" s="214"/>
      <c r="T110" s="214"/>
      <c r="U110" s="214"/>
      <c r="V110" s="214"/>
      <c r="W110" s="214"/>
      <c r="X110" s="214"/>
      <c r="Y110" s="214"/>
      <c r="Z110" s="214"/>
      <c r="AA110" s="42"/>
      <c r="AB110" s="45"/>
      <c r="AC110" s="45"/>
      <c r="AD110" s="216"/>
      <c r="AE110" s="216"/>
      <c r="AF110" s="42"/>
      <c r="AG110" s="42"/>
      <c r="AH110" s="42"/>
      <c r="AI110" s="42"/>
      <c r="AJ110" s="42"/>
      <c r="AK110" s="42"/>
      <c r="AL110" s="42"/>
      <c r="AM110" s="42"/>
      <c r="AN110" s="42"/>
      <c r="AO110" s="42"/>
      <c r="AP110" s="42"/>
      <c r="AQ110" s="131"/>
      <c r="AR110" s="131"/>
      <c r="AS110" s="131"/>
      <c r="AT110" s="131"/>
      <c r="AU110" s="131"/>
      <c r="AV110" s="131"/>
      <c r="AW110" s="131"/>
      <c r="AX110" s="131"/>
      <c r="AY110" s="131"/>
      <c r="AZ110" s="131"/>
    </row>
    <row r="111" spans="1:52" s="11" customFormat="1" ht="21" customHeight="1">
      <c r="A111" s="1559" t="s">
        <v>174</v>
      </c>
      <c r="B111" s="1559"/>
      <c r="C111" s="1559"/>
      <c r="D111" s="1557"/>
      <c r="E111" s="1557"/>
      <c r="F111" s="1557"/>
      <c r="G111" s="29"/>
      <c r="H111" s="29"/>
      <c r="I111" s="42"/>
      <c r="J111" s="42"/>
      <c r="K111" s="214"/>
      <c r="L111" s="214"/>
      <c r="M111" s="214"/>
      <c r="N111" s="214"/>
      <c r="O111" s="214"/>
      <c r="P111" s="214"/>
      <c r="Q111" s="214"/>
      <c r="R111" s="214"/>
      <c r="S111" s="214"/>
      <c r="T111" s="214"/>
      <c r="U111" s="214"/>
      <c r="V111" s="214"/>
      <c r="W111" s="214"/>
      <c r="X111" s="214"/>
      <c r="Y111" s="214"/>
      <c r="Z111" s="214"/>
      <c r="AA111" s="42"/>
      <c r="AB111" s="45"/>
      <c r="AC111" s="45"/>
      <c r="AD111" s="216"/>
      <c r="AE111" s="216"/>
      <c r="AF111" s="42"/>
      <c r="AG111" s="42"/>
      <c r="AH111" s="42"/>
      <c r="AI111" s="42"/>
      <c r="AJ111" s="42"/>
      <c r="AK111" s="42"/>
      <c r="AL111" s="42"/>
      <c r="AM111" s="42"/>
      <c r="AN111" s="42"/>
      <c r="AO111" s="42"/>
      <c r="AP111" s="42"/>
    </row>
    <row r="112" spans="1:52" s="11" customFormat="1" ht="21" customHeight="1">
      <c r="A112" s="1560"/>
      <c r="B112" s="1560"/>
      <c r="C112" s="1560"/>
      <c r="D112" s="1557"/>
      <c r="E112" s="1557"/>
      <c r="F112" s="1557"/>
      <c r="G112" s="29"/>
      <c r="H112" s="29"/>
      <c r="I112" s="42"/>
      <c r="J112" s="42"/>
      <c r="K112" s="214"/>
      <c r="L112" s="214"/>
      <c r="M112" s="214"/>
      <c r="N112" s="214"/>
      <c r="O112" s="214"/>
      <c r="P112" s="214"/>
      <c r="Q112" s="214"/>
      <c r="R112" s="214"/>
      <c r="S112" s="214"/>
      <c r="T112" s="214"/>
      <c r="U112" s="214"/>
      <c r="V112" s="214"/>
      <c r="W112" s="214"/>
      <c r="X112" s="214"/>
      <c r="Y112" s="214"/>
      <c r="Z112" s="214"/>
      <c r="AA112" s="42"/>
      <c r="AB112" s="45"/>
      <c r="AC112" s="45"/>
      <c r="AD112" s="216"/>
      <c r="AE112" s="216"/>
      <c r="AF112" s="42"/>
      <c r="AG112" s="42"/>
      <c r="AH112" s="42"/>
      <c r="AI112" s="42"/>
      <c r="AJ112" s="42"/>
      <c r="AK112" s="42"/>
      <c r="AL112" s="42"/>
      <c r="AM112" s="42"/>
      <c r="AN112" s="42"/>
      <c r="AO112" s="42"/>
      <c r="AP112" s="42"/>
    </row>
    <row r="113" spans="1:10">
      <c r="A113" s="1558"/>
      <c r="B113" s="1558"/>
      <c r="C113" s="1558"/>
      <c r="D113" s="1557"/>
      <c r="E113" s="1557"/>
      <c r="F113" s="1557"/>
    </row>
    <row r="114" spans="1:10">
      <c r="A114" s="120"/>
      <c r="B114" s="120"/>
      <c r="C114" s="120"/>
      <c r="D114" s="121"/>
      <c r="E114" s="121"/>
      <c r="F114" s="121"/>
    </row>
    <row r="115" spans="1:10" ht="47.25" customHeight="1">
      <c r="A115" s="1565" t="str">
        <f>H115&amp;I115&amp;J115</f>
        <v/>
      </c>
      <c r="B115" s="1565"/>
      <c r="C115" s="1565"/>
      <c r="D115" s="1565"/>
      <c r="E115" s="1565"/>
      <c r="F115" s="1565"/>
      <c r="H115" s="267"/>
      <c r="I115" s="268"/>
      <c r="J115" s="268"/>
    </row>
  </sheetData>
  <sheetProtection password="CC6F" sheet="1" formatColumns="0" formatRows="0" selectLockedCells="1"/>
  <dataConsolidate link="1"/>
  <customSheetViews>
    <customSheetView guid="{7A521482-0921-4E40-B959-D8FD4CDE2E19}" showPageBreaks="1" showGridLines="0" fitToPage="1" printArea="1" hiddenRows="1" hiddenColumns="1" view="pageBreakPreview" topLeftCell="A52">
      <selection activeCell="I22" sqref="I22"/>
      <rowBreaks count="1" manualBreakCount="1">
        <brk id="88"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33F30260-5F26-454D-8BAF-A1CF75E5E970}" showPageBreaks="1" showGridLines="0" fitToPage="1" printArea="1" hiddenRows="1" hiddenColumns="1" view="pageBreakPreview" topLeftCell="A94">
      <selection activeCell="I22" sqref="I22"/>
      <rowBreaks count="1" manualBreakCount="1">
        <brk id="88" max="5" man="1"/>
      </rowBreaks>
      <pageMargins left="0.59" right="0.46" top="0.59055118110236204" bottom="0.59055118110236204" header="0.35433070866141703" footer="0.35433070866141703"/>
      <pageSetup scale="80" fitToHeight="5" orientation="portrait" r:id="rId2"/>
      <headerFooter alignWithMargins="0">
        <oddFooter>&amp;R&amp;"Book Antiqua,Bold"&amp;8 Page &amp;P of &amp;N</oddFooter>
      </headerFooter>
    </customSheetView>
    <customSheetView guid="{CDDDFC33-D7BE-49ED-A662-6DB8AC7AF358}" showPageBreaks="1" showGridLines="0" fitToPage="1" printArea="1" hiddenRows="1" hiddenColumns="1" view="pageBreakPreview" topLeftCell="A94">
      <selection activeCell="C5" sqref="C5:F5"/>
      <rowBreaks count="1" manualBreakCount="1">
        <brk id="88" max="5" man="1"/>
      </rowBreaks>
      <pageMargins left="0.59" right="0.46" top="0.59055118110236204" bottom="0.59055118110236204" header="0.35433070866141703" footer="0.35433070866141703"/>
      <pageSetup scale="80" fitToHeight="5" orientation="portrait" r:id="rId3"/>
      <headerFooter alignWithMargins="0">
        <oddFooter>&amp;R&amp;"Book Antiqua,Bold"&amp;8 Page &amp;P of &amp;N</oddFooter>
      </headerFooter>
    </customSheetView>
    <customSheetView guid="{BCE30E3D-0C5D-4C23-ABC5-E7C2D3AC4971}" showPageBreaks="1" showGridLines="0" fitToPage="1" printArea="1" hiddenRows="1" hiddenColumns="1" view="pageBreakPreview" topLeftCell="A11">
      <selection activeCell="D109" sqref="D109:F109"/>
      <rowBreaks count="1" manualBreakCount="1">
        <brk id="91" max="5" man="1"/>
      </rowBreaks>
      <pageMargins left="0.59" right="0.46" top="0.59055118110236204" bottom="0.59055118110236204" header="0.35433070866141703" footer="0.35433070866141703"/>
      <pageSetup scale="80" fitToHeight="5" orientation="portrait" r:id="rId4"/>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6"/>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8"/>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11"/>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12"/>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3"/>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3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31"/>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3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7"/>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8"/>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9"/>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40"/>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109">
      <selection activeCell="I22" sqref="I22"/>
      <rowBreaks count="1" manualBreakCount="1">
        <brk id="88" max="5" man="1"/>
      </rowBreaks>
      <pageMargins left="0.59" right="0.46" top="0.59055118110236204" bottom="0.59055118110236204" header="0.35433070866141703" footer="0.35433070866141703"/>
      <pageSetup scale="80" fitToHeight="5" orientation="portrait" r:id="rId41"/>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7">
      <selection activeCell="I22" sqref="I22"/>
      <rowBreaks count="1" manualBreakCount="1">
        <brk id="88" max="5" man="1"/>
      </rowBreak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customSheetView>
  </customSheetViews>
  <mergeCells count="116">
    <mergeCell ref="B87:F87"/>
    <mergeCell ref="B82:F82"/>
    <mergeCell ref="B79:F79"/>
    <mergeCell ref="B80:F80"/>
    <mergeCell ref="D44:F44"/>
    <mergeCell ref="B63:F63"/>
    <mergeCell ref="B55:F55"/>
    <mergeCell ref="B56:F56"/>
    <mergeCell ref="B57:F57"/>
    <mergeCell ref="B58:F58"/>
    <mergeCell ref="B46:C46"/>
    <mergeCell ref="B65:F65"/>
    <mergeCell ref="B64:F64"/>
    <mergeCell ref="D47:F47"/>
    <mergeCell ref="B52:C52"/>
    <mergeCell ref="D52:F52"/>
    <mergeCell ref="B48:C48"/>
    <mergeCell ref="B54:F54"/>
    <mergeCell ref="D48:F48"/>
    <mergeCell ref="B44:C44"/>
    <mergeCell ref="A115:F115"/>
    <mergeCell ref="A109:C109"/>
    <mergeCell ref="D109:F109"/>
    <mergeCell ref="A110:C110"/>
    <mergeCell ref="D110:F110"/>
    <mergeCell ref="D107:F107"/>
    <mergeCell ref="A107:C107"/>
    <mergeCell ref="B49:C49"/>
    <mergeCell ref="B50:C50"/>
    <mergeCell ref="D49:F49"/>
    <mergeCell ref="D50:F50"/>
    <mergeCell ref="B51:C51"/>
    <mergeCell ref="D51:F51"/>
    <mergeCell ref="B53:C53"/>
    <mergeCell ref="D53:F53"/>
    <mergeCell ref="B81:F81"/>
    <mergeCell ref="B61:F61"/>
    <mergeCell ref="B62:F62"/>
    <mergeCell ref="A106:C106"/>
    <mergeCell ref="D108:F108"/>
    <mergeCell ref="D106:F106"/>
    <mergeCell ref="A108:C108"/>
    <mergeCell ref="B102:C102"/>
    <mergeCell ref="B85:F85"/>
    <mergeCell ref="D29:F29"/>
    <mergeCell ref="B31:C31"/>
    <mergeCell ref="D30:F30"/>
    <mergeCell ref="B30:C30"/>
    <mergeCell ref="B18:F18"/>
    <mergeCell ref="D111:F111"/>
    <mergeCell ref="A113:C113"/>
    <mergeCell ref="D113:F113"/>
    <mergeCell ref="B83:F83"/>
    <mergeCell ref="A111:C111"/>
    <mergeCell ref="A112:C112"/>
    <mergeCell ref="D112:F112"/>
    <mergeCell ref="A98:F98"/>
    <mergeCell ref="A99:B99"/>
    <mergeCell ref="B101:C101"/>
    <mergeCell ref="A105:C105"/>
    <mergeCell ref="D105:F105"/>
    <mergeCell ref="B84:F84"/>
    <mergeCell ref="B59:F59"/>
    <mergeCell ref="D46:F46"/>
    <mergeCell ref="B47:C47"/>
    <mergeCell ref="B60:F60"/>
    <mergeCell ref="D41:F41"/>
    <mergeCell ref="B41:C41"/>
    <mergeCell ref="G16:H16"/>
    <mergeCell ref="B17:F17"/>
    <mergeCell ref="B20:F20"/>
    <mergeCell ref="D28:F28"/>
    <mergeCell ref="D25:F25"/>
    <mergeCell ref="B42:C42"/>
    <mergeCell ref="D34:F34"/>
    <mergeCell ref="B39:C39"/>
    <mergeCell ref="B40:C40"/>
    <mergeCell ref="D36:F36"/>
    <mergeCell ref="D37:F37"/>
    <mergeCell ref="D38:F38"/>
    <mergeCell ref="D39:F39"/>
    <mergeCell ref="D35:F35"/>
    <mergeCell ref="G20:J20"/>
    <mergeCell ref="D21:F21"/>
    <mergeCell ref="B33:C33"/>
    <mergeCell ref="D33:F33"/>
    <mergeCell ref="B25:C25"/>
    <mergeCell ref="B22:C22"/>
    <mergeCell ref="B32:C32"/>
    <mergeCell ref="D32:F32"/>
    <mergeCell ref="D31:F31"/>
    <mergeCell ref="D27:F27"/>
    <mergeCell ref="A1:E1"/>
    <mergeCell ref="B86:F86"/>
    <mergeCell ref="B35:C35"/>
    <mergeCell ref="B36:C36"/>
    <mergeCell ref="B37:C37"/>
    <mergeCell ref="B38:C38"/>
    <mergeCell ref="D42:F42"/>
    <mergeCell ref="B43:C43"/>
    <mergeCell ref="A3:F3"/>
    <mergeCell ref="C5:F5"/>
    <mergeCell ref="B6:C6"/>
    <mergeCell ref="B34:C34"/>
    <mergeCell ref="B29:C29"/>
    <mergeCell ref="D22:F22"/>
    <mergeCell ref="B28:C28"/>
    <mergeCell ref="D23:F23"/>
    <mergeCell ref="D24:F24"/>
    <mergeCell ref="C78:D78"/>
    <mergeCell ref="B45:C45"/>
    <mergeCell ref="D45:F45"/>
    <mergeCell ref="D40:F40"/>
    <mergeCell ref="B15:F15"/>
    <mergeCell ref="D26:F26"/>
    <mergeCell ref="B21:C21"/>
  </mergeCells>
  <conditionalFormatting sqref="Z25">
    <cfRule type="expression" dxfId="6" priority="21" stopIfTrue="1">
      <formula>"if(right($I$21,1)=""."")"</formula>
    </cfRule>
  </conditionalFormatting>
  <conditionalFormatting sqref="H27">
    <cfRule type="expression" dxfId="5" priority="20" stopIfTrue="1">
      <formula>$G$27="Not Applicable"</formula>
    </cfRule>
  </conditionalFormatting>
  <conditionalFormatting sqref="D26:F26 H26:H27">
    <cfRule type="expression" dxfId="4" priority="19" stopIfTrue="1">
      <formula>$H$26="Sole Bidder"</formula>
    </cfRule>
  </conditionalFormatting>
  <conditionalFormatting sqref="D27:F27">
    <cfRule type="expression" dxfId="3" priority="16" stopIfTrue="1">
      <formula>$G$27="No"</formula>
    </cfRule>
  </conditionalFormatting>
  <conditionalFormatting sqref="A98:F103">
    <cfRule type="expression" dxfId="2" priority="13">
      <formula>$H$26="Sole Bidder"</formula>
    </cfRule>
  </conditionalFormatting>
  <conditionalFormatting sqref="B85:F85">
    <cfRule type="expression" dxfId="1" priority="36" stopIfTrue="1">
      <formula>$K$85=2</formula>
    </cfRule>
  </conditionalFormatting>
  <conditionalFormatting sqref="B86:F86">
    <cfRule type="expression" dxfId="0" priority="2">
      <formula>$K$86=1</formula>
    </cfRule>
  </conditionalFormatting>
  <dataValidations count="3">
    <dataValidation type="whole" allowBlank="1" showInputMessage="1" showErrorMessage="1" error="Enter numeric figure only !" prompt="Enter the Bid Security Amount in Figures" sqref="I21" xr:uid="{00000000-0002-0000-1B00-000000000000}">
      <formula1>0</formula1>
      <formula2>990000000</formula2>
    </dataValidation>
    <dataValidation allowBlank="1" showInputMessage="1" showErrorMessage="1" error="Enter numeric figure above and including 250" prompt="Enter the date of Validity of Bid Security" sqref="J21" xr:uid="{00000000-0002-0000-1B00-000003000000}"/>
    <dataValidation type="list" allowBlank="1" showInputMessage="1" showErrorMessage="1" sqref="G21" xr:uid="{00000000-0002-0000-1B00-000002000000}">
      <formula1>$AC$19:$AC$22</formula1>
    </dataValidation>
  </dataValidations>
  <pageMargins left="0.59" right="0.46" top="0.59055118110236204" bottom="0.59055118110236204" header="0.35433070866141703" footer="0.35433070866141703"/>
  <pageSetup scale="80" fitToHeight="5" orientation="portrait" r:id="rId43"/>
  <headerFooter alignWithMargins="0">
    <oddFooter>&amp;R&amp;"Book Antiqua,Bold"&amp;8 Page &amp;P of &amp;N</oddFooter>
  </headerFooter>
  <rowBreaks count="1" manualBreakCount="1">
    <brk id="88" max="5" man="1"/>
  </rowBreaks>
  <drawing r:id="rId4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195" customWidth="1"/>
    <col min="2" max="2" width="11.85546875" style="195" customWidth="1"/>
    <col min="3" max="15" width="9.140625" style="195"/>
    <col min="16" max="16384" width="9.140625" style="155"/>
  </cols>
  <sheetData>
    <row r="1" spans="1:15" s="154" customFormat="1" ht="30" customHeight="1">
      <c r="A1" s="1569">
        <f>'Bid Form 1st Envelope '!I21</f>
        <v>0</v>
      </c>
      <c r="B1" s="1569"/>
      <c r="C1" s="193"/>
      <c r="D1" s="193"/>
      <c r="E1" s="193"/>
      <c r="F1" s="193"/>
      <c r="G1" s="193"/>
      <c r="H1" s="193"/>
      <c r="I1" s="193"/>
      <c r="J1" s="193"/>
      <c r="K1" s="193"/>
      <c r="L1" s="193"/>
      <c r="M1" s="193"/>
      <c r="N1" s="193"/>
      <c r="O1" s="193"/>
    </row>
    <row r="2" spans="1:15" s="154" customFormat="1" ht="30" customHeight="1">
      <c r="A2" s="194"/>
      <c r="B2" s="193"/>
      <c r="C2" s="193"/>
      <c r="D2" s="193"/>
      <c r="E2" s="193"/>
      <c r="F2" s="193"/>
      <c r="G2" s="193"/>
      <c r="H2" s="193"/>
      <c r="I2" s="193"/>
      <c r="J2" s="193"/>
      <c r="K2" s="193"/>
      <c r="L2" s="193"/>
      <c r="M2" s="193"/>
      <c r="N2" s="193"/>
      <c r="O2" s="193"/>
    </row>
    <row r="3" spans="1:15">
      <c r="A3" s="194"/>
    </row>
    <row r="4" spans="1:15">
      <c r="A4" s="196" t="str">
        <f>IF(OR((A1&gt;9999999999),(A1&lt;0)),"Invalid Entry - More than 1000 crore OR -ve value",IF(A1=0, "Rs. Zero Only ",+CONCATENATE("Rs. ", B11,D11,B10,D10,B9,D9,B8,D8,B7,D7,B6," Only")))</f>
        <v xml:space="preserve">Rs. Zero Only </v>
      </c>
    </row>
    <row r="5" spans="1:15">
      <c r="A5" s="194"/>
    </row>
    <row r="6" spans="1:15">
      <c r="A6" s="197">
        <f>-INT(A1/100)*100+ROUND(A1,0)</f>
        <v>0</v>
      </c>
      <c r="B6" s="195" t="str">
        <f t="shared" ref="B6:B11" si="0">IF(A6=0,"",LOOKUP(A6,$A$13:$A$112,$B$13:$B$112))</f>
        <v/>
      </c>
      <c r="D6" s="196"/>
    </row>
    <row r="7" spans="1:15">
      <c r="A7" s="197">
        <f>-INT(A1/1000)*10+INT(A1/100)</f>
        <v>0</v>
      </c>
      <c r="B7" s="195" t="str">
        <f t="shared" si="0"/>
        <v/>
      </c>
      <c r="D7" s="196" t="str">
        <f>+IF(B7="",""," Hundred ")</f>
        <v/>
      </c>
    </row>
    <row r="8" spans="1:15">
      <c r="A8" s="197">
        <f>-INT(A1/100000)*100+INT(A1/1000)</f>
        <v>0</v>
      </c>
      <c r="B8" s="195" t="str">
        <f t="shared" si="0"/>
        <v/>
      </c>
      <c r="D8" s="196" t="str">
        <f>IF((B8=""),IF(C8="",""," Thousand ")," Thousand ")</f>
        <v/>
      </c>
    </row>
    <row r="9" spans="1:15">
      <c r="A9" s="197">
        <f>-INT(A1/10000000)*100+INT(A1/100000)</f>
        <v>0</v>
      </c>
      <c r="B9" s="195" t="str">
        <f t="shared" si="0"/>
        <v/>
      </c>
      <c r="D9" s="196" t="str">
        <f>IF((B9=""),IF(C9="",""," Lac ")," Lac ")</f>
        <v/>
      </c>
    </row>
    <row r="10" spans="1:15">
      <c r="A10" s="197">
        <f>-INT(A1/1000000000)*100+INT(A1/10000000)</f>
        <v>0</v>
      </c>
      <c r="B10" s="198" t="str">
        <f t="shared" si="0"/>
        <v/>
      </c>
      <c r="D10" s="196" t="str">
        <f>IF((B10=""),IF(C10="",""," Crore ")," Crore ")</f>
        <v/>
      </c>
    </row>
    <row r="11" spans="1:15">
      <c r="A11" s="199">
        <f>-INT(A1/10000000000)*1000+INT(A1/1000000000)</f>
        <v>0</v>
      </c>
      <c r="B11" s="198" t="str">
        <f t="shared" si="0"/>
        <v/>
      </c>
      <c r="D11" s="196" t="str">
        <f>IF((B11=""),IF(C11="",""," Hundred ")," Hundred ")</f>
        <v/>
      </c>
    </row>
    <row r="13" spans="1:15">
      <c r="A13" s="200">
        <v>1</v>
      </c>
      <c r="B13" s="201" t="s">
        <v>182</v>
      </c>
    </row>
    <row r="14" spans="1:15">
      <c r="A14" s="200">
        <v>2</v>
      </c>
      <c r="B14" s="201" t="s">
        <v>183</v>
      </c>
    </row>
    <row r="15" spans="1:15">
      <c r="A15" s="200">
        <v>3</v>
      </c>
      <c r="B15" s="201" t="s">
        <v>184</v>
      </c>
    </row>
    <row r="16" spans="1:15">
      <c r="A16" s="200">
        <v>4</v>
      </c>
      <c r="B16" s="201" t="s">
        <v>185</v>
      </c>
    </row>
    <row r="17" spans="1:2">
      <c r="A17" s="200">
        <v>5</v>
      </c>
      <c r="B17" s="201" t="s">
        <v>186</v>
      </c>
    </row>
    <row r="18" spans="1:2">
      <c r="A18" s="200">
        <v>6</v>
      </c>
      <c r="B18" s="201" t="s">
        <v>187</v>
      </c>
    </row>
    <row r="19" spans="1:2">
      <c r="A19" s="200">
        <v>7</v>
      </c>
      <c r="B19" s="201" t="s">
        <v>188</v>
      </c>
    </row>
    <row r="20" spans="1:2">
      <c r="A20" s="200">
        <v>8</v>
      </c>
      <c r="B20" s="201" t="s">
        <v>189</v>
      </c>
    </row>
    <row r="21" spans="1:2">
      <c r="A21" s="200">
        <v>9</v>
      </c>
      <c r="B21" s="201" t="s">
        <v>190</v>
      </c>
    </row>
    <row r="22" spans="1:2">
      <c r="A22" s="200">
        <v>10</v>
      </c>
      <c r="B22" s="201" t="s">
        <v>191</v>
      </c>
    </row>
    <row r="23" spans="1:2">
      <c r="A23" s="200">
        <v>11</v>
      </c>
      <c r="B23" s="201" t="s">
        <v>192</v>
      </c>
    </row>
    <row r="24" spans="1:2">
      <c r="A24" s="200">
        <v>12</v>
      </c>
      <c r="B24" s="201" t="s">
        <v>193</v>
      </c>
    </row>
    <row r="25" spans="1:2">
      <c r="A25" s="200">
        <v>13</v>
      </c>
      <c r="B25" s="201" t="s">
        <v>194</v>
      </c>
    </row>
    <row r="26" spans="1:2">
      <c r="A26" s="200">
        <v>14</v>
      </c>
      <c r="B26" s="201" t="s">
        <v>195</v>
      </c>
    </row>
    <row r="27" spans="1:2">
      <c r="A27" s="200">
        <v>15</v>
      </c>
      <c r="B27" s="201" t="s">
        <v>196</v>
      </c>
    </row>
    <row r="28" spans="1:2">
      <c r="A28" s="200">
        <v>16</v>
      </c>
      <c r="B28" s="201" t="s">
        <v>197</v>
      </c>
    </row>
    <row r="29" spans="1:2">
      <c r="A29" s="200">
        <v>17</v>
      </c>
      <c r="B29" s="201" t="s">
        <v>198</v>
      </c>
    </row>
    <row r="30" spans="1:2">
      <c r="A30" s="200">
        <v>18</v>
      </c>
      <c r="B30" s="201" t="s">
        <v>199</v>
      </c>
    </row>
    <row r="31" spans="1:2">
      <c r="A31" s="200">
        <v>19</v>
      </c>
      <c r="B31" s="201" t="s">
        <v>200</v>
      </c>
    </row>
    <row r="32" spans="1:2">
      <c r="A32" s="200">
        <v>20</v>
      </c>
      <c r="B32" s="201" t="s">
        <v>201</v>
      </c>
    </row>
    <row r="33" spans="1:2">
      <c r="A33" s="200">
        <v>21</v>
      </c>
      <c r="B33" s="201" t="s">
        <v>202</v>
      </c>
    </row>
    <row r="34" spans="1:2">
      <c r="A34" s="200">
        <v>22</v>
      </c>
      <c r="B34" s="201" t="s">
        <v>203</v>
      </c>
    </row>
    <row r="35" spans="1:2">
      <c r="A35" s="200">
        <v>23</v>
      </c>
      <c r="B35" s="201" t="s">
        <v>204</v>
      </c>
    </row>
    <row r="36" spans="1:2">
      <c r="A36" s="200">
        <v>24</v>
      </c>
      <c r="B36" s="201" t="s">
        <v>205</v>
      </c>
    </row>
    <row r="37" spans="1:2">
      <c r="A37" s="200">
        <v>25</v>
      </c>
      <c r="B37" s="201" t="s">
        <v>206</v>
      </c>
    </row>
    <row r="38" spans="1:2">
      <c r="A38" s="200">
        <v>26</v>
      </c>
      <c r="B38" s="201" t="s">
        <v>207</v>
      </c>
    </row>
    <row r="39" spans="1:2">
      <c r="A39" s="200">
        <v>27</v>
      </c>
      <c r="B39" s="201" t="s">
        <v>208</v>
      </c>
    </row>
    <row r="40" spans="1:2">
      <c r="A40" s="200">
        <v>28</v>
      </c>
      <c r="B40" s="201" t="s">
        <v>209</v>
      </c>
    </row>
    <row r="41" spans="1:2">
      <c r="A41" s="200">
        <v>29</v>
      </c>
      <c r="B41" s="201" t="s">
        <v>210</v>
      </c>
    </row>
    <row r="42" spans="1:2">
      <c r="A42" s="200">
        <v>30</v>
      </c>
      <c r="B42" s="201" t="s">
        <v>211</v>
      </c>
    </row>
    <row r="43" spans="1:2">
      <c r="A43" s="200">
        <v>31</v>
      </c>
      <c r="B43" s="201" t="s">
        <v>212</v>
      </c>
    </row>
    <row r="44" spans="1:2">
      <c r="A44" s="200">
        <v>32</v>
      </c>
      <c r="B44" s="201" t="s">
        <v>213</v>
      </c>
    </row>
    <row r="45" spans="1:2">
      <c r="A45" s="200">
        <v>33</v>
      </c>
      <c r="B45" s="201" t="s">
        <v>214</v>
      </c>
    </row>
    <row r="46" spans="1:2">
      <c r="A46" s="200">
        <v>34</v>
      </c>
      <c r="B46" s="201" t="s">
        <v>215</v>
      </c>
    </row>
    <row r="47" spans="1:2">
      <c r="A47" s="200">
        <v>35</v>
      </c>
      <c r="B47" s="201" t="s">
        <v>10</v>
      </c>
    </row>
    <row r="48" spans="1:2">
      <c r="A48" s="200">
        <v>36</v>
      </c>
      <c r="B48" s="201" t="s">
        <v>216</v>
      </c>
    </row>
    <row r="49" spans="1:2">
      <c r="A49" s="200">
        <v>37</v>
      </c>
      <c r="B49" s="201" t="s">
        <v>217</v>
      </c>
    </row>
    <row r="50" spans="1:2">
      <c r="A50" s="200">
        <v>38</v>
      </c>
      <c r="B50" s="201" t="s">
        <v>218</v>
      </c>
    </row>
    <row r="51" spans="1:2">
      <c r="A51" s="200">
        <v>39</v>
      </c>
      <c r="B51" s="201" t="s">
        <v>219</v>
      </c>
    </row>
    <row r="52" spans="1:2">
      <c r="A52" s="200">
        <v>40</v>
      </c>
      <c r="B52" s="201" t="s">
        <v>220</v>
      </c>
    </row>
    <row r="53" spans="1:2">
      <c r="A53" s="200">
        <v>41</v>
      </c>
      <c r="B53" s="201" t="s">
        <v>221</v>
      </c>
    </row>
    <row r="54" spans="1:2">
      <c r="A54" s="200">
        <v>42</v>
      </c>
      <c r="B54" s="201" t="s">
        <v>222</v>
      </c>
    </row>
    <row r="55" spans="1:2">
      <c r="A55" s="200">
        <v>43</v>
      </c>
      <c r="B55" s="201" t="s">
        <v>223</v>
      </c>
    </row>
    <row r="56" spans="1:2">
      <c r="A56" s="200">
        <v>44</v>
      </c>
      <c r="B56" s="201" t="s">
        <v>224</v>
      </c>
    </row>
    <row r="57" spans="1:2">
      <c r="A57" s="200">
        <v>45</v>
      </c>
      <c r="B57" s="201" t="s">
        <v>225</v>
      </c>
    </row>
    <row r="58" spans="1:2">
      <c r="A58" s="200">
        <v>46</v>
      </c>
      <c r="B58" s="201" t="s">
        <v>226</v>
      </c>
    </row>
    <row r="59" spans="1:2">
      <c r="A59" s="200">
        <v>47</v>
      </c>
      <c r="B59" s="201" t="s">
        <v>227</v>
      </c>
    </row>
    <row r="60" spans="1:2">
      <c r="A60" s="200">
        <v>48</v>
      </c>
      <c r="B60" s="201" t="s">
        <v>228</v>
      </c>
    </row>
    <row r="61" spans="1:2">
      <c r="A61" s="200">
        <v>49</v>
      </c>
      <c r="B61" s="201" t="s">
        <v>229</v>
      </c>
    </row>
    <row r="62" spans="1:2">
      <c r="A62" s="200">
        <v>50</v>
      </c>
      <c r="B62" s="201" t="s">
        <v>230</v>
      </c>
    </row>
    <row r="63" spans="1:2">
      <c r="A63" s="200">
        <v>51</v>
      </c>
      <c r="B63" s="201" t="s">
        <v>231</v>
      </c>
    </row>
    <row r="64" spans="1:2">
      <c r="A64" s="200">
        <v>52</v>
      </c>
      <c r="B64" s="201" t="s">
        <v>232</v>
      </c>
    </row>
    <row r="65" spans="1:2">
      <c r="A65" s="200">
        <v>53</v>
      </c>
      <c r="B65" s="201" t="s">
        <v>233</v>
      </c>
    </row>
    <row r="66" spans="1:2">
      <c r="A66" s="200">
        <v>54</v>
      </c>
      <c r="B66" s="201" t="s">
        <v>234</v>
      </c>
    </row>
    <row r="67" spans="1:2">
      <c r="A67" s="200">
        <v>55</v>
      </c>
      <c r="B67" s="201" t="s">
        <v>235</v>
      </c>
    </row>
    <row r="68" spans="1:2">
      <c r="A68" s="200">
        <v>56</v>
      </c>
      <c r="B68" s="201" t="s">
        <v>236</v>
      </c>
    </row>
    <row r="69" spans="1:2">
      <c r="A69" s="200">
        <v>57</v>
      </c>
      <c r="B69" s="201" t="s">
        <v>237</v>
      </c>
    </row>
    <row r="70" spans="1:2">
      <c r="A70" s="200">
        <v>58</v>
      </c>
      <c r="B70" s="201" t="s">
        <v>238</v>
      </c>
    </row>
    <row r="71" spans="1:2">
      <c r="A71" s="200">
        <v>59</v>
      </c>
      <c r="B71" s="201" t="s">
        <v>239</v>
      </c>
    </row>
    <row r="72" spans="1:2">
      <c r="A72" s="200">
        <v>60</v>
      </c>
      <c r="B72" s="201" t="s">
        <v>240</v>
      </c>
    </row>
    <row r="73" spans="1:2">
      <c r="A73" s="200">
        <v>61</v>
      </c>
      <c r="B73" s="201" t="s">
        <v>241</v>
      </c>
    </row>
    <row r="74" spans="1:2">
      <c r="A74" s="200">
        <v>62</v>
      </c>
      <c r="B74" s="201" t="s">
        <v>242</v>
      </c>
    </row>
    <row r="75" spans="1:2">
      <c r="A75" s="200">
        <v>63</v>
      </c>
      <c r="B75" s="201" t="s">
        <v>243</v>
      </c>
    </row>
    <row r="76" spans="1:2">
      <c r="A76" s="200">
        <v>64</v>
      </c>
      <c r="B76" s="201" t="s">
        <v>244</v>
      </c>
    </row>
    <row r="77" spans="1:2">
      <c r="A77" s="200">
        <v>65</v>
      </c>
      <c r="B77" s="201" t="s">
        <v>245</v>
      </c>
    </row>
    <row r="78" spans="1:2">
      <c r="A78" s="200">
        <v>66</v>
      </c>
      <c r="B78" s="201" t="s">
        <v>246</v>
      </c>
    </row>
    <row r="79" spans="1:2">
      <c r="A79" s="200">
        <v>67</v>
      </c>
      <c r="B79" s="201" t="s">
        <v>247</v>
      </c>
    </row>
    <row r="80" spans="1:2">
      <c r="A80" s="200">
        <v>68</v>
      </c>
      <c r="B80" s="201" t="s">
        <v>248</v>
      </c>
    </row>
    <row r="81" spans="1:2">
      <c r="A81" s="200">
        <v>69</v>
      </c>
      <c r="B81" s="201" t="s">
        <v>249</v>
      </c>
    </row>
    <row r="82" spans="1:2">
      <c r="A82" s="200">
        <v>70</v>
      </c>
      <c r="B82" s="201" t="s">
        <v>250</v>
      </c>
    </row>
    <row r="83" spans="1:2">
      <c r="A83" s="200">
        <v>71</v>
      </c>
      <c r="B83" s="201" t="s">
        <v>251</v>
      </c>
    </row>
    <row r="84" spans="1:2">
      <c r="A84" s="200">
        <v>72</v>
      </c>
      <c r="B84" s="201" t="s">
        <v>252</v>
      </c>
    </row>
    <row r="85" spans="1:2">
      <c r="A85" s="200">
        <v>73</v>
      </c>
      <c r="B85" s="201" t="s">
        <v>253</v>
      </c>
    </row>
    <row r="86" spans="1:2">
      <c r="A86" s="200">
        <v>74</v>
      </c>
      <c r="B86" s="201" t="s">
        <v>254</v>
      </c>
    </row>
    <row r="87" spans="1:2">
      <c r="A87" s="200">
        <v>75</v>
      </c>
      <c r="B87" s="201" t="s">
        <v>255</v>
      </c>
    </row>
    <row r="88" spans="1:2">
      <c r="A88" s="200">
        <v>76</v>
      </c>
      <c r="B88" s="201" t="s">
        <v>256</v>
      </c>
    </row>
    <row r="89" spans="1:2">
      <c r="A89" s="200">
        <v>77</v>
      </c>
      <c r="B89" s="201" t="s">
        <v>257</v>
      </c>
    </row>
    <row r="90" spans="1:2">
      <c r="A90" s="200">
        <v>78</v>
      </c>
      <c r="B90" s="201" t="s">
        <v>258</v>
      </c>
    </row>
    <row r="91" spans="1:2">
      <c r="A91" s="200">
        <v>79</v>
      </c>
      <c r="B91" s="201" t="s">
        <v>259</v>
      </c>
    </row>
    <row r="92" spans="1:2">
      <c r="A92" s="200">
        <v>80</v>
      </c>
      <c r="B92" s="201" t="s">
        <v>260</v>
      </c>
    </row>
    <row r="93" spans="1:2">
      <c r="A93" s="200">
        <v>81</v>
      </c>
      <c r="B93" s="201" t="s">
        <v>261</v>
      </c>
    </row>
    <row r="94" spans="1:2">
      <c r="A94" s="200">
        <v>82</v>
      </c>
      <c r="B94" s="201" t="s">
        <v>262</v>
      </c>
    </row>
    <row r="95" spans="1:2">
      <c r="A95" s="200">
        <v>83</v>
      </c>
      <c r="B95" s="201" t="s">
        <v>263</v>
      </c>
    </row>
    <row r="96" spans="1:2">
      <c r="A96" s="200">
        <v>84</v>
      </c>
      <c r="B96" s="201" t="s">
        <v>264</v>
      </c>
    </row>
    <row r="97" spans="1:2">
      <c r="A97" s="200">
        <v>85</v>
      </c>
      <c r="B97" s="201" t="s">
        <v>265</v>
      </c>
    </row>
    <row r="98" spans="1:2">
      <c r="A98" s="200">
        <v>86</v>
      </c>
      <c r="B98" s="201" t="s">
        <v>266</v>
      </c>
    </row>
    <row r="99" spans="1:2">
      <c r="A99" s="200">
        <v>87</v>
      </c>
      <c r="B99" s="201" t="s">
        <v>267</v>
      </c>
    </row>
    <row r="100" spans="1:2">
      <c r="A100" s="200">
        <v>88</v>
      </c>
      <c r="B100" s="201" t="s">
        <v>268</v>
      </c>
    </row>
    <row r="101" spans="1:2">
      <c r="A101" s="200">
        <v>89</v>
      </c>
      <c r="B101" s="201" t="s">
        <v>269</v>
      </c>
    </row>
    <row r="102" spans="1:2">
      <c r="A102" s="200">
        <v>90</v>
      </c>
      <c r="B102" s="201" t="s">
        <v>270</v>
      </c>
    </row>
    <row r="103" spans="1:2">
      <c r="A103" s="200">
        <v>91</v>
      </c>
      <c r="B103" s="201" t="s">
        <v>271</v>
      </c>
    </row>
    <row r="104" spans="1:2">
      <c r="A104" s="200">
        <v>92</v>
      </c>
      <c r="B104" s="201" t="s">
        <v>272</v>
      </c>
    </row>
    <row r="105" spans="1:2">
      <c r="A105" s="200">
        <v>93</v>
      </c>
      <c r="B105" s="201" t="s">
        <v>273</v>
      </c>
    </row>
    <row r="106" spans="1:2">
      <c r="A106" s="200">
        <v>94</v>
      </c>
      <c r="B106" s="201" t="s">
        <v>274</v>
      </c>
    </row>
    <row r="107" spans="1:2">
      <c r="A107" s="200">
        <v>95</v>
      </c>
      <c r="B107" s="201" t="s">
        <v>275</v>
      </c>
    </row>
    <row r="108" spans="1:2">
      <c r="A108" s="200">
        <v>96</v>
      </c>
      <c r="B108" s="201" t="s">
        <v>276</v>
      </c>
    </row>
    <row r="109" spans="1:2">
      <c r="A109" s="200">
        <v>97</v>
      </c>
      <c r="B109" s="201" t="s">
        <v>277</v>
      </c>
    </row>
    <row r="110" spans="1:2">
      <c r="A110" s="200">
        <v>98</v>
      </c>
      <c r="B110" s="201" t="s">
        <v>278</v>
      </c>
    </row>
    <row r="111" spans="1:2">
      <c r="A111" s="200">
        <v>99</v>
      </c>
      <c r="B111" s="201" t="s">
        <v>279</v>
      </c>
    </row>
    <row r="112" spans="1:2">
      <c r="A112" s="200">
        <v>100</v>
      </c>
      <c r="B112" s="201" t="s">
        <v>280</v>
      </c>
    </row>
  </sheetData>
  <sheetProtection password="8F0B" sheet="1" objects="1" scenarios="1" selectLockedCells="1" selectUnlockedCells="1"/>
  <customSheetViews>
    <customSheetView guid="{7A521482-0921-4E40-B959-D8FD4CDE2E19}" state="hidden">
      <selection activeCell="A4" sqref="A4"/>
      <pageMargins left="0.75" right="0.75" top="1" bottom="1" header="0.5" footer="0.5"/>
      <pageSetup orientation="portrait" r:id="rId1"/>
      <headerFooter alignWithMargins="0"/>
    </customSheetView>
    <customSheetView guid="{33F30260-5F26-454D-8BAF-A1CF75E5E970}" state="hidden">
      <selection activeCell="A4" sqref="A4"/>
      <pageMargins left="0.75" right="0.75" top="1" bottom="1" header="0.5" footer="0.5"/>
      <pageSetup orientation="portrait" r:id="rId2"/>
      <headerFooter alignWithMargins="0"/>
    </customSheetView>
    <customSheetView guid="{CDDDFC33-D7BE-49ED-A662-6DB8AC7AF358}" state="hidden">
      <selection activeCell="A4" sqref="A4"/>
      <pageMargins left="0.75" right="0.75" top="1" bottom="1" header="0.5" footer="0.5"/>
      <pageSetup orientation="portrait" r:id="rId3"/>
      <headerFooter alignWithMargins="0"/>
    </customSheetView>
    <customSheetView guid="{BCE30E3D-0C5D-4C23-ABC5-E7C2D3AC4971}" state="hidden">
      <selection activeCell="A4" sqref="A4"/>
      <pageMargins left="0.75" right="0.75" top="1" bottom="1" header="0.5" footer="0.5"/>
      <pageSetup orientation="portrait" r:id="rId4"/>
      <headerFooter alignWithMargins="0"/>
    </customSheetView>
    <customSheetView guid="{DBB6855E-D634-47BF-8EAD-2479D63E426E}" state="hidden">
      <selection activeCell="A4" sqref="A4"/>
      <pageMargins left="0.75" right="0.75" top="1" bottom="1" header="0.5" footer="0.5"/>
      <pageSetup orientation="portrait" r:id="rId5"/>
      <headerFooter alignWithMargins="0"/>
    </customSheetView>
    <customSheetView guid="{9CD72AD0-8BDA-437F-A784-A667464C809C}" state="hidden">
      <selection activeCell="A4" sqref="A4"/>
      <pageMargins left="0.75" right="0.75" top="1" bottom="1" header="0.5" footer="0.5"/>
      <pageSetup orientation="portrait" r:id="rId6"/>
      <headerFooter alignWithMargins="0"/>
    </customSheetView>
    <customSheetView guid="{757C3C2F-C668-4CD7-806B-CA71CC57DCC1}" state="hidden">
      <selection activeCell="A4" sqref="A4"/>
      <pageMargins left="0.75" right="0.75" top="1" bottom="1" header="0.5" footer="0.5"/>
      <pageSetup orientation="portrait" r:id="rId7"/>
      <headerFooter alignWithMargins="0"/>
    </customSheetView>
    <customSheetView guid="{696D4A13-5E44-4B16-B107-EB70ABB06CBE}" state="hidden">
      <selection activeCell="A4" sqref="A4"/>
      <pageMargins left="0.75" right="0.75" top="1" bottom="1" header="0.5" footer="0.5"/>
      <pageSetup orientation="portrait" r:id="rId8"/>
      <headerFooter alignWithMargins="0"/>
    </customSheetView>
    <customSheetView guid="{5476C51C-4037-4B28-A818-10D7CDF0C66A}" state="hidden">
      <selection activeCell="A4" sqref="A4"/>
      <pageMargins left="0.75" right="0.75" top="1" bottom="1" header="0.5" footer="0.5"/>
      <pageSetup orientation="portrait" r:id="rId9"/>
      <headerFooter alignWithMargins="0"/>
    </customSheetView>
    <customSheetView guid="{273BBCBD-8F12-4445-A7CA-FDA7C67AE3D5}" state="hidden">
      <selection activeCell="A4" sqref="A4"/>
      <pageMargins left="0.75" right="0.75" top="1" bottom="1" header="0.5" footer="0.5"/>
      <pageSetup orientation="portrait" r:id="rId10"/>
      <headerFooter alignWithMargins="0"/>
    </customSheetView>
    <customSheetView guid="{27CB7082-4FAB-46F1-8968-11E3E4A629B2}" state="hidden">
      <selection activeCell="A4" sqref="A4"/>
      <pageMargins left="0.75" right="0.75" top="1" bottom="1" header="0.5" footer="0.5"/>
      <pageSetup orientation="portrait" r:id="rId11"/>
      <headerFooter alignWithMargins="0"/>
    </customSheetView>
    <customSheetView guid="{CDF7C778-C53B-45C7-952D-968F867FB204}" state="hidden">
      <selection activeCell="A4" sqref="A4"/>
      <pageMargins left="0.75" right="0.75" top="1" bottom="1" header="0.5" footer="0.5"/>
      <pageSetup orientation="portrait" r:id="rId12"/>
      <headerFooter alignWithMargins="0"/>
    </customSheetView>
    <customSheetView guid="{2CF6F19D-227C-4840-A9E1-6C944B0145DB}" state="hidden">
      <selection activeCell="A4" sqref="A4"/>
      <pageMargins left="0.75" right="0.75" top="1" bottom="1" header="0.5" footer="0.5"/>
      <pageSetup orientation="portrait" r:id="rId13"/>
      <headerFooter alignWithMargins="0"/>
    </customSheetView>
    <customSheetView guid="{E51D3662-FFCE-4FD6-A590-7DDC9E38C41F}" state="hidden">
      <selection activeCell="A4" sqref="A4"/>
      <pageMargins left="0.75" right="0.75" top="1" bottom="1" header="0.5" footer="0.5"/>
      <pageSetup orientation="portrait" r:id="rId14"/>
      <headerFooter alignWithMargins="0"/>
    </customSheetView>
    <customSheetView guid="{CB7992C9-ABA5-4C7D-8C49-1E1D8E8875C7}" state="hidden">
      <selection activeCell="A4" sqref="A4"/>
      <pageMargins left="0.75" right="0.75" top="1" bottom="1" header="0.5" footer="0.5"/>
      <pageSetup orientation="portrait" r:id="rId15"/>
      <headerFooter alignWithMargins="0"/>
    </customSheetView>
    <customSheetView guid="{97C0FC0E-800C-45C9-895E-E91A3F1ADBA4}" state="hidden">
      <selection activeCell="A4" sqref="A4"/>
      <pageMargins left="0.75" right="0.75" top="1" bottom="1" header="0.5" footer="0.5"/>
      <pageSetup orientation="portrait" r:id="rId16"/>
      <headerFooter alignWithMargins="0"/>
    </customSheetView>
    <customSheetView guid="{15A19D23-A9FD-4FC1-B7B0-F2D16BDFC729}"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FE4EC9C4-31B9-4D40-8323-5B16C3BC840F}" state="hidden">
      <selection activeCell="A4" sqref="A4"/>
      <pageMargins left="0.75" right="0.75" top="1" bottom="1" header="0.5" footer="0.5"/>
      <pageSetup orientation="portrait" r:id="rId19"/>
      <headerFooter alignWithMargins="0"/>
    </customSheetView>
    <customSheetView guid="{F9FE2C60-2849-4C32-B532-2B1A89FFA9CD}" state="hidden">
      <selection activeCell="A4" sqref="A4"/>
      <pageMargins left="0.75" right="0.75" top="1" bottom="1" header="0.5" footer="0.5"/>
      <pageSetup orientation="portrait" r:id="rId20"/>
      <headerFooter alignWithMargins="0"/>
    </customSheetView>
    <customSheetView guid="{494F6778-23FE-4AAC-B37D-6C7543FC13B9}" state="hidden">
      <selection activeCell="A4" sqref="A4"/>
      <pageMargins left="0.75" right="0.75" top="1" bottom="1" header="0.5" footer="0.5"/>
      <pageSetup orientation="portrait" r:id="rId21"/>
      <headerFooter alignWithMargins="0"/>
    </customSheetView>
    <customSheetView guid="{43BCBF1E-CDCF-4541-8D79-87EDCECBC1FD}" state="hidden">
      <selection activeCell="A4" sqref="A4"/>
      <pageMargins left="0.75" right="0.75" top="1" bottom="1" header="0.5" footer="0.5"/>
      <pageSetup orientation="portrait" r:id="rId22"/>
      <headerFooter alignWithMargins="0"/>
    </customSheetView>
    <customSheetView guid="{7A9EA6D6-4DDF-43D9-92E6-C6AFAD14E266}" state="hidden">
      <selection activeCell="A4" sqref="A4"/>
      <pageMargins left="0.75" right="0.75" top="1" bottom="1" header="0.5" footer="0.5"/>
      <pageSetup orientation="portrait" r:id="rId23"/>
      <headerFooter alignWithMargins="0"/>
    </customSheetView>
    <customSheetView guid="{DC28ED1E-3E35-4094-9C2B-5C0A1C1D459C}" state="hidden">
      <selection activeCell="A4" sqref="A4"/>
      <pageMargins left="0.75" right="0.75" top="1" bottom="1" header="0.5" footer="0.5"/>
      <pageSetup orientation="portrait" r:id="rId24"/>
      <headerFooter alignWithMargins="0"/>
    </customSheetView>
    <customSheetView guid="{240327DD-375F-45D4-BA52-89AFD79FE6A1}" state="hidden">
      <selection activeCell="A4" sqref="A4"/>
      <pageMargins left="0.75" right="0.75" top="1" bottom="1" header="0.5" footer="0.5"/>
      <pageSetup orientation="portrait" r:id="rId25"/>
      <headerFooter alignWithMargins="0"/>
    </customSheetView>
    <customSheetView guid="{477F7E43-D393-45BA-B99B-D838E4629B5D}" state="hidden">
      <selection activeCell="A4" sqref="A4"/>
      <pageMargins left="0.75" right="0.75" top="1" bottom="1" header="0.5" footer="0.5"/>
      <pageSetup orientation="portrait" r:id="rId26"/>
      <headerFooter alignWithMargins="0"/>
    </customSheetView>
    <customSheetView guid="{8E3ED18F-7B8F-4A1C-969D-A70DC3B696C3}" state="hidden">
      <selection activeCell="A4" sqref="A4"/>
      <pageMargins left="0.75" right="0.75" top="1" bottom="1" header="0.5" footer="0.5"/>
      <pageSetup orientation="portrait" r:id="rId27"/>
      <headerFooter alignWithMargins="0"/>
    </customSheetView>
    <customSheetView guid="{38BECF6E-1A53-4F98-87B9-44F2C5F77E08}" state="hidden">
      <selection activeCell="A4" sqref="A4"/>
      <pageMargins left="0.75" right="0.75" top="1" bottom="1" header="0.5" footer="0.5"/>
      <pageSetup orientation="portrait" r:id="rId28"/>
      <headerFooter alignWithMargins="0"/>
    </customSheetView>
    <customSheetView guid="{340562B9-6CEE-4962-8D7D-CA1C6778F52C}" state="hidden">
      <selection activeCell="A4" sqref="A4"/>
      <pageMargins left="0.75" right="0.75" top="1" bottom="1" header="0.5" footer="0.5"/>
      <pageSetup orientation="portrait" r:id="rId29"/>
      <headerFooter alignWithMargins="0"/>
    </customSheetView>
    <customSheetView guid="{82E8A0F5-0020-4355-95CF-28601763A783}" state="hidden">
      <selection activeCell="A4" sqref="A4"/>
      <pageMargins left="0.75" right="0.75" top="1" bottom="1" header="0.5" footer="0.5"/>
      <pageSetup orientation="portrait" r:id="rId30"/>
      <headerFooter alignWithMargins="0"/>
    </customSheetView>
    <customSheetView guid="{05855B4F-D61E-4C97-B759-B2F96767F6F8}" state="hidden">
      <selection activeCell="A4" sqref="A4"/>
      <pageMargins left="0.75" right="0.75" top="1" bottom="1" header="0.5" footer="0.5"/>
      <pageSetup orientation="portrait" r:id="rId31"/>
      <headerFooter alignWithMargins="0"/>
    </customSheetView>
    <customSheetView guid="{A8583C01-5E6A-4469-ADCA-440E12AA8084}" state="hidden">
      <selection activeCell="A4" sqref="A4"/>
      <pageMargins left="0.75" right="0.75" top="1" bottom="1" header="0.5" footer="0.5"/>
      <pageSetup orientation="portrait" r:id="rId32"/>
      <headerFooter alignWithMargins="0"/>
    </customSheetView>
    <customSheetView guid="{3836A67F-51F8-4B52-B51D-937DC398CD1F}" state="hidden">
      <selection activeCell="A4" sqref="A4"/>
      <pageMargins left="0.75" right="0.75" top="1" bottom="1" header="0.5" footer="0.5"/>
      <pageSetup orientation="portrait" r:id="rId33"/>
      <headerFooter alignWithMargins="0"/>
    </customSheetView>
    <customSheetView guid="{F8DC905B-04E9-41D7-B695-0DB8D092215B}" state="hidden">
      <selection activeCell="A4" sqref="A4"/>
      <pageMargins left="0.75" right="0.75" top="1" bottom="1" header="0.5" footer="0.5"/>
      <pageSetup orientation="portrait" r:id="rId34"/>
      <headerFooter alignWithMargins="0"/>
    </customSheetView>
    <customSheetView guid="{067EF7EF-2552-42C0-8B2F-9338A16B73EB}" state="hidden">
      <selection activeCell="A4" sqref="A4"/>
      <pageMargins left="0.75" right="0.75" top="1" bottom="1" header="0.5" footer="0.5"/>
      <pageSetup orientation="portrait" r:id="rId35"/>
      <headerFooter alignWithMargins="0"/>
    </customSheetView>
    <customSheetView guid="{869B0F9C-77A4-468D-A350-EA35CAE357D9}" state="hidden">
      <selection activeCell="A4" sqref="A4"/>
      <pageMargins left="0.75" right="0.75" top="1" bottom="1" header="0.5" footer="0.5"/>
      <pageSetup orientation="portrait" r:id="rId36"/>
      <headerFooter alignWithMargins="0"/>
    </customSheetView>
    <customSheetView guid="{5D67CA2D-8BB3-4F00-894F-4872C1BBE88F}" state="hidden">
      <selection activeCell="A4" sqref="A4"/>
      <pageMargins left="0.75" right="0.75" top="1" bottom="1" header="0.5" footer="0.5"/>
      <pageSetup orientation="portrait" r:id="rId37"/>
      <headerFooter alignWithMargins="0"/>
    </customSheetView>
    <customSheetView guid="{B9DDBA10-9BB0-4D91-9619-C113F75B2489}" state="hidden">
      <selection activeCell="A4" sqref="A4"/>
      <pageMargins left="0.75" right="0.75" top="1" bottom="1" header="0.5" footer="0.5"/>
      <pageSetup orientation="portrait" r:id="rId38"/>
      <headerFooter alignWithMargins="0"/>
    </customSheetView>
    <customSheetView guid="{F0C5A243-1ADF-42BF-85A0-B6506A13618B}" state="hidden">
      <selection activeCell="A4" sqref="A4"/>
      <pageMargins left="0.75" right="0.75" top="1" bottom="1" header="0.5" footer="0.5"/>
      <pageSetup orientation="portrait" r:id="rId39"/>
      <headerFooter alignWithMargins="0"/>
    </customSheetView>
    <customSheetView guid="{176DC383-BC5B-4A2C-B484-0B54305CAC0E}" state="hidden">
      <selection activeCell="A4" sqref="A4"/>
      <pageMargins left="0.75" right="0.75" top="1" bottom="1" header="0.5" footer="0.5"/>
      <pageSetup orientation="portrait" r:id="rId40"/>
      <headerFooter alignWithMargins="0"/>
    </customSheetView>
    <customSheetView guid="{4B898AE2-7356-489E-882D-EC3B09CB95AA}" state="hidden">
      <selection activeCell="A4" sqref="A4"/>
      <pageMargins left="0.75" right="0.75" top="1" bottom="1" header="0.5" footer="0.5"/>
      <pageSetup orientation="portrait" r:id="rId41"/>
      <headerFooter alignWithMargins="0"/>
    </customSheetView>
    <customSheetView guid="{9F341631-288D-49D9-8F81-65CCC818C9BA}" state="hidden">
      <selection activeCell="A4" sqref="A4"/>
      <pageMargins left="0.75" right="0.75" top="1" bottom="1" header="0.5" footer="0.5"/>
      <pageSetup orientation="portrait" r:id="rId42"/>
      <headerFooter alignWithMargins="0"/>
    </customSheetView>
  </customSheetViews>
  <mergeCells count="1">
    <mergeCell ref="A1:B1"/>
  </mergeCells>
  <pageMargins left="0.75" right="0.75" top="1" bottom="1" header="0.5" footer="0.5"/>
  <pageSetup orientation="portrait" r:id="rId4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zoomScaleNormal="100" zoomScaleSheetLayoutView="100" workbookViewId="0">
      <selection activeCell="F36" sqref="F36"/>
    </sheetView>
  </sheetViews>
  <sheetFormatPr defaultColWidth="9.140625" defaultRowHeight="16.5"/>
  <cols>
    <col min="1" max="1" width="9.140625" style="401" customWidth="1"/>
    <col min="2" max="2" width="33" style="402" customWidth="1"/>
    <col min="3" max="3" width="11.7109375" style="402" customWidth="1"/>
    <col min="4" max="5" width="6.42578125" style="402" customWidth="1"/>
    <col min="6" max="6" width="6.42578125" style="416" customWidth="1"/>
    <col min="7" max="7" width="39" style="416" customWidth="1"/>
    <col min="8" max="8" width="11.85546875" style="416" hidden="1" customWidth="1"/>
    <col min="9" max="9" width="20.28515625" style="416" hidden="1" customWidth="1"/>
    <col min="10" max="13" width="11.85546875" style="416" hidden="1" customWidth="1"/>
    <col min="14" max="14" width="11.85546875" style="416" customWidth="1"/>
    <col min="15" max="15" width="11.85546875" style="416" hidden="1" customWidth="1"/>
    <col min="16" max="25" width="11.85546875" style="416" customWidth="1"/>
    <col min="26" max="26" width="9.140625" style="401" customWidth="1"/>
    <col min="27" max="27" width="15.28515625" style="401" hidden="1" customWidth="1"/>
    <col min="28" max="28" width="0" style="401" hidden="1" customWidth="1"/>
    <col min="29" max="16384" width="9.140625" style="401"/>
  </cols>
  <sheetData>
    <row r="1" spans="1:29" s="398" customFormat="1" ht="52.5" customHeight="1">
      <c r="B1" s="948" t="str">
        <f>Basic!B1</f>
        <v>Transformer Package-TR38: 3 X 500MVA, 400/220kV (3-Ph) Transformer at Fathegarh-III PS  under Transmission system for evacuation of power from REZ in Rajasthan (20GW) under Phase-III Part E1</v>
      </c>
      <c r="C1" s="949"/>
      <c r="D1" s="949"/>
      <c r="E1" s="949"/>
      <c r="F1" s="949"/>
      <c r="G1" s="949"/>
      <c r="H1" s="399"/>
      <c r="I1" s="399"/>
      <c r="J1" s="399"/>
      <c r="K1" s="399"/>
      <c r="L1" s="399"/>
      <c r="M1" s="399"/>
      <c r="N1" s="399"/>
      <c r="O1" s="399"/>
      <c r="P1" s="399"/>
      <c r="Q1" s="399"/>
      <c r="R1" s="399"/>
      <c r="S1" s="399"/>
      <c r="T1" s="399"/>
      <c r="U1" s="399"/>
      <c r="V1" s="399"/>
      <c r="W1" s="399"/>
      <c r="X1" s="399"/>
      <c r="Y1" s="399"/>
      <c r="AA1" s="400"/>
      <c r="AB1" s="400"/>
      <c r="AC1" s="400"/>
    </row>
    <row r="2" spans="1:29" ht="15.75" customHeight="1">
      <c r="B2" s="974" t="str">
        <f>Basic!B3</f>
        <v>CC/NT/W-TR/DOM/A02/23/01478/ 5002002700</v>
      </c>
      <c r="C2" s="974"/>
      <c r="D2" s="974"/>
      <c r="E2" s="974"/>
      <c r="F2" s="974"/>
      <c r="G2" s="974"/>
      <c r="H2" s="402"/>
      <c r="I2" s="402"/>
      <c r="J2" s="402"/>
      <c r="K2" s="402"/>
      <c r="L2" s="402"/>
      <c r="M2" s="402"/>
      <c r="N2" s="402"/>
      <c r="O2" s="402"/>
      <c r="P2" s="402"/>
      <c r="Q2" s="402"/>
      <c r="R2" s="402"/>
      <c r="S2" s="402"/>
      <c r="T2" s="402"/>
      <c r="U2" s="402"/>
      <c r="V2" s="402"/>
      <c r="W2" s="402"/>
      <c r="X2" s="402"/>
      <c r="Y2" s="402"/>
      <c r="AA2" s="403" t="s">
        <v>552</v>
      </c>
      <c r="AB2" s="404">
        <v>1</v>
      </c>
      <c r="AC2" s="405"/>
    </row>
    <row r="3" spans="1:29" ht="12" customHeight="1">
      <c r="B3" s="406"/>
      <c r="C3" s="406"/>
      <c r="D3" s="406"/>
      <c r="E3" s="406"/>
      <c r="F3" s="402"/>
      <c r="G3" s="402"/>
      <c r="H3" s="402"/>
      <c r="I3" s="402"/>
      <c r="J3" s="402"/>
      <c r="K3" s="402"/>
      <c r="L3" s="402"/>
      <c r="M3" s="407" t="s">
        <v>549</v>
      </c>
      <c r="N3" s="402"/>
      <c r="O3" s="402"/>
      <c r="P3" s="402"/>
      <c r="Q3" s="402"/>
      <c r="R3" s="402"/>
      <c r="S3" s="402"/>
      <c r="T3" s="402"/>
      <c r="U3" s="402"/>
      <c r="V3" s="402"/>
      <c r="W3" s="402"/>
      <c r="X3" s="402"/>
      <c r="Y3" s="402"/>
      <c r="AA3" s="403" t="s">
        <v>553</v>
      </c>
      <c r="AB3" s="404" t="s">
        <v>9</v>
      </c>
      <c r="AC3" s="405"/>
    </row>
    <row r="4" spans="1:29" ht="20.100000000000001" customHeight="1">
      <c r="B4" s="975" t="s">
        <v>165</v>
      </c>
      <c r="C4" s="975"/>
      <c r="D4" s="975"/>
      <c r="E4" s="975"/>
      <c r="F4" s="975"/>
      <c r="G4" s="975"/>
      <c r="H4" s="402"/>
      <c r="I4" s="402"/>
      <c r="J4" s="402"/>
      <c r="K4" s="402"/>
      <c r="L4" s="402"/>
      <c r="M4" s="407" t="s">
        <v>476</v>
      </c>
      <c r="N4" s="402"/>
      <c r="O4" s="402"/>
      <c r="P4" s="402"/>
      <c r="Q4" s="402"/>
      <c r="R4" s="402"/>
      <c r="S4" s="402"/>
      <c r="T4" s="402"/>
      <c r="U4" s="402"/>
      <c r="V4" s="402"/>
      <c r="W4" s="402"/>
      <c r="X4" s="402"/>
      <c r="Y4" s="402"/>
      <c r="AA4" s="403"/>
      <c r="AB4" s="404"/>
      <c r="AC4" s="405"/>
    </row>
    <row r="5" spans="1:29" ht="12" customHeight="1">
      <c r="B5" s="408"/>
      <c r="C5" s="408"/>
      <c r="F5" s="402"/>
      <c r="G5" s="402"/>
      <c r="H5" s="402"/>
      <c r="I5" s="402"/>
      <c r="J5" s="402"/>
      <c r="K5" s="402"/>
      <c r="L5" s="402"/>
      <c r="M5" s="402"/>
      <c r="N5" s="402"/>
      <c r="O5" s="402"/>
      <c r="P5" s="402"/>
      <c r="Q5" s="402"/>
      <c r="R5" s="402"/>
      <c r="S5" s="402"/>
      <c r="T5" s="402"/>
      <c r="U5" s="402"/>
      <c r="V5" s="402"/>
      <c r="W5" s="402"/>
      <c r="X5" s="402"/>
      <c r="Y5" s="402"/>
      <c r="AA5" s="405"/>
      <c r="AB5" s="405"/>
      <c r="AC5" s="405"/>
    </row>
    <row r="6" spans="1:29" s="398" customFormat="1" ht="43.5" hidden="1" customHeight="1">
      <c r="B6" s="409" t="s">
        <v>161</v>
      </c>
      <c r="C6" s="410"/>
      <c r="D6" s="976" t="s">
        <v>552</v>
      </c>
      <c r="E6" s="977"/>
      <c r="F6" s="977"/>
      <c r="G6" s="978"/>
      <c r="H6" s="411"/>
      <c r="I6" s="454" t="str">
        <f>D6</f>
        <v>Sole Bidder</v>
      </c>
      <c r="J6" s="455">
        <f>IF(I6="JV (Joint Venture)",1,2)</f>
        <v>2</v>
      </c>
      <c r="K6" s="411"/>
      <c r="L6" s="411"/>
      <c r="M6" s="411"/>
      <c r="N6" s="411"/>
      <c r="O6" s="411"/>
      <c r="P6" s="411"/>
      <c r="Q6" s="411"/>
      <c r="R6" s="411"/>
      <c r="S6" s="411"/>
      <c r="U6" s="411"/>
      <c r="V6" s="411"/>
      <c r="W6" s="411"/>
      <c r="X6" s="411"/>
      <c r="Y6" s="411"/>
      <c r="AA6" s="413">
        <f>IF(D6= "Sole Bidder", 0, D7)</f>
        <v>0</v>
      </c>
      <c r="AB6" s="400"/>
      <c r="AC6" s="400"/>
    </row>
    <row r="7" spans="1:29" ht="50.1" hidden="1" customHeight="1">
      <c r="A7" s="414"/>
      <c r="B7" s="409" t="str">
        <f>IF(D6= "JV (Joint Venture)", "Total Nos. of  Partners in the JV [excluding the Lead Partner]", "")</f>
        <v/>
      </c>
      <c r="C7" s="415"/>
      <c r="D7" s="979">
        <v>1</v>
      </c>
      <c r="E7" s="980"/>
      <c r="F7" s="980"/>
      <c r="G7" s="981"/>
      <c r="I7" s="454"/>
      <c r="J7" s="454"/>
      <c r="AA7" s="405"/>
      <c r="AB7" s="405"/>
      <c r="AC7" s="405"/>
    </row>
    <row r="8" spans="1:29" ht="12" customHeight="1">
      <c r="B8" s="408"/>
      <c r="C8" s="408"/>
      <c r="F8" s="402"/>
      <c r="G8" s="402"/>
      <c r="H8" s="402"/>
      <c r="I8" s="402"/>
      <c r="J8" s="402"/>
      <c r="K8" s="402"/>
      <c r="L8" s="402"/>
      <c r="M8" s="402"/>
      <c r="N8" s="402"/>
      <c r="O8" s="402"/>
      <c r="P8" s="402"/>
      <c r="Q8" s="402"/>
      <c r="R8" s="402"/>
      <c r="S8" s="402"/>
      <c r="T8" s="402"/>
      <c r="U8" s="402"/>
      <c r="V8" s="402"/>
      <c r="W8" s="402"/>
      <c r="X8" s="402"/>
      <c r="Y8" s="402"/>
      <c r="AA8" s="405"/>
      <c r="AB8" s="405"/>
      <c r="AC8" s="405"/>
    </row>
    <row r="9" spans="1:29" ht="12" customHeight="1">
      <c r="B9" s="408"/>
      <c r="C9" s="408"/>
      <c r="F9" s="402"/>
      <c r="G9" s="402"/>
      <c r="H9" s="402"/>
      <c r="I9" s="402"/>
      <c r="J9" s="402"/>
      <c r="K9" s="402"/>
      <c r="L9" s="402"/>
      <c r="M9" s="402"/>
      <c r="N9" s="402"/>
      <c r="O9" s="402"/>
      <c r="P9" s="402"/>
      <c r="Q9" s="402"/>
      <c r="R9" s="402"/>
      <c r="S9" s="402"/>
      <c r="T9" s="402"/>
      <c r="U9" s="402"/>
      <c r="V9" s="402"/>
      <c r="W9" s="402"/>
      <c r="X9" s="402"/>
      <c r="Y9" s="402"/>
      <c r="AA9" s="405"/>
      <c r="AB9" s="405"/>
      <c r="AC9" s="405"/>
    </row>
    <row r="10" spans="1:29" ht="30" customHeight="1">
      <c r="B10" s="396" t="s">
        <v>719</v>
      </c>
      <c r="C10" s="417"/>
      <c r="D10" s="971"/>
      <c r="E10" s="972"/>
      <c r="F10" s="972"/>
      <c r="G10" s="973"/>
      <c r="H10" s="402"/>
      <c r="I10" s="402"/>
      <c r="J10" s="402"/>
      <c r="K10" s="402"/>
      <c r="L10" s="402"/>
      <c r="M10" s="402"/>
      <c r="N10" s="402"/>
      <c r="O10" s="402"/>
      <c r="P10" s="402"/>
      <c r="Q10" s="402"/>
      <c r="R10" s="402"/>
      <c r="S10" s="402"/>
      <c r="T10" s="402"/>
      <c r="U10" s="402"/>
      <c r="V10" s="402"/>
      <c r="W10" s="402"/>
      <c r="X10" s="402"/>
      <c r="Y10" s="402"/>
      <c r="AA10" s="405"/>
      <c r="AB10" s="405"/>
      <c r="AC10" s="405"/>
    </row>
    <row r="11" spans="1:29" ht="29.25" customHeight="1">
      <c r="B11" s="397" t="s">
        <v>720</v>
      </c>
      <c r="C11" s="418"/>
      <c r="D11" s="971"/>
      <c r="E11" s="972"/>
      <c r="F11" s="972"/>
      <c r="G11" s="973"/>
      <c r="H11" s="402"/>
      <c r="I11" s="402"/>
      <c r="J11" s="402"/>
      <c r="K11" s="402"/>
      <c r="L11" s="402"/>
      <c r="M11" s="402"/>
      <c r="N11" s="402"/>
      <c r="O11" s="402"/>
      <c r="P11" s="402"/>
      <c r="Q11" s="402"/>
      <c r="R11" s="402"/>
      <c r="S11" s="402"/>
      <c r="T11" s="402"/>
      <c r="U11" s="402"/>
      <c r="V11" s="402"/>
      <c r="W11" s="402"/>
      <c r="X11" s="402"/>
      <c r="Y11" s="402"/>
      <c r="AA11" s="405"/>
      <c r="AB11" s="405"/>
      <c r="AC11" s="405"/>
    </row>
    <row r="12" spans="1:29" ht="30.75" customHeight="1">
      <c r="B12" s="419"/>
      <c r="C12" s="420"/>
      <c r="D12" s="971"/>
      <c r="E12" s="972"/>
      <c r="F12" s="972"/>
      <c r="G12" s="973"/>
      <c r="H12" s="402"/>
      <c r="I12" s="402"/>
      <c r="J12" s="402"/>
      <c r="K12" s="402"/>
      <c r="L12" s="402"/>
      <c r="M12" s="402"/>
      <c r="N12" s="402"/>
      <c r="O12" s="402"/>
      <c r="P12" s="402"/>
      <c r="Q12" s="402"/>
      <c r="R12" s="402"/>
      <c r="S12" s="402"/>
      <c r="T12" s="402"/>
      <c r="U12" s="402"/>
      <c r="V12" s="402"/>
      <c r="W12" s="402"/>
      <c r="X12" s="402"/>
      <c r="Y12" s="402"/>
      <c r="AA12" s="405"/>
      <c r="AB12" s="405"/>
      <c r="AC12" s="405"/>
    </row>
    <row r="13" spans="1:29" ht="32.25" customHeight="1">
      <c r="B13" s="421"/>
      <c r="C13" s="422"/>
      <c r="D13" s="971"/>
      <c r="E13" s="972"/>
      <c r="F13" s="972"/>
      <c r="G13" s="973"/>
      <c r="H13" s="402"/>
      <c r="I13" s="402"/>
      <c r="J13" s="402"/>
      <c r="K13" s="402"/>
      <c r="L13" s="402"/>
      <c r="M13" s="402"/>
      <c r="N13" s="402"/>
      <c r="O13" s="402"/>
      <c r="P13" s="402"/>
      <c r="Q13" s="402"/>
      <c r="R13" s="402"/>
      <c r="S13" s="402"/>
      <c r="T13" s="402"/>
      <c r="U13" s="402"/>
      <c r="V13" s="402"/>
      <c r="W13" s="402"/>
      <c r="X13" s="402"/>
      <c r="Y13" s="402"/>
      <c r="AA13" s="405"/>
      <c r="AB13" s="405"/>
      <c r="AC13" s="405"/>
    </row>
    <row r="14" spans="1:29" ht="12" customHeight="1">
      <c r="B14" s="408"/>
      <c r="C14" s="408"/>
      <c r="F14" s="402"/>
      <c r="G14" s="402"/>
      <c r="H14" s="402"/>
      <c r="I14" s="402"/>
      <c r="J14" s="402"/>
      <c r="K14" s="402"/>
      <c r="L14" s="402"/>
      <c r="M14" s="402"/>
      <c r="N14" s="402"/>
      <c r="O14" s="402"/>
      <c r="P14" s="402"/>
      <c r="Q14" s="402"/>
      <c r="R14" s="402"/>
      <c r="S14" s="402"/>
      <c r="T14" s="402"/>
      <c r="U14" s="402"/>
      <c r="V14" s="402"/>
      <c r="W14" s="402"/>
      <c r="X14" s="402"/>
      <c r="Y14" s="402"/>
      <c r="AA14" s="405"/>
      <c r="AB14" s="405"/>
      <c r="AC14" s="405"/>
    </row>
    <row r="15" spans="1:29" ht="36" customHeight="1">
      <c r="B15" s="982" t="s">
        <v>554</v>
      </c>
      <c r="C15" s="982"/>
      <c r="D15" s="983"/>
      <c r="E15" s="983"/>
      <c r="F15" s="983"/>
      <c r="G15" s="983"/>
      <c r="I15" s="454">
        <f>D15</f>
        <v>0</v>
      </c>
      <c r="J15" s="455">
        <f>IF(I15="No",1,2)</f>
        <v>2</v>
      </c>
      <c r="K15" s="412">
        <f>IF(J15="No",1,2)</f>
        <v>2</v>
      </c>
      <c r="L15" s="416">
        <f>IF(AND(D6="JV (Joint Venture)",D7=1),1,0)</f>
        <v>0</v>
      </c>
      <c r="O15" s="416">
        <v>2019</v>
      </c>
    </row>
    <row r="16" spans="1:29" ht="30.75" customHeight="1">
      <c r="B16" s="432" t="s">
        <v>557</v>
      </c>
      <c r="C16" s="433"/>
      <c r="D16" s="971"/>
      <c r="E16" s="972"/>
      <c r="F16" s="972"/>
      <c r="G16" s="973"/>
      <c r="I16" s="454"/>
      <c r="J16" s="455"/>
      <c r="K16" s="412"/>
      <c r="O16" s="416">
        <v>2020</v>
      </c>
    </row>
    <row r="17" spans="2:29" ht="12" customHeight="1">
      <c r="B17" s="408"/>
      <c r="C17" s="408"/>
      <c r="F17" s="402"/>
      <c r="G17" s="402"/>
      <c r="H17" s="402"/>
      <c r="I17" s="402"/>
      <c r="J17" s="402"/>
      <c r="K17" s="402"/>
      <c r="L17" s="402"/>
      <c r="M17" s="402"/>
      <c r="N17" s="402"/>
      <c r="O17" s="402"/>
      <c r="P17" s="402"/>
      <c r="Q17" s="402"/>
      <c r="R17" s="402"/>
      <c r="S17" s="402"/>
      <c r="T17" s="402"/>
      <c r="U17" s="402"/>
      <c r="V17" s="402"/>
      <c r="W17" s="402"/>
      <c r="X17" s="402"/>
      <c r="Y17" s="402"/>
      <c r="AA17" s="405"/>
      <c r="AB17" s="405"/>
      <c r="AC17" s="405"/>
    </row>
    <row r="18" spans="2:29" ht="24.75" customHeight="1">
      <c r="B18" s="396" t="s">
        <v>951</v>
      </c>
      <c r="C18" s="417"/>
      <c r="D18" s="971"/>
      <c r="E18" s="972"/>
      <c r="F18" s="972"/>
      <c r="G18" s="973"/>
      <c r="I18" s="454"/>
      <c r="J18" s="454"/>
    </row>
    <row r="19" spans="2:29" ht="21" customHeight="1">
      <c r="B19" s="397" t="s">
        <v>721</v>
      </c>
      <c r="C19" s="418"/>
      <c r="D19" s="971"/>
      <c r="E19" s="972"/>
      <c r="F19" s="972"/>
      <c r="G19" s="973"/>
      <c r="I19" s="454"/>
      <c r="J19" s="454"/>
    </row>
    <row r="20" spans="2:29" ht="21" customHeight="1">
      <c r="B20" s="419" t="s">
        <v>722</v>
      </c>
      <c r="C20" s="420"/>
      <c r="D20" s="971"/>
      <c r="E20" s="972"/>
      <c r="F20" s="972"/>
      <c r="G20" s="973"/>
      <c r="I20" s="454"/>
      <c r="J20" s="454"/>
    </row>
    <row r="21" spans="2:29" ht="21.75" customHeight="1">
      <c r="B21" s="421" t="s">
        <v>723</v>
      </c>
      <c r="C21" s="422"/>
      <c r="D21" s="971"/>
      <c r="E21" s="972"/>
      <c r="F21" s="972"/>
      <c r="G21" s="973"/>
      <c r="I21" s="454" t="s">
        <v>560</v>
      </c>
      <c r="J21" s="454">
        <f>D15</f>
        <v>0</v>
      </c>
    </row>
    <row r="22" spans="2:29" ht="20.100000000000001" customHeight="1"/>
    <row r="23" spans="2:29" ht="20.100000000000001" hidden="1" customHeight="1">
      <c r="B23" s="396" t="str">
        <f>IF(D7=1, "Name of other Partner","Name of other Partner - 1")</f>
        <v>Name of other Partner</v>
      </c>
      <c r="C23" s="417"/>
      <c r="D23" s="971" t="s">
        <v>563</v>
      </c>
      <c r="E23" s="972"/>
      <c r="F23" s="972"/>
      <c r="G23" s="973"/>
    </row>
    <row r="24" spans="2:29" ht="20.100000000000001" hidden="1" customHeight="1">
      <c r="B24" s="397" t="str">
        <f>IF(D7=1, "Address of other Partner","Address of other Partner - 1")</f>
        <v>Address of other Partner</v>
      </c>
      <c r="C24" s="418"/>
      <c r="D24" s="971" t="s">
        <v>565</v>
      </c>
      <c r="E24" s="972"/>
      <c r="F24" s="972"/>
      <c r="G24" s="973"/>
    </row>
    <row r="25" spans="2:29" ht="20.100000000000001" hidden="1" customHeight="1">
      <c r="B25" s="419"/>
      <c r="C25" s="420"/>
      <c r="D25" s="971" t="s">
        <v>562</v>
      </c>
      <c r="E25" s="972"/>
      <c r="F25" s="972"/>
      <c r="G25" s="973"/>
    </row>
    <row r="26" spans="2:29" ht="20.100000000000001" hidden="1" customHeight="1">
      <c r="B26" s="421"/>
      <c r="C26" s="422"/>
      <c r="D26" s="971"/>
      <c r="E26" s="972"/>
      <c r="F26" s="972"/>
      <c r="G26" s="973"/>
    </row>
    <row r="27" spans="2:29" ht="20.100000000000001" customHeight="1"/>
    <row r="28" spans="2:29" ht="20.100000000000001" hidden="1" customHeight="1">
      <c r="B28" s="396" t="s">
        <v>550</v>
      </c>
      <c r="C28" s="417"/>
      <c r="D28" s="971"/>
      <c r="E28" s="972"/>
      <c r="F28" s="972"/>
      <c r="G28" s="973"/>
    </row>
    <row r="29" spans="2:29" ht="20.100000000000001" hidden="1" customHeight="1">
      <c r="B29" s="397" t="s">
        <v>551</v>
      </c>
      <c r="C29" s="418"/>
      <c r="D29" s="971"/>
      <c r="E29" s="972"/>
      <c r="F29" s="972"/>
      <c r="G29" s="973"/>
    </row>
    <row r="30" spans="2:29" ht="20.100000000000001" hidden="1" customHeight="1">
      <c r="B30" s="419"/>
      <c r="C30" s="420"/>
      <c r="D30" s="971"/>
      <c r="E30" s="972"/>
      <c r="F30" s="972"/>
      <c r="G30" s="973"/>
    </row>
    <row r="31" spans="2:29" ht="20.100000000000001" hidden="1" customHeight="1">
      <c r="B31" s="421"/>
      <c r="C31" s="422"/>
      <c r="D31" s="971"/>
      <c r="E31" s="972"/>
      <c r="F31" s="972"/>
      <c r="G31" s="973"/>
    </row>
    <row r="32" spans="2:29" ht="20.100000000000001" customHeight="1">
      <c r="B32" s="423"/>
      <c r="C32" s="423"/>
    </row>
    <row r="33" spans="2:25" ht="21" customHeight="1">
      <c r="B33" s="424" t="s">
        <v>166</v>
      </c>
      <c r="C33" s="425"/>
      <c r="D33" s="971"/>
      <c r="E33" s="972"/>
      <c r="F33" s="972"/>
      <c r="G33" s="973"/>
    </row>
    <row r="34" spans="2:25" ht="21" customHeight="1">
      <c r="B34" s="424" t="s">
        <v>167</v>
      </c>
      <c r="C34" s="425"/>
      <c r="D34" s="971"/>
      <c r="E34" s="972"/>
      <c r="F34" s="972"/>
      <c r="G34" s="973"/>
    </row>
    <row r="35" spans="2:25" ht="21" customHeight="1">
      <c r="B35" s="426"/>
      <c r="C35" s="426"/>
      <c r="D35" s="427"/>
    </row>
    <row r="36" spans="2:25" s="398" customFormat="1" ht="21" customHeight="1">
      <c r="B36" s="424" t="s">
        <v>555</v>
      </c>
      <c r="C36" s="425"/>
      <c r="D36" s="428"/>
      <c r="E36" s="429"/>
      <c r="F36" s="428"/>
      <c r="G36" s="430"/>
      <c r="H36" s="431">
        <f>IF(E36="Feb",29,IF(OR(E36="Apr", E36="Jun", E36="Sep", E36="Nov"),30,31))</f>
        <v>31</v>
      </c>
      <c r="I36" s="402"/>
      <c r="J36" s="402"/>
      <c r="K36" s="402"/>
      <c r="L36" s="402"/>
      <c r="M36" s="402"/>
      <c r="N36" s="402"/>
      <c r="O36" s="402"/>
      <c r="P36" s="402"/>
      <c r="Q36" s="402"/>
      <c r="R36" s="402"/>
      <c r="S36" s="402"/>
      <c r="T36" s="402"/>
      <c r="U36" s="402"/>
      <c r="V36" s="402"/>
      <c r="W36" s="402"/>
      <c r="X36" s="402"/>
      <c r="Y36" s="402"/>
    </row>
    <row r="37" spans="2:25" ht="21" customHeight="1">
      <c r="B37" s="424" t="s">
        <v>556</v>
      </c>
      <c r="C37" s="425"/>
      <c r="D37" s="968"/>
      <c r="E37" s="969"/>
      <c r="F37" s="969"/>
      <c r="G37" s="970"/>
    </row>
    <row r="38" spans="2:25">
      <c r="E38" s="416"/>
    </row>
  </sheetData>
  <sheetProtection algorithmName="SHA-512" hashValue="z2JEQhy5zq6VgJfW5SifX+2WGqT3VuMj8tNWBR/5yscZeVlSJIfKhqNL8YpnpVJPT0aQUexSJz+PtGGPd2yTww==" saltValue="kKHigcW/G3DD+4pA2dd7Lw==" spinCount="100000" sheet="1" formatColumns="0" formatRows="0" selectLockedCells="1"/>
  <customSheetViews>
    <customSheetView guid="{7A521482-0921-4E40-B959-D8FD4CDE2E19}"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33F30260-5F26-454D-8BAF-A1CF75E5E970}" showPageBreaks="1" showGridLines="0" printArea="1" hiddenRows="1" hiddenColumns="1" view="pageBreakPreview" topLeftCell="A17">
      <selection activeCell="F36" sqref="F36"/>
      <pageMargins left="0.75" right="0.75" top="0.69" bottom="0.7" header="0.4" footer="0.37"/>
      <pageSetup scale="96" orientation="portrait" r:id="rId2"/>
      <headerFooter alignWithMargins="0"/>
    </customSheetView>
    <customSheetView guid="{CDDDFC33-D7BE-49ED-A662-6DB8AC7AF358}" showPageBreaks="1" showGridLines="0" printArea="1" hiddenRows="1" hiddenColumns="1" view="pageBreakPreview">
      <selection activeCell="D10" sqref="D10:G10"/>
      <pageMargins left="0.75" right="0.75" top="0.69" bottom="0.7" header="0.4" footer="0.37"/>
      <pageSetup scale="96" orientation="portrait" r:id="rId3"/>
      <headerFooter alignWithMargins="0"/>
    </customSheetView>
    <customSheetView guid="{BCE30E3D-0C5D-4C23-ABC5-E7C2D3AC4971}" showPageBreaks="1" showGridLines="0" printArea="1" hiddenRows="1" hiddenColumns="1" view="pageBreakPreview" topLeftCell="A5">
      <selection activeCell="D15" sqref="D15:G15"/>
      <pageMargins left="0.75" right="0.75" top="0.69" bottom="0.7" header="0.4" footer="0.37"/>
      <pageSetup scale="96" orientation="portrait" r:id="rId4"/>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5"/>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6"/>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7"/>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8"/>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9"/>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0"/>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2"/>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4"/>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5"/>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20"/>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21"/>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22"/>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3"/>
      <headerFooter alignWithMargins="0"/>
    </customSheetView>
    <customSheetView guid="{4B898AE2-7356-489E-882D-EC3B09CB95AA}" showPageBreaks="1" showGridLines="0" printArea="1" hiddenRows="1" hiddenColumns="1" view="pageBreakPreview">
      <selection activeCell="D10" sqref="D10:G10"/>
      <pageMargins left="0.75" right="0.75" top="0.69" bottom="0.7" header="0.4" footer="0.37"/>
      <pageSetup scale="96" orientation="portrait" r:id="rId24"/>
      <headerFooter alignWithMargins="0"/>
    </customSheetView>
    <customSheetView guid="{9F341631-288D-49D9-8F81-65CCC818C9BA}" showPageBreaks="1" showGridLines="0" printArea="1" hiddenRows="1" hiddenColumns="1" view="pageBreakPreview" topLeftCell="A8">
      <selection activeCell="F36" sqref="F36"/>
      <pageMargins left="0.75" right="0.75" top="0.69" bottom="0.7" header="0.4" footer="0.37"/>
      <pageSetup scale="96" orientation="portrait" r:id="rId25"/>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3" priority="3">
      <formula>$AA$6&lt;2</formula>
    </cfRule>
  </conditionalFormatting>
  <conditionalFormatting sqref="B23:C26">
    <cfRule type="expression" dxfId="92" priority="4">
      <formula>$AA$6&lt;1</formula>
    </cfRule>
  </conditionalFormatting>
  <conditionalFormatting sqref="B7:G7">
    <cfRule type="expression" dxfId="91" priority="5">
      <formula>$D$6="Sole Bidder"</formula>
    </cfRule>
  </conditionalFormatting>
  <conditionalFormatting sqref="D23:G31">
    <cfRule type="expression" dxfId="90" priority="2" stopIfTrue="1">
      <formula>$D$6="Sole Bidder"</formula>
    </cfRule>
  </conditionalFormatting>
  <conditionalFormatting sqref="D28:G31">
    <cfRule type="expression" dxfId="89"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6"/>
  <headerFooter alignWithMargins="0"/>
  <drawing r:id="rId2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7A521482-0921-4E40-B959-D8FD4CDE2E19}" state="hidden">
      <pageMargins left="0.7" right="0.7" top="0.75" bottom="0.75" header="0.3" footer="0.3"/>
    </customSheetView>
    <customSheetView guid="{33F30260-5F26-454D-8BAF-A1CF75E5E970}" state="hidden">
      <pageMargins left="0.7" right="0.7" top="0.75" bottom="0.75" header="0.3" footer="0.3"/>
    </customSheetView>
    <customSheetView guid="{CDDDFC33-D7BE-49ED-A662-6DB8AC7AF358}" state="hidden">
      <pageMargins left="0.7" right="0.7" top="0.75" bottom="0.75" header="0.3" footer="0.3"/>
    </customSheetView>
    <customSheetView guid="{BCE30E3D-0C5D-4C23-ABC5-E7C2D3AC4971}" state="hidden">
      <pageMargins left="0.7" right="0.7" top="0.75" bottom="0.75" header="0.3" footer="0.3"/>
    </customSheetView>
    <customSheetView guid="{DBB6855E-D634-47BF-8EAD-2479D63E426E}"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176DC383-BC5B-4A2C-B484-0B54305CAC0E}" state="hidden">
      <pageMargins left="0.7" right="0.7" top="0.75" bottom="0.75" header="0.3" footer="0.3"/>
    </customSheetView>
    <customSheetView guid="{4B898AE2-7356-489E-882D-EC3B09CB95AA}" state="hidden">
      <pageMargins left="0.7" right="0.7" top="0.75" bottom="0.75" header="0.3" footer="0.3"/>
    </customSheetView>
    <customSheetView guid="{9F341631-288D-49D9-8F81-65CCC818C9BA}"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6" customWidth="1"/>
    <col min="2" max="2" width="15.7109375" style="16" customWidth="1"/>
    <col min="3" max="3" width="11.42578125" style="16" customWidth="1"/>
    <col min="4" max="4" width="30" style="16" customWidth="1"/>
    <col min="5" max="5" width="52.85546875" style="16" customWidth="1"/>
    <col min="6" max="6" width="12.85546875" style="29" customWidth="1"/>
    <col min="7" max="7" width="9.7109375" style="29" hidden="1" customWidth="1"/>
    <col min="8" max="8" width="18" style="29" hidden="1" customWidth="1"/>
    <col min="9" max="25" width="9.7109375" style="29" customWidth="1"/>
    <col min="26" max="26" width="18" style="130" customWidth="1"/>
    <col min="27" max="27" width="9.140625" style="37"/>
    <col min="28" max="28" width="9.140625" style="11"/>
    <col min="29" max="16384" width="9.140625" style="12"/>
  </cols>
  <sheetData>
    <row r="1" spans="1:46" ht="27" customHeight="1">
      <c r="A1" s="984" t="str">
        <f>Basic!A3&amp;Basic!B3</f>
        <v>Specification No. :CC/NT/W-TR/DOM/A02/23/01478/ 5002002700</v>
      </c>
      <c r="B1" s="984"/>
      <c r="C1" s="984"/>
      <c r="D1" s="984"/>
      <c r="E1" s="328" t="str">
        <f>"Attachment-3(JV) " &amp; AT1</f>
        <v xml:space="preserve">Attachment-3(JV) </v>
      </c>
      <c r="F1" s="53"/>
      <c r="G1" s="53"/>
      <c r="H1" s="53"/>
      <c r="I1" s="53"/>
      <c r="J1" s="53"/>
      <c r="K1" s="53"/>
      <c r="L1" s="53"/>
      <c r="M1" s="53"/>
      <c r="N1" s="53"/>
      <c r="O1" s="53"/>
      <c r="P1" s="53"/>
      <c r="Q1" s="53"/>
      <c r="R1" s="53"/>
      <c r="S1" s="53"/>
      <c r="T1" s="53"/>
      <c r="U1" s="53"/>
      <c r="V1" s="53"/>
      <c r="W1" s="53"/>
      <c r="X1" s="53"/>
      <c r="Y1" s="53"/>
      <c r="Z1" s="135" t="str">
        <f>'Names of Bidder'!D6</f>
        <v>Sole Bidder</v>
      </c>
      <c r="AT1" s="133"/>
    </row>
    <row r="2" spans="1:46" ht="10.5" customHeight="1">
      <c r="Z2" s="135">
        <f>'Names of Bidder'!G6</f>
        <v>0</v>
      </c>
    </row>
    <row r="3" spans="1:46" ht="75" customHeight="1">
      <c r="A3" s="948" t="str">
        <f>Basic!B1</f>
        <v>Transformer Package-TR38: 3 X 500MVA, 400/220kV (3-Ph) Transformer at Fathegarh-III PS  under Transmission system for evacuation of power from REZ in Rajasthan (20GW) under Phase-III Part E1</v>
      </c>
      <c r="B3" s="949"/>
      <c r="C3" s="949"/>
      <c r="D3" s="949"/>
      <c r="E3" s="949"/>
      <c r="F3" s="54"/>
      <c r="G3" s="54"/>
      <c r="H3" s="54"/>
      <c r="I3" s="54"/>
      <c r="J3" s="54"/>
      <c r="K3" s="54"/>
      <c r="L3" s="54"/>
      <c r="M3" s="54"/>
      <c r="N3" s="54"/>
      <c r="O3" s="54"/>
      <c r="P3" s="54"/>
      <c r="Q3" s="54"/>
      <c r="R3" s="54"/>
      <c r="S3" s="54"/>
      <c r="T3" s="54"/>
      <c r="U3" s="54"/>
      <c r="V3" s="54"/>
      <c r="W3" s="54"/>
      <c r="X3" s="54"/>
      <c r="Y3" s="54"/>
      <c r="Z3" s="136"/>
      <c r="AA3" s="55"/>
      <c r="AB3" s="13"/>
    </row>
    <row r="4" spans="1:46" ht="20.100000000000001" customHeight="1">
      <c r="A4" s="15"/>
      <c r="AB4" s="17"/>
      <c r="AC4" s="1"/>
    </row>
    <row r="5" spans="1:46" ht="20.100000000000001" customHeight="1">
      <c r="A5" s="985" t="s">
        <v>338</v>
      </c>
      <c r="B5" s="985"/>
      <c r="C5" s="985"/>
      <c r="D5" s="985"/>
      <c r="E5" s="985"/>
      <c r="F5" s="56"/>
      <c r="G5" s="56"/>
      <c r="H5" s="56"/>
      <c r="I5" s="56"/>
      <c r="J5" s="56"/>
      <c r="K5" s="56"/>
      <c r="L5" s="56"/>
      <c r="M5" s="56"/>
      <c r="N5" s="56"/>
      <c r="O5" s="56"/>
      <c r="P5" s="56"/>
      <c r="Q5" s="56"/>
      <c r="R5" s="56"/>
      <c r="S5" s="56"/>
      <c r="T5" s="56"/>
      <c r="U5" s="56"/>
      <c r="V5" s="56"/>
      <c r="W5" s="56"/>
      <c r="X5" s="56"/>
      <c r="Y5" s="56"/>
      <c r="Z5" s="137"/>
      <c r="AB5" s="17"/>
      <c r="AC5" s="3"/>
    </row>
    <row r="6" spans="1:46" ht="20.100000000000001" customHeight="1">
      <c r="A6" s="19"/>
      <c r="AB6" s="17"/>
      <c r="AC6" s="3"/>
    </row>
    <row r="7" spans="1:46" ht="20.100000000000001" customHeight="1">
      <c r="A7" s="20" t="str">
        <f>"Bidder’s Name and Address  :"</f>
        <v>Bidder’s Name and Address  :</v>
      </c>
      <c r="E7" s="5" t="s">
        <v>343</v>
      </c>
      <c r="F7" s="5"/>
      <c r="G7" s="5"/>
      <c r="H7" s="5"/>
      <c r="I7" s="5"/>
      <c r="J7" s="5"/>
      <c r="K7" s="5"/>
      <c r="L7" s="5"/>
      <c r="M7" s="5"/>
      <c r="N7" s="5"/>
      <c r="O7" s="5"/>
      <c r="P7" s="5"/>
      <c r="Q7" s="5"/>
      <c r="R7" s="5"/>
      <c r="S7" s="5"/>
      <c r="T7" s="5"/>
      <c r="U7" s="5"/>
      <c r="V7" s="5"/>
      <c r="W7" s="5"/>
      <c r="X7" s="5"/>
      <c r="Y7" s="5"/>
      <c r="AB7" s="17"/>
      <c r="AC7" s="3"/>
    </row>
    <row r="8" spans="1:46" ht="36" customHeight="1">
      <c r="A8" s="991" t="str">
        <f>IF('Names of Bidder'!D6= "JV (Joint Venture)", "JV of " &amp; Z8, "")</f>
        <v/>
      </c>
      <c r="B8" s="991"/>
      <c r="C8" s="991"/>
      <c r="D8" s="991"/>
      <c r="E8" s="2" t="s">
        <v>345</v>
      </c>
      <c r="F8" s="5"/>
      <c r="G8" s="5"/>
      <c r="I8" s="5"/>
      <c r="J8" s="5"/>
      <c r="K8" s="5"/>
      <c r="L8" s="5"/>
      <c r="M8" s="5"/>
      <c r="N8" s="5"/>
      <c r="O8" s="5"/>
      <c r="P8" s="5"/>
      <c r="Q8" s="5"/>
      <c r="R8" s="5"/>
      <c r="S8" s="5"/>
      <c r="T8" s="5"/>
      <c r="U8" s="5"/>
      <c r="V8" s="5"/>
      <c r="W8" s="5"/>
      <c r="X8" s="5"/>
      <c r="Y8" s="5"/>
      <c r="Z8" s="138" t="str">
        <f>IF('Names of Bidder'!D7=1,'Names of Bidder'!D18&amp;" &amp; "&amp;'Names of Bidder'!D23,IF('Names of Bidder'!D7="2 or More",'Names of Bidder'!D18&amp;" , "&amp;'Names of Bidder'!D23&amp;" &amp; "&amp;'Names of Bidder'!D28,""))</f>
        <v xml:space="preserve"> &amp; Ram Lal</v>
      </c>
      <c r="AB8" s="17"/>
      <c r="AC8" s="3"/>
    </row>
    <row r="9" spans="1:46" ht="20.100000000000001" customHeight="1">
      <c r="A9" s="4" t="s">
        <v>344</v>
      </c>
      <c r="B9" s="987">
        <f>'Names of Bidder'!D10</f>
        <v>0</v>
      </c>
      <c r="C9" s="987"/>
      <c r="D9" s="987"/>
      <c r="E9" s="2" t="s">
        <v>347</v>
      </c>
      <c r="F9" s="57"/>
      <c r="G9" s="57"/>
      <c r="H9" s="57"/>
      <c r="I9" s="57"/>
      <c r="J9" s="57"/>
      <c r="K9" s="57"/>
      <c r="L9" s="57"/>
      <c r="M9" s="57"/>
      <c r="N9" s="57"/>
      <c r="O9" s="57"/>
      <c r="P9" s="57"/>
      <c r="Q9" s="57"/>
      <c r="R9" s="57"/>
      <c r="S9" s="57"/>
      <c r="T9" s="57"/>
      <c r="U9" s="57"/>
      <c r="V9" s="57"/>
      <c r="W9" s="57"/>
      <c r="X9" s="57"/>
      <c r="Y9" s="57"/>
      <c r="AB9" s="17"/>
      <c r="AC9" s="3"/>
    </row>
    <row r="10" spans="1:46" ht="20.100000000000001" customHeight="1">
      <c r="A10" s="4" t="s">
        <v>346</v>
      </c>
      <c r="B10" s="988">
        <f>'Names of Bidder'!D11</f>
        <v>0</v>
      </c>
      <c r="C10" s="988"/>
      <c r="D10" s="988"/>
      <c r="E10" s="2" t="s">
        <v>176</v>
      </c>
      <c r="F10" s="57"/>
      <c r="G10" s="57"/>
      <c r="H10" s="57"/>
      <c r="I10" s="57"/>
      <c r="J10" s="57"/>
      <c r="K10" s="57"/>
      <c r="L10" s="57"/>
      <c r="M10" s="57"/>
      <c r="N10" s="57"/>
      <c r="O10" s="57"/>
      <c r="P10" s="57"/>
      <c r="Q10" s="57"/>
      <c r="R10" s="57"/>
      <c r="S10" s="57"/>
      <c r="T10" s="57"/>
      <c r="U10" s="57"/>
      <c r="V10" s="57"/>
      <c r="W10" s="57"/>
      <c r="X10" s="57"/>
      <c r="Y10" s="57"/>
      <c r="AB10" s="17"/>
      <c r="AC10" s="3"/>
    </row>
    <row r="11" spans="1:46" ht="20.100000000000001" customHeight="1">
      <c r="B11" s="988">
        <f>'Names of Bidder'!D12</f>
        <v>0</v>
      </c>
      <c r="C11" s="988"/>
      <c r="D11" s="988"/>
      <c r="E11" s="2" t="s">
        <v>348</v>
      </c>
      <c r="F11" s="57"/>
      <c r="G11" s="57"/>
      <c r="H11" s="57"/>
      <c r="I11" s="57"/>
      <c r="J11" s="57"/>
      <c r="K11" s="57"/>
      <c r="L11" s="57"/>
      <c r="M11" s="57"/>
      <c r="N11" s="57"/>
      <c r="O11" s="57"/>
      <c r="P11" s="57"/>
      <c r="Q11" s="57"/>
      <c r="R11" s="57"/>
      <c r="S11" s="57"/>
      <c r="T11" s="57"/>
      <c r="U11" s="57"/>
      <c r="V11" s="57"/>
      <c r="W11" s="57"/>
      <c r="X11" s="57"/>
      <c r="Y11" s="57"/>
    </row>
    <row r="12" spans="1:46" ht="20.100000000000001" customHeight="1">
      <c r="A12" s="19"/>
      <c r="B12" s="988">
        <f>'Names of Bidder'!D13</f>
        <v>0</v>
      </c>
      <c r="C12" s="988"/>
      <c r="D12" s="988"/>
      <c r="E12" s="2"/>
      <c r="F12" s="57"/>
      <c r="G12" s="57"/>
      <c r="H12" s="57"/>
      <c r="I12" s="57"/>
      <c r="J12" s="57"/>
      <c r="K12" s="57"/>
      <c r="L12" s="57"/>
      <c r="M12" s="57"/>
      <c r="N12" s="57"/>
      <c r="O12" s="57"/>
      <c r="P12" s="57"/>
      <c r="Q12" s="57"/>
      <c r="R12" s="57"/>
      <c r="S12" s="57"/>
      <c r="T12" s="57"/>
      <c r="U12" s="57"/>
      <c r="V12" s="57"/>
      <c r="W12" s="57"/>
      <c r="X12" s="57"/>
      <c r="Y12" s="57"/>
    </row>
    <row r="13" spans="1:46" ht="9.9499999999999993" customHeight="1">
      <c r="A13" s="19"/>
      <c r="B13" s="112"/>
      <c r="C13" s="112"/>
      <c r="D13" s="112"/>
      <c r="E13" s="12"/>
      <c r="F13" s="57"/>
      <c r="G13" s="57"/>
      <c r="H13" s="57"/>
      <c r="I13" s="57"/>
      <c r="J13" s="57"/>
      <c r="K13" s="57"/>
      <c r="L13" s="57"/>
      <c r="M13" s="57"/>
      <c r="N13" s="57"/>
      <c r="O13" s="57"/>
      <c r="P13" s="57"/>
      <c r="Q13" s="57"/>
      <c r="R13" s="57"/>
      <c r="S13" s="57"/>
      <c r="T13" s="57"/>
      <c r="U13" s="57"/>
      <c r="V13" s="57"/>
      <c r="W13" s="57"/>
      <c r="X13" s="57"/>
      <c r="Y13" s="57"/>
    </row>
    <row r="14" spans="1:46" ht="20.100000000000001" customHeight="1">
      <c r="A14" s="989" t="str">
        <f>IF('Names of Bidder'!D6="Sole Bidder", "This Attachment is Not Applicable", "")</f>
        <v>This Attachment is Not Applicable</v>
      </c>
      <c r="B14" s="989"/>
      <c r="C14" s="989"/>
      <c r="D14" s="989"/>
      <c r="E14" s="989"/>
      <c r="F14" s="57"/>
      <c r="G14" s="57"/>
      <c r="H14" s="57"/>
      <c r="I14" s="57"/>
      <c r="J14" s="57"/>
      <c r="K14" s="57"/>
      <c r="L14" s="57"/>
      <c r="M14" s="57"/>
      <c r="N14" s="57"/>
      <c r="O14" s="57"/>
      <c r="P14" s="57"/>
      <c r="Q14" s="57"/>
      <c r="R14" s="57"/>
      <c r="S14" s="57"/>
      <c r="T14" s="57"/>
      <c r="U14" s="57"/>
      <c r="V14" s="57"/>
      <c r="W14" s="57"/>
      <c r="X14" s="57"/>
      <c r="Y14" s="57"/>
    </row>
    <row r="15" spans="1:46" ht="20.100000000000001" customHeight="1">
      <c r="A15" s="20" t="s">
        <v>168</v>
      </c>
      <c r="B15" s="112"/>
      <c r="C15" s="112"/>
      <c r="D15" s="112"/>
      <c r="E15" s="2"/>
      <c r="F15" s="57"/>
      <c r="G15" s="57"/>
      <c r="H15" s="57"/>
      <c r="I15" s="57"/>
      <c r="J15" s="57"/>
      <c r="K15" s="57"/>
      <c r="L15" s="57"/>
      <c r="M15" s="57"/>
      <c r="N15" s="57"/>
      <c r="O15" s="57"/>
      <c r="P15" s="57"/>
      <c r="Q15" s="57"/>
      <c r="R15" s="57"/>
      <c r="S15" s="57"/>
      <c r="T15" s="57"/>
      <c r="U15" s="57"/>
      <c r="V15" s="57"/>
      <c r="W15" s="57"/>
      <c r="X15" s="57"/>
      <c r="Y15" s="57"/>
    </row>
    <row r="16" spans="1:46" ht="20.100000000000001" customHeight="1">
      <c r="A16" s="20"/>
      <c r="B16" s="990" t="str">
        <f>IF(Z2=1,"Other Partner",IF(Z2="2 or More","Other Partner-1",""))</f>
        <v/>
      </c>
      <c r="C16" s="990"/>
      <c r="D16" s="990"/>
      <c r="E16" s="119" t="str">
        <f>IF(Z2="2 or More", "Other Partner-2", "")</f>
        <v/>
      </c>
      <c r="F16" s="57"/>
      <c r="G16" s="57"/>
      <c r="H16" s="57"/>
      <c r="I16" s="57"/>
      <c r="J16" s="57"/>
      <c r="K16" s="57"/>
      <c r="L16" s="57"/>
      <c r="M16" s="57"/>
      <c r="N16" s="57"/>
      <c r="O16" s="57"/>
      <c r="P16" s="57"/>
      <c r="Q16" s="57"/>
      <c r="R16" s="57"/>
      <c r="S16" s="57"/>
      <c r="T16" s="57"/>
      <c r="U16" s="57"/>
      <c r="V16" s="57"/>
      <c r="W16" s="57"/>
      <c r="X16" s="57"/>
      <c r="Y16" s="57"/>
    </row>
    <row r="17" spans="1:28" ht="20.100000000000001" customHeight="1">
      <c r="A17" s="4" t="s">
        <v>344</v>
      </c>
      <c r="B17" s="988" t="str">
        <f>IF('Names of Bidder'!D23=0, "", 'Names of Bidder'!D23)</f>
        <v>Ram Lal</v>
      </c>
      <c r="C17" s="988"/>
      <c r="D17" s="988"/>
      <c r="E17" s="254" t="str">
        <f>IF($Z$2="2 or More", IF(#REF!=0, "",#REF!), "")</f>
        <v/>
      </c>
      <c r="F17" s="57"/>
      <c r="G17" s="57"/>
      <c r="H17" s="57"/>
      <c r="I17" s="57"/>
      <c r="J17" s="57"/>
      <c r="K17" s="57"/>
      <c r="L17" s="57"/>
      <c r="M17" s="57"/>
      <c r="N17" s="57"/>
      <c r="O17" s="57"/>
      <c r="P17" s="57"/>
      <c r="Q17" s="57"/>
      <c r="R17" s="57"/>
      <c r="S17" s="57"/>
      <c r="T17" s="57"/>
      <c r="U17" s="57"/>
      <c r="V17" s="57"/>
      <c r="W17" s="57"/>
      <c r="X17" s="57"/>
      <c r="Y17" s="57"/>
    </row>
    <row r="18" spans="1:28" ht="20.100000000000001" customHeight="1">
      <c r="A18" s="4" t="s">
        <v>346</v>
      </c>
      <c r="B18" s="988" t="str">
        <f>IF('Names of Bidder'!D24=0, "", 'Names of Bidder'!D24)</f>
        <v>G5</v>
      </c>
      <c r="C18" s="988"/>
      <c r="D18" s="988"/>
      <c r="E18" s="254" t="str">
        <f>IF($Z$2="2 or More", IF(#REF!=0, "",#REF!), "")</f>
        <v/>
      </c>
      <c r="F18" s="57"/>
      <c r="G18" s="57"/>
      <c r="H18" s="57"/>
      <c r="I18" s="57"/>
      <c r="J18" s="57"/>
      <c r="K18" s="57"/>
      <c r="L18" s="57"/>
      <c r="M18" s="57"/>
      <c r="N18" s="57"/>
      <c r="O18" s="57"/>
      <c r="P18" s="57"/>
      <c r="Q18" s="57"/>
      <c r="R18" s="57"/>
      <c r="S18" s="57"/>
      <c r="T18" s="57"/>
      <c r="U18" s="57"/>
      <c r="V18" s="57"/>
      <c r="W18" s="57"/>
      <c r="X18" s="57"/>
      <c r="Y18" s="57"/>
    </row>
    <row r="19" spans="1:28" ht="20.100000000000001" customHeight="1">
      <c r="A19" s="19"/>
      <c r="B19" s="988" t="str">
        <f>IF('Names of Bidder'!D25=0, "", 'Names of Bidder'!D25)</f>
        <v>Gurgaon</v>
      </c>
      <c r="C19" s="988"/>
      <c r="D19" s="988"/>
      <c r="E19" s="254" t="str">
        <f>IF($Z$2="2 or More", IF(#REF!=0, "",#REF!), "")</f>
        <v/>
      </c>
      <c r="AA19" s="57"/>
    </row>
    <row r="20" spans="1:28" ht="20.100000000000001" customHeight="1">
      <c r="A20" s="19"/>
      <c r="B20" s="988" t="str">
        <f>IF('Names of Bidder'!D26=0, "", 'Names of Bidder'!D26)</f>
        <v/>
      </c>
      <c r="C20" s="988"/>
      <c r="D20" s="988"/>
      <c r="E20" s="254" t="str">
        <f>IF($Z$2="2 or More", IF(#REF!=0, "",#REF!), "")</f>
        <v/>
      </c>
      <c r="AA20" s="57"/>
    </row>
    <row r="21" spans="1:28" ht="20.100000000000001" customHeight="1">
      <c r="A21" s="16" t="s">
        <v>339</v>
      </c>
    </row>
    <row r="22" spans="1:28" ht="84" customHeight="1">
      <c r="A22" s="986" t="s">
        <v>558</v>
      </c>
      <c r="B22" s="986"/>
      <c r="C22" s="986"/>
      <c r="D22" s="986"/>
      <c r="E22" s="986"/>
      <c r="F22" s="58"/>
      <c r="G22" s="58"/>
      <c r="H22" s="58" t="str">
        <f>'Names of Bidder'!D6</f>
        <v>Sole Bidder</v>
      </c>
      <c r="I22" s="58"/>
      <c r="J22" s="58"/>
      <c r="K22" s="58"/>
      <c r="L22" s="58"/>
      <c r="M22" s="58"/>
      <c r="N22" s="58"/>
      <c r="O22" s="58"/>
      <c r="P22" s="58"/>
      <c r="Q22" s="58"/>
      <c r="R22" s="58"/>
      <c r="S22" s="58"/>
      <c r="T22" s="58"/>
      <c r="U22" s="58"/>
      <c r="V22" s="58"/>
      <c r="W22" s="58"/>
      <c r="X22" s="58"/>
      <c r="Y22" s="58"/>
      <c r="Z22" s="139"/>
      <c r="AA22" s="59"/>
      <c r="AB22" s="21"/>
    </row>
    <row r="23" spans="1:28" ht="33" customHeight="1">
      <c r="D23" s="117"/>
    </row>
    <row r="24" spans="1:28" ht="33" customHeight="1">
      <c r="A24" s="23" t="s">
        <v>6</v>
      </c>
      <c r="B24" s="87" t="str">
        <f>'Names of Bidder'!D36&amp;"-"&amp; 'Names of Bidder'!E36&amp;"-" &amp;'Names of Bidder'!F36</f>
        <v>--</v>
      </c>
      <c r="C24" s="60"/>
      <c r="D24" s="117" t="s">
        <v>4</v>
      </c>
      <c r="E24" s="252" t="str">
        <f>IF('Names of Bidder'!D33=0, "", 'Names of Bidder'!D33)</f>
        <v/>
      </c>
      <c r="F24" s="60"/>
      <c r="G24" s="60"/>
      <c r="H24" s="60"/>
      <c r="I24" s="60"/>
      <c r="J24" s="60"/>
      <c r="K24" s="60"/>
      <c r="L24" s="60"/>
      <c r="M24" s="60"/>
      <c r="N24" s="60"/>
      <c r="O24" s="60"/>
      <c r="P24" s="60"/>
      <c r="Q24" s="60"/>
      <c r="R24" s="60"/>
      <c r="S24" s="60"/>
      <c r="T24" s="60"/>
      <c r="U24" s="60"/>
      <c r="V24" s="60"/>
      <c r="W24" s="60"/>
      <c r="X24" s="60"/>
      <c r="Y24" s="60"/>
      <c r="AA24" s="37">
        <f>Basic!B4</f>
        <v>0</v>
      </c>
    </row>
    <row r="25" spans="1:28" ht="33" customHeight="1">
      <c r="A25" s="23" t="s">
        <v>7</v>
      </c>
      <c r="B25" s="252" t="str">
        <f>IF('Names of Bidder'!D37=0, "", 'Names of Bidder'!D37)</f>
        <v/>
      </c>
      <c r="C25" s="60"/>
      <c r="D25" s="117" t="s">
        <v>5</v>
      </c>
      <c r="E25" s="252" t="str">
        <f>IF('Names of Bidder'!D34=0, "", 'Names of Bidder'!D34)</f>
        <v/>
      </c>
      <c r="F25" s="105"/>
      <c r="G25" s="105"/>
      <c r="H25" s="105"/>
      <c r="I25" s="105"/>
      <c r="J25" s="105"/>
      <c r="K25" s="105"/>
      <c r="L25" s="105"/>
      <c r="M25" s="105"/>
      <c r="N25" s="105"/>
      <c r="O25" s="105"/>
      <c r="P25" s="105"/>
      <c r="Q25" s="105"/>
      <c r="R25" s="105"/>
      <c r="S25" s="105"/>
      <c r="T25" s="105"/>
      <c r="U25" s="105"/>
      <c r="V25" s="105"/>
      <c r="W25" s="105"/>
      <c r="X25" s="105"/>
      <c r="Y25" s="105"/>
      <c r="AA25" s="37" t="str">
        <f>Basic!B5</f>
        <v>15 (Fifteen)</v>
      </c>
    </row>
    <row r="26" spans="1:28" ht="33" customHeight="1">
      <c r="C26" s="60"/>
      <c r="D26" s="117"/>
      <c r="F26" s="105"/>
      <c r="G26" s="105"/>
      <c r="H26" s="105"/>
      <c r="I26" s="105"/>
      <c r="J26" s="105"/>
      <c r="K26" s="105"/>
      <c r="L26" s="105"/>
      <c r="M26" s="105"/>
      <c r="N26" s="105"/>
      <c r="O26" s="105"/>
      <c r="P26" s="105"/>
      <c r="Q26" s="105"/>
      <c r="R26" s="105"/>
      <c r="S26" s="105"/>
      <c r="T26" s="105"/>
      <c r="U26" s="105"/>
      <c r="V26" s="105"/>
      <c r="W26" s="105"/>
      <c r="X26" s="105"/>
      <c r="Y26" s="105"/>
    </row>
    <row r="27" spans="1:28" ht="33" customHeight="1">
      <c r="A27" s="20"/>
      <c r="C27" s="20"/>
      <c r="E27" s="20"/>
      <c r="F27" s="60"/>
      <c r="G27" s="60"/>
      <c r="H27" s="60"/>
      <c r="I27" s="60"/>
      <c r="J27" s="60"/>
      <c r="K27" s="60"/>
      <c r="L27" s="60"/>
      <c r="M27" s="60"/>
      <c r="N27" s="60"/>
      <c r="O27" s="60"/>
      <c r="P27" s="60"/>
      <c r="Q27" s="60"/>
      <c r="R27" s="60"/>
      <c r="S27" s="60"/>
      <c r="T27" s="60"/>
      <c r="U27" s="60"/>
      <c r="V27" s="60"/>
      <c r="W27" s="60"/>
      <c r="X27" s="60"/>
      <c r="Y27" s="6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7A521482-0921-4E40-B959-D8FD4CDE2E19}" scale="110" showPageBreaks="1" showGridLines="0" fitToPage="1" printArea="1" hiddenColumns="1" view="pageBreakPreview">
      <selection activeCell="A22" sqref="A22:E22"/>
      <pageMargins left="0.75" right="0.63" top="0.57999999999999996" bottom="0.6" header="0.34" footer="0.35"/>
      <pageSetup scale="83" orientation="portrait" r:id="rId1"/>
      <headerFooter alignWithMargins="0">
        <oddFooter>&amp;R&amp;"Book Antiqua,Bold"&amp;8 Page &amp;P of &amp;N</oddFooter>
      </headerFooter>
    </customSheetView>
    <customSheetView guid="{33F30260-5F26-454D-8BAF-A1CF75E5E970}" scale="110" showPageBreaks="1" showGridLines="0" fitToPage="1" printArea="1" hiddenColumns="1" view="pageBreakPreview">
      <selection activeCell="A22" sqref="A22:E22"/>
      <pageMargins left="0.75" right="0.63" top="0.57999999999999996" bottom="0.6" header="0.34" footer="0.35"/>
      <pageSetup scale="83" orientation="portrait" r:id="rId2"/>
      <headerFooter alignWithMargins="0">
        <oddFooter>&amp;R&amp;"Book Antiqua,Bold"&amp;8 Page &amp;P of &amp;N</oddFooter>
      </headerFooter>
    </customSheetView>
    <customSheetView guid="{CDDDFC33-D7BE-49ED-A662-6DB8AC7AF358}" scale="110" showPageBreaks="1" showGridLines="0" fitToPage="1" printArea="1" hiddenColumns="1" view="pageBreakPreview" topLeftCell="A7">
      <selection activeCell="A22" sqref="A22:E22"/>
      <pageMargins left="0.75" right="0.63" top="0.57999999999999996" bottom="0.6" header="0.34" footer="0.35"/>
      <pageSetup scale="83" orientation="portrait" r:id="rId3"/>
      <headerFooter alignWithMargins="0">
        <oddFooter>&amp;R&amp;"Book Antiqua,Bold"&amp;8 Page &amp;P of &amp;N</oddFooter>
      </headerFooter>
    </customSheetView>
    <customSheetView guid="{BCE30E3D-0C5D-4C23-ABC5-E7C2D3AC4971}" scale="110" showPageBreaks="1" showGridLines="0" fitToPage="1" printArea="1" hiddenColumns="1" view="pageBreakPreview">
      <selection activeCell="A22" sqref="A22:E22"/>
      <pageMargins left="0.75" right="0.63" top="0.57999999999999996" bottom="0.6" header="0.34" footer="0.35"/>
      <pageSetup scale="83" orientation="portrait" r:id="rId4"/>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5"/>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6"/>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8"/>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9"/>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10"/>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1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1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4"/>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3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5"/>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4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4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3"/>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4"/>
      <headerFooter alignWithMargins="0">
        <oddFooter>&amp;R&amp;"Book Antiqua,Bold"&amp;8 Page &amp;P of &amp;N</oddFooter>
      </headerFooter>
    </customSheetView>
    <customSheetView guid="{4B898AE2-7356-489E-882D-EC3B09CB95AA}" scale="110" showPageBreaks="1" showGridLines="0" fitToPage="1" printArea="1" hiddenColumns="1" view="pageBreakPreview">
      <selection activeCell="A22" sqref="A22:E22"/>
      <pageMargins left="0.75" right="0.63" top="0.57999999999999996" bottom="0.6" header="0.34" footer="0.35"/>
      <pageSetup scale="83" orientation="portrait" r:id="rId45"/>
      <headerFooter alignWithMargins="0">
        <oddFooter>&amp;R&amp;"Book Antiqua,Bold"&amp;8 Page &amp;P of &amp;N</oddFooter>
      </headerFooter>
    </customSheetView>
    <customSheetView guid="{9F341631-288D-49D9-8F81-65CCC818C9BA}" scale="110" showPageBreaks="1" showGridLines="0" fitToPage="1" printArea="1" hiddenColumns="1" view="pageBreakPreview">
      <selection activeCell="A22" sqref="A22:E22"/>
      <pageMargins left="0.75" right="0.63" top="0.57999999999999996" bottom="0.6" header="0.34" footer="0.35"/>
      <pageSetup scale="83" orientation="portrait" r:id="rId46"/>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8" priority="1" stopIfTrue="1">
      <formula>$Z$2=0</formula>
    </cfRule>
  </conditionalFormatting>
  <conditionalFormatting sqref="A22">
    <cfRule type="expression" dxfId="87" priority="2" stopIfTrue="1">
      <formula>$H$22="Sole Bidder"</formula>
    </cfRule>
  </conditionalFormatting>
  <pageMargins left="0.75" right="0.63" top="0.57999999999999996" bottom="0.6" header="0.34" footer="0.35"/>
  <pageSetup scale="83" orientation="portrait" r:id="rId47"/>
  <headerFooter alignWithMargins="0">
    <oddFooter>&amp;R&amp;"Book Antiqua,Bold"&amp;8 Page &amp;P of &amp;N</oddFooter>
  </headerFooter>
  <drawing r:id="rId4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38" customWidth="1"/>
    <col min="2" max="2" width="13.85546875" style="338" customWidth="1"/>
    <col min="3" max="3" width="11.42578125" style="338" customWidth="1"/>
    <col min="4" max="4" width="27.85546875" style="338" customWidth="1"/>
    <col min="5" max="5" width="14.42578125" style="338" customWidth="1"/>
    <col min="6" max="6" width="29" style="338" customWidth="1"/>
    <col min="7" max="7" width="16.42578125" style="338" customWidth="1"/>
    <col min="8" max="8" width="13.28515625" style="338" customWidth="1"/>
    <col min="9" max="9" width="25.7109375" style="338" customWidth="1"/>
    <col min="10" max="10" width="10.5703125" style="338" hidden="1" customWidth="1"/>
    <col min="11" max="11" width="10.28515625" style="338" hidden="1" customWidth="1"/>
    <col min="12" max="12" width="11.85546875" style="338" hidden="1" customWidth="1"/>
    <col min="13" max="13" width="34.5703125" style="338" hidden="1" customWidth="1"/>
    <col min="14" max="14" width="10.42578125" style="338" hidden="1" customWidth="1"/>
    <col min="15" max="15" width="11.42578125" style="338" hidden="1" customWidth="1"/>
    <col min="16" max="16" width="10.7109375" style="338" hidden="1" customWidth="1"/>
    <col min="17" max="17" width="13.7109375" style="338" hidden="1" customWidth="1"/>
    <col min="18" max="20" width="0" style="338" hidden="1" customWidth="1"/>
    <col min="21" max="21" width="13.5703125" style="338" hidden="1" customWidth="1"/>
    <col min="22" max="28" width="0" style="338" hidden="1" customWidth="1"/>
    <col min="29" max="16384" width="9.140625" style="338"/>
  </cols>
  <sheetData>
    <row r="1" spans="1:9" ht="24" customHeight="1">
      <c r="A1" s="377" t="str">
        <f>Basic!A3&amp;Basic!B3</f>
        <v>Specification No. :CC/NT/W-TR/DOM/A02/23/01478/ 5002002700</v>
      </c>
      <c r="B1" s="395"/>
      <c r="C1" s="395"/>
      <c r="D1" s="395"/>
      <c r="E1" s="395"/>
      <c r="F1" s="395"/>
      <c r="G1" s="395"/>
      <c r="H1" s="336"/>
      <c r="I1" s="336" t="s">
        <v>717</v>
      </c>
    </row>
    <row r="2" spans="1:9" ht="15.75" customHeight="1"/>
    <row r="3" spans="1:9" ht="85.5" customHeight="1">
      <c r="A3" s="1213" t="str">
        <f>Basic!B1</f>
        <v>Transformer Package-TR38: 3 X 500MVA, 400/220kV (3-Ph) Transformer at Fathegarh-III PS  under Transmission system for evacuation of power from REZ in Rajasthan (20GW) under Phase-III Part E1</v>
      </c>
      <c r="B3" s="1213"/>
      <c r="C3" s="1213"/>
      <c r="D3" s="1213"/>
      <c r="E3" s="1213"/>
      <c r="F3" s="1213"/>
      <c r="G3" s="1213"/>
      <c r="H3" s="1213"/>
      <c r="I3" s="1213"/>
    </row>
    <row r="5" spans="1:9" ht="21.75" customHeight="1">
      <c r="A5" s="1214" t="s">
        <v>349</v>
      </c>
      <c r="B5" s="1214"/>
      <c r="C5" s="1214"/>
      <c r="D5" s="1214"/>
      <c r="E5" s="1214"/>
      <c r="F5" s="1214"/>
      <c r="G5" s="1214"/>
      <c r="H5" s="1214"/>
      <c r="I5" s="1214"/>
    </row>
    <row r="7" spans="1:9" ht="16.5">
      <c r="A7" s="343" t="str">
        <f>'[11]Attach 3(JV)'!A7:D7</f>
        <v>Bidder’s Name and Address (Lead Partner of) :</v>
      </c>
      <c r="F7" s="346"/>
      <c r="H7" s="373" t="str">
        <f>'[11]Attach 3(JV)'!E7</f>
        <v>To:</v>
      </c>
    </row>
    <row r="8" spans="1:9" ht="32.25" customHeight="1">
      <c r="A8" s="1215" t="str">
        <f>IF('Names of Bidder'!D6= "JV (Joint Venture)", "JV of " &amp; Z8, "")</f>
        <v/>
      </c>
      <c r="B8" s="1215"/>
      <c r="C8" s="1215"/>
      <c r="D8" s="1215"/>
      <c r="F8" s="473"/>
      <c r="H8" s="375" t="str">
        <f>'[11]Attach 3(JV)'!E8</f>
        <v>Contract Services</v>
      </c>
    </row>
    <row r="9" spans="1:9" ht="18" customHeight="1">
      <c r="A9" s="343" t="s">
        <v>583</v>
      </c>
      <c r="B9" s="1216">
        <f>'Attach 3(JV)'!B9:D9</f>
        <v>0</v>
      </c>
      <c r="C9" s="1216"/>
      <c r="F9" s="473"/>
      <c r="H9" s="375" t="str">
        <f>'[11]Attach 3(JV)'!E9</f>
        <v>Power Grid Corporation of India Ltd.,</v>
      </c>
    </row>
    <row r="10" spans="1:9" ht="18" customHeight="1">
      <c r="A10" s="343" t="s">
        <v>584</v>
      </c>
      <c r="B10" s="1212">
        <f>'Attach 3(JV)'!B10:D10</f>
        <v>0</v>
      </c>
      <c r="C10" s="1212"/>
      <c r="F10" s="473"/>
      <c r="H10" s="375" t="str">
        <f>'[11]Attach 3(JV)'!E10</f>
        <v>"Saudamini", Plot No. 2, Sector 29</v>
      </c>
    </row>
    <row r="11" spans="1:9" ht="17.25" customHeight="1">
      <c r="B11" s="1212">
        <f>'Attach 3(JV)'!B11:D11</f>
        <v>0</v>
      </c>
      <c r="C11" s="1212"/>
      <c r="F11" s="473"/>
      <c r="H11" s="375" t="str">
        <f>'[11]Attach 3(JV)'!E11</f>
        <v>Gurgaon (Haryana) - 122001</v>
      </c>
    </row>
    <row r="12" spans="1:9" ht="18" customHeight="1">
      <c r="B12" s="1212">
        <f>'Attach 3(JV)'!B12:D12</f>
        <v>0</v>
      </c>
      <c r="C12" s="1212"/>
    </row>
    <row r="13" spans="1:9">
      <c r="B13" s="1212" t="str">
        <f>IF('Names of Bidder'!D22=0, "", 'Names of Bidder'!D22)</f>
        <v/>
      </c>
      <c r="C13" s="1212"/>
    </row>
    <row r="14" spans="1:9">
      <c r="A14" s="338" t="s">
        <v>339</v>
      </c>
    </row>
    <row r="16" spans="1:9" ht="66" customHeight="1">
      <c r="A16" s="1132" t="s">
        <v>585</v>
      </c>
      <c r="B16" s="1132"/>
      <c r="C16" s="1132"/>
      <c r="D16" s="1132"/>
      <c r="E16" s="1132"/>
      <c r="F16" s="1132"/>
      <c r="G16" s="1132"/>
      <c r="H16" s="1132"/>
      <c r="I16" s="1132"/>
    </row>
    <row r="17" spans="1:13" ht="9.75" customHeight="1"/>
    <row r="18" spans="1:13" ht="14.25" customHeight="1">
      <c r="A18" s="474" t="s">
        <v>586</v>
      </c>
      <c r="B18" s="1132" t="s">
        <v>587</v>
      </c>
      <c r="C18" s="1132"/>
      <c r="D18" s="1132"/>
      <c r="E18" s="1132"/>
      <c r="F18" s="1132"/>
      <c r="G18" s="475"/>
      <c r="H18" s="475"/>
      <c r="M18" s="476"/>
    </row>
    <row r="19" spans="1:13" ht="17.25" hidden="1" customHeight="1">
      <c r="A19" s="474" t="s">
        <v>586</v>
      </c>
      <c r="B19" s="1132" t="s">
        <v>588</v>
      </c>
      <c r="C19" s="1132"/>
      <c r="D19" s="1132"/>
      <c r="E19" s="1132"/>
      <c r="F19" s="1132"/>
      <c r="G19" s="1132"/>
      <c r="H19" s="1132"/>
      <c r="M19" s="476"/>
    </row>
    <row r="20" spans="1:13" ht="16.5" hidden="1">
      <c r="A20" s="477" t="s">
        <v>17</v>
      </c>
      <c r="B20" s="1211" t="e">
        <f>'[11]Name of Bidder'!C13</f>
        <v>#REF!</v>
      </c>
      <c r="C20" s="1211"/>
      <c r="D20" s="1211"/>
      <c r="E20" s="1211"/>
      <c r="F20" s="1211"/>
      <c r="G20" s="1211"/>
      <c r="H20" s="1211"/>
      <c r="M20" s="390">
        <f>'[11]Name of Bidder'!F6</f>
        <v>2</v>
      </c>
    </row>
    <row r="21" spans="1:13" ht="16.5" hidden="1">
      <c r="A21" s="477" t="s">
        <v>26</v>
      </c>
      <c r="B21" s="1211" t="e">
        <f>'[11]Name of Bidder'!C18</f>
        <v>#REF!</v>
      </c>
      <c r="C21" s="1211"/>
      <c r="D21" s="1211"/>
      <c r="E21" s="1211"/>
      <c r="F21" s="1211"/>
      <c r="G21" s="1211"/>
      <c r="H21" s="1211"/>
      <c r="M21" s="390" t="str">
        <f>'[11]Name of Bidder'!F8</f>
        <v>2 or more</v>
      </c>
    </row>
    <row r="22" spans="1:13" ht="17.25" hidden="1" customHeight="1">
      <c r="A22" s="477" t="s">
        <v>471</v>
      </c>
      <c r="B22" s="1211" t="e">
        <f>'[11]Name of Bidder'!C23</f>
        <v>#REF!</v>
      </c>
      <c r="C22" s="1211"/>
      <c r="D22" s="1211"/>
      <c r="E22" s="1211"/>
      <c r="F22" s="1211"/>
      <c r="G22" s="1211"/>
      <c r="H22" s="1211"/>
      <c r="I22" s="478"/>
    </row>
    <row r="23" spans="1:13" ht="15.75" hidden="1" customHeight="1">
      <c r="B23" s="479" t="s">
        <v>589</v>
      </c>
    </row>
    <row r="24" spans="1:13" ht="10.5" customHeight="1">
      <c r="A24" s="480"/>
    </row>
    <row r="25" spans="1:13" ht="25.5" hidden="1" customHeight="1">
      <c r="A25" s="1132" t="s">
        <v>590</v>
      </c>
      <c r="B25" s="1132"/>
      <c r="C25" s="1132"/>
      <c r="D25" s="1132"/>
      <c r="E25" s="1132"/>
      <c r="F25" s="1132"/>
      <c r="G25" s="1132"/>
      <c r="H25" s="1132"/>
    </row>
    <row r="26" spans="1:13" ht="31.5" customHeight="1">
      <c r="A26" s="1134" t="s">
        <v>591</v>
      </c>
      <c r="B26" s="1134"/>
      <c r="C26" s="1134"/>
      <c r="D26" s="1134"/>
      <c r="E26" s="1134"/>
      <c r="F26" s="1134"/>
      <c r="G26" s="1134"/>
      <c r="H26" s="1134"/>
      <c r="I26" s="478"/>
    </row>
    <row r="27" spans="1:13" ht="26.25" customHeight="1">
      <c r="A27" s="481" t="s">
        <v>592</v>
      </c>
      <c r="B27" s="1133" t="s">
        <v>593</v>
      </c>
      <c r="C27" s="1133"/>
      <c r="D27" s="1133"/>
      <c r="E27" s="1133"/>
      <c r="F27" s="1133"/>
      <c r="G27" s="1133"/>
      <c r="H27" s="1133"/>
      <c r="I27" s="478"/>
    </row>
    <row r="28" spans="1:13" ht="26.25" customHeight="1">
      <c r="A28" s="482" t="s">
        <v>414</v>
      </c>
      <c r="B28" s="1203" t="s">
        <v>594</v>
      </c>
      <c r="C28" s="1203"/>
      <c r="D28" s="1203"/>
      <c r="E28" s="1203"/>
      <c r="F28" s="1203"/>
      <c r="G28" s="1203"/>
      <c r="H28" s="1203"/>
    </row>
    <row r="29" spans="1:13" ht="26.25" customHeight="1">
      <c r="A29" s="482" t="s">
        <v>416</v>
      </c>
      <c r="B29" s="1203" t="s">
        <v>595</v>
      </c>
      <c r="C29" s="1203"/>
      <c r="D29" s="1203"/>
      <c r="E29" s="1203"/>
      <c r="F29" s="1203"/>
      <c r="G29" s="1203"/>
      <c r="H29" s="1203"/>
    </row>
    <row r="30" spans="1:13" ht="41.25" customHeight="1">
      <c r="A30" s="482" t="s">
        <v>417</v>
      </c>
      <c r="B30" s="1203" t="s">
        <v>596</v>
      </c>
      <c r="C30" s="1203"/>
      <c r="D30" s="1203"/>
      <c r="E30" s="1203"/>
      <c r="F30" s="1203"/>
      <c r="G30" s="1203"/>
      <c r="H30" s="1203"/>
    </row>
    <row r="31" spans="1:13" ht="9.75" customHeight="1">
      <c r="A31" s="482"/>
      <c r="B31" s="478"/>
      <c r="C31" s="478"/>
      <c r="D31" s="478"/>
      <c r="E31" s="478"/>
      <c r="F31" s="478"/>
      <c r="G31" s="478"/>
      <c r="H31" s="478"/>
      <c r="I31" s="478"/>
    </row>
    <row r="32" spans="1:13" ht="25.5" customHeight="1">
      <c r="A32" s="481" t="s">
        <v>597</v>
      </c>
      <c r="B32" s="1204" t="s">
        <v>598</v>
      </c>
      <c r="C32" s="1204"/>
      <c r="D32" s="1204"/>
      <c r="E32" s="1204"/>
      <c r="F32" s="1204"/>
      <c r="G32" s="1204"/>
      <c r="H32" s="1204"/>
      <c r="I32" s="478"/>
    </row>
    <row r="33" spans="1:9" ht="22.5" customHeight="1">
      <c r="A33" s="482" t="s">
        <v>414</v>
      </c>
      <c r="B33" s="1133" t="s">
        <v>599</v>
      </c>
      <c r="C33" s="1133"/>
      <c r="D33" s="1133"/>
      <c r="E33" s="1133"/>
      <c r="F33" s="1133"/>
      <c r="G33" s="1133"/>
      <c r="H33" s="1133"/>
      <c r="I33" s="478"/>
    </row>
    <row r="34" spans="1:9" ht="24.75" hidden="1" customHeight="1">
      <c r="A34" s="482" t="s">
        <v>416</v>
      </c>
      <c r="B34" s="1133" t="s">
        <v>600</v>
      </c>
      <c r="C34" s="1133"/>
      <c r="D34" s="1133"/>
      <c r="E34" s="1133"/>
      <c r="F34" s="1133"/>
      <c r="G34" s="1133"/>
      <c r="H34" s="1133"/>
      <c r="I34" s="478"/>
    </row>
    <row r="35" spans="1:9" ht="12" customHeight="1">
      <c r="A35" s="478"/>
      <c r="B35" s="478"/>
      <c r="C35" s="478"/>
      <c r="D35" s="478"/>
      <c r="E35" s="478"/>
      <c r="F35" s="478"/>
      <c r="G35" s="478"/>
      <c r="H35" s="478"/>
      <c r="I35" s="478"/>
    </row>
    <row r="36" spans="1:9" s="486" customFormat="1" ht="24.75" customHeight="1">
      <c r="A36" s="484" t="s">
        <v>601</v>
      </c>
      <c r="B36" s="1205" t="s">
        <v>602</v>
      </c>
      <c r="C36" s="1205"/>
      <c r="D36" s="1205"/>
      <c r="E36" s="1205"/>
      <c r="F36" s="1205"/>
      <c r="G36" s="1205"/>
      <c r="H36" s="1205"/>
      <c r="I36" s="485"/>
    </row>
    <row r="37" spans="1:9" ht="24" customHeight="1">
      <c r="A37" s="478"/>
      <c r="B37" s="1206" t="s">
        <v>603</v>
      </c>
      <c r="C37" s="1206"/>
      <c r="D37" s="1206"/>
      <c r="E37" s="1206"/>
      <c r="F37" s="1206"/>
      <c r="G37" s="1206"/>
      <c r="H37" s="1206"/>
      <c r="I37" s="478"/>
    </row>
    <row r="38" spans="1:9" ht="54" customHeight="1">
      <c r="A38" s="478"/>
      <c r="B38" s="1134" t="s">
        <v>604</v>
      </c>
      <c r="C38" s="1134"/>
      <c r="D38" s="1134"/>
      <c r="E38" s="1134"/>
      <c r="F38" s="1134"/>
      <c r="G38" s="1134"/>
      <c r="H38" s="1134"/>
      <c r="I38" s="478"/>
    </row>
    <row r="39" spans="1:9" ht="15.75" customHeight="1">
      <c r="A39" s="1019" t="s">
        <v>605</v>
      </c>
      <c r="B39" s="1021" t="s">
        <v>606</v>
      </c>
      <c r="C39" s="1023"/>
      <c r="D39" s="1210" t="s">
        <v>607</v>
      </c>
      <c r="E39" s="1210"/>
      <c r="F39" s="1210"/>
      <c r="G39" s="478"/>
      <c r="H39" s="478"/>
    </row>
    <row r="40" spans="1:9" ht="19.5" customHeight="1">
      <c r="A40" s="1207"/>
      <c r="B40" s="1208"/>
      <c r="C40" s="1209"/>
      <c r="D40" s="1210"/>
      <c r="E40" s="1210"/>
      <c r="F40" s="1210"/>
      <c r="G40" s="478"/>
      <c r="H40" s="478"/>
      <c r="I40" s="478"/>
    </row>
    <row r="41" spans="1:9" ht="20.25" customHeight="1">
      <c r="A41" s="1020"/>
      <c r="B41" s="997"/>
      <c r="C41" s="999"/>
      <c r="D41" s="1210"/>
      <c r="E41" s="1210"/>
      <c r="F41" s="1210"/>
      <c r="G41" s="478"/>
      <c r="H41" s="478"/>
      <c r="I41" s="478"/>
    </row>
    <row r="42" spans="1:9" ht="30.75" customHeight="1">
      <c r="A42" s="489">
        <v>1</v>
      </c>
      <c r="B42" s="1181" t="s">
        <v>608</v>
      </c>
      <c r="C42" s="1181"/>
      <c r="D42" s="1025" t="str">
        <f>IF('Names of Bidder'!D18=0, "", 'Names of Bidder'!D18)</f>
        <v/>
      </c>
      <c r="E42" s="1026"/>
      <c r="F42" s="1027"/>
      <c r="G42" s="478"/>
      <c r="H42" s="478"/>
      <c r="I42" s="478"/>
    </row>
    <row r="43" spans="1:9" ht="22.5" customHeight="1">
      <c r="A43" s="1196">
        <v>2</v>
      </c>
      <c r="B43" s="1199" t="s">
        <v>609</v>
      </c>
      <c r="C43" s="1030"/>
      <c r="D43" s="994"/>
      <c r="E43" s="995"/>
      <c r="F43" s="996"/>
      <c r="G43" s="478"/>
      <c r="H43" s="478"/>
      <c r="I43" s="478"/>
    </row>
    <row r="44" spans="1:9" ht="22.5" customHeight="1">
      <c r="A44" s="1197"/>
      <c r="B44" s="1200"/>
      <c r="C44" s="1012"/>
      <c r="D44" s="994"/>
      <c r="E44" s="995"/>
      <c r="F44" s="996"/>
      <c r="G44" s="478"/>
      <c r="H44" s="478"/>
      <c r="I44" s="478"/>
    </row>
    <row r="45" spans="1:9" ht="21.75" customHeight="1">
      <c r="A45" s="1198"/>
      <c r="B45" s="1201"/>
      <c r="C45" s="1202"/>
      <c r="D45" s="994"/>
      <c r="E45" s="995"/>
      <c r="F45" s="996"/>
      <c r="G45" s="478"/>
      <c r="H45" s="478"/>
      <c r="I45" s="478"/>
    </row>
    <row r="46" spans="1:9" ht="18.75" customHeight="1">
      <c r="A46" s="489">
        <v>3</v>
      </c>
      <c r="B46" s="1181" t="s">
        <v>610</v>
      </c>
      <c r="C46" s="1181"/>
      <c r="D46" s="994"/>
      <c r="E46" s="995"/>
      <c r="F46" s="996"/>
      <c r="G46" s="478"/>
      <c r="H46" s="478"/>
      <c r="I46" s="478"/>
    </row>
    <row r="47" spans="1:9" ht="20.25" customHeight="1">
      <c r="A47" s="489">
        <v>4</v>
      </c>
      <c r="B47" s="1181" t="s">
        <v>611</v>
      </c>
      <c r="C47" s="1181"/>
      <c r="D47" s="994"/>
      <c r="E47" s="995"/>
      <c r="F47" s="996"/>
      <c r="G47" s="478"/>
      <c r="H47" s="478"/>
      <c r="I47" s="478"/>
    </row>
    <row r="48" spans="1:9" ht="19.5" customHeight="1">
      <c r="A48" s="490">
        <v>5</v>
      </c>
      <c r="B48" s="1181" t="s">
        <v>612</v>
      </c>
      <c r="C48" s="1181"/>
      <c r="D48" s="994"/>
      <c r="E48" s="995"/>
      <c r="F48" s="996"/>
      <c r="G48" s="478"/>
      <c r="H48" s="478"/>
    </row>
    <row r="49" spans="1:10" ht="51.75" customHeight="1">
      <c r="A49" s="489">
        <v>6</v>
      </c>
      <c r="B49" s="1181" t="s">
        <v>613</v>
      </c>
      <c r="C49" s="1181"/>
      <c r="D49" s="994"/>
      <c r="E49" s="995"/>
      <c r="F49" s="996"/>
      <c r="G49" s="478"/>
      <c r="H49" s="478"/>
      <c r="I49" s="478"/>
    </row>
    <row r="50" spans="1:10" ht="49.5" customHeight="1">
      <c r="A50" s="489">
        <v>7</v>
      </c>
      <c r="B50" s="1181" t="s">
        <v>614</v>
      </c>
      <c r="C50" s="1181"/>
      <c r="D50" s="994"/>
      <c r="E50" s="995"/>
      <c r="F50" s="996"/>
      <c r="G50" s="478"/>
      <c r="H50" s="478"/>
      <c r="I50" s="478"/>
    </row>
    <row r="51" spans="1:10" ht="24" customHeight="1">
      <c r="A51" s="489">
        <v>8</v>
      </c>
      <c r="B51" s="1181" t="s">
        <v>615</v>
      </c>
      <c r="C51" s="1181"/>
      <c r="D51" s="994"/>
      <c r="E51" s="995"/>
      <c r="F51" s="996"/>
      <c r="G51" s="478"/>
      <c r="H51" s="478"/>
      <c r="I51" s="478"/>
    </row>
    <row r="52" spans="1:10" ht="22.5" customHeight="1">
      <c r="A52" s="491"/>
      <c r="B52" s="492" t="s">
        <v>616</v>
      </c>
      <c r="C52" s="493"/>
      <c r="D52" s="994"/>
      <c r="E52" s="995"/>
      <c r="F52" s="996"/>
      <c r="G52" s="478"/>
      <c r="H52" s="478"/>
      <c r="I52" s="478"/>
    </row>
    <row r="53" spans="1:10" ht="24.75" customHeight="1">
      <c r="A53" s="491"/>
      <c r="B53" s="492" t="s">
        <v>617</v>
      </c>
      <c r="C53" s="493"/>
      <c r="D53" s="994"/>
      <c r="E53" s="995"/>
      <c r="F53" s="996"/>
      <c r="G53" s="478"/>
      <c r="H53" s="478"/>
      <c r="I53" s="478"/>
    </row>
    <row r="54" spans="1:10" ht="22.5" customHeight="1">
      <c r="A54" s="494"/>
      <c r="B54" s="492" t="s">
        <v>618</v>
      </c>
      <c r="C54" s="495"/>
      <c r="D54" s="994"/>
      <c r="E54" s="995"/>
      <c r="F54" s="996"/>
      <c r="G54" s="478"/>
      <c r="H54" s="478"/>
    </row>
    <row r="55" spans="1:10" ht="13.5" customHeight="1">
      <c r="A55" s="478"/>
      <c r="B55" s="478"/>
      <c r="C55" s="478"/>
      <c r="D55" s="478"/>
      <c r="E55" s="478"/>
      <c r="F55" s="478"/>
      <c r="G55" s="478"/>
      <c r="H55" s="478"/>
      <c r="I55" s="478"/>
    </row>
    <row r="56" spans="1:10" s="452" customFormat="1" ht="47.25" customHeight="1">
      <c r="A56" s="489">
        <v>9</v>
      </c>
      <c r="B56" s="1191" t="s">
        <v>619</v>
      </c>
      <c r="C56" s="1192"/>
      <c r="D56" s="1192"/>
      <c r="E56" s="1192"/>
      <c r="F56" s="1193"/>
      <c r="G56" s="496" t="s">
        <v>476</v>
      </c>
      <c r="H56" s="497"/>
      <c r="I56" s="48"/>
      <c r="J56" s="48"/>
    </row>
    <row r="57" spans="1:10" s="452" customFormat="1" ht="42" customHeight="1">
      <c r="A57" s="489">
        <v>10</v>
      </c>
      <c r="B57" s="1191" t="s">
        <v>620</v>
      </c>
      <c r="C57" s="1192"/>
      <c r="D57" s="1192"/>
      <c r="E57" s="1192"/>
      <c r="F57" s="1193"/>
      <c r="G57" s="496"/>
      <c r="H57" s="497"/>
      <c r="I57" s="48"/>
      <c r="J57" s="48"/>
    </row>
    <row r="58" spans="1:10" s="452" customFormat="1" ht="12" customHeight="1">
      <c r="A58" s="48"/>
      <c r="B58" s="48"/>
      <c r="C58" s="48"/>
      <c r="D58" s="48"/>
      <c r="E58" s="48"/>
      <c r="F58" s="48"/>
      <c r="G58" s="48"/>
      <c r="H58" s="48"/>
      <c r="I58" s="48"/>
      <c r="J58" s="48"/>
    </row>
    <row r="59" spans="1:10" s="452" customFormat="1" ht="12" customHeight="1">
      <c r="A59" s="48"/>
      <c r="B59" s="48"/>
      <c r="C59" s="48"/>
      <c r="D59" s="48"/>
      <c r="E59" s="48"/>
      <c r="F59" s="48"/>
      <c r="G59" s="48"/>
      <c r="H59" s="48"/>
      <c r="I59" s="48"/>
      <c r="J59" s="48"/>
    </row>
    <row r="60" spans="1:10" s="452" customFormat="1" ht="24" customHeight="1">
      <c r="A60" s="498">
        <v>2</v>
      </c>
      <c r="B60" s="1194" t="s">
        <v>621</v>
      </c>
      <c r="C60" s="1194"/>
      <c r="D60" s="1194"/>
      <c r="E60" s="1194"/>
      <c r="F60" s="1194"/>
      <c r="G60" s="1194"/>
      <c r="H60" s="1194"/>
      <c r="I60" s="1194"/>
      <c r="J60" s="48"/>
    </row>
    <row r="61" spans="1:10" s="452" customFormat="1" ht="16.5">
      <c r="A61" s="48"/>
      <c r="B61" s="48"/>
      <c r="C61" s="48"/>
      <c r="D61" s="48"/>
      <c r="E61" s="48"/>
      <c r="F61" s="48"/>
      <c r="G61" s="48"/>
      <c r="H61" s="48"/>
      <c r="I61" s="48"/>
      <c r="J61" s="48"/>
    </row>
    <row r="62" spans="1:10" s="452" customFormat="1" ht="24.75" customHeight="1">
      <c r="A62" s="499" t="s">
        <v>622</v>
      </c>
      <c r="B62" s="1195" t="s">
        <v>623</v>
      </c>
      <c r="C62" s="1195"/>
      <c r="D62" s="1195"/>
      <c r="E62" s="1195"/>
      <c r="F62" s="1195"/>
      <c r="G62" s="1195"/>
      <c r="H62" s="1195"/>
      <c r="I62" s="1195"/>
      <c r="J62" s="48"/>
    </row>
    <row r="63" spans="1:10" s="452" customFormat="1" ht="10.5" customHeight="1">
      <c r="A63" s="48"/>
      <c r="B63" s="48"/>
      <c r="C63" s="48"/>
      <c r="D63" s="48"/>
      <c r="E63" s="48"/>
      <c r="F63" s="48"/>
      <c r="G63" s="48"/>
      <c r="H63" s="48"/>
      <c r="I63" s="48"/>
      <c r="J63" s="48"/>
    </row>
    <row r="64" spans="1:10" s="452" customFormat="1" ht="75" customHeight="1">
      <c r="A64" s="500" t="s">
        <v>624</v>
      </c>
      <c r="B64" s="1189" t="s">
        <v>726</v>
      </c>
      <c r="C64" s="1189"/>
      <c r="D64" s="1189"/>
      <c r="E64" s="1189"/>
      <c r="F64" s="1189"/>
      <c r="G64" s="1189"/>
      <c r="H64" s="1189"/>
      <c r="I64" s="1189"/>
    </row>
    <row r="65" spans="1:189" s="452" customFormat="1" ht="192.75" customHeight="1">
      <c r="A65" s="500" t="s">
        <v>625</v>
      </c>
      <c r="B65" s="1190" t="s">
        <v>725</v>
      </c>
      <c r="C65" s="1190"/>
      <c r="D65" s="1190"/>
      <c r="E65" s="1190"/>
      <c r="F65" s="1190"/>
      <c r="G65" s="1190"/>
      <c r="H65" s="1190"/>
      <c r="I65" s="1190"/>
      <c r="J65" s="48"/>
    </row>
    <row r="66" spans="1:189" s="452" customFormat="1" ht="213" customHeight="1">
      <c r="A66" s="500" t="s">
        <v>718</v>
      </c>
      <c r="B66" s="1190" t="s">
        <v>727</v>
      </c>
      <c r="C66" s="1190"/>
      <c r="D66" s="1190"/>
      <c r="E66" s="1190"/>
      <c r="F66" s="1190"/>
      <c r="G66" s="1190"/>
      <c r="H66" s="1190"/>
      <c r="I66" s="1190"/>
      <c r="J66" s="48"/>
    </row>
    <row r="67" spans="1:189" s="452" customFormat="1" ht="60" customHeight="1">
      <c r="A67" s="500"/>
      <c r="B67" s="1190" t="s">
        <v>803</v>
      </c>
      <c r="C67" s="1190"/>
      <c r="D67" s="1190"/>
      <c r="E67" s="1190"/>
      <c r="F67" s="1190"/>
      <c r="G67" s="1190"/>
      <c r="H67" s="1190"/>
      <c r="I67" s="1190"/>
      <c r="J67" s="48"/>
    </row>
    <row r="68" spans="1:189" s="452" customFormat="1" ht="24.75" customHeight="1">
      <c r="A68" s="500"/>
      <c r="B68" s="1190" t="s">
        <v>728</v>
      </c>
      <c r="C68" s="1190"/>
      <c r="D68" s="1190"/>
      <c r="E68" s="1190"/>
      <c r="F68" s="1190"/>
      <c r="G68" s="1190"/>
      <c r="H68" s="1190"/>
      <c r="I68" s="1190"/>
      <c r="J68" s="48"/>
    </row>
    <row r="69" spans="1:189" s="452" customFormat="1" ht="16.5">
      <c r="A69" s="48"/>
      <c r="B69" s="48"/>
      <c r="C69" s="48"/>
      <c r="D69" s="48"/>
      <c r="E69" s="48"/>
      <c r="F69" s="48"/>
      <c r="G69" s="48"/>
      <c r="H69" s="48"/>
      <c r="I69" s="48"/>
      <c r="J69" s="48"/>
    </row>
    <row r="70" spans="1:189" s="452" customFormat="1" ht="57" customHeight="1">
      <c r="A70" s="500" t="s">
        <v>729</v>
      </c>
      <c r="B70" s="1185" t="s">
        <v>626</v>
      </c>
      <c r="C70" s="1185"/>
      <c r="D70" s="1185"/>
      <c r="E70" s="1185"/>
      <c r="F70" s="1185"/>
      <c r="G70" s="1185"/>
      <c r="H70" s="1185"/>
      <c r="I70" s="1185"/>
      <c r="J70" s="48"/>
    </row>
    <row r="71" spans="1:189" s="452" customFormat="1" ht="41.25" customHeight="1">
      <c r="B71" s="1185" t="s">
        <v>627</v>
      </c>
      <c r="C71" s="1185"/>
      <c r="D71" s="1185"/>
      <c r="E71" s="1185"/>
      <c r="F71" s="1185"/>
      <c r="G71" s="1185"/>
      <c r="H71" s="1185"/>
      <c r="I71" s="1185"/>
    </row>
    <row r="72" spans="1:189" s="452" customFormat="1" ht="16.5" customHeight="1">
      <c r="B72" s="658"/>
      <c r="C72" s="658"/>
      <c r="D72" s="658"/>
      <c r="E72" s="658"/>
      <c r="F72" s="658"/>
      <c r="G72" s="658"/>
      <c r="H72" s="658"/>
      <c r="I72" s="658"/>
    </row>
    <row r="73" spans="1:189" s="452" customFormat="1" ht="41.25" customHeight="1">
      <c r="A73" s="663">
        <v>2.2000000000000002</v>
      </c>
      <c r="B73" s="1187" t="s">
        <v>730</v>
      </c>
      <c r="C73" s="1187"/>
      <c r="D73" s="1187"/>
      <c r="E73" s="1187"/>
      <c r="F73" s="1187"/>
      <c r="G73" s="1187"/>
      <c r="H73" s="1187"/>
      <c r="I73" s="1187"/>
    </row>
    <row r="74" spans="1:189" s="452" customFormat="1" ht="41.25" customHeight="1">
      <c r="A74" s="663" t="s">
        <v>731</v>
      </c>
      <c r="B74" s="1188" t="s">
        <v>732</v>
      </c>
      <c r="C74" s="1188"/>
      <c r="D74" s="1188"/>
      <c r="E74" s="1188"/>
      <c r="F74" s="1188"/>
      <c r="G74" s="1061"/>
      <c r="H74" s="1086"/>
      <c r="I74" s="1086"/>
    </row>
    <row r="75" spans="1:189" s="452" customFormat="1" ht="16.5" customHeight="1">
      <c r="B75" s="658"/>
      <c r="C75" s="658"/>
      <c r="D75" s="658"/>
      <c r="E75" s="658"/>
      <c r="F75" s="658"/>
      <c r="G75" s="658"/>
      <c r="H75" s="658"/>
      <c r="I75" s="658"/>
    </row>
    <row r="76" spans="1:189" s="667" customFormat="1" ht="24" customHeight="1">
      <c r="A76" s="1097">
        <v>2.2999999999999998</v>
      </c>
      <c r="B76" s="1083" t="s">
        <v>733</v>
      </c>
      <c r="C76" s="1083"/>
      <c r="D76" s="1083"/>
      <c r="E76" s="1083"/>
      <c r="F76" s="1083"/>
      <c r="G76" s="1083"/>
      <c r="H76" s="1083"/>
      <c r="I76" s="1083"/>
      <c r="AB76" s="700"/>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c r="CQ76" s="507"/>
      <c r="CR76" s="507"/>
      <c r="CS76" s="507"/>
      <c r="CT76" s="507"/>
      <c r="CU76" s="507"/>
      <c r="CV76" s="507"/>
      <c r="CW76" s="507"/>
      <c r="CX76" s="507"/>
      <c r="CY76" s="507"/>
      <c r="CZ76" s="507"/>
      <c r="DA76" s="507"/>
      <c r="DB76" s="507"/>
      <c r="DC76" s="507"/>
      <c r="DD76" s="507"/>
      <c r="DE76" s="507"/>
      <c r="DF76" s="507"/>
      <c r="DG76" s="507"/>
      <c r="DH76" s="507"/>
      <c r="DI76" s="507"/>
      <c r="DJ76" s="507"/>
      <c r="DK76" s="507"/>
      <c r="DL76" s="507"/>
      <c r="DM76" s="507"/>
      <c r="DN76" s="507"/>
      <c r="DO76" s="507"/>
      <c r="DP76" s="507"/>
      <c r="DQ76" s="507"/>
      <c r="DR76" s="507"/>
      <c r="DS76" s="507"/>
      <c r="DT76" s="507"/>
      <c r="DU76" s="507"/>
      <c r="DV76" s="507"/>
      <c r="DW76" s="507"/>
      <c r="DX76" s="507"/>
      <c r="DY76" s="507"/>
      <c r="DZ76" s="507"/>
      <c r="EA76" s="507"/>
      <c r="EB76" s="507"/>
      <c r="EC76" s="507"/>
      <c r="ED76" s="507"/>
      <c r="EE76" s="507"/>
      <c r="EF76" s="507"/>
      <c r="EG76" s="507"/>
      <c r="EH76" s="507"/>
      <c r="EI76" s="507"/>
      <c r="EJ76" s="507"/>
      <c r="EK76" s="507"/>
      <c r="EL76" s="507"/>
      <c r="EM76" s="507"/>
      <c r="EN76" s="507"/>
      <c r="EO76" s="507"/>
      <c r="EP76" s="507"/>
      <c r="EQ76" s="507"/>
      <c r="ER76" s="507"/>
      <c r="ES76" s="507"/>
      <c r="ET76" s="507"/>
      <c r="EU76" s="507"/>
      <c r="EV76" s="507"/>
      <c r="EW76" s="507"/>
      <c r="EX76" s="507"/>
      <c r="EY76" s="507"/>
      <c r="EZ76" s="507"/>
      <c r="FA76" s="507"/>
      <c r="FB76" s="507"/>
      <c r="FC76" s="507"/>
      <c r="FD76" s="507"/>
      <c r="FE76" s="507"/>
      <c r="FF76" s="507"/>
      <c r="FG76" s="507"/>
      <c r="FH76" s="507"/>
      <c r="FI76" s="507"/>
      <c r="FJ76" s="507"/>
      <c r="FK76" s="507"/>
      <c r="FL76" s="507"/>
      <c r="FM76" s="507"/>
      <c r="FN76" s="507"/>
      <c r="FO76" s="507"/>
      <c r="FP76" s="507"/>
      <c r="FQ76" s="507"/>
      <c r="FR76" s="507"/>
      <c r="FS76" s="507"/>
      <c r="FT76" s="507"/>
      <c r="FU76" s="507"/>
      <c r="FV76" s="507"/>
      <c r="FW76" s="507"/>
      <c r="FX76" s="507"/>
      <c r="FY76" s="507"/>
      <c r="FZ76" s="507"/>
      <c r="GA76" s="507"/>
      <c r="GB76" s="507"/>
      <c r="GC76" s="507"/>
      <c r="GD76" s="507"/>
      <c r="GE76" s="507"/>
      <c r="GF76" s="507"/>
      <c r="GG76" s="507"/>
    </row>
    <row r="77" spans="1:189" s="452" customFormat="1" ht="48.75" customHeight="1">
      <c r="A77" s="1097"/>
      <c r="B77" s="1098" t="s">
        <v>734</v>
      </c>
      <c r="C77" s="1098"/>
      <c r="D77" s="1098"/>
      <c r="E77" s="1098"/>
      <c r="F77" s="1098"/>
      <c r="G77" s="1098"/>
      <c r="H77" s="1098"/>
      <c r="I77" s="1098"/>
      <c r="J77" s="48"/>
    </row>
    <row r="78" spans="1:189" s="452" customFormat="1" ht="38.25" customHeight="1">
      <c r="A78" s="685">
        <v>1</v>
      </c>
      <c r="B78" s="1116" t="s">
        <v>735</v>
      </c>
      <c r="C78" s="1117"/>
      <c r="D78" s="1117"/>
      <c r="E78" s="1117"/>
      <c r="F78" s="1186">
        <v>0</v>
      </c>
      <c r="G78" s="1186"/>
      <c r="H78" s="1186"/>
      <c r="I78" s="1186"/>
      <c r="J78" s="501"/>
      <c r="K78" s="501"/>
      <c r="L78" s="501"/>
      <c r="M78" s="501"/>
      <c r="N78" s="502">
        <f>'[12]Name of Bidder'!D12</f>
        <v>0</v>
      </c>
      <c r="O78" s="501"/>
      <c r="P78" s="501"/>
      <c r="Q78" s="501"/>
      <c r="R78" s="501"/>
      <c r="S78" s="501"/>
      <c r="T78" s="501"/>
      <c r="U78" s="501"/>
      <c r="V78" s="501"/>
      <c r="W78" s="501"/>
      <c r="X78" s="501"/>
      <c r="Y78" s="501"/>
    </row>
    <row r="79" spans="1:189" s="452" customFormat="1" ht="44.25" customHeight="1">
      <c r="A79" s="685">
        <v>2</v>
      </c>
      <c r="B79" s="1115" t="s">
        <v>736</v>
      </c>
      <c r="C79" s="1063"/>
      <c r="D79" s="1063"/>
      <c r="E79" s="1078"/>
      <c r="F79" s="1186"/>
      <c r="G79" s="1186"/>
      <c r="H79" s="1186"/>
      <c r="I79" s="1186"/>
      <c r="J79" s="505"/>
      <c r="K79" s="505"/>
      <c r="L79" s="505"/>
      <c r="M79" s="505"/>
      <c r="N79" s="503">
        <f>'[12]Name of Bidder'!D22</f>
        <v>0</v>
      </c>
      <c r="O79" s="505"/>
      <c r="P79" s="505"/>
      <c r="Q79" s="505"/>
      <c r="R79" s="505"/>
      <c r="S79" s="505"/>
      <c r="T79" s="505"/>
      <c r="U79" s="505"/>
      <c r="V79" s="505"/>
      <c r="W79" s="505"/>
      <c r="X79" s="505"/>
      <c r="Y79" s="505"/>
    </row>
    <row r="80" spans="1:189" s="452" customFormat="1" ht="44.25" customHeight="1">
      <c r="A80" s="685">
        <v>3</v>
      </c>
      <c r="B80" s="1115" t="s">
        <v>737</v>
      </c>
      <c r="C80" s="1063"/>
      <c r="D80" s="1063"/>
      <c r="E80" s="1063"/>
      <c r="F80" s="609"/>
      <c r="G80" s="1106"/>
      <c r="H80" s="1103"/>
      <c r="I80" s="609"/>
      <c r="J80" s="505"/>
      <c r="K80" s="505"/>
      <c r="L80" s="505"/>
      <c r="M80" s="505"/>
      <c r="N80" s="520"/>
      <c r="O80" s="505"/>
      <c r="P80" s="505"/>
      <c r="Q80" s="505"/>
      <c r="R80" s="505"/>
      <c r="S80" s="505"/>
      <c r="T80" s="505"/>
      <c r="U80" s="505"/>
      <c r="V80" s="505"/>
      <c r="W80" s="505"/>
      <c r="X80" s="505"/>
      <c r="Y80" s="505"/>
    </row>
    <row r="81" spans="1:25" s="452" customFormat="1" ht="36.75" customHeight="1">
      <c r="A81" s="685">
        <v>4</v>
      </c>
      <c r="B81" s="1115" t="s">
        <v>629</v>
      </c>
      <c r="C81" s="1063"/>
      <c r="D81" s="1063"/>
      <c r="E81" s="1078"/>
      <c r="F81" s="609"/>
      <c r="G81" s="1120"/>
      <c r="H81" s="1120"/>
      <c r="I81" s="608"/>
      <c r="J81" s="505"/>
      <c r="K81" s="505"/>
      <c r="L81" s="505"/>
      <c r="M81" s="505"/>
      <c r="N81" s="505"/>
      <c r="O81" s="505"/>
      <c r="P81" s="505"/>
      <c r="Q81" s="505"/>
      <c r="R81" s="505"/>
      <c r="S81" s="505"/>
      <c r="T81" s="505"/>
      <c r="U81" s="505"/>
      <c r="V81" s="505"/>
      <c r="W81" s="505"/>
      <c r="X81" s="505"/>
      <c r="Y81" s="505"/>
    </row>
    <row r="82" spans="1:25" s="452" customFormat="1" ht="23.25" customHeight="1">
      <c r="A82" s="1057">
        <v>5</v>
      </c>
      <c r="B82" s="1107" t="s">
        <v>630</v>
      </c>
      <c r="C82" s="1079"/>
      <c r="D82" s="1079"/>
      <c r="E82" s="1080"/>
      <c r="F82" s="609"/>
      <c r="G82" s="1120"/>
      <c r="H82" s="1120"/>
      <c r="I82" s="608"/>
      <c r="J82" s="505"/>
      <c r="K82" s="505"/>
      <c r="L82" s="505"/>
      <c r="M82" s="505"/>
      <c r="N82" s="505"/>
      <c r="O82" s="505"/>
      <c r="P82" s="505"/>
      <c r="Q82" s="505"/>
      <c r="R82" s="505"/>
      <c r="S82" s="505"/>
      <c r="T82" s="505"/>
      <c r="U82" s="505"/>
      <c r="V82" s="505"/>
      <c r="W82" s="505"/>
      <c r="X82" s="505"/>
      <c r="Y82" s="505"/>
    </row>
    <row r="83" spans="1:25" s="452" customFormat="1" ht="21" customHeight="1">
      <c r="A83" s="1101"/>
      <c r="B83" s="1108"/>
      <c r="C83" s="1081"/>
      <c r="D83" s="1081"/>
      <c r="E83" s="1082"/>
      <c r="F83" s="609"/>
      <c r="G83" s="1120"/>
      <c r="H83" s="1120"/>
      <c r="I83" s="608"/>
      <c r="J83" s="505"/>
      <c r="K83" s="505"/>
      <c r="L83" s="505"/>
      <c r="M83" s="505"/>
      <c r="N83" s="505"/>
      <c r="O83" s="505"/>
      <c r="P83" s="505"/>
      <c r="Q83" s="505"/>
      <c r="R83" s="505"/>
      <c r="S83" s="505"/>
      <c r="T83" s="505"/>
      <c r="U83" s="505"/>
      <c r="V83" s="505"/>
      <c r="W83" s="505"/>
      <c r="X83" s="505"/>
      <c r="Y83" s="505"/>
    </row>
    <row r="84" spans="1:25" s="452" customFormat="1" ht="20.25" customHeight="1">
      <c r="A84" s="1101"/>
      <c r="B84" s="1108"/>
      <c r="C84" s="1081"/>
      <c r="D84" s="1081"/>
      <c r="E84" s="1082"/>
      <c r="F84" s="609"/>
      <c r="G84" s="1120"/>
      <c r="H84" s="1120"/>
      <c r="I84" s="608"/>
      <c r="J84" s="505"/>
      <c r="K84" s="505"/>
      <c r="L84" s="505"/>
      <c r="M84" s="505"/>
      <c r="N84" s="505"/>
      <c r="O84" s="505"/>
      <c r="P84" s="505"/>
      <c r="Q84" s="505"/>
      <c r="R84" s="505"/>
      <c r="S84" s="505"/>
      <c r="T84" s="505"/>
      <c r="U84" s="505"/>
      <c r="V84" s="505"/>
      <c r="W84" s="505"/>
      <c r="X84" s="505"/>
      <c r="Y84" s="505"/>
    </row>
    <row r="85" spans="1:25" s="452" customFormat="1" ht="21" customHeight="1">
      <c r="A85" s="1101"/>
      <c r="B85" s="1108"/>
      <c r="C85" s="1081"/>
      <c r="D85" s="1081"/>
      <c r="E85" s="1082"/>
      <c r="F85" s="609"/>
      <c r="G85" s="1120"/>
      <c r="H85" s="1120"/>
      <c r="I85" s="608"/>
      <c r="J85" s="505"/>
      <c r="K85" s="505"/>
      <c r="L85" s="505"/>
      <c r="M85" s="505"/>
      <c r="N85" s="505"/>
      <c r="O85" s="505"/>
      <c r="P85" s="505"/>
      <c r="Q85" s="505"/>
      <c r="R85" s="505"/>
      <c r="S85" s="505"/>
      <c r="T85" s="505"/>
      <c r="U85" s="505"/>
      <c r="V85" s="505"/>
      <c r="W85" s="505"/>
      <c r="X85" s="505"/>
      <c r="Y85" s="505"/>
    </row>
    <row r="86" spans="1:25" s="452" customFormat="1" ht="24.95" customHeight="1">
      <c r="A86" s="1101"/>
      <c r="B86" s="506"/>
      <c r="C86" s="507"/>
      <c r="D86" s="507"/>
      <c r="E86" s="508" t="s">
        <v>631</v>
      </c>
      <c r="F86" s="609"/>
      <c r="G86" s="1120"/>
      <c r="H86" s="1120"/>
      <c r="I86" s="608"/>
      <c r="J86" s="505"/>
      <c r="K86" s="505"/>
      <c r="L86" s="505"/>
      <c r="M86" s="505"/>
      <c r="N86" s="505"/>
      <c r="O86" s="505"/>
      <c r="P86" s="505"/>
      <c r="Q86" s="505"/>
      <c r="R86" s="505"/>
      <c r="S86" s="505"/>
      <c r="T86" s="505"/>
      <c r="U86" s="505"/>
      <c r="V86" s="505"/>
      <c r="W86" s="505"/>
      <c r="X86" s="505"/>
      <c r="Y86" s="505"/>
    </row>
    <row r="87" spans="1:25" s="452" customFormat="1" ht="24.95" customHeight="1">
      <c r="A87" s="1101"/>
      <c r="B87" s="506"/>
      <c r="C87" s="507"/>
      <c r="D87" s="507"/>
      <c r="E87" s="508" t="s">
        <v>21</v>
      </c>
      <c r="F87" s="609"/>
      <c r="G87" s="1120"/>
      <c r="H87" s="1120"/>
      <c r="I87" s="608"/>
      <c r="J87" s="505"/>
      <c r="K87" s="505"/>
      <c r="L87" s="505"/>
      <c r="M87" s="505"/>
      <c r="N87" s="505"/>
      <c r="O87" s="505"/>
      <c r="P87" s="505"/>
      <c r="Q87" s="505"/>
      <c r="R87" s="505"/>
      <c r="S87" s="505"/>
      <c r="T87" s="505"/>
      <c r="U87" s="505"/>
      <c r="V87" s="505"/>
      <c r="W87" s="505"/>
      <c r="X87" s="505"/>
      <c r="Y87" s="505"/>
    </row>
    <row r="88" spans="1:25" s="452" customFormat="1" ht="24.95" customHeight="1">
      <c r="A88" s="1058"/>
      <c r="B88" s="509"/>
      <c r="C88" s="510"/>
      <c r="D88" s="510"/>
      <c r="E88" s="511" t="s">
        <v>632</v>
      </c>
      <c r="F88" s="609"/>
      <c r="G88" s="1120"/>
      <c r="H88" s="1120"/>
      <c r="I88" s="608"/>
      <c r="J88" s="505"/>
      <c r="K88" s="505"/>
      <c r="L88" s="505"/>
      <c r="M88" s="505"/>
      <c r="N88" s="505"/>
      <c r="O88" s="505"/>
      <c r="P88" s="505"/>
      <c r="Q88" s="505"/>
      <c r="R88" s="505"/>
      <c r="S88" s="505"/>
      <c r="T88" s="505"/>
      <c r="U88" s="505"/>
      <c r="V88" s="505"/>
      <c r="W88" s="505"/>
      <c r="X88" s="505"/>
      <c r="Y88" s="505"/>
    </row>
    <row r="89" spans="1:25" s="452" customFormat="1" ht="42.75" customHeight="1">
      <c r="A89" s="685">
        <v>6</v>
      </c>
      <c r="B89" s="1054" t="s">
        <v>738</v>
      </c>
      <c r="C89" s="1054"/>
      <c r="D89" s="1054"/>
      <c r="E89" s="1054"/>
      <c r="F89" s="664"/>
      <c r="G89" s="514"/>
      <c r="H89" s="515"/>
      <c r="I89" s="515"/>
      <c r="J89" s="505"/>
      <c r="K89" s="505"/>
      <c r="L89" s="505"/>
      <c r="M89" s="505"/>
      <c r="N89" s="505"/>
      <c r="O89" s="505"/>
      <c r="P89" s="505"/>
      <c r="Q89" s="505"/>
      <c r="R89" s="505"/>
      <c r="S89" s="505"/>
      <c r="T89" s="505"/>
      <c r="U89" s="505"/>
      <c r="V89" s="505"/>
      <c r="W89" s="505"/>
      <c r="X89" s="505"/>
      <c r="Y89" s="505"/>
    </row>
    <row r="90" spans="1:25" s="452" customFormat="1" ht="54.75" customHeight="1">
      <c r="A90" s="685">
        <v>7</v>
      </c>
      <c r="B90" s="1121" t="s">
        <v>739</v>
      </c>
      <c r="C90" s="1054"/>
      <c r="D90" s="1054"/>
      <c r="E90" s="1054"/>
      <c r="F90" s="665"/>
      <c r="G90" s="1061"/>
      <c r="H90" s="1062"/>
      <c r="I90" s="665"/>
      <c r="J90" s="505"/>
      <c r="K90" s="505"/>
      <c r="L90" s="505"/>
      <c r="M90" s="505"/>
      <c r="N90" s="505"/>
      <c r="O90" s="505"/>
      <c r="P90" s="505"/>
      <c r="Q90" s="505"/>
      <c r="R90" s="505"/>
      <c r="S90" s="505"/>
      <c r="T90" s="505"/>
      <c r="U90" s="505"/>
      <c r="V90" s="505"/>
      <c r="W90" s="505"/>
      <c r="X90" s="505"/>
      <c r="Y90" s="505"/>
    </row>
    <row r="91" spans="1:25" s="452" customFormat="1" ht="34.5" hidden="1" customHeight="1">
      <c r="A91" s="685"/>
      <c r="B91" s="1054"/>
      <c r="C91" s="1054"/>
      <c r="D91" s="1054"/>
      <c r="E91" s="1054"/>
      <c r="F91" s="1106"/>
      <c r="G91" s="1103"/>
      <c r="H91" s="1106"/>
      <c r="I91" s="1103"/>
      <c r="J91" s="505"/>
      <c r="K91" s="505"/>
      <c r="L91" s="505"/>
      <c r="M91" s="505"/>
      <c r="N91" s="505"/>
      <c r="O91" s="505"/>
      <c r="P91" s="505"/>
      <c r="Q91" s="505"/>
      <c r="R91" s="505"/>
      <c r="S91" s="505"/>
      <c r="T91" s="505"/>
      <c r="U91" s="505"/>
      <c r="V91" s="505"/>
      <c r="W91" s="505"/>
      <c r="X91" s="505"/>
      <c r="Y91" s="505"/>
    </row>
    <row r="92" spans="1:25" s="452" customFormat="1" ht="37.5" customHeight="1">
      <c r="A92" s="685">
        <v>8</v>
      </c>
      <c r="B92" s="1054" t="s">
        <v>740</v>
      </c>
      <c r="C92" s="1054"/>
      <c r="D92" s="1054"/>
      <c r="E92" s="1054"/>
      <c r="F92" s="665"/>
      <c r="G92" s="514"/>
      <c r="H92" s="515"/>
      <c r="I92" s="515"/>
      <c r="J92" s="505"/>
      <c r="K92" s="505"/>
      <c r="L92" s="505"/>
      <c r="M92" s="505"/>
      <c r="N92" s="505"/>
      <c r="O92" s="505"/>
      <c r="P92" s="505"/>
      <c r="Q92" s="505"/>
      <c r="R92" s="505"/>
      <c r="S92" s="505"/>
      <c r="T92" s="505"/>
      <c r="U92" s="505"/>
      <c r="V92" s="505"/>
      <c r="W92" s="505"/>
      <c r="X92" s="505"/>
      <c r="Y92" s="505"/>
    </row>
    <row r="93" spans="1:25" s="452" customFormat="1" ht="40.5" customHeight="1">
      <c r="A93" s="685">
        <v>9</v>
      </c>
      <c r="B93" s="1054" t="s">
        <v>633</v>
      </c>
      <c r="C93" s="1054"/>
      <c r="D93" s="1054"/>
      <c r="E93" s="1054"/>
      <c r="F93" s="665"/>
      <c r="G93" s="514"/>
      <c r="H93" s="515"/>
      <c r="I93" s="515"/>
      <c r="J93" s="505"/>
      <c r="K93" s="505"/>
      <c r="L93" s="505"/>
      <c r="M93" s="505"/>
      <c r="N93" s="505"/>
      <c r="O93" s="505"/>
      <c r="P93" s="505"/>
      <c r="Q93" s="505"/>
      <c r="R93" s="505"/>
      <c r="S93" s="505"/>
      <c r="T93" s="505"/>
      <c r="U93" s="505"/>
      <c r="V93" s="505"/>
      <c r="W93" s="505"/>
      <c r="X93" s="505"/>
      <c r="Y93" s="505"/>
    </row>
    <row r="94" spans="1:25" s="452" customFormat="1" ht="40.5" customHeight="1">
      <c r="A94" s="685">
        <v>10</v>
      </c>
      <c r="B94" s="1099" t="s">
        <v>702</v>
      </c>
      <c r="C94" s="1099"/>
      <c r="D94" s="1099"/>
      <c r="E94" s="1099"/>
      <c r="F94" s="665"/>
      <c r="G94" s="514"/>
      <c r="H94" s="515"/>
      <c r="I94" s="515"/>
      <c r="J94" s="505"/>
      <c r="K94" s="505"/>
      <c r="L94" s="505"/>
      <c r="M94" s="505"/>
      <c r="N94" s="505"/>
      <c r="O94" s="505"/>
      <c r="P94" s="505"/>
      <c r="Q94" s="505"/>
      <c r="R94" s="505"/>
      <c r="S94" s="505"/>
      <c r="T94" s="505"/>
      <c r="U94" s="505"/>
      <c r="V94" s="505"/>
      <c r="W94" s="505"/>
      <c r="X94" s="505"/>
      <c r="Y94" s="505"/>
    </row>
    <row r="95" spans="1:25" s="452" customFormat="1" ht="25.5" customHeight="1">
      <c r="A95" s="1057">
        <v>11</v>
      </c>
      <c r="B95" s="1065" t="s">
        <v>634</v>
      </c>
      <c r="C95" s="1066"/>
      <c r="D95" s="1066"/>
      <c r="E95" s="1066"/>
      <c r="F95" s="517"/>
      <c r="G95" s="605"/>
      <c r="H95" s="516"/>
      <c r="I95" s="517"/>
      <c r="J95" s="505"/>
      <c r="K95" s="505"/>
      <c r="L95" s="505"/>
      <c r="M95" s="505"/>
      <c r="N95" s="505"/>
      <c r="O95" s="505"/>
      <c r="P95" s="505"/>
      <c r="Q95" s="505"/>
      <c r="R95" s="505"/>
      <c r="S95" s="505"/>
      <c r="T95" s="505"/>
      <c r="U95" s="505"/>
      <c r="V95" s="505"/>
      <c r="W95" s="505"/>
      <c r="X95" s="505"/>
      <c r="Y95" s="505"/>
    </row>
    <row r="96" spans="1:25" s="452" customFormat="1" ht="35.25" customHeight="1">
      <c r="A96" s="1101"/>
      <c r="B96" s="1047" t="s">
        <v>635</v>
      </c>
      <c r="C96" s="1048"/>
      <c r="D96" s="1048"/>
      <c r="E96" s="1049"/>
      <c r="F96" s="689" t="s">
        <v>772</v>
      </c>
      <c r="G96" s="689" t="s">
        <v>773</v>
      </c>
      <c r="H96" s="690"/>
      <c r="I96" s="691" t="s">
        <v>772</v>
      </c>
      <c r="J96" s="505"/>
      <c r="K96" s="505"/>
      <c r="L96" s="505"/>
      <c r="M96" s="505"/>
      <c r="N96" s="505"/>
      <c r="O96" s="505"/>
      <c r="P96" s="505"/>
      <c r="Q96" s="505"/>
      <c r="R96" s="505"/>
      <c r="S96" s="505"/>
      <c r="T96" s="505"/>
      <c r="U96" s="505"/>
      <c r="V96" s="505"/>
      <c r="W96" s="505"/>
      <c r="X96" s="505"/>
      <c r="Y96" s="505"/>
    </row>
    <row r="97" spans="1:25" s="452" customFormat="1" ht="36.75" customHeight="1">
      <c r="A97" s="685">
        <v>12</v>
      </c>
      <c r="B97" s="1183" t="s">
        <v>636</v>
      </c>
      <c r="C97" s="1059"/>
      <c r="D97" s="1059"/>
      <c r="E97" s="1060"/>
      <c r="F97" s="513"/>
      <c r="G97" s="514"/>
      <c r="H97" s="515"/>
      <c r="I97" s="515"/>
      <c r="J97" s="505"/>
      <c r="K97" s="505"/>
      <c r="L97" s="505"/>
      <c r="M97" s="505"/>
      <c r="N97" s="505"/>
      <c r="O97" s="505"/>
      <c r="P97" s="505"/>
      <c r="Q97" s="505"/>
      <c r="R97" s="505"/>
      <c r="S97" s="505"/>
      <c r="T97" s="505"/>
      <c r="U97" s="505"/>
      <c r="V97" s="505"/>
      <c r="W97" s="505"/>
      <c r="X97" s="505"/>
      <c r="Y97" s="505"/>
    </row>
    <row r="98" spans="1:25" s="452" customFormat="1" ht="18.75" customHeight="1">
      <c r="A98" s="597"/>
      <c r="B98" s="666" t="s">
        <v>741</v>
      </c>
      <c r="C98" s="596"/>
      <c r="D98" s="596"/>
      <c r="E98" s="596"/>
      <c r="F98" s="596"/>
      <c r="G98" s="596"/>
      <c r="H98" s="596"/>
      <c r="I98" s="596"/>
      <c r="J98" s="505"/>
      <c r="K98" s="505"/>
      <c r="L98" s="505"/>
      <c r="M98" s="505"/>
      <c r="N98" s="505"/>
      <c r="O98" s="505"/>
      <c r="P98" s="505"/>
      <c r="Q98" s="505"/>
      <c r="R98" s="505"/>
      <c r="S98" s="505"/>
      <c r="T98" s="505"/>
      <c r="U98" s="505"/>
      <c r="V98" s="505"/>
      <c r="W98" s="505"/>
      <c r="X98" s="505"/>
      <c r="Y98" s="505"/>
    </row>
    <row r="99" spans="1:25" s="452" customFormat="1" ht="24" customHeight="1">
      <c r="A99" s="1097">
        <v>2.4</v>
      </c>
      <c r="B99" s="1118" t="s">
        <v>742</v>
      </c>
      <c r="C99" s="1119"/>
      <c r="D99" s="1119"/>
      <c r="E99" s="1119"/>
      <c r="F99" s="1119"/>
      <c r="G99" s="1119"/>
      <c r="H99" s="1119"/>
      <c r="I99" s="1119"/>
    </row>
    <row r="100" spans="1:25" s="452" customFormat="1" ht="48.75" customHeight="1">
      <c r="A100" s="1097"/>
      <c r="B100" s="1098" t="s">
        <v>743</v>
      </c>
      <c r="C100" s="1098"/>
      <c r="D100" s="1098"/>
      <c r="E100" s="1098"/>
      <c r="F100" s="1098"/>
      <c r="G100" s="1098"/>
      <c r="H100" s="1098"/>
      <c r="I100" s="1098"/>
      <c r="J100" s="48"/>
    </row>
    <row r="101" spans="1:25" s="452" customFormat="1" ht="48.75" customHeight="1">
      <c r="A101" s="688" t="s">
        <v>704</v>
      </c>
      <c r="B101" s="1116" t="s">
        <v>744</v>
      </c>
      <c r="C101" s="1117"/>
      <c r="D101" s="1117"/>
      <c r="E101" s="1117"/>
      <c r="F101" s="1112"/>
      <c r="G101" s="1113"/>
      <c r="H101" s="1113"/>
      <c r="I101" s="1114"/>
      <c r="J101" s="501"/>
      <c r="K101" s="501"/>
      <c r="L101" s="501"/>
      <c r="M101" s="501"/>
      <c r="N101" s="470"/>
      <c r="O101" s="501"/>
      <c r="P101" s="501"/>
      <c r="Q101" s="501"/>
      <c r="R101" s="501"/>
      <c r="S101" s="501"/>
      <c r="T101" s="501"/>
      <c r="U101" s="501"/>
      <c r="V101" s="501"/>
      <c r="W101" s="501"/>
      <c r="X101" s="501"/>
      <c r="Y101" s="501"/>
    </row>
    <row r="102" spans="1:25" s="452" customFormat="1" ht="56.25" customHeight="1">
      <c r="A102" s="688" t="s">
        <v>705</v>
      </c>
      <c r="B102" s="1116" t="s">
        <v>745</v>
      </c>
      <c r="C102" s="1117"/>
      <c r="D102" s="1117"/>
      <c r="E102" s="1117"/>
      <c r="F102" s="1104"/>
      <c r="G102" s="1102"/>
      <c r="H102" s="1102"/>
      <c r="I102" s="1103"/>
      <c r="J102" s="501"/>
      <c r="K102" s="501"/>
      <c r="L102" s="501"/>
      <c r="M102" s="501"/>
      <c r="N102" s="602"/>
      <c r="O102" s="501"/>
      <c r="P102" s="501"/>
      <c r="Q102" s="501"/>
      <c r="R102" s="501"/>
      <c r="S102" s="501"/>
      <c r="T102" s="501"/>
      <c r="U102" s="501"/>
      <c r="V102" s="501"/>
      <c r="W102" s="501"/>
      <c r="X102" s="501"/>
      <c r="Y102" s="501"/>
    </row>
    <row r="103" spans="1:25" s="452" customFormat="1" ht="54.75" customHeight="1">
      <c r="A103" s="688" t="s">
        <v>706</v>
      </c>
      <c r="B103" s="1109" t="s">
        <v>746</v>
      </c>
      <c r="C103" s="1110"/>
      <c r="D103" s="1110"/>
      <c r="E103" s="1111"/>
      <c r="F103" s="1112"/>
      <c r="G103" s="1113"/>
      <c r="H103" s="1113"/>
      <c r="I103" s="1114"/>
      <c r="J103" s="501"/>
      <c r="K103" s="501"/>
      <c r="L103" s="501"/>
      <c r="M103" s="501"/>
      <c r="N103" s="520"/>
      <c r="O103" s="501"/>
      <c r="P103" s="501"/>
      <c r="Q103" s="501"/>
      <c r="R103" s="501"/>
      <c r="S103" s="501"/>
      <c r="T103" s="501"/>
      <c r="U103" s="501"/>
      <c r="V103" s="501"/>
      <c r="W103" s="501"/>
      <c r="X103" s="501"/>
      <c r="Y103" s="501"/>
    </row>
    <row r="104" spans="1:25" s="452" customFormat="1" ht="27" customHeight="1">
      <c r="A104" s="685"/>
      <c r="B104" s="1098" t="s">
        <v>747</v>
      </c>
      <c r="C104" s="1098"/>
      <c r="D104" s="1098"/>
      <c r="E104" s="1098"/>
      <c r="F104" s="1098"/>
      <c r="G104" s="1098"/>
      <c r="H104" s="1098"/>
      <c r="I104" s="1098"/>
      <c r="J104" s="505"/>
      <c r="K104" s="505"/>
      <c r="L104" s="505"/>
      <c r="M104" s="505"/>
      <c r="N104" s="505"/>
      <c r="O104" s="505"/>
      <c r="P104" s="505"/>
      <c r="Q104" s="505"/>
      <c r="R104" s="505"/>
      <c r="S104" s="505"/>
      <c r="T104" s="505"/>
      <c r="U104" s="505"/>
      <c r="V104" s="505"/>
      <c r="W104" s="505"/>
      <c r="X104" s="505"/>
      <c r="Y104" s="505"/>
    </row>
    <row r="105" spans="1:25" s="452" customFormat="1" ht="38.25" customHeight="1">
      <c r="A105" s="685">
        <v>1</v>
      </c>
      <c r="B105" s="1115" t="s">
        <v>628</v>
      </c>
      <c r="C105" s="1063"/>
      <c r="D105" s="1063"/>
      <c r="E105" s="1078"/>
      <c r="F105" s="513"/>
      <c r="G105" s="514"/>
      <c r="H105" s="515"/>
      <c r="I105" s="515"/>
      <c r="J105" s="505"/>
      <c r="K105" s="505"/>
      <c r="L105" s="505"/>
      <c r="M105" s="505"/>
      <c r="N105" s="520"/>
      <c r="O105" s="505"/>
      <c r="P105" s="505"/>
      <c r="Q105" s="505"/>
      <c r="R105" s="505"/>
      <c r="S105" s="505"/>
      <c r="T105" s="505"/>
      <c r="U105" s="505"/>
      <c r="V105" s="505"/>
      <c r="W105" s="505"/>
      <c r="X105" s="505"/>
      <c r="Y105" s="505"/>
    </row>
    <row r="106" spans="1:25" s="452" customFormat="1" ht="35.25" customHeight="1">
      <c r="A106" s="685">
        <v>2</v>
      </c>
      <c r="B106" s="1115" t="s">
        <v>629</v>
      </c>
      <c r="C106" s="1063"/>
      <c r="D106" s="1063"/>
      <c r="E106" s="1063"/>
      <c r="F106" s="513"/>
      <c r="G106" s="514"/>
      <c r="H106" s="515"/>
      <c r="I106" s="515"/>
      <c r="J106" s="505"/>
      <c r="K106" s="505"/>
      <c r="L106" s="505"/>
      <c r="M106" s="505"/>
      <c r="N106" s="505"/>
      <c r="O106" s="505"/>
      <c r="P106" s="505"/>
      <c r="Q106" s="505"/>
      <c r="R106" s="505"/>
      <c r="S106" s="505"/>
      <c r="T106" s="505"/>
      <c r="U106" s="505"/>
      <c r="V106" s="505"/>
      <c r="W106" s="505"/>
      <c r="X106" s="505"/>
      <c r="Y106" s="505"/>
    </row>
    <row r="107" spans="1:25" s="452" customFormat="1" ht="34.5" customHeight="1">
      <c r="A107" s="1057">
        <v>3</v>
      </c>
      <c r="B107" s="1107" t="s">
        <v>637</v>
      </c>
      <c r="C107" s="1079"/>
      <c r="D107" s="1079"/>
      <c r="E107" s="1079"/>
      <c r="F107" s="513"/>
      <c r="G107" s="514"/>
      <c r="H107" s="515"/>
      <c r="I107" s="515"/>
      <c r="J107" s="505"/>
      <c r="K107" s="505"/>
      <c r="L107" s="505"/>
      <c r="M107" s="505"/>
      <c r="N107" s="505"/>
      <c r="O107" s="505"/>
      <c r="P107" s="505"/>
      <c r="Q107" s="505"/>
      <c r="R107" s="505"/>
      <c r="S107" s="505"/>
      <c r="T107" s="505"/>
      <c r="U107" s="505"/>
      <c r="V107" s="505"/>
      <c r="W107" s="505"/>
      <c r="X107" s="505"/>
      <c r="Y107" s="505"/>
    </row>
    <row r="108" spans="1:25" s="452" customFormat="1" ht="27.75" customHeight="1">
      <c r="A108" s="1101"/>
      <c r="B108" s="1108"/>
      <c r="C108" s="1081"/>
      <c r="D108" s="1081"/>
      <c r="E108" s="1081"/>
      <c r="F108" s="513"/>
      <c r="G108" s="514"/>
      <c r="H108" s="515"/>
      <c r="I108" s="515"/>
      <c r="J108" s="505"/>
      <c r="K108" s="505"/>
      <c r="L108" s="505"/>
      <c r="M108" s="505"/>
      <c r="N108" s="505"/>
      <c r="O108" s="505"/>
      <c r="P108" s="505"/>
      <c r="Q108" s="505"/>
      <c r="R108" s="505"/>
      <c r="S108" s="505"/>
      <c r="T108" s="505"/>
      <c r="U108" s="505"/>
      <c r="V108" s="505"/>
      <c r="W108" s="505"/>
      <c r="X108" s="505"/>
      <c r="Y108" s="505"/>
    </row>
    <row r="109" spans="1:25" s="452" customFormat="1" ht="31.5" customHeight="1">
      <c r="A109" s="1101"/>
      <c r="B109" s="506"/>
      <c r="C109" s="507"/>
      <c r="D109" s="507"/>
      <c r="E109" s="508" t="s">
        <v>631</v>
      </c>
      <c r="F109" s="513"/>
      <c r="G109" s="514"/>
      <c r="H109" s="515"/>
      <c r="I109" s="515"/>
      <c r="J109" s="505"/>
      <c r="K109" s="505"/>
      <c r="L109" s="505"/>
      <c r="M109" s="505"/>
      <c r="N109" s="505"/>
      <c r="O109" s="505"/>
      <c r="P109" s="505"/>
      <c r="Q109" s="505"/>
      <c r="R109" s="505"/>
      <c r="S109" s="505"/>
      <c r="T109" s="505"/>
      <c r="U109" s="505"/>
      <c r="V109" s="505"/>
      <c r="W109" s="505"/>
      <c r="X109" s="505"/>
      <c r="Y109" s="505"/>
    </row>
    <row r="110" spans="1:25" s="452" customFormat="1" ht="31.5" customHeight="1">
      <c r="A110" s="1101"/>
      <c r="B110" s="506"/>
      <c r="C110" s="507"/>
      <c r="D110" s="507"/>
      <c r="E110" s="508" t="s">
        <v>21</v>
      </c>
      <c r="F110" s="513"/>
      <c r="G110" s="514"/>
      <c r="H110" s="515"/>
      <c r="I110" s="515"/>
      <c r="J110" s="505"/>
      <c r="K110" s="505"/>
      <c r="L110" s="505"/>
      <c r="M110" s="505"/>
      <c r="N110" s="505"/>
      <c r="O110" s="505"/>
      <c r="P110" s="505"/>
      <c r="Q110" s="505"/>
      <c r="R110" s="505"/>
      <c r="S110" s="505"/>
      <c r="T110" s="505"/>
      <c r="U110" s="505"/>
      <c r="V110" s="505"/>
      <c r="W110" s="505"/>
      <c r="X110" s="505"/>
      <c r="Y110" s="505"/>
    </row>
    <row r="111" spans="1:25" s="452" customFormat="1" ht="30" customHeight="1">
      <c r="A111" s="1058"/>
      <c r="B111" s="509"/>
      <c r="C111" s="510"/>
      <c r="D111" s="510"/>
      <c r="E111" s="511" t="s">
        <v>632</v>
      </c>
      <c r="F111" s="513"/>
      <c r="G111" s="514"/>
      <c r="H111" s="515"/>
      <c r="I111" s="515"/>
      <c r="J111" s="505"/>
      <c r="K111" s="505"/>
      <c r="L111" s="505"/>
      <c r="M111" s="505"/>
      <c r="N111" s="505"/>
      <c r="O111" s="505"/>
      <c r="P111" s="505"/>
      <c r="Q111" s="505"/>
      <c r="R111" s="505"/>
      <c r="S111" s="505"/>
      <c r="T111" s="505"/>
      <c r="U111" s="505"/>
      <c r="V111" s="505"/>
      <c r="W111" s="505"/>
      <c r="X111" s="505"/>
      <c r="Y111" s="505"/>
    </row>
    <row r="112" spans="1:25" s="452" customFormat="1" ht="15.75" customHeight="1">
      <c r="A112" s="48"/>
      <c r="B112" s="16"/>
      <c r="C112" s="111"/>
      <c r="D112" s="111"/>
      <c r="E112" s="111"/>
      <c r="F112" s="111"/>
      <c r="G112" s="111"/>
      <c r="H112" s="111"/>
      <c r="I112" s="111"/>
      <c r="J112" s="48"/>
    </row>
    <row r="113" spans="1:25" s="452" customFormat="1" ht="22.5" customHeight="1">
      <c r="A113" s="684" t="s">
        <v>766</v>
      </c>
      <c r="B113" s="1105" t="s">
        <v>707</v>
      </c>
      <c r="C113" s="1105"/>
      <c r="D113" s="1105"/>
      <c r="E113" s="1105"/>
      <c r="F113" s="683"/>
      <c r="G113" s="683"/>
      <c r="H113" s="683"/>
      <c r="I113" s="683"/>
      <c r="J113" s="48"/>
    </row>
    <row r="114" spans="1:25" s="452" customFormat="1" ht="59.25" customHeight="1">
      <c r="A114" s="668" t="s">
        <v>17</v>
      </c>
      <c r="B114" s="1054" t="s">
        <v>799</v>
      </c>
      <c r="C114" s="1054"/>
      <c r="D114" s="1054"/>
      <c r="E114" s="1054"/>
      <c r="F114" s="515"/>
      <c r="G114" s="514"/>
      <c r="H114" s="515"/>
      <c r="I114" s="515"/>
      <c r="J114" s="505"/>
      <c r="K114" s="505"/>
      <c r="L114" s="505"/>
      <c r="M114" s="505"/>
      <c r="N114" s="505"/>
      <c r="O114" s="505"/>
      <c r="P114" s="505"/>
      <c r="Q114" s="505"/>
      <c r="R114" s="505"/>
      <c r="S114" s="505"/>
      <c r="T114" s="505"/>
      <c r="U114" s="505"/>
      <c r="V114" s="505"/>
      <c r="W114" s="505"/>
      <c r="X114" s="505"/>
      <c r="Y114" s="505"/>
    </row>
    <row r="115" spans="1:25" s="452" customFormat="1" ht="33.75" customHeight="1">
      <c r="A115" s="668" t="s">
        <v>26</v>
      </c>
      <c r="B115" s="1184" t="s">
        <v>748</v>
      </c>
      <c r="C115" s="1184"/>
      <c r="D115" s="1184"/>
      <c r="E115" s="1184"/>
      <c r="F115" s="515"/>
      <c r="G115" s="514"/>
      <c r="H115" s="515"/>
      <c r="I115" s="515"/>
      <c r="J115" s="505"/>
      <c r="K115" s="505"/>
      <c r="L115" s="505"/>
      <c r="M115" s="505"/>
      <c r="N115" s="505"/>
      <c r="O115" s="505"/>
      <c r="P115" s="505"/>
      <c r="Q115" s="505"/>
      <c r="R115" s="505"/>
      <c r="S115" s="505"/>
      <c r="T115" s="505"/>
      <c r="U115" s="505"/>
      <c r="V115" s="505"/>
      <c r="W115" s="505"/>
      <c r="X115" s="505"/>
      <c r="Y115" s="505"/>
    </row>
    <row r="116" spans="1:25" s="452" customFormat="1" ht="36" customHeight="1">
      <c r="A116" s="668" t="s">
        <v>471</v>
      </c>
      <c r="B116" s="1054" t="s">
        <v>749</v>
      </c>
      <c r="C116" s="1054"/>
      <c r="D116" s="1054"/>
      <c r="E116" s="1054"/>
      <c r="F116" s="515"/>
      <c r="G116" s="514"/>
      <c r="H116" s="515"/>
      <c r="I116" s="515"/>
      <c r="J116" s="505"/>
      <c r="K116" s="505"/>
      <c r="L116" s="505"/>
      <c r="M116" s="505"/>
      <c r="N116" s="505"/>
      <c r="O116" s="505"/>
      <c r="P116" s="505"/>
      <c r="Q116" s="505"/>
      <c r="R116" s="505"/>
      <c r="S116" s="505"/>
      <c r="T116" s="505"/>
      <c r="U116" s="505"/>
      <c r="V116" s="505"/>
      <c r="W116" s="505"/>
      <c r="X116" s="505"/>
      <c r="Y116" s="505"/>
    </row>
    <row r="117" spans="1:25" s="452" customFormat="1" ht="34.5" hidden="1" customHeight="1">
      <c r="A117" s="685"/>
      <c r="B117" s="1054"/>
      <c r="C117" s="1054"/>
      <c r="D117" s="1054"/>
      <c r="E117" s="1054"/>
      <c r="F117" s="1102"/>
      <c r="G117" s="1103"/>
      <c r="H117" s="1106"/>
      <c r="I117" s="1103"/>
      <c r="J117" s="505"/>
      <c r="K117" s="505"/>
      <c r="L117" s="505"/>
      <c r="M117" s="505"/>
      <c r="N117" s="505"/>
      <c r="O117" s="505"/>
      <c r="P117" s="505"/>
      <c r="Q117" s="505"/>
      <c r="R117" s="505"/>
      <c r="S117" s="505"/>
      <c r="T117" s="505"/>
      <c r="U117" s="505"/>
      <c r="V117" s="505"/>
      <c r="W117" s="505"/>
      <c r="X117" s="505"/>
      <c r="Y117" s="505"/>
    </row>
    <row r="118" spans="1:25" s="452" customFormat="1" ht="38.25" customHeight="1">
      <c r="A118" s="668" t="s">
        <v>522</v>
      </c>
      <c r="B118" s="1054" t="s">
        <v>633</v>
      </c>
      <c r="C118" s="1054"/>
      <c r="D118" s="1054"/>
      <c r="E118" s="1054"/>
      <c r="F118" s="515"/>
      <c r="G118" s="514"/>
      <c r="H118" s="515"/>
      <c r="I118" s="515"/>
      <c r="J118" s="505"/>
      <c r="K118" s="505"/>
      <c r="L118" s="505"/>
      <c r="M118" s="505"/>
      <c r="N118" s="505"/>
      <c r="O118" s="505"/>
      <c r="P118" s="505"/>
      <c r="Q118" s="505"/>
      <c r="R118" s="505"/>
      <c r="S118" s="505"/>
      <c r="T118" s="505"/>
      <c r="U118" s="505"/>
      <c r="V118" s="505"/>
      <c r="W118" s="505"/>
      <c r="X118" s="505"/>
      <c r="Y118" s="505"/>
    </row>
    <row r="119" spans="1:25" s="452" customFormat="1" ht="32.25" customHeight="1">
      <c r="A119" s="668" t="s">
        <v>472</v>
      </c>
      <c r="B119" s="1099" t="s">
        <v>750</v>
      </c>
      <c r="C119" s="1099"/>
      <c r="D119" s="1099"/>
      <c r="E119" s="1099"/>
      <c r="F119" s="515"/>
      <c r="G119" s="514"/>
      <c r="H119" s="515"/>
      <c r="I119" s="515"/>
      <c r="J119" s="505"/>
      <c r="K119" s="505"/>
      <c r="L119" s="505"/>
      <c r="M119" s="505"/>
      <c r="N119" s="505"/>
      <c r="O119" s="505"/>
      <c r="P119" s="505"/>
      <c r="Q119" s="505"/>
      <c r="R119" s="505"/>
      <c r="S119" s="505"/>
      <c r="T119" s="505"/>
      <c r="U119" s="505"/>
      <c r="V119" s="505"/>
      <c r="W119" s="505"/>
      <c r="X119" s="505"/>
      <c r="Y119" s="505"/>
    </row>
    <row r="120" spans="1:25" s="452" customFormat="1" ht="42.75" customHeight="1">
      <c r="A120" s="668" t="s">
        <v>477</v>
      </c>
      <c r="B120" s="1100" t="s">
        <v>751</v>
      </c>
      <c r="C120" s="1100"/>
      <c r="D120" s="1100"/>
      <c r="E120" s="1100"/>
      <c r="F120" s="515"/>
      <c r="G120" s="514"/>
      <c r="H120" s="515"/>
      <c r="I120" s="515"/>
      <c r="J120" s="505"/>
      <c r="K120" s="505"/>
      <c r="L120" s="505"/>
      <c r="M120" s="505"/>
      <c r="N120" s="505"/>
      <c r="O120" s="505"/>
      <c r="P120" s="505"/>
      <c r="Q120" s="505"/>
      <c r="R120" s="505"/>
      <c r="S120" s="505"/>
      <c r="T120" s="505"/>
      <c r="U120" s="505"/>
      <c r="V120" s="505"/>
      <c r="W120" s="505"/>
      <c r="X120" s="505"/>
      <c r="Y120" s="505"/>
    </row>
    <row r="121" spans="1:25" s="452" customFormat="1" ht="29.25" customHeight="1">
      <c r="A121" s="1094" t="s">
        <v>676</v>
      </c>
      <c r="B121" s="1065" t="s">
        <v>634</v>
      </c>
      <c r="C121" s="1066"/>
      <c r="D121" s="1066"/>
      <c r="E121" s="1066"/>
      <c r="F121" s="516"/>
      <c r="G121" s="605"/>
      <c r="H121" s="516"/>
      <c r="I121" s="517"/>
      <c r="J121" s="505"/>
      <c r="K121" s="505"/>
      <c r="L121" s="505"/>
      <c r="M121" s="505"/>
      <c r="N121" s="505"/>
      <c r="O121" s="505"/>
      <c r="P121" s="505"/>
      <c r="Q121" s="505"/>
      <c r="R121" s="505"/>
      <c r="S121" s="505"/>
      <c r="T121" s="505"/>
      <c r="U121" s="505"/>
      <c r="V121" s="505"/>
      <c r="W121" s="505"/>
      <c r="X121" s="505"/>
      <c r="Y121" s="505"/>
    </row>
    <row r="122" spans="1:25" s="452" customFormat="1" ht="24" customHeight="1">
      <c r="A122" s="1095"/>
      <c r="B122" s="1093" t="s">
        <v>635</v>
      </c>
      <c r="C122" s="1093"/>
      <c r="D122" s="1093"/>
      <c r="E122" s="1093"/>
      <c r="F122" s="518"/>
      <c r="G122" s="606"/>
      <c r="H122" s="518"/>
      <c r="I122" s="519"/>
      <c r="J122" s="505"/>
      <c r="K122" s="505"/>
      <c r="L122" s="505"/>
      <c r="M122" s="505"/>
      <c r="N122" s="505"/>
      <c r="O122" s="505"/>
      <c r="P122" s="505"/>
      <c r="Q122" s="505"/>
      <c r="R122" s="505"/>
      <c r="S122" s="505"/>
      <c r="T122" s="505"/>
      <c r="U122" s="505"/>
      <c r="V122" s="505"/>
      <c r="W122" s="505"/>
      <c r="X122" s="505"/>
      <c r="Y122" s="505"/>
    </row>
    <row r="123" spans="1:25" s="452" customFormat="1" ht="18.75" customHeight="1">
      <c r="A123" s="1096"/>
      <c r="B123" s="1054"/>
      <c r="C123" s="1054"/>
      <c r="D123" s="1054"/>
      <c r="E123" s="1054"/>
      <c r="F123" s="673" t="s">
        <v>703</v>
      </c>
      <c r="G123" s="631" t="s">
        <v>703</v>
      </c>
      <c r="H123" s="610"/>
      <c r="I123" s="632" t="s">
        <v>703</v>
      </c>
      <c r="J123" s="505"/>
      <c r="K123" s="505"/>
      <c r="L123" s="505"/>
      <c r="M123" s="505"/>
      <c r="N123" s="505"/>
      <c r="O123" s="505"/>
      <c r="P123" s="505"/>
      <c r="Q123" s="505"/>
      <c r="R123" s="505"/>
      <c r="S123" s="505"/>
      <c r="T123" s="505"/>
      <c r="U123" s="505"/>
      <c r="V123" s="505"/>
      <c r="W123" s="505"/>
      <c r="X123" s="505"/>
      <c r="Y123" s="505"/>
    </row>
    <row r="124" spans="1:25" s="678" customFormat="1" ht="21.75" customHeight="1">
      <c r="A124" s="676"/>
      <c r="B124" s="8" t="s">
        <v>741</v>
      </c>
      <c r="C124" s="677"/>
      <c r="D124" s="677"/>
      <c r="E124" s="677"/>
      <c r="F124" s="677"/>
      <c r="G124" s="677"/>
      <c r="H124" s="677"/>
      <c r="I124" s="677"/>
      <c r="J124" s="676"/>
    </row>
    <row r="125" spans="1:25" s="452" customFormat="1" ht="18.75" customHeight="1">
      <c r="A125" s="680" t="s">
        <v>754</v>
      </c>
      <c r="B125" s="1055" t="s">
        <v>755</v>
      </c>
      <c r="C125" s="1056"/>
      <c r="D125" s="1056"/>
      <c r="E125" s="1056"/>
      <c r="F125" s="669"/>
      <c r="G125" s="675"/>
      <c r="H125" s="675"/>
      <c r="I125" s="679"/>
      <c r="J125" s="505"/>
      <c r="K125" s="505"/>
      <c r="L125" s="505"/>
      <c r="M125" s="505"/>
      <c r="N125" s="505"/>
      <c r="O125" s="505"/>
      <c r="P125" s="505"/>
      <c r="Q125" s="505"/>
      <c r="R125" s="505"/>
      <c r="S125" s="505"/>
      <c r="T125" s="505"/>
      <c r="U125" s="505"/>
      <c r="V125" s="505"/>
      <c r="W125" s="505"/>
      <c r="X125" s="505"/>
      <c r="Y125" s="505"/>
    </row>
    <row r="126" spans="1:25" s="452" customFormat="1" ht="57.75" customHeight="1">
      <c r="A126" s="668" t="s">
        <v>756</v>
      </c>
      <c r="B126" s="1059" t="s">
        <v>800</v>
      </c>
      <c r="C126" s="1059"/>
      <c r="D126" s="1059"/>
      <c r="E126" s="1060"/>
      <c r="F126" s="665"/>
      <c r="G126" s="1061"/>
      <c r="H126" s="1062"/>
      <c r="I126" s="672"/>
      <c r="J126" s="505"/>
      <c r="K126" s="505"/>
      <c r="L126" s="505"/>
      <c r="M126" s="505"/>
      <c r="N126" s="505"/>
      <c r="O126" s="505"/>
      <c r="P126" s="505"/>
      <c r="Q126" s="505"/>
      <c r="R126" s="505"/>
      <c r="S126" s="505"/>
      <c r="T126" s="505"/>
      <c r="U126" s="505"/>
      <c r="V126" s="505"/>
      <c r="W126" s="505"/>
      <c r="X126" s="505"/>
      <c r="Y126" s="505"/>
    </row>
    <row r="127" spans="1:25" s="452" customFormat="1" ht="28.5" customHeight="1">
      <c r="A127" s="668" t="s">
        <v>757</v>
      </c>
      <c r="B127" s="1059" t="s">
        <v>758</v>
      </c>
      <c r="C127" s="1059"/>
      <c r="D127" s="1059"/>
      <c r="E127" s="1060"/>
      <c r="F127" s="516"/>
      <c r="G127" s="496"/>
      <c r="H127" s="655"/>
      <c r="I127" s="672"/>
      <c r="J127" s="505"/>
      <c r="K127" s="505"/>
      <c r="L127" s="505"/>
      <c r="M127" s="505"/>
      <c r="N127" s="505"/>
      <c r="O127" s="505"/>
      <c r="P127" s="505"/>
      <c r="Q127" s="505"/>
      <c r="R127" s="505"/>
      <c r="S127" s="505"/>
      <c r="T127" s="505"/>
      <c r="U127" s="505"/>
      <c r="V127" s="505"/>
      <c r="W127" s="505"/>
      <c r="X127" s="505"/>
      <c r="Y127" s="505"/>
    </row>
    <row r="128" spans="1:25" s="452" customFormat="1" ht="40.5" customHeight="1">
      <c r="A128" s="668" t="s">
        <v>759</v>
      </c>
      <c r="B128" s="1072" t="s">
        <v>760</v>
      </c>
      <c r="C128" s="1072"/>
      <c r="D128" s="1072"/>
      <c r="E128" s="1073"/>
      <c r="F128" s="515"/>
      <c r="G128" s="1061"/>
      <c r="H128" s="1062"/>
      <c r="I128" s="515"/>
      <c r="J128" s="505"/>
      <c r="K128" s="505"/>
      <c r="L128" s="505"/>
      <c r="M128" s="505"/>
      <c r="N128" s="505"/>
      <c r="O128" s="505"/>
      <c r="P128" s="505"/>
      <c r="Q128" s="505"/>
      <c r="R128" s="505"/>
      <c r="S128" s="505"/>
      <c r="T128" s="505"/>
      <c r="U128" s="505"/>
      <c r="V128" s="505"/>
      <c r="W128" s="505"/>
      <c r="X128" s="505"/>
      <c r="Y128" s="505"/>
    </row>
    <row r="129" spans="1:25" s="452" customFormat="1" ht="24" customHeight="1">
      <c r="A129" s="668" t="s">
        <v>761</v>
      </c>
      <c r="B129" s="1059" t="s">
        <v>633</v>
      </c>
      <c r="C129" s="1059"/>
      <c r="D129" s="1059"/>
      <c r="E129" s="1060"/>
      <c r="F129" s="515"/>
      <c r="G129" s="1061"/>
      <c r="H129" s="1062"/>
      <c r="I129" s="515"/>
      <c r="J129" s="505"/>
      <c r="K129" s="505"/>
      <c r="L129" s="505"/>
      <c r="M129" s="505"/>
      <c r="N129" s="505"/>
      <c r="O129" s="505"/>
      <c r="P129" s="505"/>
      <c r="Q129" s="505"/>
      <c r="R129" s="505"/>
      <c r="S129" s="505"/>
      <c r="T129" s="505"/>
      <c r="U129" s="505"/>
      <c r="V129" s="505"/>
      <c r="W129" s="505"/>
      <c r="X129" s="505"/>
      <c r="Y129" s="505"/>
    </row>
    <row r="130" spans="1:25" s="452" customFormat="1" ht="27" customHeight="1">
      <c r="A130" s="668" t="s">
        <v>762</v>
      </c>
      <c r="B130" s="1059" t="s">
        <v>763</v>
      </c>
      <c r="C130" s="1059"/>
      <c r="D130" s="1059"/>
      <c r="E130" s="1060"/>
      <c r="F130" s="515"/>
      <c r="G130" s="1061"/>
      <c r="H130" s="1062"/>
      <c r="I130" s="515"/>
      <c r="J130" s="505"/>
      <c r="K130" s="505"/>
      <c r="L130" s="505"/>
      <c r="M130" s="505"/>
      <c r="N130" s="505"/>
      <c r="O130" s="505"/>
      <c r="P130" s="505"/>
      <c r="Q130" s="505"/>
      <c r="R130" s="505"/>
      <c r="S130" s="505"/>
      <c r="T130" s="505"/>
      <c r="U130" s="505"/>
      <c r="V130" s="505"/>
      <c r="W130" s="505"/>
      <c r="X130" s="505"/>
      <c r="Y130" s="505"/>
    </row>
    <row r="131" spans="1:25" s="452" customFormat="1" ht="40.5" customHeight="1">
      <c r="A131" s="668" t="s">
        <v>752</v>
      </c>
      <c r="B131" s="1063" t="s">
        <v>764</v>
      </c>
      <c r="C131" s="1063"/>
      <c r="D131" s="1063"/>
      <c r="E131" s="1064"/>
      <c r="F131" s="515"/>
      <c r="G131" s="1061"/>
      <c r="H131" s="1062"/>
      <c r="I131" s="515"/>
      <c r="J131" s="505"/>
      <c r="K131" s="505"/>
      <c r="L131" s="505"/>
      <c r="M131" s="505"/>
      <c r="N131" s="505"/>
      <c r="O131" s="505"/>
      <c r="P131" s="505"/>
      <c r="Q131" s="505"/>
      <c r="R131" s="505"/>
      <c r="S131" s="505"/>
      <c r="T131" s="505"/>
      <c r="U131" s="505"/>
      <c r="V131" s="505"/>
      <c r="W131" s="505"/>
      <c r="X131" s="505"/>
      <c r="Y131" s="505"/>
    </row>
    <row r="132" spans="1:25" s="452" customFormat="1" ht="39" customHeight="1">
      <c r="A132" s="668" t="s">
        <v>753</v>
      </c>
      <c r="B132" s="1063" t="s">
        <v>768</v>
      </c>
      <c r="C132" s="1063"/>
      <c r="D132" s="1063"/>
      <c r="E132" s="1064"/>
      <c r="F132" s="515"/>
      <c r="G132" s="1061"/>
      <c r="H132" s="1062"/>
      <c r="I132" s="515"/>
      <c r="J132" s="505"/>
      <c r="K132" s="505"/>
      <c r="L132" s="505"/>
      <c r="M132" s="505"/>
      <c r="N132" s="505"/>
      <c r="O132" s="505"/>
      <c r="P132" s="505"/>
      <c r="Q132" s="505"/>
      <c r="R132" s="505"/>
      <c r="S132" s="505"/>
      <c r="T132" s="505"/>
      <c r="U132" s="505"/>
      <c r="V132" s="505"/>
      <c r="W132" s="505"/>
      <c r="X132" s="505"/>
      <c r="Y132" s="505"/>
    </row>
    <row r="133" spans="1:25" s="452" customFormat="1" ht="30" customHeight="1">
      <c r="A133" s="1057" t="s">
        <v>753</v>
      </c>
      <c r="B133" s="1065" t="s">
        <v>634</v>
      </c>
      <c r="C133" s="1066"/>
      <c r="D133" s="1066"/>
      <c r="E133" s="1066"/>
      <c r="F133" s="517"/>
      <c r="G133" s="605"/>
      <c r="H133" s="516"/>
      <c r="I133" s="517"/>
      <c r="J133" s="505"/>
      <c r="K133" s="505"/>
      <c r="L133" s="505"/>
      <c r="M133" s="505"/>
      <c r="N133" s="505"/>
      <c r="O133" s="505"/>
      <c r="P133" s="505"/>
      <c r="Q133" s="505"/>
      <c r="R133" s="505"/>
      <c r="S133" s="505"/>
      <c r="T133" s="505"/>
      <c r="U133" s="505"/>
      <c r="V133" s="505"/>
      <c r="W133" s="505"/>
      <c r="X133" s="505"/>
      <c r="Y133" s="505"/>
    </row>
    <row r="134" spans="1:25" s="452" customFormat="1" ht="34.5" customHeight="1">
      <c r="A134" s="1058"/>
      <c r="B134" s="1047" t="s">
        <v>635</v>
      </c>
      <c r="C134" s="1048"/>
      <c r="D134" s="1048"/>
      <c r="E134" s="1049"/>
      <c r="F134" s="682" t="s">
        <v>767</v>
      </c>
      <c r="G134" s="682" t="s">
        <v>767</v>
      </c>
      <c r="H134" s="607"/>
      <c r="I134" s="681" t="s">
        <v>767</v>
      </c>
      <c r="J134" s="505"/>
      <c r="K134" s="505"/>
      <c r="L134" s="505"/>
      <c r="M134" s="505"/>
      <c r="N134" s="505"/>
      <c r="O134" s="505"/>
      <c r="P134" s="505"/>
      <c r="Q134" s="505"/>
      <c r="R134" s="505"/>
      <c r="S134" s="505"/>
      <c r="T134" s="505"/>
      <c r="U134" s="505"/>
      <c r="V134" s="505"/>
      <c r="W134" s="505"/>
      <c r="X134" s="505"/>
      <c r="Y134" s="505"/>
    </row>
    <row r="135" spans="1:25" s="452" customFormat="1" ht="14.25" customHeight="1">
      <c r="A135" s="504"/>
      <c r="B135" s="611"/>
      <c r="C135" s="612"/>
      <c r="D135" s="612"/>
      <c r="E135" s="687"/>
      <c r="F135" s="512"/>
      <c r="G135" s="512"/>
      <c r="H135" s="512"/>
      <c r="I135" s="512"/>
      <c r="J135" s="505"/>
      <c r="K135" s="505"/>
      <c r="L135" s="505"/>
      <c r="M135" s="505"/>
      <c r="N135" s="505"/>
      <c r="O135" s="505"/>
      <c r="P135" s="505"/>
      <c r="Q135" s="505"/>
      <c r="R135" s="505"/>
      <c r="S135" s="505"/>
      <c r="T135" s="505"/>
      <c r="U135" s="505"/>
      <c r="V135" s="505"/>
      <c r="W135" s="505"/>
      <c r="X135" s="505"/>
      <c r="Y135" s="505"/>
    </row>
    <row r="136" spans="1:25" s="452" customFormat="1" ht="45" customHeight="1">
      <c r="A136" s="685">
        <v>5</v>
      </c>
      <c r="B136" s="1054" t="s">
        <v>769</v>
      </c>
      <c r="C136" s="1054"/>
      <c r="D136" s="1054"/>
      <c r="E136" s="1054"/>
      <c r="F136" s="1054"/>
      <c r="G136" s="1054"/>
      <c r="H136" s="1054"/>
      <c r="I136" s="656"/>
      <c r="J136" s="505"/>
      <c r="K136" s="505"/>
      <c r="L136" s="505"/>
      <c r="M136" s="505"/>
      <c r="N136" s="505"/>
      <c r="O136" s="505"/>
      <c r="P136" s="505"/>
      <c r="Q136" s="505"/>
      <c r="R136" s="505"/>
      <c r="S136" s="505" t="s">
        <v>549</v>
      </c>
      <c r="T136" s="505"/>
      <c r="U136" s="505"/>
      <c r="V136" s="505"/>
      <c r="W136" s="505"/>
      <c r="X136" s="505"/>
      <c r="Y136" s="505"/>
    </row>
    <row r="137" spans="1:25" s="452" customFormat="1" ht="12.75" customHeight="1">
      <c r="A137" s="680"/>
      <c r="B137" s="1055"/>
      <c r="C137" s="1056"/>
      <c r="D137" s="1056"/>
      <c r="E137" s="1056"/>
      <c r="F137" s="669"/>
      <c r="G137" s="675"/>
      <c r="H137" s="675"/>
      <c r="I137" s="679"/>
      <c r="J137" s="505"/>
      <c r="K137" s="505"/>
      <c r="L137" s="505"/>
      <c r="M137" s="505"/>
      <c r="N137" s="505"/>
      <c r="O137" s="505"/>
      <c r="P137" s="505"/>
      <c r="Q137" s="505"/>
      <c r="R137" s="505"/>
      <c r="S137" s="505" t="s">
        <v>476</v>
      </c>
      <c r="T137" s="505"/>
      <c r="U137" s="505"/>
      <c r="V137" s="505"/>
      <c r="W137" s="505"/>
      <c r="X137" s="505"/>
      <c r="Y137" s="505"/>
    </row>
    <row r="138" spans="1:25" s="452" customFormat="1" ht="52.5" customHeight="1">
      <c r="A138" s="685">
        <v>6</v>
      </c>
      <c r="B138" s="1054" t="s">
        <v>770</v>
      </c>
      <c r="C138" s="1054"/>
      <c r="D138" s="1054"/>
      <c r="E138" s="1054"/>
      <c r="F138" s="1054"/>
      <c r="G138" s="1054"/>
      <c r="H138" s="1054"/>
      <c r="I138" s="656"/>
      <c r="J138" s="505"/>
      <c r="K138" s="505"/>
      <c r="L138" s="505"/>
      <c r="M138" s="505"/>
      <c r="N138" s="505"/>
      <c r="O138" s="505"/>
      <c r="P138" s="505"/>
      <c r="Q138" s="505"/>
      <c r="R138" s="505"/>
      <c r="S138" s="505"/>
      <c r="T138" s="505"/>
      <c r="U138" s="505"/>
      <c r="V138" s="505"/>
      <c r="W138" s="505"/>
      <c r="X138" s="505"/>
      <c r="Y138" s="505"/>
    </row>
    <row r="139" spans="1:25" s="452" customFormat="1" ht="12" customHeight="1">
      <c r="A139" s="680"/>
      <c r="B139" s="1055"/>
      <c r="C139" s="1056"/>
      <c r="D139" s="1056"/>
      <c r="E139" s="1056"/>
      <c r="F139" s="669"/>
      <c r="G139" s="675"/>
      <c r="H139" s="675"/>
      <c r="I139" s="679"/>
      <c r="J139" s="505"/>
      <c r="K139" s="505"/>
      <c r="L139" s="505"/>
      <c r="M139" s="505"/>
      <c r="N139" s="505"/>
      <c r="O139" s="505"/>
      <c r="P139" s="505"/>
      <c r="Q139" s="505"/>
      <c r="R139" s="505"/>
      <c r="S139" s="505"/>
      <c r="T139" s="505"/>
      <c r="U139" s="505"/>
      <c r="V139" s="505"/>
      <c r="W139" s="505"/>
      <c r="X139" s="505"/>
      <c r="Y139" s="505"/>
    </row>
    <row r="140" spans="1:25" s="452" customFormat="1" ht="72" customHeight="1">
      <c r="A140" s="685">
        <v>7</v>
      </c>
      <c r="B140" s="1054" t="s">
        <v>771</v>
      </c>
      <c r="C140" s="1054"/>
      <c r="D140" s="1054"/>
      <c r="E140" s="1054"/>
      <c r="F140" s="1054"/>
      <c r="G140" s="1054"/>
      <c r="H140" s="1054"/>
      <c r="I140" s="656"/>
      <c r="J140" s="505"/>
      <c r="K140" s="505"/>
      <c r="L140" s="505"/>
      <c r="M140" s="505"/>
      <c r="N140" s="505"/>
      <c r="O140" s="505"/>
      <c r="P140" s="505"/>
      <c r="Q140" s="505"/>
      <c r="R140" s="505"/>
      <c r="S140" s="505"/>
      <c r="T140" s="505"/>
      <c r="U140" s="505"/>
      <c r="V140" s="505"/>
      <c r="W140" s="505"/>
      <c r="X140" s="505"/>
      <c r="Y140" s="505"/>
    </row>
    <row r="141" spans="1:25" s="452" customFormat="1" ht="10.5" customHeight="1">
      <c r="A141" s="680"/>
      <c r="B141" s="1055"/>
      <c r="C141" s="1056"/>
      <c r="D141" s="1056"/>
      <c r="E141" s="1056"/>
      <c r="F141" s="669"/>
      <c r="G141" s="675"/>
      <c r="H141" s="675"/>
      <c r="I141" s="679"/>
      <c r="J141" s="505"/>
      <c r="K141" s="505"/>
      <c r="L141" s="505"/>
      <c r="M141" s="505"/>
      <c r="N141" s="505"/>
      <c r="O141" s="505"/>
      <c r="P141" s="505"/>
      <c r="Q141" s="505"/>
      <c r="R141" s="505"/>
      <c r="S141" s="505"/>
      <c r="T141" s="505"/>
      <c r="U141" s="505"/>
      <c r="V141" s="505"/>
      <c r="W141" s="505"/>
      <c r="X141" s="505"/>
      <c r="Y141" s="505"/>
    </row>
    <row r="142" spans="1:25" s="452" customFormat="1" ht="42" customHeight="1">
      <c r="A142" s="685">
        <v>8</v>
      </c>
      <c r="B142" s="1048" t="s">
        <v>636</v>
      </c>
      <c r="C142" s="1048"/>
      <c r="D142" s="1048"/>
      <c r="E142" s="1048"/>
      <c r="F142" s="513"/>
      <c r="G142" s="514"/>
      <c r="H142" s="515"/>
      <c r="I142" s="515"/>
      <c r="J142" s="505"/>
      <c r="K142" s="505"/>
      <c r="L142" s="505"/>
      <c r="M142" s="505"/>
      <c r="N142" s="505"/>
      <c r="O142" s="505"/>
      <c r="P142" s="505"/>
      <c r="Q142" s="505"/>
      <c r="R142" s="505"/>
      <c r="S142" s="505"/>
      <c r="T142" s="505"/>
      <c r="U142" s="505"/>
      <c r="V142" s="505"/>
      <c r="W142" s="505"/>
      <c r="X142" s="505"/>
      <c r="Y142" s="505"/>
    </row>
    <row r="143" spans="1:25" s="452" customFormat="1" ht="21.75" customHeight="1">
      <c r="A143" s="48"/>
      <c r="B143" s="48"/>
      <c r="C143" s="48"/>
      <c r="D143" s="48"/>
      <c r="E143" s="48"/>
      <c r="F143" s="48"/>
      <c r="G143" s="48"/>
      <c r="H143" s="48"/>
      <c r="I143" s="48"/>
      <c r="J143" s="48"/>
    </row>
    <row r="144" spans="1:25" ht="27" customHeight="1">
      <c r="A144" s="684">
        <v>2.5</v>
      </c>
      <c r="B144" s="1083" t="s">
        <v>774</v>
      </c>
      <c r="C144" s="1083"/>
      <c r="D144" s="1083"/>
      <c r="E144" s="1083"/>
      <c r="F144" s="1083"/>
      <c r="G144" s="1083"/>
      <c r="H144" s="1083"/>
      <c r="I144" s="1083"/>
      <c r="J144" s="522"/>
      <c r="K144" s="522"/>
      <c r="L144" s="522"/>
      <c r="M144" s="523"/>
      <c r="N144" s="522"/>
      <c r="O144" s="522"/>
      <c r="P144" s="522"/>
      <c r="Q144" s="522"/>
      <c r="R144" s="522"/>
      <c r="S144" s="522"/>
      <c r="T144" s="522"/>
      <c r="U144" s="522"/>
      <c r="V144" s="522"/>
      <c r="W144" s="522"/>
      <c r="X144" s="522"/>
    </row>
    <row r="145" spans="1:24" ht="52.5" customHeight="1">
      <c r="A145" s="668"/>
      <c r="B145" s="1084" t="s">
        <v>775</v>
      </c>
      <c r="C145" s="1084"/>
      <c r="D145" s="1084"/>
      <c r="E145" s="1084"/>
      <c r="F145" s="1084"/>
      <c r="G145" s="1084"/>
      <c r="H145" s="1084"/>
      <c r="I145" s="1084"/>
      <c r="J145" s="522"/>
      <c r="K145" s="522"/>
      <c r="L145" s="522"/>
      <c r="M145" s="523"/>
      <c r="N145" s="522"/>
      <c r="O145" s="522"/>
      <c r="P145" s="522"/>
      <c r="Q145" s="522"/>
      <c r="R145" s="522"/>
      <c r="S145" s="522"/>
      <c r="T145" s="522"/>
      <c r="U145" s="522"/>
      <c r="V145" s="522"/>
      <c r="W145" s="522"/>
      <c r="X145" s="522"/>
    </row>
    <row r="146" spans="1:24" ht="34.5" customHeight="1">
      <c r="A146" s="668" t="s">
        <v>704</v>
      </c>
      <c r="B146" s="1085" t="s">
        <v>776</v>
      </c>
      <c r="C146" s="1085"/>
      <c r="D146" s="1085"/>
      <c r="E146" s="1085"/>
      <c r="F146" s="1086"/>
      <c r="G146" s="1086"/>
      <c r="H146" s="1086"/>
      <c r="I146" s="1062"/>
      <c r="J146" s="522"/>
      <c r="K146" s="522"/>
      <c r="L146" s="522"/>
      <c r="M146" s="523"/>
      <c r="N146" s="522"/>
      <c r="O146" s="522"/>
      <c r="P146" s="522"/>
      <c r="Q146" s="522"/>
      <c r="R146" s="522"/>
      <c r="S146" s="522"/>
      <c r="T146" s="522"/>
      <c r="U146" s="522"/>
      <c r="V146" s="522"/>
      <c r="W146" s="522"/>
      <c r="X146" s="522"/>
    </row>
    <row r="147" spans="1:24" ht="87.75" customHeight="1">
      <c r="A147" s="668" t="s">
        <v>705</v>
      </c>
      <c r="B147" s="1087" t="s">
        <v>777</v>
      </c>
      <c r="C147" s="1088"/>
      <c r="D147" s="1088"/>
      <c r="E147" s="1089"/>
      <c r="F147" s="1061"/>
      <c r="G147" s="1086"/>
      <c r="H147" s="1086"/>
      <c r="I147" s="1062"/>
      <c r="J147" s="522"/>
      <c r="K147" s="522"/>
      <c r="L147" s="522"/>
      <c r="M147" s="523"/>
      <c r="N147" s="522"/>
      <c r="O147" s="522"/>
      <c r="P147" s="522"/>
      <c r="Q147" s="522"/>
      <c r="R147" s="522"/>
      <c r="S147" s="522"/>
      <c r="T147" s="522"/>
      <c r="U147" s="522"/>
      <c r="V147" s="522"/>
      <c r="W147" s="522"/>
      <c r="X147" s="522"/>
    </row>
    <row r="148" spans="1:24" ht="51.75" customHeight="1">
      <c r="A148" s="668" t="s">
        <v>706</v>
      </c>
      <c r="B148" s="1090" t="s">
        <v>778</v>
      </c>
      <c r="C148" s="1090"/>
      <c r="D148" s="1090"/>
      <c r="E148" s="1091"/>
      <c r="F148" s="1086"/>
      <c r="G148" s="1086"/>
      <c r="H148" s="1086"/>
      <c r="I148" s="1062"/>
      <c r="J148" s="522"/>
      <c r="K148" s="522"/>
      <c r="L148" s="522"/>
      <c r="M148" s="523"/>
      <c r="N148" s="522"/>
      <c r="O148" s="522"/>
      <c r="P148" s="522"/>
      <c r="Q148" s="522"/>
      <c r="R148" s="522"/>
      <c r="S148" s="522"/>
      <c r="T148" s="522"/>
      <c r="U148" s="522"/>
      <c r="V148" s="522"/>
      <c r="W148" s="522"/>
      <c r="X148" s="522"/>
    </row>
    <row r="149" spans="1:24" ht="24.75" customHeight="1">
      <c r="A149" s="668"/>
      <c r="B149" s="1070" t="s">
        <v>779</v>
      </c>
      <c r="C149" s="1071"/>
      <c r="D149" s="1071"/>
      <c r="E149" s="1071"/>
      <c r="F149" s="1071"/>
      <c r="G149" s="1071"/>
      <c r="H149" s="1071"/>
      <c r="I149" s="1092"/>
      <c r="J149" s="524"/>
      <c r="K149" s="524"/>
      <c r="L149" s="524"/>
      <c r="M149" s="524"/>
      <c r="N149" s="524"/>
      <c r="O149" s="524"/>
      <c r="P149" s="524"/>
      <c r="Q149" s="524"/>
      <c r="R149" s="524"/>
      <c r="S149" s="524"/>
      <c r="T149" s="524"/>
      <c r="U149" s="524"/>
      <c r="V149" s="524"/>
      <c r="W149" s="524"/>
      <c r="X149" s="524"/>
    </row>
    <row r="150" spans="1:24" ht="36" customHeight="1">
      <c r="A150" s="668">
        <v>1</v>
      </c>
      <c r="B150" s="1063" t="s">
        <v>628</v>
      </c>
      <c r="C150" s="1063"/>
      <c r="D150" s="1063"/>
      <c r="E150" s="1078"/>
      <c r="F150" s="513"/>
      <c r="G150" s="1061"/>
      <c r="H150" s="1062"/>
      <c r="I150" s="515"/>
      <c r="J150" s="524"/>
      <c r="K150" s="524"/>
      <c r="L150" s="524"/>
      <c r="M150" s="524"/>
      <c r="N150" s="524"/>
      <c r="O150" s="524"/>
      <c r="P150" s="524"/>
      <c r="Q150" s="524"/>
      <c r="R150" s="524"/>
      <c r="S150" s="524"/>
      <c r="T150" s="524"/>
      <c r="U150" s="524"/>
      <c r="V150" s="524"/>
      <c r="W150" s="524"/>
      <c r="X150" s="524"/>
    </row>
    <row r="151" spans="1:24" ht="42" customHeight="1">
      <c r="A151" s="668">
        <v>2</v>
      </c>
      <c r="B151" s="1063" t="s">
        <v>629</v>
      </c>
      <c r="C151" s="1063"/>
      <c r="D151" s="1063"/>
      <c r="E151" s="1078"/>
      <c r="F151" s="513"/>
      <c r="G151" s="1061"/>
      <c r="H151" s="1062"/>
      <c r="I151" s="515"/>
      <c r="J151" s="524"/>
      <c r="K151" s="524"/>
      <c r="L151" s="524"/>
      <c r="M151" s="524"/>
      <c r="N151" s="524"/>
      <c r="O151" s="524"/>
      <c r="P151" s="524"/>
      <c r="Q151" s="524"/>
      <c r="R151" s="524"/>
      <c r="S151" s="524"/>
      <c r="T151" s="524"/>
      <c r="U151" s="524"/>
      <c r="V151" s="524"/>
      <c r="W151" s="524"/>
      <c r="X151" s="524"/>
    </row>
    <row r="152" spans="1:24" ht="33" customHeight="1">
      <c r="A152" s="686">
        <v>3</v>
      </c>
      <c r="B152" s="107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79"/>
      <c r="D152" s="1079"/>
      <c r="E152" s="1080"/>
      <c r="F152" s="513"/>
      <c r="G152" s="1061"/>
      <c r="H152" s="1062"/>
      <c r="I152" s="515"/>
      <c r="J152" s="524"/>
      <c r="K152" s="524"/>
      <c r="L152" s="524"/>
      <c r="M152" s="524"/>
      <c r="N152" s="524"/>
      <c r="O152" s="524"/>
      <c r="P152" s="524"/>
      <c r="Q152" s="524"/>
      <c r="R152" s="524"/>
      <c r="S152" s="524"/>
      <c r="T152" s="524"/>
      <c r="U152" s="524"/>
      <c r="V152" s="524"/>
      <c r="W152" s="524"/>
      <c r="X152" s="524"/>
    </row>
    <row r="153" spans="1:24" ht="31.5" customHeight="1">
      <c r="A153" s="692"/>
      <c r="B153" s="1081"/>
      <c r="C153" s="1081"/>
      <c r="D153" s="1081"/>
      <c r="E153" s="1082"/>
      <c r="F153" s="513"/>
      <c r="G153" s="1061"/>
      <c r="H153" s="1062"/>
      <c r="I153" s="515"/>
      <c r="J153" s="524"/>
      <c r="K153" s="524"/>
      <c r="L153" s="524"/>
      <c r="M153" s="524"/>
      <c r="N153" s="524"/>
      <c r="O153" s="524"/>
      <c r="P153" s="524"/>
      <c r="Q153" s="524"/>
      <c r="R153" s="524"/>
      <c r="S153" s="524"/>
      <c r="T153" s="524"/>
      <c r="U153" s="524"/>
      <c r="V153" s="524"/>
      <c r="W153" s="524"/>
      <c r="X153" s="524"/>
    </row>
    <row r="154" spans="1:24" ht="28.5" customHeight="1">
      <c r="A154" s="692"/>
      <c r="B154" s="1081"/>
      <c r="C154" s="1081"/>
      <c r="D154" s="1081"/>
      <c r="E154" s="1082"/>
      <c r="F154" s="513"/>
      <c r="G154" s="1061"/>
      <c r="H154" s="1062"/>
      <c r="I154" s="515"/>
      <c r="J154" s="524"/>
      <c r="K154" s="524"/>
      <c r="L154" s="524"/>
      <c r="M154" s="524"/>
      <c r="N154" s="524"/>
      <c r="O154" s="524"/>
      <c r="P154" s="524"/>
      <c r="Q154" s="524"/>
      <c r="R154" s="524"/>
      <c r="S154" s="524"/>
      <c r="T154" s="524"/>
      <c r="U154" s="524"/>
      <c r="V154" s="524"/>
      <c r="W154" s="524"/>
      <c r="X154" s="524"/>
    </row>
    <row r="155" spans="1:24" ht="32.25" customHeight="1">
      <c r="A155" s="692"/>
      <c r="B155" s="1081"/>
      <c r="C155" s="1081"/>
      <c r="D155" s="1081"/>
      <c r="E155" s="1082"/>
      <c r="F155" s="513"/>
      <c r="G155" s="1061"/>
      <c r="H155" s="1062"/>
      <c r="I155" s="515"/>
      <c r="J155" s="524"/>
      <c r="K155" s="524"/>
      <c r="L155" s="524"/>
      <c r="M155" s="524"/>
      <c r="N155" s="524"/>
      <c r="O155" s="524"/>
      <c r="P155" s="524"/>
      <c r="Q155" s="524"/>
      <c r="R155" s="524"/>
      <c r="S155" s="524"/>
      <c r="T155" s="524"/>
      <c r="U155" s="524"/>
      <c r="V155" s="524"/>
      <c r="W155" s="524"/>
      <c r="X155" s="524"/>
    </row>
    <row r="156" spans="1:24" ht="35.25" customHeight="1">
      <c r="A156" s="692"/>
      <c r="B156" s="1074" t="s">
        <v>631</v>
      </c>
      <c r="C156" s="1074"/>
      <c r="D156" s="1074"/>
      <c r="E156" s="1075"/>
      <c r="F156" s="513"/>
      <c r="G156" s="1061"/>
      <c r="H156" s="1062"/>
      <c r="I156" s="515"/>
      <c r="J156" s="524"/>
      <c r="K156" s="524"/>
      <c r="L156" s="524"/>
      <c r="M156" s="524"/>
      <c r="N156" s="524"/>
      <c r="O156" s="524"/>
      <c r="P156" s="524"/>
      <c r="Q156" s="524"/>
      <c r="R156" s="524"/>
      <c r="S156" s="524"/>
      <c r="T156" s="524"/>
      <c r="U156" s="524"/>
      <c r="V156" s="524"/>
      <c r="W156" s="524"/>
      <c r="X156" s="524"/>
    </row>
    <row r="157" spans="1:24" ht="35.25" customHeight="1">
      <c r="A157" s="692"/>
      <c r="B157" s="1074" t="s">
        <v>21</v>
      </c>
      <c r="C157" s="1074"/>
      <c r="D157" s="1074"/>
      <c r="E157" s="1075"/>
      <c r="F157" s="513"/>
      <c r="G157" s="1061"/>
      <c r="H157" s="1062"/>
      <c r="I157" s="515"/>
      <c r="J157" s="524"/>
      <c r="K157" s="524"/>
      <c r="L157" s="524"/>
      <c r="M157" s="524"/>
      <c r="N157" s="524"/>
      <c r="O157" s="524"/>
      <c r="P157" s="524"/>
      <c r="Q157" s="524"/>
      <c r="R157" s="524"/>
      <c r="S157" s="524"/>
      <c r="T157" s="524"/>
      <c r="U157" s="524"/>
      <c r="V157" s="524"/>
      <c r="W157" s="524"/>
      <c r="X157" s="524"/>
    </row>
    <row r="158" spans="1:24" ht="41.25" customHeight="1">
      <c r="A158" s="701"/>
      <c r="B158" s="1076" t="s">
        <v>632</v>
      </c>
      <c r="C158" s="1076"/>
      <c r="D158" s="1076"/>
      <c r="E158" s="1077"/>
      <c r="F158" s="513"/>
      <c r="G158" s="1061"/>
      <c r="H158" s="1062"/>
      <c r="I158" s="515"/>
      <c r="J158" s="524"/>
      <c r="K158" s="524"/>
      <c r="L158" s="524"/>
      <c r="M158" s="524"/>
      <c r="N158" s="524"/>
      <c r="O158" s="524"/>
      <c r="P158" s="524"/>
      <c r="Q158" s="524"/>
      <c r="R158" s="524"/>
      <c r="S158" s="524"/>
      <c r="T158" s="524"/>
      <c r="U158" s="524"/>
      <c r="V158" s="524"/>
      <c r="W158" s="524"/>
      <c r="X158" s="524"/>
    </row>
    <row r="159" spans="1:24" ht="21.75" customHeight="1">
      <c r="A159" s="680" t="s">
        <v>766</v>
      </c>
      <c r="B159" s="1070" t="s">
        <v>780</v>
      </c>
      <c r="C159" s="1071"/>
      <c r="D159" s="1071"/>
      <c r="E159" s="1071"/>
      <c r="F159" s="669"/>
      <c r="G159" s="669"/>
      <c r="H159" s="669"/>
      <c r="I159" s="669"/>
      <c r="J159" s="524"/>
      <c r="K159" s="524"/>
      <c r="L159" s="524"/>
      <c r="M159" s="524"/>
      <c r="N159" s="524"/>
      <c r="O159" s="524"/>
      <c r="P159" s="524"/>
      <c r="Q159" s="524"/>
      <c r="R159" s="524"/>
      <c r="S159" s="524"/>
      <c r="T159" s="524"/>
      <c r="U159" s="524"/>
      <c r="V159" s="524"/>
      <c r="W159" s="524"/>
      <c r="X159" s="524"/>
    </row>
    <row r="160" spans="1:24" ht="44.25" customHeight="1">
      <c r="A160" s="668" t="s">
        <v>756</v>
      </c>
      <c r="B160" s="1059" t="s">
        <v>786</v>
      </c>
      <c r="C160" s="1059"/>
      <c r="D160" s="1059"/>
      <c r="E160" s="1060"/>
      <c r="F160" s="515"/>
      <c r="G160" s="1061"/>
      <c r="H160" s="1062"/>
      <c r="I160" s="515"/>
      <c r="J160" s="524"/>
      <c r="K160" s="524"/>
      <c r="L160" s="524"/>
      <c r="M160" s="524"/>
      <c r="N160" s="524"/>
      <c r="O160" s="524"/>
      <c r="P160" s="524"/>
      <c r="Q160" s="524"/>
      <c r="R160" s="524"/>
      <c r="S160" s="524"/>
      <c r="T160" s="524"/>
      <c r="U160" s="524"/>
      <c r="V160" s="524"/>
      <c r="W160" s="524"/>
      <c r="X160" s="524"/>
    </row>
    <row r="161" spans="1:24" ht="41.25" customHeight="1">
      <c r="A161" s="668" t="s">
        <v>757</v>
      </c>
      <c r="B161" s="1072" t="s">
        <v>781</v>
      </c>
      <c r="C161" s="1072"/>
      <c r="D161" s="1072"/>
      <c r="E161" s="1073"/>
      <c r="F161" s="515"/>
      <c r="G161" s="1061"/>
      <c r="H161" s="1062"/>
      <c r="I161" s="515"/>
      <c r="J161" s="524"/>
      <c r="K161" s="524"/>
      <c r="L161" s="524"/>
      <c r="M161" s="524"/>
      <c r="N161" s="524"/>
      <c r="O161" s="524"/>
      <c r="P161" s="524"/>
      <c r="Q161" s="524"/>
      <c r="R161" s="524"/>
      <c r="S161" s="524"/>
      <c r="T161" s="524"/>
      <c r="U161" s="524"/>
      <c r="V161" s="524"/>
      <c r="W161" s="524"/>
      <c r="X161" s="524"/>
    </row>
    <row r="162" spans="1:24" ht="37.5" customHeight="1">
      <c r="A162" s="668" t="s">
        <v>759</v>
      </c>
      <c r="B162" s="1059" t="s">
        <v>748</v>
      </c>
      <c r="C162" s="1059"/>
      <c r="D162" s="1059"/>
      <c r="E162" s="1060"/>
      <c r="F162" s="515"/>
      <c r="G162" s="1061"/>
      <c r="H162" s="1062"/>
      <c r="I162" s="515"/>
      <c r="J162" s="524"/>
      <c r="K162" s="524"/>
      <c r="L162" s="524"/>
      <c r="M162" s="524"/>
      <c r="N162" s="524"/>
      <c r="O162" s="524"/>
      <c r="P162" s="524"/>
      <c r="Q162" s="524"/>
      <c r="R162" s="524"/>
      <c r="S162" s="524"/>
      <c r="T162" s="524"/>
      <c r="U162" s="524"/>
      <c r="V162" s="524"/>
      <c r="W162" s="524"/>
      <c r="X162" s="524"/>
    </row>
    <row r="163" spans="1:24" ht="32.25" customHeight="1">
      <c r="A163" s="668" t="s">
        <v>761</v>
      </c>
      <c r="B163" s="1059" t="s">
        <v>633</v>
      </c>
      <c r="C163" s="1059"/>
      <c r="D163" s="1059"/>
      <c r="E163" s="1060"/>
      <c r="F163" s="515"/>
      <c r="G163" s="1061"/>
      <c r="H163" s="1062"/>
      <c r="I163" s="515"/>
      <c r="J163" s="524"/>
      <c r="K163" s="524"/>
      <c r="L163" s="524"/>
      <c r="M163" s="524"/>
      <c r="N163" s="524"/>
      <c r="O163" s="524"/>
      <c r="P163" s="524"/>
      <c r="Q163" s="524"/>
      <c r="R163" s="524"/>
      <c r="S163" s="524"/>
      <c r="T163" s="524"/>
      <c r="U163" s="524"/>
      <c r="V163" s="524"/>
      <c r="W163" s="524"/>
      <c r="X163" s="524"/>
    </row>
    <row r="164" spans="1:24" ht="37.5" customHeight="1">
      <c r="A164" s="668" t="s">
        <v>762</v>
      </c>
      <c r="B164" s="1059" t="s">
        <v>750</v>
      </c>
      <c r="C164" s="1059"/>
      <c r="D164" s="1059"/>
      <c r="E164" s="1060"/>
      <c r="F164" s="515"/>
      <c r="G164" s="1061"/>
      <c r="H164" s="1062"/>
      <c r="I164" s="515"/>
      <c r="J164" s="524"/>
      <c r="K164" s="524"/>
      <c r="L164" s="524"/>
      <c r="M164" s="524"/>
      <c r="N164" s="524"/>
      <c r="O164" s="524"/>
      <c r="P164" s="524"/>
      <c r="Q164" s="524"/>
      <c r="R164" s="524"/>
      <c r="S164" s="524"/>
      <c r="T164" s="524"/>
      <c r="U164" s="524"/>
      <c r="V164" s="524"/>
      <c r="W164" s="524"/>
      <c r="X164" s="524"/>
    </row>
    <row r="165" spans="1:24" ht="44.25" customHeight="1">
      <c r="A165" s="668" t="s">
        <v>752</v>
      </c>
      <c r="B165" s="1063" t="s">
        <v>751</v>
      </c>
      <c r="C165" s="1063"/>
      <c r="D165" s="1063"/>
      <c r="E165" s="1064"/>
      <c r="F165" s="515"/>
      <c r="G165" s="1061"/>
      <c r="H165" s="1062"/>
      <c r="I165" s="515"/>
      <c r="J165" s="524"/>
      <c r="K165" s="524"/>
      <c r="L165" s="524"/>
      <c r="M165" s="524"/>
      <c r="N165" s="524"/>
      <c r="O165" s="524"/>
      <c r="P165" s="524"/>
      <c r="Q165" s="524"/>
      <c r="R165" s="524"/>
      <c r="S165" s="524"/>
      <c r="T165" s="524"/>
      <c r="U165" s="524"/>
      <c r="V165" s="524"/>
      <c r="W165" s="524"/>
      <c r="X165" s="524"/>
    </row>
    <row r="166" spans="1:24" ht="39.75" customHeight="1">
      <c r="A166" s="668" t="s">
        <v>753</v>
      </c>
      <c r="B166" s="1063" t="s">
        <v>787</v>
      </c>
      <c r="C166" s="1063"/>
      <c r="D166" s="1063"/>
      <c r="E166" s="1064"/>
      <c r="F166" s="515"/>
      <c r="G166" s="1061"/>
      <c r="H166" s="1062"/>
      <c r="I166" s="665"/>
      <c r="J166" s="524"/>
      <c r="K166" s="524"/>
      <c r="L166" s="524"/>
      <c r="M166" s="524"/>
      <c r="N166" s="524"/>
      <c r="O166" s="524"/>
      <c r="P166" s="524"/>
      <c r="Q166" s="524"/>
      <c r="R166" s="524"/>
      <c r="S166" s="524"/>
      <c r="T166" s="524"/>
      <c r="U166" s="524"/>
      <c r="V166" s="524"/>
      <c r="W166" s="524"/>
      <c r="X166" s="524"/>
    </row>
    <row r="167" spans="1:24" ht="49.5" customHeight="1">
      <c r="A167" s="1057" t="s">
        <v>789</v>
      </c>
      <c r="B167" s="1065" t="s">
        <v>634</v>
      </c>
      <c r="C167" s="1066"/>
      <c r="D167" s="1066"/>
      <c r="E167" s="1067"/>
      <c r="F167" s="693"/>
      <c r="G167" s="605"/>
      <c r="H167" s="516"/>
      <c r="I167" s="517"/>
      <c r="J167" s="524"/>
      <c r="K167" s="524"/>
      <c r="L167" s="524"/>
      <c r="M167" s="524"/>
      <c r="N167" s="524"/>
      <c r="O167" s="524"/>
      <c r="P167" s="524"/>
      <c r="Q167" s="524"/>
      <c r="R167" s="524"/>
      <c r="S167" s="524"/>
      <c r="T167" s="524"/>
      <c r="U167" s="524"/>
      <c r="V167" s="524"/>
      <c r="W167" s="524"/>
      <c r="X167" s="524"/>
    </row>
    <row r="168" spans="1:24" ht="20.25" customHeight="1">
      <c r="A168" s="1058"/>
      <c r="B168" s="1047" t="s">
        <v>635</v>
      </c>
      <c r="C168" s="1048"/>
      <c r="D168" s="1048"/>
      <c r="E168" s="1049"/>
      <c r="F168" s="673" t="s">
        <v>703</v>
      </c>
      <c r="G168" s="633" t="s">
        <v>703</v>
      </c>
      <c r="H168" s="518"/>
      <c r="I168" s="673" t="s">
        <v>703</v>
      </c>
      <c r="J168" s="524"/>
      <c r="K168" s="524"/>
      <c r="L168" s="524"/>
      <c r="M168" s="524"/>
      <c r="N168" s="524"/>
      <c r="O168" s="524"/>
      <c r="P168" s="524"/>
      <c r="Q168" s="524"/>
      <c r="R168" s="524"/>
      <c r="S168" s="524"/>
      <c r="T168" s="524"/>
      <c r="U168" s="524"/>
      <c r="V168" s="524"/>
      <c r="W168" s="524"/>
      <c r="X168" s="524"/>
    </row>
    <row r="169" spans="1:24" ht="19.5" customHeight="1">
      <c r="A169" s="668"/>
      <c r="B169" s="1068" t="s">
        <v>741</v>
      </c>
      <c r="C169" s="1068"/>
      <c r="D169" s="1068"/>
      <c r="E169" s="1068"/>
      <c r="F169" s="1068"/>
      <c r="G169" s="1068"/>
      <c r="H169" s="1068"/>
      <c r="I169" s="1069"/>
      <c r="J169" s="524"/>
      <c r="K169" s="524"/>
      <c r="L169" s="524"/>
      <c r="M169" s="524"/>
      <c r="N169" s="524"/>
      <c r="O169" s="524"/>
      <c r="P169" s="524"/>
      <c r="Q169" s="524"/>
      <c r="R169" s="524"/>
      <c r="S169" s="524"/>
      <c r="T169" s="524"/>
      <c r="U169" s="524"/>
      <c r="V169" s="524"/>
      <c r="W169" s="524"/>
      <c r="X169" s="524"/>
    </row>
    <row r="170" spans="1:24" ht="24.75" customHeight="1">
      <c r="A170" s="684" t="s">
        <v>754</v>
      </c>
      <c r="B170" s="1070" t="s">
        <v>755</v>
      </c>
      <c r="C170" s="1071"/>
      <c r="D170" s="1071"/>
      <c r="E170" s="1071"/>
      <c r="F170" s="669"/>
      <c r="G170" s="670"/>
      <c r="H170" s="670"/>
      <c r="I170" s="671"/>
      <c r="J170" s="524"/>
      <c r="K170" s="524"/>
      <c r="L170" s="524"/>
      <c r="M170" s="524"/>
      <c r="N170" s="524"/>
      <c r="O170" s="524"/>
      <c r="P170" s="524"/>
      <c r="Q170" s="524"/>
      <c r="R170" s="524"/>
      <c r="S170" s="524"/>
      <c r="T170" s="524"/>
      <c r="U170" s="524"/>
      <c r="V170" s="524"/>
      <c r="W170" s="524"/>
      <c r="X170" s="524"/>
    </row>
    <row r="171" spans="1:24" ht="40.5" customHeight="1">
      <c r="A171" s="668" t="s">
        <v>756</v>
      </c>
      <c r="B171" s="1059" t="s">
        <v>788</v>
      </c>
      <c r="C171" s="1059"/>
      <c r="D171" s="1059"/>
      <c r="E171" s="1060"/>
      <c r="F171" s="665"/>
      <c r="G171" s="1061"/>
      <c r="H171" s="1062"/>
      <c r="I171" s="665"/>
      <c r="J171" s="524"/>
      <c r="K171" s="524"/>
      <c r="L171" s="524"/>
      <c r="M171" s="524"/>
      <c r="N171" s="524"/>
      <c r="O171" s="524"/>
      <c r="P171" s="524"/>
      <c r="Q171" s="524"/>
      <c r="R171" s="524"/>
      <c r="S171" s="524"/>
      <c r="T171" s="524"/>
      <c r="U171" s="524"/>
      <c r="V171" s="524"/>
      <c r="W171" s="524"/>
      <c r="X171" s="524"/>
    </row>
    <row r="172" spans="1:24" ht="30" customHeight="1">
      <c r="A172" s="668" t="s">
        <v>757</v>
      </c>
      <c r="B172" s="1059" t="s">
        <v>758</v>
      </c>
      <c r="C172" s="1059"/>
      <c r="D172" s="1059"/>
      <c r="E172" s="1060"/>
      <c r="F172" s="516"/>
      <c r="G172" s="496"/>
      <c r="H172" s="655"/>
      <c r="I172" s="672"/>
      <c r="J172" s="524"/>
      <c r="K172" s="524"/>
      <c r="L172" s="524"/>
      <c r="M172" s="524"/>
      <c r="N172" s="524"/>
      <c r="O172" s="524"/>
      <c r="P172" s="524"/>
      <c r="Q172" s="524"/>
      <c r="R172" s="524"/>
      <c r="S172" s="524"/>
      <c r="T172" s="524"/>
      <c r="U172" s="524"/>
      <c r="V172" s="524"/>
      <c r="W172" s="524"/>
      <c r="X172" s="524"/>
    </row>
    <row r="173" spans="1:24" ht="35.25" customHeight="1">
      <c r="A173" s="668" t="s">
        <v>759</v>
      </c>
      <c r="B173" s="1072" t="s">
        <v>782</v>
      </c>
      <c r="C173" s="1072"/>
      <c r="D173" s="1072"/>
      <c r="E173" s="1073"/>
      <c r="F173" s="515"/>
      <c r="G173" s="1061"/>
      <c r="H173" s="1062"/>
      <c r="I173" s="515"/>
      <c r="J173" s="524"/>
      <c r="K173" s="524"/>
      <c r="L173" s="524"/>
      <c r="M173" s="524"/>
      <c r="N173" s="524"/>
      <c r="O173" s="524"/>
      <c r="P173" s="524"/>
      <c r="Q173" s="524"/>
      <c r="R173" s="524"/>
      <c r="S173" s="524"/>
      <c r="T173" s="524"/>
      <c r="U173" s="524"/>
      <c r="V173" s="524"/>
      <c r="W173" s="524"/>
      <c r="X173" s="524"/>
    </row>
    <row r="174" spans="1:24" ht="31.5" customHeight="1">
      <c r="A174" s="668" t="s">
        <v>761</v>
      </c>
      <c r="B174" s="1059" t="s">
        <v>633</v>
      </c>
      <c r="C174" s="1059"/>
      <c r="D174" s="1059"/>
      <c r="E174" s="1060"/>
      <c r="F174" s="515"/>
      <c r="G174" s="1061"/>
      <c r="H174" s="1062"/>
      <c r="I174" s="515"/>
      <c r="J174" s="524"/>
      <c r="K174" s="524"/>
      <c r="L174" s="524"/>
      <c r="M174" s="524"/>
      <c r="N174" s="524"/>
      <c r="O174" s="524"/>
      <c r="P174" s="524"/>
      <c r="Q174" s="524"/>
      <c r="R174" s="524"/>
      <c r="S174" s="524"/>
      <c r="T174" s="524"/>
      <c r="U174" s="524"/>
      <c r="V174" s="524"/>
      <c r="W174" s="524"/>
      <c r="X174" s="524"/>
    </row>
    <row r="175" spans="1:24" ht="33" customHeight="1">
      <c r="A175" s="668" t="s">
        <v>762</v>
      </c>
      <c r="B175" s="1059" t="s">
        <v>763</v>
      </c>
      <c r="C175" s="1059"/>
      <c r="D175" s="1059"/>
      <c r="E175" s="1060"/>
      <c r="F175" s="515"/>
      <c r="G175" s="1061"/>
      <c r="H175" s="1062"/>
      <c r="I175" s="515"/>
      <c r="J175" s="524"/>
      <c r="K175" s="524"/>
      <c r="L175" s="524"/>
      <c r="M175" s="524"/>
      <c r="N175" s="524"/>
      <c r="O175" s="524"/>
      <c r="P175" s="524"/>
      <c r="Q175" s="524"/>
      <c r="R175" s="524"/>
      <c r="S175" s="524"/>
      <c r="T175" s="524"/>
      <c r="U175" s="524"/>
      <c r="V175" s="524"/>
      <c r="W175" s="524"/>
      <c r="X175" s="524"/>
    </row>
    <row r="176" spans="1:24" ht="44.25" customHeight="1">
      <c r="A176" s="668" t="s">
        <v>752</v>
      </c>
      <c r="B176" s="1063" t="s">
        <v>764</v>
      </c>
      <c r="C176" s="1063"/>
      <c r="D176" s="1063"/>
      <c r="E176" s="1064"/>
      <c r="F176" s="515"/>
      <c r="G176" s="1061"/>
      <c r="H176" s="1062"/>
      <c r="I176" s="515"/>
      <c r="J176" s="524"/>
      <c r="K176" s="524"/>
      <c r="L176" s="524"/>
      <c r="M176" s="524"/>
      <c r="N176" s="524"/>
      <c r="O176" s="524"/>
      <c r="P176" s="524"/>
      <c r="Q176" s="524"/>
      <c r="R176" s="524"/>
      <c r="S176" s="524"/>
      <c r="T176" s="524"/>
      <c r="U176" s="524"/>
      <c r="V176" s="524"/>
      <c r="W176" s="524"/>
      <c r="X176" s="524"/>
    </row>
    <row r="177" spans="1:24" ht="37.5" customHeight="1">
      <c r="A177" s="668" t="s">
        <v>753</v>
      </c>
      <c r="B177" s="1063" t="s">
        <v>765</v>
      </c>
      <c r="C177" s="1063"/>
      <c r="D177" s="1063"/>
      <c r="E177" s="1064"/>
      <c r="F177" s="515"/>
      <c r="G177" s="1061"/>
      <c r="H177" s="1062"/>
      <c r="I177" s="515"/>
      <c r="J177" s="524"/>
      <c r="K177" s="524"/>
      <c r="L177" s="524"/>
      <c r="M177" s="524"/>
      <c r="N177" s="524"/>
      <c r="O177" s="524"/>
      <c r="P177" s="524"/>
      <c r="Q177" s="524"/>
      <c r="R177" s="524"/>
      <c r="S177" s="524"/>
      <c r="T177" s="524"/>
      <c r="U177" s="524"/>
      <c r="V177" s="524"/>
      <c r="W177" s="524"/>
      <c r="X177" s="524"/>
    </row>
    <row r="178" spans="1:24" ht="33" customHeight="1">
      <c r="A178" s="1057" t="s">
        <v>789</v>
      </c>
      <c r="B178" s="1065" t="s">
        <v>634</v>
      </c>
      <c r="C178" s="1066"/>
      <c r="D178" s="1066"/>
      <c r="E178" s="1067"/>
      <c r="F178" s="517"/>
      <c r="G178" s="605"/>
      <c r="H178" s="516"/>
      <c r="I178" s="517"/>
    </row>
    <row r="179" spans="1:24" ht="39" customHeight="1">
      <c r="A179" s="1058"/>
      <c r="B179" s="1047" t="s">
        <v>635</v>
      </c>
      <c r="C179" s="1048"/>
      <c r="D179" s="1048"/>
      <c r="E179" s="1049"/>
      <c r="F179" s="682" t="s">
        <v>767</v>
      </c>
      <c r="G179" s="682" t="s">
        <v>767</v>
      </c>
      <c r="H179" s="607"/>
      <c r="I179" s="682" t="s">
        <v>767</v>
      </c>
    </row>
    <row r="180" spans="1:24" ht="16.5" customHeight="1">
      <c r="A180" s="85"/>
      <c r="B180" s="654"/>
      <c r="C180" s="654"/>
      <c r="D180" s="654"/>
      <c r="E180" s="654"/>
      <c r="F180" s="654"/>
      <c r="G180" s="654"/>
      <c r="H180" s="654"/>
      <c r="I180" s="654"/>
    </row>
    <row r="181" spans="1:24" ht="53.25" customHeight="1">
      <c r="A181" s="668">
        <v>5</v>
      </c>
      <c r="B181" s="1054" t="s">
        <v>783</v>
      </c>
      <c r="C181" s="1054"/>
      <c r="D181" s="1054"/>
      <c r="E181" s="1054"/>
      <c r="F181" s="1054"/>
      <c r="G181" s="1054"/>
      <c r="H181" s="1054"/>
      <c r="I181" s="657"/>
    </row>
    <row r="182" spans="1:24" ht="9" customHeight="1">
      <c r="A182" s="694"/>
      <c r="B182" s="1050"/>
      <c r="C182" s="1050"/>
      <c r="D182" s="1050"/>
      <c r="E182" s="1050"/>
      <c r="F182" s="1050"/>
      <c r="G182" s="1050"/>
      <c r="H182" s="1050"/>
      <c r="I182" s="1050"/>
    </row>
    <row r="183" spans="1:24" ht="61.5" customHeight="1">
      <c r="A183" s="668">
        <v>6</v>
      </c>
      <c r="B183" s="1054" t="s">
        <v>784</v>
      </c>
      <c r="C183" s="1054"/>
      <c r="D183" s="1054"/>
      <c r="E183" s="1054"/>
      <c r="F183" s="1054"/>
      <c r="G183" s="1054"/>
      <c r="H183" s="1054"/>
      <c r="I183" s="657"/>
    </row>
    <row r="184" spans="1:24" ht="15.75" customHeight="1">
      <c r="A184" s="1051"/>
      <c r="B184" s="1052"/>
      <c r="C184" s="1052"/>
      <c r="D184" s="1052"/>
      <c r="E184" s="1052"/>
      <c r="F184" s="1052"/>
      <c r="G184" s="1052"/>
      <c r="H184" s="1052"/>
      <c r="I184" s="1053"/>
    </row>
    <row r="185" spans="1:24" ht="72" customHeight="1">
      <c r="A185" s="668">
        <v>7</v>
      </c>
      <c r="B185" s="1054" t="s">
        <v>785</v>
      </c>
      <c r="C185" s="1054"/>
      <c r="D185" s="1054"/>
      <c r="E185" s="1054"/>
      <c r="F185" s="1054"/>
      <c r="G185" s="1054"/>
      <c r="H185" s="1054"/>
      <c r="I185" s="657"/>
    </row>
    <row r="186" spans="1:24" ht="45.75" customHeight="1">
      <c r="A186" s="674">
        <v>8</v>
      </c>
      <c r="B186" s="1048" t="s">
        <v>636</v>
      </c>
      <c r="C186" s="1048"/>
      <c r="D186" s="1048"/>
      <c r="E186" s="1049"/>
      <c r="F186" s="609"/>
      <c r="G186" s="705"/>
      <c r="H186" s="706"/>
      <c r="I186" s="609"/>
    </row>
    <row r="187" spans="1:24" ht="12.75" customHeight="1">
      <c r="A187" s="526"/>
      <c r="B187" s="391"/>
      <c r="C187" s="391"/>
      <c r="D187" s="391"/>
      <c r="E187" s="391"/>
      <c r="F187" s="391"/>
      <c r="G187" s="391"/>
      <c r="H187" s="391"/>
      <c r="I187" s="478"/>
      <c r="M187" s="697"/>
    </row>
    <row r="188" spans="1:24" s="394" customFormat="1" ht="24" customHeight="1">
      <c r="A188" s="702">
        <v>3</v>
      </c>
      <c r="B188" s="1034" t="s">
        <v>790</v>
      </c>
      <c r="C188" s="1034"/>
      <c r="D188" s="1034"/>
      <c r="E188" s="1034"/>
      <c r="F188" s="1034"/>
      <c r="G188" s="1034"/>
      <c r="H188" s="1034"/>
      <c r="I188" s="1034"/>
      <c r="M188" s="708"/>
    </row>
    <row r="189" spans="1:24" ht="24" customHeight="1">
      <c r="A189" s="694" t="s">
        <v>414</v>
      </c>
      <c r="B189" s="1035" t="s">
        <v>791</v>
      </c>
      <c r="C189" s="1035"/>
      <c r="D189" s="1035"/>
      <c r="E189" s="1035"/>
      <c r="F189" s="1035"/>
      <c r="G189" s="1035"/>
      <c r="H189" s="1035"/>
      <c r="I189" s="1035"/>
      <c r="M189" s="707"/>
    </row>
    <row r="190" spans="1:24" ht="73.5" customHeight="1">
      <c r="A190" s="694" t="s">
        <v>792</v>
      </c>
      <c r="B190" s="1036" t="s">
        <v>795</v>
      </c>
      <c r="C190" s="1036"/>
      <c r="D190" s="1036"/>
      <c r="E190" s="1036"/>
      <c r="F190" s="1036"/>
      <c r="G190" s="1036"/>
      <c r="H190" s="1036"/>
      <c r="I190" s="1036"/>
      <c r="M190" s="390"/>
    </row>
    <row r="191" spans="1:24" ht="30.75" customHeight="1">
      <c r="A191" s="694" t="s">
        <v>793</v>
      </c>
      <c r="B191" s="1037" t="s">
        <v>796</v>
      </c>
      <c r="C191" s="1037"/>
      <c r="D191" s="1037"/>
      <c r="E191" s="1037"/>
      <c r="F191" s="1037"/>
      <c r="G191" s="1037"/>
      <c r="H191" s="1037"/>
      <c r="I191" s="1037"/>
      <c r="M191" s="390"/>
    </row>
    <row r="192" spans="1:24" ht="230.25" customHeight="1">
      <c r="A192" s="694"/>
      <c r="B192" s="1038" t="s">
        <v>801</v>
      </c>
      <c r="C192" s="1038"/>
      <c r="D192" s="1038"/>
      <c r="E192" s="1038"/>
      <c r="F192" s="1038"/>
      <c r="G192" s="1038"/>
      <c r="H192" s="1038"/>
      <c r="I192" s="1038"/>
      <c r="M192" s="390"/>
    </row>
    <row r="193" spans="1:13" ht="10.5" customHeight="1">
      <c r="A193" s="694"/>
      <c r="B193" s="703"/>
      <c r="C193" s="703"/>
      <c r="D193" s="703"/>
      <c r="E193" s="703"/>
      <c r="F193" s="703"/>
      <c r="G193" s="703"/>
      <c r="H193" s="703"/>
      <c r="I193" s="703"/>
      <c r="M193" s="390"/>
    </row>
    <row r="194" spans="1:13" ht="66.75" customHeight="1">
      <c r="A194" s="694"/>
      <c r="B194" s="1039" t="s">
        <v>802</v>
      </c>
      <c r="C194" s="1040"/>
      <c r="D194" s="1040"/>
      <c r="E194" s="1040"/>
      <c r="F194" s="1040"/>
      <c r="G194" s="1040"/>
      <c r="H194" s="1040"/>
      <c r="I194" s="1040"/>
      <c r="M194" s="390"/>
    </row>
    <row r="195" spans="1:13" ht="12" customHeight="1">
      <c r="A195" s="694"/>
      <c r="B195" s="1041"/>
      <c r="C195" s="1041"/>
      <c r="D195" s="1041"/>
      <c r="E195" s="1041"/>
      <c r="F195" s="1041"/>
      <c r="G195" s="1041"/>
      <c r="H195" s="1041"/>
      <c r="I195" s="1041"/>
      <c r="M195" s="390"/>
    </row>
    <row r="196" spans="1:13" ht="44.25" customHeight="1">
      <c r="A196" s="668"/>
      <c r="B196" s="1042" t="s">
        <v>794</v>
      </c>
      <c r="C196" s="1043"/>
      <c r="D196" s="1043"/>
      <c r="E196" s="1043"/>
      <c r="F196" s="1043"/>
      <c r="G196" s="1043"/>
      <c r="H196" s="1043"/>
      <c r="I196" s="1044"/>
      <c r="M196" s="390"/>
    </row>
    <row r="197" spans="1:13" ht="23.25" customHeight="1">
      <c r="A197" s="668"/>
      <c r="B197" s="660"/>
      <c r="C197" s="661"/>
      <c r="D197" s="661"/>
      <c r="E197" s="661"/>
      <c r="F197" s="661"/>
      <c r="G197" s="661"/>
      <c r="H197" s="661"/>
      <c r="I197" s="661"/>
      <c r="M197" s="390"/>
    </row>
    <row r="198" spans="1:13" ht="20.25" customHeight="1">
      <c r="A198" s="696">
        <v>4</v>
      </c>
      <c r="B198" s="1045" t="s">
        <v>638</v>
      </c>
      <c r="C198" s="1046"/>
      <c r="D198" s="1046"/>
      <c r="E198" s="1046"/>
      <c r="F198" s="1046"/>
      <c r="G198" s="1046"/>
      <c r="H198" s="1046"/>
      <c r="I198" s="698"/>
      <c r="M198" s="390" t="str">
        <f>M21</f>
        <v>2 or more</v>
      </c>
    </row>
    <row r="199" spans="1:13" ht="29.25" customHeight="1">
      <c r="A199" s="695">
        <v>4.0999999999999996</v>
      </c>
      <c r="B199" s="1176" t="s">
        <v>607</v>
      </c>
      <c r="C199" s="1177"/>
      <c r="D199" s="1177"/>
      <c r="E199" s="1178"/>
      <c r="F199" s="1179"/>
      <c r="G199" s="1179"/>
      <c r="H199" s="1180"/>
      <c r="I199" s="478"/>
    </row>
    <row r="200" spans="1:13" ht="25.5" customHeight="1">
      <c r="A200" s="695" t="s">
        <v>639</v>
      </c>
      <c r="B200" s="1018" t="s">
        <v>640</v>
      </c>
      <c r="C200" s="1008"/>
      <c r="D200" s="1008"/>
      <c r="E200" s="1008"/>
      <c r="F200" s="1008"/>
      <c r="G200" s="1008"/>
      <c r="H200" s="1008"/>
      <c r="I200" s="478"/>
    </row>
    <row r="201" spans="1:13" ht="39.75" customHeight="1">
      <c r="A201" s="529"/>
      <c r="B201" s="530"/>
      <c r="C201" s="530"/>
      <c r="D201" s="487" t="s">
        <v>694</v>
      </c>
      <c r="E201" s="653"/>
      <c r="F201" s="997" t="s">
        <v>643</v>
      </c>
      <c r="G201" s="998"/>
      <c r="H201" s="999"/>
      <c r="I201" s="478"/>
    </row>
    <row r="202" spans="1:13" ht="17.25" customHeight="1">
      <c r="A202" s="531" t="s">
        <v>645</v>
      </c>
      <c r="B202" s="1181" t="s">
        <v>646</v>
      </c>
      <c r="C202" s="1181"/>
      <c r="D202" s="532"/>
      <c r="E202" s="592"/>
      <c r="F202" s="1025"/>
      <c r="G202" s="1026"/>
      <c r="H202" s="1027"/>
      <c r="I202" s="478"/>
    </row>
    <row r="203" spans="1:13" ht="37.5" customHeight="1">
      <c r="A203" s="531"/>
      <c r="B203" s="1028" t="s">
        <v>708</v>
      </c>
      <c r="C203" s="1029"/>
      <c r="D203" s="1030"/>
      <c r="E203" s="533"/>
      <c r="F203" s="994"/>
      <c r="G203" s="995"/>
      <c r="H203" s="996"/>
      <c r="I203" s="478"/>
    </row>
    <row r="204" spans="1:13" ht="15.75" hidden="1" customHeight="1">
      <c r="A204" s="536">
        <v>1</v>
      </c>
      <c r="B204" s="1174" t="s">
        <v>647</v>
      </c>
      <c r="C204" s="1182"/>
      <c r="D204" s="538"/>
      <c r="E204" s="591"/>
      <c r="F204" s="994"/>
      <c r="G204" s="995"/>
      <c r="H204" s="996"/>
      <c r="I204" s="478"/>
    </row>
    <row r="205" spans="1:13" ht="25.5" customHeight="1">
      <c r="A205" s="531">
        <v>1</v>
      </c>
      <c r="B205" s="994"/>
      <c r="C205" s="996"/>
      <c r="D205" s="593"/>
      <c r="E205" s="594"/>
      <c r="F205" s="994"/>
      <c r="G205" s="995"/>
      <c r="H205" s="996"/>
    </row>
    <row r="206" spans="1:13" ht="29.25" customHeight="1">
      <c r="A206" s="531">
        <v>2</v>
      </c>
      <c r="B206" s="994"/>
      <c r="C206" s="996"/>
      <c r="D206" s="593"/>
      <c r="E206" s="594"/>
      <c r="F206" s="994"/>
      <c r="G206" s="995"/>
      <c r="H206" s="996"/>
      <c r="I206" s="478"/>
    </row>
    <row r="207" spans="1:13" ht="28.5" customHeight="1">
      <c r="A207" s="531">
        <v>3</v>
      </c>
      <c r="B207" s="994"/>
      <c r="C207" s="996"/>
      <c r="D207" s="593"/>
      <c r="E207" s="594"/>
      <c r="F207" s="994"/>
      <c r="G207" s="995"/>
      <c r="H207" s="996"/>
      <c r="I207" s="478"/>
    </row>
    <row r="208" spans="1:13" ht="32.25" customHeight="1">
      <c r="A208" s="531">
        <v>4</v>
      </c>
      <c r="B208" s="994"/>
      <c r="C208" s="996"/>
      <c r="D208" s="593"/>
      <c r="E208" s="594"/>
      <c r="F208" s="994"/>
      <c r="G208" s="995"/>
      <c r="H208" s="996"/>
      <c r="I208" s="478"/>
    </row>
    <row r="209" spans="1:9" ht="35.25" customHeight="1">
      <c r="A209" s="531">
        <v>5</v>
      </c>
      <c r="B209" s="994"/>
      <c r="C209" s="996"/>
      <c r="D209" s="593"/>
      <c r="E209" s="594"/>
      <c r="F209" s="994"/>
      <c r="G209" s="995"/>
      <c r="H209" s="996"/>
      <c r="I209" s="478"/>
    </row>
    <row r="210" spans="1:9" ht="29.25" customHeight="1">
      <c r="A210" s="489"/>
      <c r="B210" s="527"/>
      <c r="C210" s="528"/>
      <c r="D210" s="528"/>
      <c r="E210" s="528"/>
      <c r="F210" s="528"/>
      <c r="G210" s="528"/>
      <c r="H210" s="528"/>
      <c r="I210" s="478"/>
    </row>
    <row r="211" spans="1:9" ht="20.25" customHeight="1">
      <c r="A211" s="529" t="s">
        <v>597</v>
      </c>
      <c r="B211" s="1018" t="s">
        <v>654</v>
      </c>
      <c r="C211" s="1008"/>
      <c r="D211" s="1008"/>
      <c r="E211" s="1008"/>
      <c r="F211" s="1008"/>
      <c r="G211" s="1008"/>
      <c r="H211" s="1008"/>
      <c r="I211" s="478"/>
    </row>
    <row r="212" spans="1:9" ht="47.25" customHeight="1">
      <c r="A212" s="529"/>
      <c r="B212" s="547"/>
      <c r="C212" s="530"/>
      <c r="D212" s="487" t="s">
        <v>695</v>
      </c>
      <c r="E212" s="653"/>
      <c r="F212" s="997" t="s">
        <v>643</v>
      </c>
      <c r="G212" s="998"/>
      <c r="H212" s="999"/>
      <c r="I212" s="478"/>
    </row>
    <row r="213" spans="1:9" ht="17.25" customHeight="1">
      <c r="A213" s="531" t="s">
        <v>645</v>
      </c>
      <c r="B213" s="1024" t="s">
        <v>646</v>
      </c>
      <c r="C213" s="1013"/>
      <c r="D213" s="548"/>
      <c r="E213" s="592"/>
      <c r="F213" s="1025"/>
      <c r="G213" s="1026"/>
      <c r="H213" s="1027"/>
      <c r="I213" s="478"/>
    </row>
    <row r="214" spans="1:9" ht="34.5" customHeight="1">
      <c r="A214" s="531"/>
      <c r="B214" s="1028" t="s">
        <v>708</v>
      </c>
      <c r="C214" s="1029"/>
      <c r="D214" s="1030"/>
      <c r="E214" s="533"/>
      <c r="F214" s="1031"/>
      <c r="G214" s="1032"/>
      <c r="H214" s="1033"/>
      <c r="I214" s="478"/>
    </row>
    <row r="215" spans="1:9" ht="30" customHeight="1">
      <c r="A215" s="536">
        <v>1</v>
      </c>
      <c r="B215" s="994"/>
      <c r="C215" s="996"/>
      <c r="D215" s="538"/>
      <c r="E215" s="594"/>
      <c r="F215" s="994"/>
      <c r="G215" s="995"/>
      <c r="H215" s="996"/>
      <c r="I215" s="478"/>
    </row>
    <row r="216" spans="1:9" ht="28.5" customHeight="1">
      <c r="A216" s="531">
        <v>2</v>
      </c>
      <c r="B216" s="994"/>
      <c r="C216" s="996"/>
      <c r="D216" s="538"/>
      <c r="E216" s="594"/>
      <c r="F216" s="994"/>
      <c r="G216" s="995"/>
      <c r="H216" s="996"/>
    </row>
    <row r="217" spans="1:9" ht="27.75" customHeight="1">
      <c r="A217" s="531">
        <v>3</v>
      </c>
      <c r="B217" s="994"/>
      <c r="C217" s="996"/>
      <c r="D217" s="538"/>
      <c r="E217" s="594"/>
      <c r="F217" s="994"/>
      <c r="G217" s="995"/>
      <c r="H217" s="996"/>
      <c r="I217" s="478"/>
    </row>
    <row r="218" spans="1:9" ht="30" customHeight="1">
      <c r="A218" s="531">
        <v>4</v>
      </c>
      <c r="B218" s="994"/>
      <c r="C218" s="996"/>
      <c r="D218" s="538"/>
      <c r="E218" s="594"/>
      <c r="F218" s="994"/>
      <c r="G218" s="995"/>
      <c r="H218" s="996"/>
      <c r="I218" s="478"/>
    </row>
    <row r="219" spans="1:9" ht="30.75" customHeight="1">
      <c r="A219" s="531">
        <v>5</v>
      </c>
      <c r="B219" s="994"/>
      <c r="C219" s="996"/>
      <c r="D219" s="538"/>
      <c r="E219" s="594"/>
      <c r="F219" s="994"/>
      <c r="G219" s="995"/>
      <c r="H219" s="996"/>
      <c r="I219" s="478"/>
    </row>
    <row r="220" spans="1:9" ht="51" customHeight="1">
      <c r="A220" s="531"/>
      <c r="B220" s="1000" t="s">
        <v>656</v>
      </c>
      <c r="C220" s="1001"/>
      <c r="D220" s="538"/>
      <c r="E220" s="613"/>
      <c r="F220" s="594"/>
      <c r="G220" s="594"/>
      <c r="H220" s="595"/>
      <c r="I220" s="478"/>
    </row>
    <row r="221" spans="1:9" ht="16.5" customHeight="1">
      <c r="A221" s="549"/>
      <c r="B221" s="550"/>
      <c r="C221" s="550"/>
      <c r="D221" s="521"/>
      <c r="E221" s="521"/>
      <c r="F221" s="521"/>
      <c r="G221" s="521"/>
      <c r="H221" s="521"/>
      <c r="I221" s="478"/>
    </row>
    <row r="222" spans="1:9" ht="16.5" customHeight="1">
      <c r="A222" s="529" t="s">
        <v>657</v>
      </c>
      <c r="B222" s="1002" t="s">
        <v>658</v>
      </c>
      <c r="C222" s="1003"/>
      <c r="D222" s="551"/>
      <c r="E222" s="1004"/>
      <c r="F222" s="1005"/>
      <c r="G222" s="1006"/>
      <c r="H222" s="1007"/>
      <c r="I222" s="478"/>
    </row>
    <row r="223" spans="1:9" ht="34.5" customHeight="1">
      <c r="A223" s="529"/>
      <c r="B223" s="1008"/>
      <c r="C223" s="1002"/>
      <c r="D223" s="552" t="s">
        <v>696</v>
      </c>
      <c r="E223" s="1009" t="s">
        <v>643</v>
      </c>
      <c r="F223" s="1010"/>
      <c r="G223" s="1010"/>
      <c r="H223" s="1011"/>
      <c r="I223" s="478"/>
    </row>
    <row r="224" spans="1:9" ht="56.25" customHeight="1">
      <c r="A224" s="531"/>
      <c r="B224" s="992" t="s">
        <v>660</v>
      </c>
      <c r="C224" s="993"/>
      <c r="D224" s="538"/>
      <c r="E224" s="994"/>
      <c r="F224" s="995"/>
      <c r="G224" s="995"/>
      <c r="H224" s="996"/>
    </row>
    <row r="225" spans="1:9" ht="15.75" customHeight="1">
      <c r="A225" s="531"/>
      <c r="B225" s="1012" t="s">
        <v>661</v>
      </c>
      <c r="C225" s="1013"/>
      <c r="D225" s="548"/>
      <c r="E225" s="1014"/>
      <c r="F225" s="1015"/>
      <c r="G225" s="1016"/>
      <c r="H225" s="1017"/>
      <c r="I225" s="478"/>
    </row>
    <row r="226" spans="1:9" ht="79.5" customHeight="1">
      <c r="A226" s="614"/>
      <c r="B226" s="992" t="s">
        <v>662</v>
      </c>
      <c r="C226" s="993"/>
      <c r="D226" s="538"/>
      <c r="E226" s="994"/>
      <c r="F226" s="995"/>
      <c r="G226" s="995"/>
      <c r="H226" s="996"/>
      <c r="I226" s="478"/>
    </row>
    <row r="227" spans="1:9" ht="14.25" customHeight="1">
      <c r="A227" s="616"/>
      <c r="B227" s="662"/>
      <c r="C227" s="662"/>
      <c r="D227" s="662"/>
      <c r="G227" s="662"/>
    </row>
    <row r="228" spans="1:9" ht="23.25" customHeight="1">
      <c r="A228" s="696">
        <v>5</v>
      </c>
      <c r="B228" s="1045" t="s">
        <v>797</v>
      </c>
      <c r="C228" s="1046"/>
      <c r="D228" s="1046"/>
      <c r="E228" s="1046"/>
      <c r="F228" s="1046"/>
      <c r="G228" s="1046"/>
      <c r="H228" s="1046"/>
      <c r="I228" s="699"/>
    </row>
    <row r="229" spans="1:9" ht="32.25" customHeight="1">
      <c r="A229" s="695">
        <v>5.0999999999999996</v>
      </c>
      <c r="B229" s="1176" t="s">
        <v>607</v>
      </c>
      <c r="C229" s="1177"/>
      <c r="D229" s="1177"/>
      <c r="E229" s="1178"/>
      <c r="F229" s="1179"/>
      <c r="G229" s="1179"/>
      <c r="H229" s="1180"/>
    </row>
    <row r="230" spans="1:9" ht="23.25" customHeight="1">
      <c r="A230" s="695" t="s">
        <v>639</v>
      </c>
      <c r="B230" s="1018" t="s">
        <v>640</v>
      </c>
      <c r="C230" s="1008"/>
      <c r="D230" s="1008"/>
      <c r="E230" s="1008"/>
      <c r="F230" s="1008"/>
      <c r="G230" s="1008"/>
      <c r="H230" s="1008"/>
    </row>
    <row r="231" spans="1:9" ht="14.25" customHeight="1">
      <c r="A231" s="529"/>
      <c r="B231" s="530"/>
      <c r="C231" s="530"/>
      <c r="D231" s="659"/>
      <c r="E231" s="1019"/>
      <c r="F231" s="1021" t="s">
        <v>643</v>
      </c>
      <c r="G231" s="1022"/>
      <c r="H231" s="1023"/>
    </row>
    <row r="232" spans="1:9" ht="47.25" customHeight="1">
      <c r="A232" s="529"/>
      <c r="B232" s="530"/>
      <c r="C232" s="530"/>
      <c r="D232" s="659" t="s">
        <v>694</v>
      </c>
      <c r="E232" s="1020"/>
      <c r="F232" s="997"/>
      <c r="G232" s="998"/>
      <c r="H232" s="999"/>
    </row>
    <row r="233" spans="1:9" ht="23.25" customHeight="1">
      <c r="A233" s="531" t="s">
        <v>645</v>
      </c>
      <c r="B233" s="1181" t="s">
        <v>646</v>
      </c>
      <c r="C233" s="1181"/>
      <c r="D233" s="532"/>
      <c r="E233" s="592"/>
      <c r="F233" s="1025"/>
      <c r="G233" s="1026"/>
      <c r="H233" s="1027"/>
    </row>
    <row r="234" spans="1:9" ht="42.75" customHeight="1">
      <c r="A234" s="531"/>
      <c r="B234" s="1028" t="s">
        <v>708</v>
      </c>
      <c r="C234" s="1029"/>
      <c r="D234" s="1030"/>
      <c r="E234" s="533"/>
      <c r="F234" s="994"/>
      <c r="G234" s="995"/>
      <c r="H234" s="996"/>
    </row>
    <row r="235" spans="1:9" ht="27" hidden="1" customHeight="1">
      <c r="A235" s="536">
        <v>1</v>
      </c>
      <c r="B235" s="1174" t="s">
        <v>647</v>
      </c>
      <c r="C235" s="1182"/>
      <c r="D235" s="646"/>
      <c r="E235" s="591"/>
      <c r="F235" s="994"/>
      <c r="G235" s="995"/>
      <c r="H235" s="996"/>
    </row>
    <row r="236" spans="1:9" ht="24" customHeight="1">
      <c r="A236" s="531">
        <v>1</v>
      </c>
      <c r="B236" s="994"/>
      <c r="C236" s="996"/>
      <c r="D236" s="646"/>
      <c r="E236" s="651"/>
      <c r="F236" s="994"/>
      <c r="G236" s="995"/>
      <c r="H236" s="996"/>
    </row>
    <row r="237" spans="1:9" ht="26.25" customHeight="1">
      <c r="A237" s="531">
        <v>2</v>
      </c>
      <c r="B237" s="994"/>
      <c r="C237" s="996"/>
      <c r="D237" s="646"/>
      <c r="E237" s="651"/>
      <c r="F237" s="994"/>
      <c r="G237" s="995"/>
      <c r="H237" s="996"/>
    </row>
    <row r="238" spans="1:9" ht="23.25" customHeight="1">
      <c r="A238" s="531">
        <v>3</v>
      </c>
      <c r="B238" s="994"/>
      <c r="C238" s="996"/>
      <c r="D238" s="646"/>
      <c r="E238" s="651"/>
      <c r="F238" s="994"/>
      <c r="G238" s="995"/>
      <c r="H238" s="996"/>
    </row>
    <row r="239" spans="1:9" ht="22.5" customHeight="1">
      <c r="A239" s="531">
        <v>4</v>
      </c>
      <c r="B239" s="994"/>
      <c r="C239" s="996"/>
      <c r="D239" s="646"/>
      <c r="E239" s="651"/>
      <c r="F239" s="994"/>
      <c r="G239" s="995"/>
      <c r="H239" s="996"/>
    </row>
    <row r="240" spans="1:9" ht="26.25" customHeight="1">
      <c r="A240" s="531">
        <v>5</v>
      </c>
      <c r="B240" s="994"/>
      <c r="C240" s="996"/>
      <c r="D240" s="646"/>
      <c r="E240" s="651"/>
      <c r="F240" s="994"/>
      <c r="G240" s="995"/>
      <c r="H240" s="996"/>
    </row>
    <row r="241" spans="1:8" ht="14.25" customHeight="1">
      <c r="A241" s="489"/>
      <c r="B241" s="650"/>
      <c r="C241" s="651"/>
      <c r="D241" s="651"/>
      <c r="E241" s="651"/>
      <c r="F241" s="651"/>
      <c r="G241" s="651"/>
      <c r="H241" s="651"/>
    </row>
    <row r="242" spans="1:8" ht="21.75" customHeight="1">
      <c r="A242" s="529" t="s">
        <v>597</v>
      </c>
      <c r="B242" s="1018" t="s">
        <v>654</v>
      </c>
      <c r="C242" s="1008"/>
      <c r="D242" s="1008"/>
      <c r="E242" s="1008"/>
      <c r="F242" s="1008"/>
      <c r="G242" s="1008"/>
      <c r="H242" s="1008"/>
    </row>
    <row r="243" spans="1:8" ht="21.75" customHeight="1">
      <c r="A243" s="529"/>
      <c r="B243" s="547"/>
      <c r="C243" s="530"/>
      <c r="D243" s="659"/>
      <c r="E243" s="1019"/>
      <c r="F243" s="1021" t="s">
        <v>643</v>
      </c>
      <c r="G243" s="1022"/>
      <c r="H243" s="1023"/>
    </row>
    <row r="244" spans="1:8" ht="43.5" customHeight="1">
      <c r="A244" s="529"/>
      <c r="B244" s="547"/>
      <c r="C244" s="530"/>
      <c r="D244" s="659" t="s">
        <v>695</v>
      </c>
      <c r="E244" s="1020"/>
      <c r="F244" s="997"/>
      <c r="G244" s="998"/>
      <c r="H244" s="999"/>
    </row>
    <row r="245" spans="1:8" ht="23.25" customHeight="1">
      <c r="A245" s="531" t="s">
        <v>645</v>
      </c>
      <c r="B245" s="1024" t="s">
        <v>646</v>
      </c>
      <c r="C245" s="1013"/>
      <c r="D245" s="648"/>
      <c r="E245" s="592"/>
      <c r="F245" s="1025"/>
      <c r="G245" s="1026"/>
      <c r="H245" s="1027"/>
    </row>
    <row r="246" spans="1:8" ht="44.25" customHeight="1">
      <c r="A246" s="531"/>
      <c r="B246" s="1028" t="s">
        <v>708</v>
      </c>
      <c r="C246" s="1029"/>
      <c r="D246" s="1030"/>
      <c r="E246" s="533"/>
      <c r="F246" s="1031"/>
      <c r="G246" s="1032"/>
      <c r="H246" s="1033"/>
    </row>
    <row r="247" spans="1:8" ht="23.25" customHeight="1">
      <c r="A247" s="536">
        <v>1</v>
      </c>
      <c r="B247" s="994"/>
      <c r="C247" s="996"/>
      <c r="D247" s="646"/>
      <c r="E247" s="651"/>
      <c r="F247" s="994"/>
      <c r="G247" s="995"/>
      <c r="H247" s="996"/>
    </row>
    <row r="248" spans="1:8" ht="30" customHeight="1">
      <c r="A248" s="531">
        <v>2</v>
      </c>
      <c r="B248" s="994"/>
      <c r="C248" s="996"/>
      <c r="D248" s="646"/>
      <c r="E248" s="651"/>
      <c r="F248" s="994"/>
      <c r="G248" s="995"/>
      <c r="H248" s="996"/>
    </row>
    <row r="249" spans="1:8" ht="27.75" customHeight="1">
      <c r="A249" s="531">
        <v>3</v>
      </c>
      <c r="B249" s="994"/>
      <c r="C249" s="996"/>
      <c r="D249" s="646"/>
      <c r="E249" s="651"/>
      <c r="F249" s="994"/>
      <c r="G249" s="995"/>
      <c r="H249" s="996"/>
    </row>
    <row r="250" spans="1:8" ht="27" customHeight="1">
      <c r="A250" s="531">
        <v>4</v>
      </c>
      <c r="B250" s="994"/>
      <c r="C250" s="996"/>
      <c r="D250" s="646"/>
      <c r="E250" s="651"/>
      <c r="F250" s="994"/>
      <c r="G250" s="995"/>
      <c r="H250" s="996"/>
    </row>
    <row r="251" spans="1:8" ht="27.75" customHeight="1">
      <c r="A251" s="531">
        <v>5</v>
      </c>
      <c r="B251" s="994"/>
      <c r="C251" s="996"/>
      <c r="D251" s="646"/>
      <c r="E251" s="651"/>
      <c r="F251" s="994"/>
      <c r="G251" s="995"/>
      <c r="H251" s="996"/>
    </row>
    <row r="252" spans="1:8" ht="47.25" customHeight="1">
      <c r="A252" s="531"/>
      <c r="B252" s="1000" t="s">
        <v>656</v>
      </c>
      <c r="C252" s="1001"/>
      <c r="D252" s="646"/>
      <c r="E252" s="613"/>
      <c r="F252" s="651"/>
      <c r="G252" s="651"/>
      <c r="H252" s="652"/>
    </row>
    <row r="253" spans="1:8" ht="14.25" customHeight="1">
      <c r="A253" s="549"/>
      <c r="B253" s="550"/>
      <c r="C253" s="550"/>
      <c r="D253" s="521"/>
      <c r="E253" s="521"/>
      <c r="F253" s="521"/>
      <c r="G253" s="521"/>
      <c r="H253" s="521"/>
    </row>
    <row r="254" spans="1:8" ht="14.25" customHeight="1">
      <c r="A254" s="529" t="s">
        <v>657</v>
      </c>
      <c r="B254" s="1002" t="s">
        <v>658</v>
      </c>
      <c r="C254" s="1003"/>
      <c r="D254" s="649"/>
      <c r="E254" s="1004"/>
      <c r="F254" s="1005"/>
      <c r="G254" s="1006"/>
      <c r="H254" s="1007"/>
    </row>
    <row r="255" spans="1:8" ht="39.75" customHeight="1">
      <c r="A255" s="529"/>
      <c r="B255" s="1008"/>
      <c r="C255" s="1002"/>
      <c r="D255" s="647" t="s">
        <v>696</v>
      </c>
      <c r="E255" s="1009" t="s">
        <v>643</v>
      </c>
      <c r="F255" s="1010"/>
      <c r="G255" s="1010"/>
      <c r="H255" s="1011"/>
    </row>
    <row r="256" spans="1:8" ht="59.25" customHeight="1">
      <c r="A256" s="531"/>
      <c r="B256" s="992" t="s">
        <v>660</v>
      </c>
      <c r="C256" s="993"/>
      <c r="D256" s="646"/>
      <c r="E256" s="994"/>
      <c r="F256" s="995"/>
      <c r="G256" s="995"/>
      <c r="H256" s="996"/>
    </row>
    <row r="257" spans="1:9" ht="21" customHeight="1">
      <c r="A257" s="531"/>
      <c r="B257" s="1012" t="s">
        <v>661</v>
      </c>
      <c r="C257" s="1013"/>
      <c r="D257" s="648"/>
      <c r="E257" s="1014"/>
      <c r="F257" s="1015"/>
      <c r="G257" s="1016"/>
      <c r="H257" s="1017"/>
    </row>
    <row r="258" spans="1:9" ht="57" customHeight="1">
      <c r="A258" s="614"/>
      <c r="B258" s="992" t="s">
        <v>662</v>
      </c>
      <c r="C258" s="993"/>
      <c r="D258" s="646"/>
      <c r="E258" s="994"/>
      <c r="F258" s="995"/>
      <c r="G258" s="995"/>
      <c r="H258" s="996"/>
    </row>
    <row r="259" spans="1:9" ht="14.25" customHeight="1">
      <c r="A259" s="616"/>
      <c r="B259" s="472"/>
      <c r="C259" s="472"/>
      <c r="D259" s="472"/>
      <c r="G259" s="472"/>
    </row>
    <row r="260" spans="1:9" ht="19.5" hidden="1" customHeight="1">
      <c r="A260" s="615"/>
      <c r="B260" s="1008" t="e">
        <f>IF(AND(#REF!=2,M198=1),"Name of Other Partner of JV",IF(AND(#REF!=2,M198="2 or more"),"Name of Other Partner-1 of JV",""))</f>
        <v>#REF!</v>
      </c>
      <c r="C260" s="1008"/>
      <c r="D260" s="1008"/>
      <c r="E260" s="1170" t="e">
        <f>'[11]Name of Bidder'!C18</f>
        <v>#REF!</v>
      </c>
      <c r="F260" s="1171"/>
      <c r="G260" s="1171"/>
      <c r="H260" s="1172"/>
      <c r="I260" s="478"/>
    </row>
    <row r="261" spans="1:9" ht="29.25" hidden="1" customHeight="1">
      <c r="A261" s="489" t="s">
        <v>639</v>
      </c>
      <c r="B261" s="1018" t="s">
        <v>640</v>
      </c>
      <c r="C261" s="1008"/>
      <c r="D261" s="1008"/>
      <c r="E261" s="1008"/>
      <c r="F261" s="1008"/>
      <c r="G261" s="1008"/>
      <c r="H261" s="1008"/>
      <c r="I261" s="478"/>
    </row>
    <row r="262" spans="1:9" ht="19.5" hidden="1" customHeight="1">
      <c r="A262" s="529"/>
      <c r="B262" s="547"/>
      <c r="C262" s="553"/>
      <c r="D262" s="554"/>
      <c r="E262" s="1021" t="s">
        <v>641</v>
      </c>
      <c r="F262" s="1023" t="s">
        <v>642</v>
      </c>
      <c r="G262" s="1021" t="s">
        <v>643</v>
      </c>
      <c r="H262" s="1023"/>
      <c r="I262" s="478"/>
    </row>
    <row r="263" spans="1:9" ht="47.25" hidden="1" customHeight="1">
      <c r="A263" s="529"/>
      <c r="B263" s="547"/>
      <c r="C263" s="553"/>
      <c r="D263" s="488" t="s">
        <v>644</v>
      </c>
      <c r="E263" s="1165"/>
      <c r="F263" s="1166"/>
      <c r="G263" s="1165"/>
      <c r="H263" s="1166"/>
      <c r="I263" s="478"/>
    </row>
    <row r="264" spans="1:9" ht="17.25" hidden="1" customHeight="1">
      <c r="A264" s="531" t="s">
        <v>645</v>
      </c>
      <c r="B264" s="1028" t="s">
        <v>646</v>
      </c>
      <c r="C264" s="1167"/>
      <c r="D264" s="555"/>
      <c r="E264" s="1151"/>
      <c r="F264" s="1152"/>
      <c r="G264" s="1151"/>
      <c r="H264" s="1152"/>
      <c r="I264" s="478"/>
    </row>
    <row r="265" spans="1:9" ht="17.25" hidden="1" customHeight="1">
      <c r="A265" s="531"/>
      <c r="B265" s="1028" t="s">
        <v>663</v>
      </c>
      <c r="C265" s="1029"/>
      <c r="D265" s="1167"/>
      <c r="E265" s="533" t="s">
        <v>549</v>
      </c>
      <c r="F265" s="534"/>
      <c r="G265" s="534"/>
      <c r="H265" s="535"/>
      <c r="I265" s="478"/>
    </row>
    <row r="266" spans="1:9" ht="15.75" hidden="1" customHeight="1">
      <c r="A266" s="531">
        <v>1</v>
      </c>
      <c r="B266" s="1174" t="s">
        <v>648</v>
      </c>
      <c r="C266" s="1175"/>
      <c r="D266" s="540"/>
      <c r="E266" s="541"/>
      <c r="F266" s="542"/>
      <c r="G266" s="1159"/>
      <c r="H266" s="1160"/>
      <c r="I266" s="478"/>
    </row>
    <row r="267" spans="1:9" ht="15.75" hidden="1" customHeight="1">
      <c r="A267" s="531">
        <v>2</v>
      </c>
      <c r="B267" s="1174" t="s">
        <v>649</v>
      </c>
      <c r="C267" s="1175"/>
      <c r="D267" s="540"/>
      <c r="E267" s="541"/>
      <c r="F267" s="542"/>
      <c r="G267" s="1159"/>
      <c r="H267" s="1160"/>
    </row>
    <row r="268" spans="1:9" ht="15.75" hidden="1" customHeight="1">
      <c r="A268" s="531">
        <v>3</v>
      </c>
      <c r="B268" s="537" t="s">
        <v>650</v>
      </c>
      <c r="C268" s="539"/>
      <c r="D268" s="540"/>
      <c r="E268" s="541"/>
      <c r="F268" s="542"/>
      <c r="G268" s="1159"/>
      <c r="H268" s="1160"/>
      <c r="I268" s="478"/>
    </row>
    <row r="269" spans="1:9" ht="16.5" hidden="1" customHeight="1">
      <c r="A269" s="531">
        <v>4</v>
      </c>
      <c r="B269" s="537" t="s">
        <v>651</v>
      </c>
      <c r="C269" s="539"/>
      <c r="D269" s="540"/>
      <c r="E269" s="541"/>
      <c r="F269" s="542"/>
      <c r="G269" s="1159"/>
      <c r="H269" s="1160"/>
      <c r="I269" s="478"/>
    </row>
    <row r="270" spans="1:9" hidden="1">
      <c r="A270" s="531">
        <v>5</v>
      </c>
      <c r="B270" s="537" t="s">
        <v>652</v>
      </c>
      <c r="C270" s="539"/>
      <c r="D270" s="540"/>
      <c r="E270" s="541"/>
      <c r="F270" s="542"/>
      <c r="G270" s="1159"/>
      <c r="H270" s="1160"/>
      <c r="I270" s="478"/>
    </row>
    <row r="271" spans="1:9" ht="19.5" hidden="1" customHeight="1">
      <c r="A271" s="531">
        <v>6</v>
      </c>
      <c r="B271" s="537" t="s">
        <v>664</v>
      </c>
      <c r="C271" s="539"/>
      <c r="D271" s="543"/>
      <c r="E271" s="544"/>
      <c r="F271" s="545"/>
      <c r="G271" s="1161"/>
      <c r="H271" s="1162"/>
      <c r="I271" s="478"/>
    </row>
    <row r="272" spans="1:9" ht="32.25" hidden="1" customHeight="1">
      <c r="A272" s="546"/>
      <c r="B272" s="1163" t="s">
        <v>653</v>
      </c>
      <c r="C272" s="1163"/>
      <c r="D272" s="1163"/>
      <c r="E272" s="1163"/>
      <c r="F272" s="1163"/>
      <c r="G272" s="1163"/>
      <c r="H272" s="1164"/>
      <c r="I272" s="478"/>
    </row>
    <row r="273" spans="1:9" ht="32.25" hidden="1" customHeight="1">
      <c r="A273" s="489"/>
      <c r="B273" s="556"/>
      <c r="C273" s="556"/>
      <c r="D273" s="556"/>
      <c r="E273" s="557"/>
      <c r="F273" s="557"/>
      <c r="G273" s="557"/>
      <c r="H273" s="557"/>
      <c r="I273" s="478"/>
    </row>
    <row r="274" spans="1:9" ht="32.25" hidden="1" customHeight="1">
      <c r="A274" s="489"/>
      <c r="B274" s="556"/>
      <c r="C274" s="556"/>
      <c r="D274" s="556"/>
      <c r="E274" s="557"/>
      <c r="F274" s="557"/>
      <c r="G274" s="557"/>
      <c r="H274" s="557"/>
      <c r="I274" s="478"/>
    </row>
    <row r="275" spans="1:9" ht="32.25" hidden="1" customHeight="1">
      <c r="A275" s="489"/>
      <c r="B275" s="556"/>
      <c r="C275" s="556"/>
      <c r="D275" s="556"/>
      <c r="E275" s="557"/>
      <c r="F275" s="557"/>
      <c r="G275" s="557"/>
      <c r="H275" s="557"/>
      <c r="I275" s="478"/>
    </row>
    <row r="276" spans="1:9" ht="32.25" hidden="1" customHeight="1">
      <c r="A276" s="489"/>
      <c r="B276" s="556"/>
      <c r="C276" s="556"/>
      <c r="D276" s="556"/>
      <c r="E276" s="557"/>
      <c r="F276" s="557"/>
      <c r="G276" s="557"/>
      <c r="H276" s="557"/>
      <c r="I276" s="478"/>
    </row>
    <row r="277" spans="1:9" ht="20.25" hidden="1" customHeight="1">
      <c r="A277" s="529" t="s">
        <v>597</v>
      </c>
      <c r="B277" s="1018" t="s">
        <v>654</v>
      </c>
      <c r="C277" s="1008"/>
      <c r="D277" s="1008"/>
      <c r="E277" s="1008"/>
      <c r="F277" s="1008"/>
      <c r="G277" s="1008"/>
      <c r="H277" s="1008"/>
      <c r="I277" s="478"/>
    </row>
    <row r="278" spans="1:9" ht="19.5" hidden="1" customHeight="1">
      <c r="A278" s="529"/>
      <c r="B278" s="558"/>
      <c r="C278" s="553"/>
      <c r="D278" s="554"/>
      <c r="E278" s="1021" t="s">
        <v>641</v>
      </c>
      <c r="F278" s="1023" t="s">
        <v>642</v>
      </c>
      <c r="G278" s="1021" t="s">
        <v>643</v>
      </c>
      <c r="H278" s="1023"/>
      <c r="I278" s="478"/>
    </row>
    <row r="279" spans="1:9" ht="47.25" hidden="1" customHeight="1">
      <c r="A279" s="529"/>
      <c r="B279" s="558"/>
      <c r="C279" s="553"/>
      <c r="D279" s="488" t="s">
        <v>655</v>
      </c>
      <c r="E279" s="1165"/>
      <c r="F279" s="1166"/>
      <c r="G279" s="1165"/>
      <c r="H279" s="1166"/>
      <c r="I279" s="478"/>
    </row>
    <row r="280" spans="1:9" ht="17.25" hidden="1" customHeight="1">
      <c r="A280" s="531" t="s">
        <v>645</v>
      </c>
      <c r="B280" s="1030" t="s">
        <v>646</v>
      </c>
      <c r="C280" s="1024"/>
      <c r="D280" s="559"/>
      <c r="E280" s="1151"/>
      <c r="F280" s="1152"/>
      <c r="G280" s="1153"/>
      <c r="H280" s="1154"/>
      <c r="I280" s="478"/>
    </row>
    <row r="281" spans="1:9" ht="17.25" hidden="1" customHeight="1">
      <c r="A281" s="531"/>
      <c r="B281" s="1029" t="s">
        <v>663</v>
      </c>
      <c r="C281" s="1029"/>
      <c r="D281" s="1030"/>
      <c r="E281" s="533" t="s">
        <v>549</v>
      </c>
      <c r="F281" s="534"/>
      <c r="G281" s="534"/>
      <c r="H281" s="535"/>
      <c r="I281" s="478"/>
    </row>
    <row r="282" spans="1:9" ht="15.75" hidden="1" customHeight="1">
      <c r="A282" s="531">
        <v>1</v>
      </c>
      <c r="B282" s="1155" t="s">
        <v>648</v>
      </c>
      <c r="C282" s="1156"/>
      <c r="D282" s="562"/>
      <c r="E282" s="563"/>
      <c r="F282" s="564"/>
      <c r="G282" s="1157"/>
      <c r="H282" s="1158"/>
      <c r="I282" s="478"/>
    </row>
    <row r="283" spans="1:9" ht="15.75" hidden="1" customHeight="1">
      <c r="A283" s="531">
        <v>2</v>
      </c>
      <c r="B283" s="1155" t="s">
        <v>649</v>
      </c>
      <c r="C283" s="1156"/>
      <c r="D283" s="565"/>
      <c r="E283" s="541"/>
      <c r="F283" s="542"/>
      <c r="G283" s="1145"/>
      <c r="H283" s="1146"/>
    </row>
    <row r="284" spans="1:9" ht="15.75" hidden="1" customHeight="1">
      <c r="A284" s="531">
        <v>3</v>
      </c>
      <c r="B284" s="560" t="s">
        <v>650</v>
      </c>
      <c r="C284" s="561"/>
      <c r="D284" s="565"/>
      <c r="E284" s="541"/>
      <c r="F284" s="542"/>
      <c r="G284" s="1145"/>
      <c r="H284" s="1146"/>
      <c r="I284" s="478"/>
    </row>
    <row r="285" spans="1:9" ht="16.5" hidden="1" customHeight="1">
      <c r="A285" s="531">
        <v>4</v>
      </c>
      <c r="B285" s="560" t="s">
        <v>651</v>
      </c>
      <c r="C285" s="561"/>
      <c r="D285" s="565"/>
      <c r="E285" s="541"/>
      <c r="F285" s="542"/>
      <c r="G285" s="1145"/>
      <c r="H285" s="1146"/>
      <c r="I285" s="478"/>
    </row>
    <row r="286" spans="1:9" ht="15.75" hidden="1" customHeight="1">
      <c r="A286" s="531">
        <v>5</v>
      </c>
      <c r="B286" s="560" t="s">
        <v>652</v>
      </c>
      <c r="C286" s="561"/>
      <c r="D286" s="565"/>
      <c r="E286" s="541"/>
      <c r="F286" s="542"/>
      <c r="G286" s="1145"/>
      <c r="H286" s="1146"/>
      <c r="I286" s="478"/>
    </row>
    <row r="287" spans="1:9" hidden="1">
      <c r="A287" s="531">
        <v>6</v>
      </c>
      <c r="B287" s="560" t="s">
        <v>664</v>
      </c>
      <c r="C287" s="561"/>
      <c r="D287" s="566"/>
      <c r="E287" s="544"/>
      <c r="F287" s="545"/>
      <c r="G287" s="1147"/>
      <c r="H287" s="1148"/>
      <c r="I287" s="478"/>
    </row>
    <row r="288" spans="1:9" ht="49.5" hidden="1" customHeight="1">
      <c r="A288" s="531"/>
      <c r="B288" s="1173" t="s">
        <v>653</v>
      </c>
      <c r="C288" s="1163"/>
      <c r="D288" s="1163"/>
      <c r="E288" s="1163"/>
      <c r="F288" s="1163"/>
      <c r="G288" s="1163"/>
      <c r="H288" s="1164"/>
      <c r="I288" s="478"/>
    </row>
    <row r="289" spans="1:9" ht="16.5" hidden="1" customHeight="1">
      <c r="A289" s="567"/>
      <c r="B289" s="550"/>
      <c r="C289" s="550"/>
      <c r="D289" s="521"/>
      <c r="E289" s="521"/>
      <c r="F289" s="521"/>
      <c r="G289" s="521"/>
      <c r="H289" s="521"/>
      <c r="I289" s="478"/>
    </row>
    <row r="290" spans="1:9" ht="16.5" hidden="1" customHeight="1">
      <c r="A290" s="529" t="s">
        <v>657</v>
      </c>
      <c r="B290" s="1002" t="s">
        <v>658</v>
      </c>
      <c r="C290" s="1003"/>
      <c r="D290" s="551"/>
      <c r="E290" s="1004"/>
      <c r="F290" s="1005"/>
      <c r="G290" s="1006"/>
      <c r="H290" s="1007"/>
      <c r="I290" s="478"/>
    </row>
    <row r="291" spans="1:9" ht="28.5" hidden="1" customHeight="1">
      <c r="A291" s="529"/>
      <c r="B291" s="1008"/>
      <c r="C291" s="1002"/>
      <c r="D291" s="552"/>
      <c r="E291" s="1009" t="s">
        <v>659</v>
      </c>
      <c r="F291" s="1011"/>
      <c r="G291" s="1143" t="s">
        <v>641</v>
      </c>
      <c r="H291" s="1144"/>
      <c r="I291" s="478"/>
    </row>
    <row r="292" spans="1:9" ht="56.25" hidden="1" customHeight="1">
      <c r="A292" s="531"/>
      <c r="B292" s="992" t="s">
        <v>660</v>
      </c>
      <c r="C292" s="993"/>
      <c r="D292" s="538"/>
      <c r="E292" s="1139"/>
      <c r="F292" s="1140"/>
      <c r="G292" s="1141"/>
      <c r="H292" s="1141"/>
    </row>
    <row r="293" spans="1:9" ht="15.75" hidden="1" customHeight="1">
      <c r="A293" s="531"/>
      <c r="B293" s="1012" t="s">
        <v>661</v>
      </c>
      <c r="C293" s="1013"/>
      <c r="D293" s="548"/>
      <c r="E293" s="1014"/>
      <c r="F293" s="1015"/>
      <c r="G293" s="1016"/>
      <c r="H293" s="1017"/>
      <c r="I293" s="478"/>
    </row>
    <row r="294" spans="1:9" ht="66.75" hidden="1" customHeight="1">
      <c r="A294" s="531"/>
      <c r="B294" s="992" t="s">
        <v>662</v>
      </c>
      <c r="C294" s="993"/>
      <c r="D294" s="538"/>
      <c r="E294" s="1139"/>
      <c r="F294" s="1140"/>
      <c r="G294" s="1141"/>
      <c r="H294" s="1141"/>
      <c r="I294" s="478"/>
    </row>
    <row r="295" spans="1:9" ht="20.25" hidden="1" customHeight="1">
      <c r="A295" s="536"/>
      <c r="B295" s="568"/>
      <c r="C295" s="568"/>
      <c r="D295" s="569"/>
      <c r="E295" s="569"/>
      <c r="F295" s="569"/>
      <c r="G295" s="569"/>
      <c r="H295" s="569"/>
      <c r="I295" s="478"/>
    </row>
    <row r="296" spans="1:9" ht="32.25" hidden="1" customHeight="1">
      <c r="A296" s="489"/>
      <c r="B296" s="1008" t="e">
        <f>IF(AND(#REF!=2,M198="2 or more"),"Name of Other Partner-2 of JV", "")</f>
        <v>#REF!</v>
      </c>
      <c r="C296" s="1008"/>
      <c r="D296" s="1008"/>
      <c r="E296" s="1170" t="e">
        <f>'[11]Name of Bidder'!C23</f>
        <v>#REF!</v>
      </c>
      <c r="F296" s="1171"/>
      <c r="G296" s="1171"/>
      <c r="H296" s="1172"/>
      <c r="I296" s="478"/>
    </row>
    <row r="297" spans="1:9" ht="29.25" hidden="1" customHeight="1">
      <c r="A297" s="489" t="s">
        <v>639</v>
      </c>
      <c r="B297" s="1018" t="s">
        <v>640</v>
      </c>
      <c r="C297" s="1008"/>
      <c r="D297" s="1008"/>
      <c r="E297" s="1008"/>
      <c r="F297" s="1008"/>
      <c r="G297" s="1008"/>
      <c r="H297" s="1008"/>
      <c r="I297" s="478"/>
    </row>
    <row r="298" spans="1:9" ht="19.5" hidden="1" customHeight="1">
      <c r="A298" s="529"/>
      <c r="B298" s="547"/>
      <c r="C298" s="553"/>
      <c r="D298" s="554"/>
      <c r="E298" s="1021" t="s">
        <v>641</v>
      </c>
      <c r="F298" s="1023" t="s">
        <v>642</v>
      </c>
      <c r="G298" s="1021" t="s">
        <v>643</v>
      </c>
      <c r="H298" s="1023"/>
      <c r="I298" s="478"/>
    </row>
    <row r="299" spans="1:9" ht="47.25" hidden="1" customHeight="1">
      <c r="A299" s="529"/>
      <c r="B299" s="547"/>
      <c r="C299" s="553"/>
      <c r="D299" s="488" t="s">
        <v>644</v>
      </c>
      <c r="E299" s="1165"/>
      <c r="F299" s="1166"/>
      <c r="G299" s="1165"/>
      <c r="H299" s="1166"/>
      <c r="I299" s="478"/>
    </row>
    <row r="300" spans="1:9" ht="17.25" hidden="1" customHeight="1">
      <c r="A300" s="531" t="s">
        <v>645</v>
      </c>
      <c r="B300" s="1028" t="s">
        <v>646</v>
      </c>
      <c r="C300" s="1167"/>
      <c r="D300" s="555"/>
      <c r="E300" s="1151"/>
      <c r="F300" s="1152"/>
      <c r="G300" s="1151"/>
      <c r="H300" s="1152"/>
      <c r="I300" s="478"/>
    </row>
    <row r="301" spans="1:9" ht="17.25" hidden="1" customHeight="1">
      <c r="A301" s="531"/>
      <c r="B301" s="1028" t="s">
        <v>663</v>
      </c>
      <c r="C301" s="1029"/>
      <c r="D301" s="1167"/>
      <c r="E301" s="533" t="s">
        <v>549</v>
      </c>
      <c r="F301" s="534"/>
      <c r="G301" s="534"/>
      <c r="H301" s="535"/>
      <c r="I301" s="478"/>
    </row>
    <row r="302" spans="1:9" ht="15.75" hidden="1" customHeight="1">
      <c r="A302" s="531">
        <v>1</v>
      </c>
      <c r="B302" s="1155" t="s">
        <v>648</v>
      </c>
      <c r="C302" s="1156"/>
      <c r="D302" s="570"/>
      <c r="E302" s="563"/>
      <c r="F302" s="564"/>
      <c r="G302" s="1168"/>
      <c r="H302" s="1169"/>
      <c r="I302" s="478"/>
    </row>
    <row r="303" spans="1:9" ht="15.75" hidden="1" customHeight="1">
      <c r="A303" s="531">
        <v>2</v>
      </c>
      <c r="B303" s="1155" t="s">
        <v>649</v>
      </c>
      <c r="C303" s="1156"/>
      <c r="D303" s="540"/>
      <c r="E303" s="541"/>
      <c r="F303" s="542"/>
      <c r="G303" s="1159"/>
      <c r="H303" s="1160"/>
    </row>
    <row r="304" spans="1:9" ht="15.75" hidden="1" customHeight="1">
      <c r="A304" s="531">
        <v>3</v>
      </c>
      <c r="B304" s="560" t="s">
        <v>650</v>
      </c>
      <c r="C304" s="561"/>
      <c r="D304" s="540"/>
      <c r="E304" s="541"/>
      <c r="F304" s="542"/>
      <c r="G304" s="1159"/>
      <c r="H304" s="1160"/>
      <c r="I304" s="478"/>
    </row>
    <row r="305" spans="1:9" ht="16.5" hidden="1" customHeight="1">
      <c r="A305" s="531">
        <v>4</v>
      </c>
      <c r="B305" s="560" t="s">
        <v>651</v>
      </c>
      <c r="C305" s="561"/>
      <c r="D305" s="540"/>
      <c r="E305" s="541"/>
      <c r="F305" s="542"/>
      <c r="G305" s="1159"/>
      <c r="H305" s="1160"/>
      <c r="I305" s="478"/>
    </row>
    <row r="306" spans="1:9" ht="15.75" hidden="1" customHeight="1">
      <c r="A306" s="531">
        <v>5</v>
      </c>
      <c r="B306" s="560" t="s">
        <v>652</v>
      </c>
      <c r="C306" s="561"/>
      <c r="D306" s="540"/>
      <c r="E306" s="541"/>
      <c r="F306" s="542"/>
      <c r="G306" s="1159"/>
      <c r="H306" s="1160"/>
      <c r="I306" s="478"/>
    </row>
    <row r="307" spans="1:9" hidden="1">
      <c r="A307" s="531">
        <v>6</v>
      </c>
      <c r="B307" s="560" t="s">
        <v>664</v>
      </c>
      <c r="C307" s="561"/>
      <c r="D307" s="543"/>
      <c r="E307" s="544"/>
      <c r="F307" s="545"/>
      <c r="G307" s="1161"/>
      <c r="H307" s="1162"/>
      <c r="I307" s="478"/>
    </row>
    <row r="308" spans="1:9" ht="32.25" hidden="1" customHeight="1">
      <c r="A308" s="546"/>
      <c r="B308" s="1163" t="s">
        <v>653</v>
      </c>
      <c r="C308" s="1163"/>
      <c r="D308" s="1163"/>
      <c r="E308" s="1163"/>
      <c r="F308" s="1163"/>
      <c r="G308" s="1163"/>
      <c r="H308" s="1164"/>
      <c r="I308" s="478"/>
    </row>
    <row r="309" spans="1:9" ht="32.25" hidden="1" customHeight="1">
      <c r="A309" s="489"/>
      <c r="B309" s="556"/>
      <c r="C309" s="556"/>
      <c r="D309" s="556"/>
      <c r="E309" s="557"/>
      <c r="F309" s="557"/>
      <c r="G309" s="557"/>
      <c r="H309" s="557"/>
      <c r="I309" s="478"/>
    </row>
    <row r="310" spans="1:9" ht="20.25" hidden="1" customHeight="1">
      <c r="A310" s="529" t="s">
        <v>597</v>
      </c>
      <c r="B310" s="1018" t="s">
        <v>654</v>
      </c>
      <c r="C310" s="1008"/>
      <c r="D310" s="1008"/>
      <c r="E310" s="1008"/>
      <c r="F310" s="1008"/>
      <c r="G310" s="1008"/>
      <c r="H310" s="1008"/>
      <c r="I310" s="478"/>
    </row>
    <row r="311" spans="1:9" ht="19.5" hidden="1" customHeight="1">
      <c r="A311" s="529"/>
      <c r="B311" s="558"/>
      <c r="C311" s="553"/>
      <c r="D311" s="554"/>
      <c r="E311" s="1021" t="s">
        <v>641</v>
      </c>
      <c r="F311" s="1023" t="s">
        <v>642</v>
      </c>
      <c r="G311" s="1021" t="s">
        <v>643</v>
      </c>
      <c r="H311" s="1023"/>
      <c r="I311" s="478"/>
    </row>
    <row r="312" spans="1:9" ht="47.25" hidden="1" customHeight="1">
      <c r="A312" s="529"/>
      <c r="B312" s="558"/>
      <c r="C312" s="553"/>
      <c r="D312" s="488" t="s">
        <v>655</v>
      </c>
      <c r="E312" s="1165"/>
      <c r="F312" s="1166"/>
      <c r="G312" s="1165"/>
      <c r="H312" s="1166"/>
      <c r="I312" s="478"/>
    </row>
    <row r="313" spans="1:9" ht="17.25" hidden="1" customHeight="1">
      <c r="A313" s="531" t="s">
        <v>645</v>
      </c>
      <c r="B313" s="1030" t="s">
        <v>646</v>
      </c>
      <c r="C313" s="1024"/>
      <c r="D313" s="559"/>
      <c r="E313" s="1151"/>
      <c r="F313" s="1152"/>
      <c r="G313" s="1153"/>
      <c r="H313" s="1154"/>
      <c r="I313" s="478"/>
    </row>
    <row r="314" spans="1:9" ht="17.25" hidden="1" customHeight="1">
      <c r="A314" s="531"/>
      <c r="B314" s="1029" t="s">
        <v>663</v>
      </c>
      <c r="C314" s="1029"/>
      <c r="D314" s="1030"/>
      <c r="E314" s="533" t="s">
        <v>549</v>
      </c>
      <c r="F314" s="534"/>
      <c r="G314" s="534"/>
      <c r="H314" s="535"/>
      <c r="I314" s="478"/>
    </row>
    <row r="315" spans="1:9" ht="15.75" hidden="1" customHeight="1">
      <c r="A315" s="531">
        <v>1</v>
      </c>
      <c r="B315" s="1155" t="s">
        <v>648</v>
      </c>
      <c r="C315" s="1156"/>
      <c r="D315" s="562"/>
      <c r="E315" s="563"/>
      <c r="F315" s="564"/>
      <c r="G315" s="1157"/>
      <c r="H315" s="1158"/>
      <c r="I315" s="478"/>
    </row>
    <row r="316" spans="1:9" ht="15.75" hidden="1" customHeight="1">
      <c r="A316" s="531">
        <v>2</v>
      </c>
      <c r="B316" s="1155" t="s">
        <v>649</v>
      </c>
      <c r="C316" s="1156"/>
      <c r="D316" s="565"/>
      <c r="E316" s="541"/>
      <c r="F316" s="542"/>
      <c r="G316" s="1145"/>
      <c r="H316" s="1146"/>
    </row>
    <row r="317" spans="1:9" ht="15.75" hidden="1" customHeight="1">
      <c r="A317" s="531">
        <v>3</v>
      </c>
      <c r="B317" s="560" t="s">
        <v>650</v>
      </c>
      <c r="C317" s="561"/>
      <c r="D317" s="565"/>
      <c r="E317" s="541"/>
      <c r="F317" s="542"/>
      <c r="G317" s="1145"/>
      <c r="H317" s="1146"/>
      <c r="I317" s="478"/>
    </row>
    <row r="318" spans="1:9" ht="16.5" hidden="1" customHeight="1">
      <c r="A318" s="531">
        <v>4</v>
      </c>
      <c r="B318" s="560" t="s">
        <v>651</v>
      </c>
      <c r="C318" s="561"/>
      <c r="D318" s="565"/>
      <c r="E318" s="541"/>
      <c r="F318" s="542"/>
      <c r="G318" s="1145"/>
      <c r="H318" s="1146"/>
      <c r="I318" s="478"/>
    </row>
    <row r="319" spans="1:9" ht="15.75" hidden="1" customHeight="1">
      <c r="A319" s="531">
        <v>5</v>
      </c>
      <c r="B319" s="560" t="s">
        <v>652</v>
      </c>
      <c r="C319" s="561"/>
      <c r="D319" s="565"/>
      <c r="E319" s="541"/>
      <c r="F319" s="542"/>
      <c r="G319" s="1145"/>
      <c r="H319" s="1146"/>
      <c r="I319" s="478"/>
    </row>
    <row r="320" spans="1:9" ht="15.75" hidden="1" customHeight="1">
      <c r="A320" s="531">
        <v>6</v>
      </c>
      <c r="B320" s="560" t="s">
        <v>664</v>
      </c>
      <c r="C320" s="561"/>
      <c r="D320" s="565"/>
      <c r="E320" s="541"/>
      <c r="F320" s="542"/>
      <c r="G320" s="1145"/>
      <c r="H320" s="1146"/>
      <c r="I320" s="478"/>
    </row>
    <row r="321" spans="1:9" ht="32.25" hidden="1" customHeight="1">
      <c r="A321" s="531"/>
      <c r="B321" s="1001" t="s">
        <v>656</v>
      </c>
      <c r="C321" s="1001"/>
      <c r="D321" s="566"/>
      <c r="E321" s="544"/>
      <c r="F321" s="545"/>
      <c r="G321" s="1147"/>
      <c r="H321" s="1148"/>
      <c r="I321" s="478"/>
    </row>
    <row r="322" spans="1:9" ht="32.25" hidden="1" customHeight="1">
      <c r="A322" s="546"/>
      <c r="B322" s="1149" t="s">
        <v>653</v>
      </c>
      <c r="C322" s="1149"/>
      <c r="D322" s="1149"/>
      <c r="E322" s="1149"/>
      <c r="F322" s="1149"/>
      <c r="G322" s="1149"/>
      <c r="H322" s="1150"/>
      <c r="I322" s="478"/>
    </row>
    <row r="323" spans="1:9" ht="16.5" hidden="1" customHeight="1">
      <c r="A323" s="549"/>
      <c r="B323" s="550"/>
      <c r="C323" s="550"/>
      <c r="D323" s="521"/>
      <c r="E323" s="521"/>
      <c r="F323" s="521"/>
      <c r="G323" s="521"/>
      <c r="H323" s="521"/>
      <c r="I323" s="478"/>
    </row>
    <row r="324" spans="1:9" ht="16.5" hidden="1" customHeight="1">
      <c r="A324" s="529" t="s">
        <v>657</v>
      </c>
      <c r="B324" s="1003" t="s">
        <v>658</v>
      </c>
      <c r="C324" s="1003"/>
      <c r="D324" s="551"/>
      <c r="E324" s="1004"/>
      <c r="F324" s="1005"/>
      <c r="G324" s="1006"/>
      <c r="H324" s="1007"/>
      <c r="I324" s="478"/>
    </row>
    <row r="325" spans="1:9" ht="28.5" hidden="1" customHeight="1">
      <c r="A325" s="529"/>
      <c r="B325" s="1018"/>
      <c r="C325" s="1002"/>
      <c r="D325" s="552"/>
      <c r="E325" s="1009" t="s">
        <v>659</v>
      </c>
      <c r="F325" s="1011"/>
      <c r="G325" s="1143" t="s">
        <v>641</v>
      </c>
      <c r="H325" s="1144"/>
      <c r="I325" s="478"/>
    </row>
    <row r="326" spans="1:9" ht="56.25" hidden="1" customHeight="1">
      <c r="A326" s="531"/>
      <c r="B326" s="993" t="s">
        <v>660</v>
      </c>
      <c r="C326" s="993"/>
      <c r="D326" s="538"/>
      <c r="E326" s="1139"/>
      <c r="F326" s="1140"/>
      <c r="G326" s="1141"/>
      <c r="H326" s="1141"/>
    </row>
    <row r="327" spans="1:9" ht="15.75" hidden="1" customHeight="1">
      <c r="A327" s="531"/>
      <c r="B327" s="1013" t="s">
        <v>661</v>
      </c>
      <c r="C327" s="1013"/>
      <c r="D327" s="548"/>
      <c r="E327" s="1014"/>
      <c r="F327" s="1015"/>
      <c r="G327" s="1016"/>
      <c r="H327" s="1017"/>
      <c r="I327" s="478"/>
    </row>
    <row r="328" spans="1:9" ht="49.5" hidden="1" customHeight="1">
      <c r="A328" s="531"/>
      <c r="B328" s="993" t="s">
        <v>662</v>
      </c>
      <c r="C328" s="993"/>
      <c r="D328" s="538"/>
      <c r="E328" s="1139"/>
      <c r="F328" s="1140"/>
      <c r="G328" s="1141"/>
      <c r="H328" s="1141"/>
      <c r="I328" s="478"/>
    </row>
    <row r="329" spans="1:9" ht="22.5" hidden="1" customHeight="1">
      <c r="A329" s="549"/>
      <c r="B329" s="568"/>
      <c r="C329" s="568"/>
      <c r="D329" s="569"/>
      <c r="E329" s="569"/>
      <c r="F329" s="569"/>
      <c r="G329" s="569"/>
      <c r="H329" s="569"/>
      <c r="I329" s="478"/>
    </row>
    <row r="330" spans="1:9" ht="17.25" hidden="1" customHeight="1">
      <c r="A330" s="571" t="s">
        <v>665</v>
      </c>
      <c r="B330" s="1142" t="s">
        <v>666</v>
      </c>
      <c r="C330" s="1142"/>
      <c r="D330" s="1142"/>
      <c r="E330" s="1142"/>
      <c r="F330" s="1142"/>
      <c r="G330" s="1142"/>
      <c r="H330" s="1142"/>
      <c r="I330" s="478"/>
    </row>
    <row r="331" spans="1:9" ht="12" hidden="1" customHeight="1">
      <c r="A331" s="478"/>
      <c r="B331" s="472"/>
      <c r="C331" s="472"/>
      <c r="D331" s="472"/>
      <c r="E331" s="472"/>
      <c r="F331" s="472"/>
      <c r="G331" s="472"/>
      <c r="H331" s="478"/>
      <c r="I331" s="478"/>
    </row>
    <row r="332" spans="1:9" ht="75" hidden="1" customHeight="1">
      <c r="A332" s="572"/>
      <c r="B332" s="1136" t="s">
        <v>667</v>
      </c>
      <c r="C332" s="1136"/>
      <c r="D332" s="1136"/>
      <c r="E332" s="1136"/>
      <c r="F332" s="1136"/>
      <c r="G332" s="1136"/>
      <c r="H332" s="1136"/>
      <c r="I332" s="478"/>
    </row>
    <row r="333" spans="1:9" ht="185.25" hidden="1" customHeight="1">
      <c r="A333" s="526"/>
      <c r="B333" s="1137" t="s">
        <v>668</v>
      </c>
      <c r="C333" s="1137"/>
      <c r="D333" s="1137"/>
      <c r="E333" s="1137"/>
      <c r="F333" s="1137"/>
      <c r="G333" s="1137"/>
      <c r="H333" s="1137"/>
    </row>
    <row r="334" spans="1:9" ht="40.15" hidden="1" customHeight="1">
      <c r="A334" s="526"/>
      <c r="B334" s="1136"/>
      <c r="C334" s="1136"/>
      <c r="D334" s="1136"/>
      <c r="E334" s="1136"/>
      <c r="F334" s="1136"/>
      <c r="G334" s="1136"/>
      <c r="H334" s="1136"/>
      <c r="I334" s="478"/>
    </row>
    <row r="335" spans="1:9" ht="9" hidden="1" customHeight="1">
      <c r="A335" s="478"/>
      <c r="B335" s="478"/>
      <c r="C335" s="478"/>
      <c r="D335" s="478"/>
      <c r="E335" s="478"/>
      <c r="F335" s="478"/>
      <c r="G335" s="478"/>
      <c r="H335" s="478"/>
      <c r="I335" s="478"/>
    </row>
    <row r="336" spans="1:9" ht="33.75" hidden="1" customHeight="1">
      <c r="A336" s="526"/>
      <c r="B336" s="1136"/>
      <c r="C336" s="1136"/>
      <c r="D336" s="1136"/>
      <c r="E336" s="1136"/>
      <c r="F336" s="1136"/>
      <c r="G336" s="1136"/>
      <c r="H336" s="1136"/>
      <c r="I336" s="478"/>
    </row>
    <row r="337" spans="1:9" hidden="1">
      <c r="B337" s="472"/>
      <c r="C337" s="472"/>
      <c r="D337" s="472"/>
      <c r="E337" s="472"/>
      <c r="F337" s="472"/>
      <c r="G337" s="472"/>
    </row>
    <row r="338" spans="1:9" ht="42" hidden="1" customHeight="1">
      <c r="A338" s="525"/>
      <c r="B338" s="1136"/>
      <c r="C338" s="1136"/>
      <c r="D338" s="1136"/>
      <c r="E338" s="1136"/>
      <c r="F338" s="1136"/>
      <c r="G338" s="1136"/>
      <c r="H338" s="1136"/>
      <c r="I338" s="478"/>
    </row>
    <row r="339" spans="1:9" hidden="1">
      <c r="A339" s="478"/>
      <c r="B339" s="478"/>
      <c r="C339" s="478"/>
      <c r="D339" s="478"/>
      <c r="E339" s="478"/>
      <c r="F339" s="478"/>
      <c r="G339" s="478"/>
      <c r="H339" s="478"/>
      <c r="I339" s="478"/>
    </row>
    <row r="340" spans="1:9" ht="19.5" hidden="1" customHeight="1">
      <c r="A340" s="525"/>
      <c r="B340" s="1136" t="s">
        <v>669</v>
      </c>
      <c r="C340" s="1136"/>
      <c r="D340" s="1136"/>
      <c r="E340" s="1136"/>
      <c r="F340" s="1136"/>
      <c r="G340" s="1136"/>
      <c r="H340" s="1136"/>
      <c r="I340" s="478"/>
    </row>
    <row r="341" spans="1:9" hidden="1">
      <c r="A341" s="478"/>
      <c r="B341" s="472"/>
      <c r="C341" s="472"/>
      <c r="D341" s="472"/>
      <c r="E341" s="472"/>
      <c r="F341" s="472"/>
      <c r="G341" s="472"/>
      <c r="H341" s="478"/>
      <c r="I341" s="478"/>
    </row>
    <row r="342" spans="1:9" ht="40.15" hidden="1" customHeight="1">
      <c r="A342" s="525" t="s">
        <v>355</v>
      </c>
      <c r="B342" s="1137" t="s">
        <v>670</v>
      </c>
      <c r="C342" s="1137"/>
      <c r="D342" s="1137"/>
      <c r="E342" s="1137"/>
      <c r="F342" s="1137"/>
      <c r="G342" s="1137"/>
      <c r="H342" s="1137"/>
      <c r="I342" s="478"/>
    </row>
    <row r="343" spans="1:9" hidden="1">
      <c r="A343" s="478"/>
      <c r="B343" s="472"/>
      <c r="C343" s="472"/>
      <c r="D343" s="472"/>
      <c r="E343" s="472"/>
      <c r="F343" s="472"/>
      <c r="G343" s="472"/>
      <c r="H343" s="478"/>
      <c r="I343" s="478"/>
    </row>
    <row r="344" spans="1:9" ht="90" hidden="1" customHeight="1">
      <c r="A344" s="525" t="s">
        <v>356</v>
      </c>
      <c r="B344" s="1137" t="s">
        <v>671</v>
      </c>
      <c r="C344" s="1137"/>
      <c r="D344" s="1137"/>
      <c r="E344" s="1137"/>
      <c r="F344" s="1137"/>
      <c r="G344" s="1137"/>
      <c r="H344" s="1137"/>
    </row>
    <row r="345" spans="1:9" hidden="1">
      <c r="A345" s="478"/>
      <c r="B345" s="478"/>
      <c r="C345" s="478"/>
      <c r="D345" s="478"/>
      <c r="E345" s="478"/>
      <c r="F345" s="478"/>
      <c r="G345" s="478"/>
      <c r="H345" s="478"/>
      <c r="I345" s="478"/>
    </row>
    <row r="346" spans="1:9" ht="48" hidden="1" customHeight="1">
      <c r="A346" s="525" t="s">
        <v>357</v>
      </c>
      <c r="B346" s="1136" t="s">
        <v>672</v>
      </c>
      <c r="C346" s="1136"/>
      <c r="D346" s="1136"/>
      <c r="E346" s="1136"/>
      <c r="F346" s="1136"/>
      <c r="G346" s="1136"/>
      <c r="H346" s="1136"/>
      <c r="I346" s="478"/>
    </row>
    <row r="347" spans="1:9" ht="17.25" hidden="1" customHeight="1">
      <c r="A347" s="478"/>
      <c r="B347" s="478"/>
      <c r="C347" s="478"/>
      <c r="D347" s="392"/>
      <c r="E347" s="478"/>
      <c r="F347" s="478"/>
      <c r="G347" s="478"/>
      <c r="H347" s="478"/>
      <c r="I347" s="478"/>
    </row>
    <row r="348" spans="1:9" ht="21" hidden="1" customHeight="1">
      <c r="A348" s="525" t="s">
        <v>358</v>
      </c>
      <c r="B348" s="1136" t="s">
        <v>673</v>
      </c>
      <c r="C348" s="1136"/>
      <c r="D348" s="1136"/>
      <c r="E348" s="1136"/>
      <c r="F348" s="1136"/>
      <c r="G348" s="1136"/>
      <c r="H348" s="1136"/>
      <c r="I348" s="478"/>
    </row>
    <row r="349" spans="1:9" ht="29.25" hidden="1" customHeight="1">
      <c r="A349" s="525"/>
      <c r="B349" s="1138" t="s">
        <v>674</v>
      </c>
      <c r="C349" s="1138"/>
      <c r="D349" s="1138"/>
      <c r="E349" s="1138"/>
      <c r="F349" s="1138"/>
      <c r="G349" s="1138"/>
      <c r="H349" s="1138"/>
      <c r="I349" s="478"/>
    </row>
    <row r="350" spans="1:9" ht="17.25" hidden="1" customHeight="1">
      <c r="A350" s="525"/>
      <c r="B350" s="573"/>
      <c r="C350" s="573"/>
      <c r="D350" s="573"/>
      <c r="E350" s="573"/>
      <c r="F350" s="573"/>
      <c r="G350" s="573"/>
      <c r="H350" s="573"/>
    </row>
    <row r="351" spans="1:9" ht="72" hidden="1" customHeight="1">
      <c r="A351" s="526">
        <v>4.0999999999999996</v>
      </c>
      <c r="B351" s="1134" t="s">
        <v>675</v>
      </c>
      <c r="C351" s="1134"/>
      <c r="D351" s="1134"/>
      <c r="E351" s="1134"/>
      <c r="F351" s="1134"/>
      <c r="G351" s="1134"/>
      <c r="H351" s="1134"/>
    </row>
    <row r="352" spans="1:9" ht="16.5" hidden="1" customHeight="1">
      <c r="A352" s="471" t="s">
        <v>592</v>
      </c>
      <c r="B352" s="1135" t="str">
        <f>"For  " &amp;B199</f>
        <v>For  Name of the Bidder</v>
      </c>
      <c r="C352" s="1135"/>
      <c r="D352" s="1135"/>
      <c r="E352" s="1135"/>
      <c r="F352" s="1135"/>
      <c r="G352" s="478"/>
      <c r="H352" s="478"/>
      <c r="I352" s="478"/>
    </row>
    <row r="353" spans="1:9" ht="15.75" hidden="1" customHeight="1">
      <c r="A353" s="478"/>
      <c r="B353" s="574" t="s">
        <v>17</v>
      </c>
      <c r="C353" s="1129"/>
      <c r="D353" s="1130"/>
      <c r="E353" s="1130"/>
      <c r="F353" s="1130"/>
      <c r="G353" s="1130"/>
      <c r="H353" s="1131"/>
      <c r="I353" s="478"/>
    </row>
    <row r="354" spans="1:9" ht="15.75" hidden="1" customHeight="1">
      <c r="A354" s="478"/>
      <c r="B354" s="574" t="s">
        <v>26</v>
      </c>
      <c r="C354" s="1129"/>
      <c r="D354" s="1130"/>
      <c r="E354" s="1130"/>
      <c r="F354" s="1130"/>
      <c r="G354" s="1130"/>
      <c r="H354" s="1131"/>
      <c r="I354" s="478"/>
    </row>
    <row r="355" spans="1:9" ht="15.75" hidden="1" customHeight="1">
      <c r="A355" s="478"/>
      <c r="B355" s="574" t="s">
        <v>471</v>
      </c>
      <c r="C355" s="1129"/>
      <c r="D355" s="1130"/>
      <c r="E355" s="1130"/>
      <c r="F355" s="1130"/>
      <c r="G355" s="1130"/>
      <c r="H355" s="1131"/>
      <c r="I355" s="478"/>
    </row>
    <row r="356" spans="1:9" ht="15.75" hidden="1" customHeight="1">
      <c r="A356" s="478"/>
      <c r="B356" s="574" t="s">
        <v>522</v>
      </c>
      <c r="C356" s="1129"/>
      <c r="D356" s="1130"/>
      <c r="E356" s="1130"/>
      <c r="F356" s="1130"/>
      <c r="G356" s="1130"/>
      <c r="H356" s="1131"/>
      <c r="I356" s="478"/>
    </row>
    <row r="357" spans="1:9" ht="15.75" hidden="1" customHeight="1">
      <c r="A357" s="478"/>
      <c r="B357" s="574" t="s">
        <v>472</v>
      </c>
      <c r="C357" s="1129"/>
      <c r="D357" s="1130"/>
      <c r="E357" s="1130"/>
      <c r="F357" s="1130"/>
      <c r="G357" s="1130"/>
      <c r="H357" s="1131"/>
      <c r="I357" s="478"/>
    </row>
    <row r="358" spans="1:9" ht="15.75" hidden="1" customHeight="1">
      <c r="A358" s="478"/>
      <c r="B358" s="574" t="s">
        <v>477</v>
      </c>
      <c r="C358" s="1129"/>
      <c r="D358" s="1130"/>
      <c r="E358" s="1130"/>
      <c r="F358" s="1130"/>
      <c r="G358" s="1130"/>
      <c r="H358" s="1131"/>
      <c r="I358" s="478"/>
    </row>
    <row r="359" spans="1:9" ht="15.75" hidden="1" customHeight="1">
      <c r="A359" s="478"/>
      <c r="B359" s="574" t="s">
        <v>676</v>
      </c>
      <c r="C359" s="1129"/>
      <c r="D359" s="1130"/>
      <c r="E359" s="1130"/>
      <c r="F359" s="1130"/>
      <c r="G359" s="1130"/>
      <c r="H359" s="1131"/>
      <c r="I359" s="478"/>
    </row>
    <row r="360" spans="1:9" ht="15.75" hidden="1" customHeight="1">
      <c r="A360" s="478"/>
      <c r="B360" s="574" t="s">
        <v>677</v>
      </c>
      <c r="C360" s="1129"/>
      <c r="D360" s="1130"/>
      <c r="E360" s="1130"/>
      <c r="F360" s="1130"/>
      <c r="G360" s="1130"/>
      <c r="H360" s="1131"/>
      <c r="I360" s="478"/>
    </row>
    <row r="361" spans="1:9" ht="15.75" hidden="1" customHeight="1">
      <c r="A361" s="478"/>
      <c r="B361" s="574" t="s">
        <v>678</v>
      </c>
      <c r="C361" s="1129"/>
      <c r="D361" s="1130"/>
      <c r="E361" s="1130"/>
      <c r="F361" s="1130"/>
      <c r="G361" s="1130"/>
      <c r="H361" s="1131"/>
      <c r="I361" s="478"/>
    </row>
    <row r="362" spans="1:9" ht="15.75" hidden="1" customHeight="1">
      <c r="A362" s="478"/>
      <c r="B362" s="574" t="s">
        <v>679</v>
      </c>
      <c r="C362" s="1129"/>
      <c r="D362" s="1130"/>
      <c r="E362" s="1130"/>
      <c r="F362" s="1130"/>
      <c r="G362" s="1130"/>
      <c r="H362" s="1131"/>
      <c r="I362" s="478"/>
    </row>
    <row r="363" spans="1:9" hidden="1">
      <c r="A363" s="478"/>
      <c r="B363" s="478"/>
      <c r="C363" s="478"/>
      <c r="D363" s="478"/>
      <c r="E363" s="478"/>
      <c r="F363" s="478"/>
      <c r="G363" s="478"/>
      <c r="H363" s="478"/>
      <c r="I363" s="478"/>
    </row>
    <row r="364" spans="1:9" ht="16.5" hidden="1" customHeight="1">
      <c r="A364" s="471" t="s">
        <v>597</v>
      </c>
      <c r="B364" s="1135" t="e">
        <f>"For  " &amp;B260</f>
        <v>#REF!</v>
      </c>
      <c r="C364" s="1135"/>
      <c r="D364" s="1135"/>
      <c r="E364" s="1135"/>
      <c r="F364" s="1135"/>
      <c r="G364" s="478"/>
      <c r="H364" s="478"/>
      <c r="I364" s="478"/>
    </row>
    <row r="365" spans="1:9" ht="15.75" hidden="1" customHeight="1">
      <c r="A365" s="478"/>
      <c r="B365" s="574" t="s">
        <v>17</v>
      </c>
      <c r="C365" s="1129"/>
      <c r="D365" s="1130"/>
      <c r="E365" s="1130"/>
      <c r="F365" s="1130"/>
      <c r="G365" s="1130"/>
      <c r="H365" s="1131"/>
      <c r="I365" s="478"/>
    </row>
    <row r="366" spans="1:9" ht="15.75" hidden="1" customHeight="1">
      <c r="A366" s="478"/>
      <c r="B366" s="574" t="s">
        <v>26</v>
      </c>
      <c r="C366" s="1129"/>
      <c r="D366" s="1130"/>
      <c r="E366" s="1130"/>
      <c r="F366" s="1130"/>
      <c r="G366" s="1130"/>
      <c r="H366" s="1131"/>
      <c r="I366" s="478"/>
    </row>
    <row r="367" spans="1:9" ht="15.75" hidden="1" customHeight="1">
      <c r="A367" s="478"/>
      <c r="B367" s="574" t="s">
        <v>471</v>
      </c>
      <c r="C367" s="1129"/>
      <c r="D367" s="1130"/>
      <c r="E367" s="1130"/>
      <c r="F367" s="1130"/>
      <c r="G367" s="1130"/>
      <c r="H367" s="1131"/>
      <c r="I367" s="478"/>
    </row>
    <row r="368" spans="1:9" ht="15.75" hidden="1" customHeight="1">
      <c r="A368" s="478"/>
      <c r="B368" s="574" t="s">
        <v>522</v>
      </c>
      <c r="C368" s="1129"/>
      <c r="D368" s="1130"/>
      <c r="E368" s="1130"/>
      <c r="F368" s="1130"/>
      <c r="G368" s="1130"/>
      <c r="H368" s="1131"/>
      <c r="I368" s="478"/>
    </row>
    <row r="369" spans="1:9" ht="15.75" hidden="1" customHeight="1">
      <c r="A369" s="478"/>
      <c r="B369" s="574" t="s">
        <v>472</v>
      </c>
      <c r="C369" s="1129"/>
      <c r="D369" s="1130"/>
      <c r="E369" s="1130"/>
      <c r="F369" s="1130"/>
      <c r="G369" s="1130"/>
      <c r="H369" s="1131"/>
      <c r="I369" s="478"/>
    </row>
    <row r="370" spans="1:9" ht="15.75" hidden="1" customHeight="1">
      <c r="A370" s="478"/>
      <c r="B370" s="574" t="s">
        <v>477</v>
      </c>
      <c r="C370" s="1129"/>
      <c r="D370" s="1130"/>
      <c r="E370" s="1130"/>
      <c r="F370" s="1130"/>
      <c r="G370" s="1130"/>
      <c r="H370" s="1131"/>
      <c r="I370" s="478"/>
    </row>
    <row r="371" spans="1:9" ht="15.75" hidden="1" customHeight="1">
      <c r="A371" s="478"/>
      <c r="B371" s="574" t="s">
        <v>676</v>
      </c>
      <c r="C371" s="1129"/>
      <c r="D371" s="1130"/>
      <c r="E371" s="1130"/>
      <c r="F371" s="1130"/>
      <c r="G371" s="1130"/>
      <c r="H371" s="1131"/>
      <c r="I371" s="478"/>
    </row>
    <row r="372" spans="1:9" ht="15.75" hidden="1" customHeight="1">
      <c r="A372" s="478"/>
      <c r="B372" s="574" t="s">
        <v>677</v>
      </c>
      <c r="C372" s="1129"/>
      <c r="D372" s="1130"/>
      <c r="E372" s="1130"/>
      <c r="F372" s="1130"/>
      <c r="G372" s="1130"/>
      <c r="H372" s="1131"/>
      <c r="I372" s="478"/>
    </row>
    <row r="373" spans="1:9" ht="15.75" hidden="1" customHeight="1">
      <c r="A373" s="478"/>
      <c r="B373" s="574" t="s">
        <v>678</v>
      </c>
      <c r="C373" s="1129"/>
      <c r="D373" s="1130"/>
      <c r="E373" s="1130"/>
      <c r="F373" s="1130"/>
      <c r="G373" s="1130"/>
      <c r="H373" s="1131"/>
      <c r="I373" s="478"/>
    </row>
    <row r="374" spans="1:9" ht="15.75" hidden="1" customHeight="1">
      <c r="A374" s="478"/>
      <c r="B374" s="574" t="s">
        <v>679</v>
      </c>
      <c r="C374" s="1129"/>
      <c r="D374" s="1130"/>
      <c r="E374" s="1130"/>
      <c r="F374" s="1130"/>
      <c r="G374" s="1130"/>
      <c r="H374" s="1131"/>
      <c r="I374" s="478"/>
    </row>
    <row r="375" spans="1:9" hidden="1">
      <c r="A375" s="478"/>
      <c r="B375" s="575"/>
      <c r="C375" s="576"/>
      <c r="D375" s="576"/>
      <c r="E375" s="576"/>
      <c r="F375" s="576"/>
      <c r="G375" s="576"/>
      <c r="H375" s="576"/>
      <c r="I375" s="478"/>
    </row>
    <row r="376" spans="1:9" ht="16.5" hidden="1" customHeight="1">
      <c r="A376" s="471" t="s">
        <v>657</v>
      </c>
      <c r="B376" s="1135" t="e">
        <f>"For  "&amp;B296</f>
        <v>#REF!</v>
      </c>
      <c r="C376" s="1135"/>
      <c r="D376" s="1135"/>
      <c r="E376" s="1135"/>
      <c r="F376" s="1135"/>
      <c r="G376" s="478"/>
      <c r="H376" s="478"/>
      <c r="I376" s="478"/>
    </row>
    <row r="377" spans="1:9" ht="15.75" hidden="1" customHeight="1">
      <c r="A377" s="478"/>
      <c r="B377" s="574" t="s">
        <v>17</v>
      </c>
      <c r="C377" s="1129"/>
      <c r="D377" s="1130"/>
      <c r="E377" s="1130"/>
      <c r="F377" s="1130"/>
      <c r="G377" s="1130"/>
      <c r="H377" s="1131"/>
      <c r="I377" s="478"/>
    </row>
    <row r="378" spans="1:9" ht="15.75" hidden="1" customHeight="1">
      <c r="A378" s="478"/>
      <c r="B378" s="574" t="s">
        <v>26</v>
      </c>
      <c r="C378" s="1129"/>
      <c r="D378" s="1130"/>
      <c r="E378" s="1130"/>
      <c r="F378" s="1130"/>
      <c r="G378" s="1130"/>
      <c r="H378" s="1131"/>
      <c r="I378" s="478"/>
    </row>
    <row r="379" spans="1:9" ht="15.75" hidden="1" customHeight="1">
      <c r="A379" s="478"/>
      <c r="B379" s="574" t="s">
        <v>471</v>
      </c>
      <c r="C379" s="1129"/>
      <c r="D379" s="1130"/>
      <c r="E379" s="1130"/>
      <c r="F379" s="1130"/>
      <c r="G379" s="1130"/>
      <c r="H379" s="1131"/>
      <c r="I379" s="478"/>
    </row>
    <row r="380" spans="1:9" ht="15.75" hidden="1" customHeight="1">
      <c r="A380" s="478"/>
      <c r="B380" s="574" t="s">
        <v>522</v>
      </c>
      <c r="C380" s="1129"/>
      <c r="D380" s="1130"/>
      <c r="E380" s="1130"/>
      <c r="F380" s="1130"/>
      <c r="G380" s="1130"/>
      <c r="H380" s="1131"/>
      <c r="I380" s="478"/>
    </row>
    <row r="381" spans="1:9" ht="15.75" hidden="1" customHeight="1">
      <c r="A381" s="478"/>
      <c r="B381" s="574" t="s">
        <v>472</v>
      </c>
      <c r="C381" s="1129"/>
      <c r="D381" s="1130"/>
      <c r="E381" s="1130"/>
      <c r="F381" s="1130"/>
      <c r="G381" s="1130"/>
      <c r="H381" s="1131"/>
      <c r="I381" s="478"/>
    </row>
    <row r="382" spans="1:9" ht="15.75" hidden="1" customHeight="1">
      <c r="A382" s="478"/>
      <c r="B382" s="574" t="s">
        <v>477</v>
      </c>
      <c r="C382" s="1129"/>
      <c r="D382" s="1130"/>
      <c r="E382" s="1130"/>
      <c r="F382" s="1130"/>
      <c r="G382" s="1130"/>
      <c r="H382" s="1131"/>
      <c r="I382" s="478"/>
    </row>
    <row r="383" spans="1:9" ht="15.75" hidden="1" customHeight="1">
      <c r="A383" s="478"/>
      <c r="B383" s="574" t="s">
        <v>676</v>
      </c>
      <c r="C383" s="1129"/>
      <c r="D383" s="1130"/>
      <c r="E383" s="1130"/>
      <c r="F383" s="1130"/>
      <c r="G383" s="1130"/>
      <c r="H383" s="1131"/>
      <c r="I383" s="478"/>
    </row>
    <row r="384" spans="1:9" ht="15.75" hidden="1" customHeight="1">
      <c r="A384" s="478"/>
      <c r="B384" s="574" t="s">
        <v>677</v>
      </c>
      <c r="C384" s="1129"/>
      <c r="D384" s="1130"/>
      <c r="E384" s="1130"/>
      <c r="F384" s="1130"/>
      <c r="G384" s="1130"/>
      <c r="H384" s="1131"/>
      <c r="I384" s="478"/>
    </row>
    <row r="385" spans="1:12" ht="15.75" hidden="1" customHeight="1">
      <c r="A385" s="478"/>
      <c r="B385" s="574" t="s">
        <v>678</v>
      </c>
      <c r="C385" s="1129"/>
      <c r="D385" s="1130"/>
      <c r="E385" s="1130"/>
      <c r="F385" s="1130"/>
      <c r="G385" s="1130"/>
      <c r="H385" s="1131"/>
      <c r="I385" s="478"/>
    </row>
    <row r="386" spans="1:12" ht="15.75" hidden="1" customHeight="1">
      <c r="A386" s="478"/>
      <c r="B386" s="574" t="s">
        <v>679</v>
      </c>
      <c r="C386" s="1129"/>
      <c r="D386" s="1130"/>
      <c r="E386" s="1130"/>
      <c r="F386" s="1130"/>
      <c r="G386" s="1130"/>
      <c r="H386" s="1131"/>
      <c r="I386" s="478"/>
    </row>
    <row r="387" spans="1:12" ht="27.75" customHeight="1">
      <c r="A387" s="704" t="s">
        <v>798</v>
      </c>
      <c r="B387" s="1132" t="s">
        <v>680</v>
      </c>
      <c r="C387" s="1132"/>
      <c r="D387" s="1132"/>
      <c r="E387" s="1132"/>
      <c r="F387" s="1132"/>
      <c r="G387" s="1132"/>
      <c r="H387" s="1132"/>
      <c r="I387" s="478"/>
    </row>
    <row r="388" spans="1:12" ht="42" customHeight="1">
      <c r="A388" s="662">
        <v>6.1</v>
      </c>
      <c r="B388" s="1133" t="s">
        <v>681</v>
      </c>
      <c r="C388" s="1133"/>
      <c r="D388" s="1133"/>
      <c r="E388" s="1133"/>
      <c r="F388" s="1133"/>
      <c r="G388" s="1133"/>
      <c r="H388" s="1133"/>
    </row>
    <row r="389" spans="1:12" ht="105.75" customHeight="1">
      <c r="A389" s="478"/>
      <c r="B389" s="526" t="s">
        <v>682</v>
      </c>
      <c r="C389" s="1134" t="s">
        <v>683</v>
      </c>
      <c r="D389" s="1134"/>
      <c r="E389" s="1134"/>
      <c r="F389" s="1134"/>
      <c r="G389" s="1134"/>
      <c r="H389" s="1134"/>
      <c r="I389" s="577"/>
    </row>
    <row r="390" spans="1:12" ht="78" customHeight="1">
      <c r="A390" s="478"/>
      <c r="B390" s="526" t="s">
        <v>473</v>
      </c>
      <c r="C390" s="1134" t="s">
        <v>684</v>
      </c>
      <c r="D390" s="1134"/>
      <c r="E390" s="1134"/>
      <c r="F390" s="1134"/>
      <c r="G390" s="1134"/>
      <c r="H390" s="1134"/>
      <c r="I390" s="478"/>
    </row>
    <row r="391" spans="1:12" ht="9" customHeight="1">
      <c r="A391" s="478"/>
      <c r="B391" s="478"/>
      <c r="C391" s="478"/>
      <c r="D391" s="478"/>
      <c r="E391" s="478"/>
      <c r="F391" s="478"/>
      <c r="G391" s="478"/>
      <c r="H391" s="478"/>
      <c r="I391" s="478"/>
    </row>
    <row r="392" spans="1:12" ht="23.25" customHeight="1">
      <c r="A392" s="662">
        <v>6.2</v>
      </c>
      <c r="B392" s="1134" t="s">
        <v>169</v>
      </c>
      <c r="C392" s="1134"/>
      <c r="D392" s="1134"/>
      <c r="E392" s="1134"/>
      <c r="F392" s="1134"/>
      <c r="G392" s="1134"/>
      <c r="H392" s="1134"/>
    </row>
    <row r="393" spans="1:12" ht="10.5" customHeight="1">
      <c r="A393" s="478"/>
      <c r="B393" s="478"/>
      <c r="C393" s="478"/>
      <c r="D393" s="478"/>
      <c r="E393" s="478"/>
      <c r="F393" s="478"/>
      <c r="G393" s="478"/>
      <c r="H393" s="478"/>
      <c r="I393" s="478"/>
    </row>
    <row r="394" spans="1:12" ht="24" customHeight="1">
      <c r="A394" s="335"/>
      <c r="B394" s="1122" t="s">
        <v>685</v>
      </c>
      <c r="C394" s="1122"/>
      <c r="D394" s="1122"/>
      <c r="E394" s="1122"/>
      <c r="F394" s="1122"/>
      <c r="G394" s="1122"/>
      <c r="H394" s="1122"/>
      <c r="I394" s="478"/>
    </row>
    <row r="395" spans="1:12" ht="32.25" customHeight="1">
      <c r="A395" s="578"/>
      <c r="B395" s="1123"/>
      <c r="C395" s="1124"/>
      <c r="D395" s="579" t="s">
        <v>686</v>
      </c>
      <c r="E395" s="1125"/>
      <c r="F395" s="1126"/>
      <c r="G395" s="1126"/>
      <c r="H395" s="1126"/>
      <c r="I395" s="483"/>
    </row>
    <row r="396" spans="1:12" ht="50.25" customHeight="1">
      <c r="A396" s="580" t="s">
        <v>592</v>
      </c>
      <c r="B396" s="1024" t="s">
        <v>687</v>
      </c>
      <c r="C396" s="1024"/>
      <c r="D396" s="581" t="s">
        <v>688</v>
      </c>
      <c r="E396" s="478"/>
      <c r="F396" s="478"/>
      <c r="G396" s="478"/>
      <c r="H396" s="478"/>
      <c r="I396" s="483"/>
    </row>
    <row r="397" spans="1:12" ht="21" customHeight="1">
      <c r="A397" s="582"/>
      <c r="B397" s="1127" t="s">
        <v>689</v>
      </c>
      <c r="C397" s="1128"/>
      <c r="D397" s="583"/>
      <c r="E397" s="478"/>
      <c r="F397" s="478"/>
      <c r="G397" s="478"/>
      <c r="H397" s="478"/>
      <c r="I397" s="524"/>
      <c r="J397" s="584"/>
      <c r="K397" s="585"/>
    </row>
    <row r="398" spans="1:12" ht="23.25" customHeight="1">
      <c r="A398" s="582"/>
      <c r="B398" s="1127" t="s">
        <v>690</v>
      </c>
      <c r="C398" s="1128"/>
      <c r="D398" s="583"/>
      <c r="E398" s="478"/>
      <c r="F398" s="478"/>
      <c r="G398" s="478"/>
      <c r="H398" s="478"/>
      <c r="I398" s="586"/>
      <c r="J398" s="587"/>
      <c r="K398" s="588"/>
    </row>
    <row r="399" spans="1:12" ht="21.75" customHeight="1">
      <c r="A399" s="582"/>
      <c r="B399" s="1127" t="s">
        <v>691</v>
      </c>
      <c r="C399" s="1128"/>
      <c r="D399" s="583"/>
      <c r="E399" s="478"/>
      <c r="F399" s="478"/>
      <c r="G399" s="478"/>
      <c r="H399" s="478"/>
      <c r="I399" s="524"/>
      <c r="J399" s="584"/>
      <c r="K399" s="585"/>
      <c r="L399" s="375"/>
    </row>
    <row r="400" spans="1:12" ht="20.25" customHeight="1">
      <c r="A400" s="582"/>
      <c r="B400" s="1127" t="s">
        <v>692</v>
      </c>
      <c r="C400" s="1128"/>
      <c r="D400" s="583"/>
      <c r="E400" s="478"/>
      <c r="F400" s="478"/>
      <c r="G400" s="478"/>
      <c r="H400" s="478"/>
      <c r="I400" s="524"/>
      <c r="J400" s="584"/>
      <c r="K400" s="585"/>
      <c r="L400" s="375"/>
    </row>
    <row r="401" spans="1:12" ht="21.75" customHeight="1">
      <c r="A401" s="582"/>
      <c r="B401" s="1031" t="s">
        <v>693</v>
      </c>
      <c r="C401" s="1033"/>
      <c r="D401" s="583"/>
      <c r="E401" s="478"/>
      <c r="F401" s="478"/>
      <c r="G401" s="478"/>
      <c r="H401" s="478"/>
      <c r="I401" s="524"/>
      <c r="J401" s="584"/>
      <c r="K401" s="585"/>
      <c r="L401" s="375"/>
    </row>
    <row r="402" spans="1:12" ht="16.5" customHeight="1">
      <c r="A402" s="478"/>
      <c r="B402" s="478"/>
      <c r="C402" s="478"/>
      <c r="D402" s="478"/>
      <c r="E402" s="478"/>
      <c r="F402" s="478"/>
      <c r="G402" s="478"/>
      <c r="H402" s="478"/>
      <c r="I402" s="483"/>
    </row>
    <row r="403" spans="1:12">
      <c r="A403" s="478"/>
      <c r="B403" s="478"/>
      <c r="C403" s="478"/>
      <c r="D403" s="478"/>
      <c r="E403" s="478"/>
      <c r="F403" s="478"/>
      <c r="G403" s="478"/>
      <c r="H403" s="478"/>
      <c r="I403" s="483"/>
    </row>
    <row r="404" spans="1:12">
      <c r="I404" s="589"/>
    </row>
    <row r="405" spans="1:12" ht="16.5">
      <c r="B405" s="373" t="s">
        <v>6</v>
      </c>
      <c r="C405" s="590" t="str">
        <f>'Names of Bidder'!D36&amp;"-"&amp; 'Names of Bidder'!E36&amp;"-" &amp;'Names of Bidder'!F36</f>
        <v>--</v>
      </c>
      <c r="F405" s="372" t="s">
        <v>4</v>
      </c>
      <c r="G405" s="373" t="str">
        <f>IF('Names of Bidder'!D33=0, "", 'Names of Bidder'!D33)</f>
        <v/>
      </c>
      <c r="H405" s="373"/>
      <c r="I405" s="373"/>
    </row>
    <row r="406" spans="1:12" ht="16.5">
      <c r="B406" s="373" t="s">
        <v>7</v>
      </c>
      <c r="C406" s="590" t="str">
        <f>IF('Names of Bidder'!D37=0, "", 'Names of Bidder'!D37)</f>
        <v/>
      </c>
      <c r="F406" s="372" t="s">
        <v>5</v>
      </c>
      <c r="G406" s="373" t="str">
        <f>IF('Names of Bidder'!D34=0, "", 'Names of Bidder'!D34)</f>
        <v/>
      </c>
      <c r="H406" s="373"/>
      <c r="I406" s="373"/>
    </row>
  </sheetData>
  <sheetProtection formatColumns="0" formatRows="0" selectLockedCells="1"/>
  <customSheetViews>
    <customSheetView guid="{7A521482-0921-4E40-B959-D8FD4CDE2E1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33F30260-5F26-454D-8BAF-A1CF75E5E97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CDDDFC33-D7BE-49ED-A662-6DB8AC7AF35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BCE30E3D-0C5D-4C23-ABC5-E7C2D3AC497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4"/>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9"/>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3"/>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4"/>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86" priority="32" stopIfTrue="1">
      <formula>$M$18="Sole Bidder"</formula>
    </cfRule>
  </conditionalFormatting>
  <conditionalFormatting sqref="A387 A375:H375 A330:H348 A350:H351 A349:B349">
    <cfRule type="expression" dxfId="85" priority="33" stopIfTrue="1">
      <formula>$M$18="Sole Bidder"</formula>
    </cfRule>
  </conditionalFormatting>
  <conditionalFormatting sqref="A215 D215 D302:H302 D204:F204 F215 D247 D235:F235 F247">
    <cfRule type="expression" dxfId="84" priority="34" stopIfTrue="1">
      <formula>$E$203="No"</formula>
    </cfRule>
  </conditionalFormatting>
  <conditionalFormatting sqref="A19">
    <cfRule type="expression" dxfId="83" priority="35" stopIfTrue="1">
      <formula>$M$18="Sole Bidder"</formula>
    </cfRule>
    <cfRule type="expression" dxfId="82" priority="36" stopIfTrue="1">
      <formula>$M$18=1</formula>
    </cfRule>
  </conditionalFormatting>
  <conditionalFormatting sqref="A260:H260 A273:C281 A288:C294 D273:H294">
    <cfRule type="expression" dxfId="81" priority="37" stopIfTrue="1">
      <formula>#REF!&lt;2</formula>
    </cfRule>
  </conditionalFormatting>
  <conditionalFormatting sqref="A296:H296 A309:C314 D309:H319 A321:H328">
    <cfRule type="expression" dxfId="80" priority="38" stopIfTrue="1">
      <formula>#REF!&lt;2</formula>
    </cfRule>
    <cfRule type="expression" dxfId="79" priority="39" stopIfTrue="1">
      <formula>$M$198=1</formula>
    </cfRule>
  </conditionalFormatting>
  <conditionalFormatting sqref="E395:F395 A364:H374">
    <cfRule type="expression" dxfId="78" priority="40" stopIfTrue="1">
      <formula>#REF!&lt;2</formula>
    </cfRule>
  </conditionalFormatting>
  <conditionalFormatting sqref="G395:H395 A376:H386">
    <cfRule type="expression" dxfId="77" priority="41" stopIfTrue="1">
      <formula>#REF!&lt;2</formula>
    </cfRule>
    <cfRule type="expression" dxfId="76" priority="42" stopIfTrue="1">
      <formula>$M$198=1</formula>
    </cfRule>
  </conditionalFormatting>
  <conditionalFormatting sqref="B19:H19 B18:F18">
    <cfRule type="expression" dxfId="75" priority="43" stopIfTrue="1">
      <formula>$M$20&lt;2</formula>
    </cfRule>
  </conditionalFormatting>
  <conditionalFormatting sqref="A22:H22">
    <cfRule type="expression" dxfId="74" priority="44" stopIfTrue="1">
      <formula>AND($M$20=2,$M$21="2 or more")</formula>
    </cfRule>
  </conditionalFormatting>
  <conditionalFormatting sqref="A20:H21">
    <cfRule type="expression" dxfId="73" priority="45" stopIfTrue="1">
      <formula>$M$20=2</formula>
    </cfRule>
  </conditionalFormatting>
  <conditionalFormatting sqref="A34:H34">
    <cfRule type="expression" dxfId="72" priority="46" stopIfTrue="1">
      <formula>$M$20&lt;2</formula>
    </cfRule>
  </conditionalFormatting>
  <conditionalFormatting sqref="E204:F204">
    <cfRule type="expression" dxfId="71" priority="30" stopIfTrue="1">
      <formula>$M$18="Sole Bidder"</formula>
    </cfRule>
  </conditionalFormatting>
  <conditionalFormatting sqref="A204">
    <cfRule type="expression" dxfId="70" priority="31" stopIfTrue="1">
      <formula>$E$203="No"</formula>
    </cfRule>
  </conditionalFormatting>
  <conditionalFormatting sqref="D320:H320">
    <cfRule type="expression" dxfId="69" priority="28" stopIfTrue="1">
      <formula>#REF!&lt;2</formula>
    </cfRule>
    <cfRule type="expression" dxfId="68" priority="29" stopIfTrue="1">
      <formula>$M$198=1</formula>
    </cfRule>
  </conditionalFormatting>
  <conditionalFormatting sqref="D397:D401">
    <cfRule type="expression" dxfId="67" priority="27" stopIfTrue="1">
      <formula>#REF!&lt;2</formula>
    </cfRule>
  </conditionalFormatting>
  <conditionalFormatting sqref="F203">
    <cfRule type="expression" dxfId="66" priority="26" stopIfTrue="1">
      <formula>$E$203="No"</formula>
    </cfRule>
  </conditionalFormatting>
  <conditionalFormatting sqref="F203">
    <cfRule type="expression" dxfId="65" priority="25" stopIfTrue="1">
      <formula>$M$18="Sole Bidder"</formula>
    </cfRule>
  </conditionalFormatting>
  <conditionalFormatting sqref="F217">
    <cfRule type="expression" dxfId="64" priority="23" stopIfTrue="1">
      <formula>$M$18="Sole Bidder"</formula>
    </cfRule>
  </conditionalFormatting>
  <conditionalFormatting sqref="F217">
    <cfRule type="expression" dxfId="63" priority="24" stopIfTrue="1">
      <formula>$E$203="No"</formula>
    </cfRule>
  </conditionalFormatting>
  <conditionalFormatting sqref="F218">
    <cfRule type="expression" dxfId="62" priority="21" stopIfTrue="1">
      <formula>$M$18="Sole Bidder"</formula>
    </cfRule>
  </conditionalFormatting>
  <conditionalFormatting sqref="F218">
    <cfRule type="expression" dxfId="61" priority="22" stopIfTrue="1">
      <formula>$E$203="No"</formula>
    </cfRule>
  </conditionalFormatting>
  <conditionalFormatting sqref="F219">
    <cfRule type="expression" dxfId="60" priority="19" stopIfTrue="1">
      <formula>$M$18="Sole Bidder"</formula>
    </cfRule>
  </conditionalFormatting>
  <conditionalFormatting sqref="F219">
    <cfRule type="expression" dxfId="59" priority="20" stopIfTrue="1">
      <formula>$E$203="No"</formula>
    </cfRule>
  </conditionalFormatting>
  <conditionalFormatting sqref="A188">
    <cfRule type="expression" dxfId="58" priority="14" stopIfTrue="1">
      <formula>$N$18="Sole Bidder"</formula>
    </cfRule>
  </conditionalFormatting>
  <conditionalFormatting sqref="E257:H257 D243:D244 E245:F245 E243:F243 E253:H253 D231:D232 E233 E231:F231 F247:F248 E256 E258">
    <cfRule type="expression" dxfId="57" priority="12" stopIfTrue="1">
      <formula>$M$18="Sole Bidder"</formula>
    </cfRule>
  </conditionalFormatting>
  <conditionalFormatting sqref="A247">
    <cfRule type="expression" dxfId="56" priority="13" stopIfTrue="1">
      <formula>$E$203="No"</formula>
    </cfRule>
  </conditionalFormatting>
  <conditionalFormatting sqref="E235:F235">
    <cfRule type="expression" dxfId="55" priority="10" stopIfTrue="1">
      <formula>$M$18="Sole Bidder"</formula>
    </cfRule>
  </conditionalFormatting>
  <conditionalFormatting sqref="A235">
    <cfRule type="expression" dxfId="54" priority="11" stopIfTrue="1">
      <formula>$E$203="No"</formula>
    </cfRule>
  </conditionalFormatting>
  <conditionalFormatting sqref="F234">
    <cfRule type="expression" dxfId="53" priority="9" stopIfTrue="1">
      <formula>$E$203="No"</formula>
    </cfRule>
  </conditionalFormatting>
  <conditionalFormatting sqref="F234">
    <cfRule type="expression" dxfId="52" priority="8" stopIfTrue="1">
      <formula>$M$18="Sole Bidder"</formula>
    </cfRule>
  </conditionalFormatting>
  <conditionalFormatting sqref="F249">
    <cfRule type="expression" dxfId="51" priority="6" stopIfTrue="1">
      <formula>$M$18="Sole Bidder"</formula>
    </cfRule>
  </conditionalFormatting>
  <conditionalFormatting sqref="F249">
    <cfRule type="expression" dxfId="50" priority="7" stopIfTrue="1">
      <formula>$E$203="No"</formula>
    </cfRule>
  </conditionalFormatting>
  <conditionalFormatting sqref="F250">
    <cfRule type="expression" dxfId="49" priority="4" stopIfTrue="1">
      <formula>$M$18="Sole Bidder"</formula>
    </cfRule>
  </conditionalFormatting>
  <conditionalFormatting sqref="F250">
    <cfRule type="expression" dxfId="48" priority="5" stopIfTrue="1">
      <formula>$E$203="No"</formula>
    </cfRule>
  </conditionalFormatting>
  <conditionalFormatting sqref="F251">
    <cfRule type="expression" dxfId="47" priority="2" stopIfTrue="1">
      <formula>$M$18="Sole Bidder"</formula>
    </cfRule>
  </conditionalFormatting>
  <conditionalFormatting sqref="F251">
    <cfRule type="expression" dxfId="46" priority="3" stopIfTrue="1">
      <formula>$E$203="No"</formula>
    </cfRule>
  </conditionalFormatting>
  <conditionalFormatting sqref="F201">
    <cfRule type="expression" dxfId="45"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5"/>
  <headerFooter alignWithMargins="0"/>
  <rowBreaks count="2" manualBreakCount="2">
    <brk id="91" max="9" man="1"/>
    <brk id="134" max="9" man="1"/>
  </rowBreaks>
  <drawing r:id="rId26"/>
  <legacyDrawing r:id="rId27"/>
  <mc:AlternateContent xmlns:mc="http://schemas.openxmlformats.org/markup-compatibility/2006">
    <mc:Choice Requires="x14">
      <controls>
        <mc:AlternateContent xmlns:mc="http://schemas.openxmlformats.org/markup-compatibility/2006">
          <mc:Choice Requires="x14">
            <control shapeId="95253" r:id="rId28"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9"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30"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31"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32"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33"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4"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35"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36"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37"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38"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9"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40"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41"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42"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43"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44"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45"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46"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47"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8"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9"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50"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51"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52"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53"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54"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55"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56"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57"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58"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9"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60"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61"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62"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63"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64"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5"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6"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7"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68"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9"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70"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71"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72"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73"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74"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75"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76"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7"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8"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9"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80"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81"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82"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83"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84"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85"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86"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87"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88"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9"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90"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91"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92"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93"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94"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95"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6"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97"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98"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9"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1217" t="str">
        <f>'Attach 3(JV)'!A1</f>
        <v>Specification No. :CC/NT/W-TR/DOM/A02/23/01478/ 5002002700</v>
      </c>
      <c r="B1" s="1217"/>
      <c r="C1" s="1217"/>
      <c r="D1" s="1217"/>
      <c r="E1" s="328" t="str">
        <f>"Attachment-3(QR) " &amp; 'Attach 3(JV)'!AT1</f>
        <v xml:space="preserve">Attachment-3(QR) </v>
      </c>
    </row>
    <row r="2" spans="1:9" ht="5.25" customHeight="1"/>
    <row r="3" spans="1:9" ht="93.75" customHeight="1">
      <c r="A3" s="1218" t="str">
        <f>'Attach 3(JV)'!A3</f>
        <v>Transformer Package-TR38: 3 X 500MVA, 400/220kV (3-Ph) Transformer at Fathegarh-III PS  under Transmission system for evacuation of power from REZ in Rajasthan (20GW) under Phase-III Part E1</v>
      </c>
      <c r="B3" s="1219"/>
      <c r="C3" s="1219"/>
      <c r="D3" s="1219"/>
      <c r="E3" s="1219"/>
      <c r="F3" s="13"/>
      <c r="G3" s="14"/>
      <c r="H3" s="13"/>
    </row>
    <row r="4" spans="1:9" ht="20.100000000000001" customHeight="1">
      <c r="A4" s="15"/>
      <c r="H4" s="17"/>
      <c r="I4" s="1"/>
    </row>
    <row r="5" spans="1:9" ht="20.100000000000001" customHeight="1">
      <c r="A5" s="985" t="s">
        <v>349</v>
      </c>
      <c r="B5" s="985"/>
      <c r="C5" s="985"/>
      <c r="D5" s="985"/>
      <c r="E5" s="985"/>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1" t="str">
        <f>'Attach 3(JV)'!A8</f>
        <v/>
      </c>
      <c r="B8" s="991"/>
      <c r="C8" s="991"/>
      <c r="D8" s="991"/>
      <c r="E8" s="122" t="str">
        <f>'Attach 3(JV)'!E8</f>
        <v>Contract Services</v>
      </c>
      <c r="H8" s="17"/>
      <c r="I8" s="3"/>
    </row>
    <row r="9" spans="1:9" ht="20.100000000000001" customHeight="1">
      <c r="A9" s="4" t="s">
        <v>344</v>
      </c>
      <c r="B9" s="988">
        <f>'Attach 3(JV)'!B9</f>
        <v>0</v>
      </c>
      <c r="C9" s="988"/>
      <c r="D9" s="988"/>
      <c r="E9" s="122" t="str">
        <f>'Attach 3(JV)'!E9</f>
        <v>Power Grid Corporation of India Ltd.,</v>
      </c>
      <c r="H9" s="17"/>
      <c r="I9" s="3"/>
    </row>
    <row r="10" spans="1:9" ht="20.100000000000001" customHeight="1">
      <c r="A10" s="4" t="s">
        <v>346</v>
      </c>
      <c r="B10" s="1221">
        <f>'Attach 3(JV)'!B10</f>
        <v>0</v>
      </c>
      <c r="C10" s="1221"/>
      <c r="D10" s="1221"/>
      <c r="E10" s="122" t="str">
        <f>'Attach 3(JV)'!E10</f>
        <v>"Saudamini", Plot No. 2, Sector 29</v>
      </c>
      <c r="H10" s="17"/>
      <c r="I10" s="3"/>
    </row>
    <row r="11" spans="1:9" ht="20.100000000000001" customHeight="1">
      <c r="B11" s="1221">
        <f>'Attach 3(JV)'!B11</f>
        <v>0</v>
      </c>
      <c r="C11" s="1221"/>
      <c r="D11" s="1221"/>
      <c r="E11" s="122" t="str">
        <f>'Attach 3(JV)'!E11</f>
        <v>Gurgaon (Haryana) - 122001</v>
      </c>
    </row>
    <row r="12" spans="1:9" ht="20.100000000000001" customHeight="1">
      <c r="A12" s="19"/>
      <c r="B12" s="1221">
        <f>'Attach 3(JV)'!B12</f>
        <v>0</v>
      </c>
      <c r="C12" s="1221"/>
      <c r="D12" s="1221"/>
      <c r="E12" s="5"/>
    </row>
    <row r="13" spans="1:9" ht="20.100000000000001" customHeight="1">
      <c r="A13" s="16" t="s">
        <v>339</v>
      </c>
      <c r="B13" s="83"/>
      <c r="C13" s="83"/>
      <c r="D13" s="83"/>
    </row>
    <row r="14" spans="1:9" ht="20.100000000000001" customHeight="1">
      <c r="A14" s="19"/>
      <c r="B14" s="83"/>
      <c r="C14" s="83"/>
      <c r="D14" s="83"/>
    </row>
    <row r="15" spans="1:9" ht="27.75" customHeight="1">
      <c r="A15" s="1220" t="s">
        <v>350</v>
      </c>
      <c r="B15" s="1220"/>
      <c r="C15" s="1220"/>
      <c r="D15" s="1220"/>
      <c r="E15" s="1220"/>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2" t="str">
        <f>'Attach 3(JV)'!B24</f>
        <v>--</v>
      </c>
      <c r="C22" s="20"/>
      <c r="D22" s="24" t="s">
        <v>4</v>
      </c>
      <c r="E22" s="253" t="str">
        <f>'Attach 3(JV)'!E24</f>
        <v/>
      </c>
    </row>
    <row r="23" spans="1:5" ht="33" customHeight="1">
      <c r="A23" s="23" t="s">
        <v>7</v>
      </c>
      <c r="B23" s="253" t="str">
        <f>'Attach 3(JV)'!B25</f>
        <v/>
      </c>
      <c r="C23" s="20"/>
      <c r="D23" s="24" t="s">
        <v>5</v>
      </c>
      <c r="E23" s="253"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7A521482-0921-4E40-B959-D8FD4CDE2E1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33F30260-5F26-454D-8BAF-A1CF75E5E970}"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CDDDFC33-D7BE-49ED-A662-6DB8AC7AF358}"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BCE30E3D-0C5D-4C23-ABC5-E7C2D3AC4971}"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8"/>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12"/>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4"/>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5"/>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4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4"/>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5"/>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4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7"/>
  <headerFooter alignWithMargins="0">
    <oddFooter>&amp;R&amp;"Book Antiqua,Bold"&amp;8 Page &amp;P of &amp;N</oddFooter>
  </headerFooter>
  <drawing r:id="rId4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29"/>
  <sheetViews>
    <sheetView showGridLines="0" showZeros="0" view="pageBreakPreview" zoomScale="80" zoomScaleNormal="100" zoomScaleSheetLayoutView="80" workbookViewId="0">
      <selection activeCell="D173" sqref="D173"/>
    </sheetView>
  </sheetViews>
  <sheetFormatPr defaultRowHeight="15.75"/>
  <cols>
    <col min="1" max="1" width="14.28515625" style="338" customWidth="1"/>
    <col min="2" max="2" width="13.85546875" style="338" customWidth="1"/>
    <col min="3" max="3" width="11.42578125" style="338" customWidth="1"/>
    <col min="4" max="4" width="27.85546875" style="338" customWidth="1"/>
    <col min="5" max="5" width="14.42578125" style="338" customWidth="1"/>
    <col min="6" max="6" width="21" style="338" customWidth="1"/>
    <col min="7" max="7" width="19.7109375" style="338" customWidth="1"/>
    <col min="8" max="8" width="18" style="338" customWidth="1"/>
    <col min="9" max="9" width="23.140625" style="338" customWidth="1"/>
    <col min="10" max="10" width="10.5703125" style="338" hidden="1" customWidth="1"/>
    <col min="11" max="11" width="10.28515625" style="338" hidden="1" customWidth="1"/>
    <col min="12" max="12" width="11.85546875" style="338" hidden="1" customWidth="1"/>
    <col min="13" max="13" width="34.5703125" style="338" hidden="1" customWidth="1"/>
    <col min="14" max="14" width="10.42578125" style="338" hidden="1" customWidth="1"/>
    <col min="15" max="15" width="11.42578125" style="338" hidden="1" customWidth="1"/>
    <col min="16" max="16" width="10.7109375" style="338" hidden="1" customWidth="1"/>
    <col min="17" max="17" width="13.7109375" style="338" hidden="1" customWidth="1"/>
    <col min="18" max="20" width="0" style="338" hidden="1" customWidth="1"/>
    <col min="21" max="21" width="13.5703125" style="338" hidden="1" customWidth="1"/>
    <col min="22" max="23" width="0" style="338" hidden="1" customWidth="1"/>
    <col min="24" max="24" width="4.7109375" style="338" hidden="1" customWidth="1"/>
    <col min="25" max="256" width="9.140625" style="338"/>
    <col min="257" max="257" width="14.28515625" style="338" customWidth="1"/>
    <col min="258" max="258" width="13.85546875" style="338" customWidth="1"/>
    <col min="259" max="259" width="11.42578125" style="338" customWidth="1"/>
    <col min="260" max="260" width="27.85546875" style="338" customWidth="1"/>
    <col min="261" max="261" width="14.42578125" style="338" customWidth="1"/>
    <col min="262" max="262" width="21" style="338" customWidth="1"/>
    <col min="263" max="263" width="19.7109375" style="338" customWidth="1"/>
    <col min="264" max="264" width="18" style="338" customWidth="1"/>
    <col min="265" max="265" width="23.140625" style="338" customWidth="1"/>
    <col min="266" max="280" width="0" style="338" hidden="1" customWidth="1"/>
    <col min="281" max="512" width="9.140625" style="338"/>
    <col min="513" max="513" width="14.28515625" style="338" customWidth="1"/>
    <col min="514" max="514" width="13.85546875" style="338" customWidth="1"/>
    <col min="515" max="515" width="11.42578125" style="338" customWidth="1"/>
    <col min="516" max="516" width="27.85546875" style="338" customWidth="1"/>
    <col min="517" max="517" width="14.42578125" style="338" customWidth="1"/>
    <col min="518" max="518" width="21" style="338" customWidth="1"/>
    <col min="519" max="519" width="19.7109375" style="338" customWidth="1"/>
    <col min="520" max="520" width="18" style="338" customWidth="1"/>
    <col min="521" max="521" width="23.140625" style="338" customWidth="1"/>
    <col min="522" max="536" width="0" style="338" hidden="1" customWidth="1"/>
    <col min="537" max="768" width="9.140625" style="338"/>
    <col min="769" max="769" width="14.28515625" style="338" customWidth="1"/>
    <col min="770" max="770" width="13.85546875" style="338" customWidth="1"/>
    <col min="771" max="771" width="11.42578125" style="338" customWidth="1"/>
    <col min="772" max="772" width="27.85546875" style="338" customWidth="1"/>
    <col min="773" max="773" width="14.42578125" style="338" customWidth="1"/>
    <col min="774" max="774" width="21" style="338" customWidth="1"/>
    <col min="775" max="775" width="19.7109375" style="338" customWidth="1"/>
    <col min="776" max="776" width="18" style="338" customWidth="1"/>
    <col min="777" max="777" width="23.140625" style="338" customWidth="1"/>
    <col min="778" max="792" width="0" style="338" hidden="1" customWidth="1"/>
    <col min="793" max="1024" width="9.140625" style="338"/>
    <col min="1025" max="1025" width="14.28515625" style="338" customWidth="1"/>
    <col min="1026" max="1026" width="13.85546875" style="338" customWidth="1"/>
    <col min="1027" max="1027" width="11.42578125" style="338" customWidth="1"/>
    <col min="1028" max="1028" width="27.85546875" style="338" customWidth="1"/>
    <col min="1029" max="1029" width="14.42578125" style="338" customWidth="1"/>
    <col min="1030" max="1030" width="21" style="338" customWidth="1"/>
    <col min="1031" max="1031" width="19.7109375" style="338" customWidth="1"/>
    <col min="1032" max="1032" width="18" style="338" customWidth="1"/>
    <col min="1033" max="1033" width="23.140625" style="338" customWidth="1"/>
    <col min="1034" max="1048" width="0" style="338" hidden="1" customWidth="1"/>
    <col min="1049" max="1280" width="9.140625" style="338"/>
    <col min="1281" max="1281" width="14.28515625" style="338" customWidth="1"/>
    <col min="1282" max="1282" width="13.85546875" style="338" customWidth="1"/>
    <col min="1283" max="1283" width="11.42578125" style="338" customWidth="1"/>
    <col min="1284" max="1284" width="27.85546875" style="338" customWidth="1"/>
    <col min="1285" max="1285" width="14.42578125" style="338" customWidth="1"/>
    <col min="1286" max="1286" width="21" style="338" customWidth="1"/>
    <col min="1287" max="1287" width="19.7109375" style="338" customWidth="1"/>
    <col min="1288" max="1288" width="18" style="338" customWidth="1"/>
    <col min="1289" max="1289" width="23.140625" style="338" customWidth="1"/>
    <col min="1290" max="1304" width="0" style="338" hidden="1" customWidth="1"/>
    <col min="1305" max="1536" width="9.140625" style="338"/>
    <col min="1537" max="1537" width="14.28515625" style="338" customWidth="1"/>
    <col min="1538" max="1538" width="13.85546875" style="338" customWidth="1"/>
    <col min="1539" max="1539" width="11.42578125" style="338" customWidth="1"/>
    <col min="1540" max="1540" width="27.85546875" style="338" customWidth="1"/>
    <col min="1541" max="1541" width="14.42578125" style="338" customWidth="1"/>
    <col min="1542" max="1542" width="21" style="338" customWidth="1"/>
    <col min="1543" max="1543" width="19.7109375" style="338" customWidth="1"/>
    <col min="1544" max="1544" width="18" style="338" customWidth="1"/>
    <col min="1545" max="1545" width="23.140625" style="338" customWidth="1"/>
    <col min="1546" max="1560" width="0" style="338" hidden="1" customWidth="1"/>
    <col min="1561" max="1792" width="9.140625" style="338"/>
    <col min="1793" max="1793" width="14.28515625" style="338" customWidth="1"/>
    <col min="1794" max="1794" width="13.85546875" style="338" customWidth="1"/>
    <col min="1795" max="1795" width="11.42578125" style="338" customWidth="1"/>
    <col min="1796" max="1796" width="27.85546875" style="338" customWidth="1"/>
    <col min="1797" max="1797" width="14.42578125" style="338" customWidth="1"/>
    <col min="1798" max="1798" width="21" style="338" customWidth="1"/>
    <col min="1799" max="1799" width="19.7109375" style="338" customWidth="1"/>
    <col min="1800" max="1800" width="18" style="338" customWidth="1"/>
    <col min="1801" max="1801" width="23.140625" style="338" customWidth="1"/>
    <col min="1802" max="1816" width="0" style="338" hidden="1" customWidth="1"/>
    <col min="1817" max="2048" width="9.140625" style="338"/>
    <col min="2049" max="2049" width="14.28515625" style="338" customWidth="1"/>
    <col min="2050" max="2050" width="13.85546875" style="338" customWidth="1"/>
    <col min="2051" max="2051" width="11.42578125" style="338" customWidth="1"/>
    <col min="2052" max="2052" width="27.85546875" style="338" customWidth="1"/>
    <col min="2053" max="2053" width="14.42578125" style="338" customWidth="1"/>
    <col min="2054" max="2054" width="21" style="338" customWidth="1"/>
    <col min="2055" max="2055" width="19.7109375" style="338" customWidth="1"/>
    <col min="2056" max="2056" width="18" style="338" customWidth="1"/>
    <col min="2057" max="2057" width="23.140625" style="338" customWidth="1"/>
    <col min="2058" max="2072" width="0" style="338" hidden="1" customWidth="1"/>
    <col min="2073" max="2304" width="9.140625" style="338"/>
    <col min="2305" max="2305" width="14.28515625" style="338" customWidth="1"/>
    <col min="2306" max="2306" width="13.85546875" style="338" customWidth="1"/>
    <col min="2307" max="2307" width="11.42578125" style="338" customWidth="1"/>
    <col min="2308" max="2308" width="27.85546875" style="338" customWidth="1"/>
    <col min="2309" max="2309" width="14.42578125" style="338" customWidth="1"/>
    <col min="2310" max="2310" width="21" style="338" customWidth="1"/>
    <col min="2311" max="2311" width="19.7109375" style="338" customWidth="1"/>
    <col min="2312" max="2312" width="18" style="338" customWidth="1"/>
    <col min="2313" max="2313" width="23.140625" style="338" customWidth="1"/>
    <col min="2314" max="2328" width="0" style="338" hidden="1" customWidth="1"/>
    <col min="2329" max="2560" width="9.140625" style="338"/>
    <col min="2561" max="2561" width="14.28515625" style="338" customWidth="1"/>
    <col min="2562" max="2562" width="13.85546875" style="338" customWidth="1"/>
    <col min="2563" max="2563" width="11.42578125" style="338" customWidth="1"/>
    <col min="2564" max="2564" width="27.85546875" style="338" customWidth="1"/>
    <col min="2565" max="2565" width="14.42578125" style="338" customWidth="1"/>
    <col min="2566" max="2566" width="21" style="338" customWidth="1"/>
    <col min="2567" max="2567" width="19.7109375" style="338" customWidth="1"/>
    <col min="2568" max="2568" width="18" style="338" customWidth="1"/>
    <col min="2569" max="2569" width="23.140625" style="338" customWidth="1"/>
    <col min="2570" max="2584" width="0" style="338" hidden="1" customWidth="1"/>
    <col min="2585" max="2816" width="9.140625" style="338"/>
    <col min="2817" max="2817" width="14.28515625" style="338" customWidth="1"/>
    <col min="2818" max="2818" width="13.85546875" style="338" customWidth="1"/>
    <col min="2819" max="2819" width="11.42578125" style="338" customWidth="1"/>
    <col min="2820" max="2820" width="27.85546875" style="338" customWidth="1"/>
    <col min="2821" max="2821" width="14.42578125" style="338" customWidth="1"/>
    <col min="2822" max="2822" width="21" style="338" customWidth="1"/>
    <col min="2823" max="2823" width="19.7109375" style="338" customWidth="1"/>
    <col min="2824" max="2824" width="18" style="338" customWidth="1"/>
    <col min="2825" max="2825" width="23.140625" style="338" customWidth="1"/>
    <col min="2826" max="2840" width="0" style="338" hidden="1" customWidth="1"/>
    <col min="2841" max="3072" width="9.140625" style="338"/>
    <col min="3073" max="3073" width="14.28515625" style="338" customWidth="1"/>
    <col min="3074" max="3074" width="13.85546875" style="338" customWidth="1"/>
    <col min="3075" max="3075" width="11.42578125" style="338" customWidth="1"/>
    <col min="3076" max="3076" width="27.85546875" style="338" customWidth="1"/>
    <col min="3077" max="3077" width="14.42578125" style="338" customWidth="1"/>
    <col min="3078" max="3078" width="21" style="338" customWidth="1"/>
    <col min="3079" max="3079" width="19.7109375" style="338" customWidth="1"/>
    <col min="3080" max="3080" width="18" style="338" customWidth="1"/>
    <col min="3081" max="3081" width="23.140625" style="338" customWidth="1"/>
    <col min="3082" max="3096" width="0" style="338" hidden="1" customWidth="1"/>
    <col min="3097" max="3328" width="9.140625" style="338"/>
    <col min="3329" max="3329" width="14.28515625" style="338" customWidth="1"/>
    <col min="3330" max="3330" width="13.85546875" style="338" customWidth="1"/>
    <col min="3331" max="3331" width="11.42578125" style="338" customWidth="1"/>
    <col min="3332" max="3332" width="27.85546875" style="338" customWidth="1"/>
    <col min="3333" max="3333" width="14.42578125" style="338" customWidth="1"/>
    <col min="3334" max="3334" width="21" style="338" customWidth="1"/>
    <col min="3335" max="3335" width="19.7109375" style="338" customWidth="1"/>
    <col min="3336" max="3336" width="18" style="338" customWidth="1"/>
    <col min="3337" max="3337" width="23.140625" style="338" customWidth="1"/>
    <col min="3338" max="3352" width="0" style="338" hidden="1" customWidth="1"/>
    <col min="3353" max="3584" width="9.140625" style="338"/>
    <col min="3585" max="3585" width="14.28515625" style="338" customWidth="1"/>
    <col min="3586" max="3586" width="13.85546875" style="338" customWidth="1"/>
    <col min="3587" max="3587" width="11.42578125" style="338" customWidth="1"/>
    <col min="3588" max="3588" width="27.85546875" style="338" customWidth="1"/>
    <col min="3589" max="3589" width="14.42578125" style="338" customWidth="1"/>
    <col min="3590" max="3590" width="21" style="338" customWidth="1"/>
    <col min="3591" max="3591" width="19.7109375" style="338" customWidth="1"/>
    <col min="3592" max="3592" width="18" style="338" customWidth="1"/>
    <col min="3593" max="3593" width="23.140625" style="338" customWidth="1"/>
    <col min="3594" max="3608" width="0" style="338" hidden="1" customWidth="1"/>
    <col min="3609" max="3840" width="9.140625" style="338"/>
    <col min="3841" max="3841" width="14.28515625" style="338" customWidth="1"/>
    <col min="3842" max="3842" width="13.85546875" style="338" customWidth="1"/>
    <col min="3843" max="3843" width="11.42578125" style="338" customWidth="1"/>
    <col min="3844" max="3844" width="27.85546875" style="338" customWidth="1"/>
    <col min="3845" max="3845" width="14.42578125" style="338" customWidth="1"/>
    <col min="3846" max="3846" width="21" style="338" customWidth="1"/>
    <col min="3847" max="3847" width="19.7109375" style="338" customWidth="1"/>
    <col min="3848" max="3848" width="18" style="338" customWidth="1"/>
    <col min="3849" max="3849" width="23.140625" style="338" customWidth="1"/>
    <col min="3850" max="3864" width="0" style="338" hidden="1" customWidth="1"/>
    <col min="3865" max="4096" width="9.140625" style="338"/>
    <col min="4097" max="4097" width="14.28515625" style="338" customWidth="1"/>
    <col min="4098" max="4098" width="13.85546875" style="338" customWidth="1"/>
    <col min="4099" max="4099" width="11.42578125" style="338" customWidth="1"/>
    <col min="4100" max="4100" width="27.85546875" style="338" customWidth="1"/>
    <col min="4101" max="4101" width="14.42578125" style="338" customWidth="1"/>
    <col min="4102" max="4102" width="21" style="338" customWidth="1"/>
    <col min="4103" max="4103" width="19.7109375" style="338" customWidth="1"/>
    <col min="4104" max="4104" width="18" style="338" customWidth="1"/>
    <col min="4105" max="4105" width="23.140625" style="338" customWidth="1"/>
    <col min="4106" max="4120" width="0" style="338" hidden="1" customWidth="1"/>
    <col min="4121" max="4352" width="9.140625" style="338"/>
    <col min="4353" max="4353" width="14.28515625" style="338" customWidth="1"/>
    <col min="4354" max="4354" width="13.85546875" style="338" customWidth="1"/>
    <col min="4355" max="4355" width="11.42578125" style="338" customWidth="1"/>
    <col min="4356" max="4356" width="27.85546875" style="338" customWidth="1"/>
    <col min="4357" max="4357" width="14.42578125" style="338" customWidth="1"/>
    <col min="4358" max="4358" width="21" style="338" customWidth="1"/>
    <col min="4359" max="4359" width="19.7109375" style="338" customWidth="1"/>
    <col min="4360" max="4360" width="18" style="338" customWidth="1"/>
    <col min="4361" max="4361" width="23.140625" style="338" customWidth="1"/>
    <col min="4362" max="4376" width="0" style="338" hidden="1" customWidth="1"/>
    <col min="4377" max="4608" width="9.140625" style="338"/>
    <col min="4609" max="4609" width="14.28515625" style="338" customWidth="1"/>
    <col min="4610" max="4610" width="13.85546875" style="338" customWidth="1"/>
    <col min="4611" max="4611" width="11.42578125" style="338" customWidth="1"/>
    <col min="4612" max="4612" width="27.85546875" style="338" customWidth="1"/>
    <col min="4613" max="4613" width="14.42578125" style="338" customWidth="1"/>
    <col min="4614" max="4614" width="21" style="338" customWidth="1"/>
    <col min="4615" max="4615" width="19.7109375" style="338" customWidth="1"/>
    <col min="4616" max="4616" width="18" style="338" customWidth="1"/>
    <col min="4617" max="4617" width="23.140625" style="338" customWidth="1"/>
    <col min="4618" max="4632" width="0" style="338" hidden="1" customWidth="1"/>
    <col min="4633" max="4864" width="9.140625" style="338"/>
    <col min="4865" max="4865" width="14.28515625" style="338" customWidth="1"/>
    <col min="4866" max="4866" width="13.85546875" style="338" customWidth="1"/>
    <col min="4867" max="4867" width="11.42578125" style="338" customWidth="1"/>
    <col min="4868" max="4868" width="27.85546875" style="338" customWidth="1"/>
    <col min="4869" max="4869" width="14.42578125" style="338" customWidth="1"/>
    <col min="4870" max="4870" width="21" style="338" customWidth="1"/>
    <col min="4871" max="4871" width="19.7109375" style="338" customWidth="1"/>
    <col min="4872" max="4872" width="18" style="338" customWidth="1"/>
    <col min="4873" max="4873" width="23.140625" style="338" customWidth="1"/>
    <col min="4874" max="4888" width="0" style="338" hidden="1" customWidth="1"/>
    <col min="4889" max="5120" width="9.140625" style="338"/>
    <col min="5121" max="5121" width="14.28515625" style="338" customWidth="1"/>
    <col min="5122" max="5122" width="13.85546875" style="338" customWidth="1"/>
    <col min="5123" max="5123" width="11.42578125" style="338" customWidth="1"/>
    <col min="5124" max="5124" width="27.85546875" style="338" customWidth="1"/>
    <col min="5125" max="5125" width="14.42578125" style="338" customWidth="1"/>
    <col min="5126" max="5126" width="21" style="338" customWidth="1"/>
    <col min="5127" max="5127" width="19.7109375" style="338" customWidth="1"/>
    <col min="5128" max="5128" width="18" style="338" customWidth="1"/>
    <col min="5129" max="5129" width="23.140625" style="338" customWidth="1"/>
    <col min="5130" max="5144" width="0" style="338" hidden="1" customWidth="1"/>
    <col min="5145" max="5376" width="9.140625" style="338"/>
    <col min="5377" max="5377" width="14.28515625" style="338" customWidth="1"/>
    <col min="5378" max="5378" width="13.85546875" style="338" customWidth="1"/>
    <col min="5379" max="5379" width="11.42578125" style="338" customWidth="1"/>
    <col min="5380" max="5380" width="27.85546875" style="338" customWidth="1"/>
    <col min="5381" max="5381" width="14.42578125" style="338" customWidth="1"/>
    <col min="5382" max="5382" width="21" style="338" customWidth="1"/>
    <col min="5383" max="5383" width="19.7109375" style="338" customWidth="1"/>
    <col min="5384" max="5384" width="18" style="338" customWidth="1"/>
    <col min="5385" max="5385" width="23.140625" style="338" customWidth="1"/>
    <col min="5386" max="5400" width="0" style="338" hidden="1" customWidth="1"/>
    <col min="5401" max="5632" width="9.140625" style="338"/>
    <col min="5633" max="5633" width="14.28515625" style="338" customWidth="1"/>
    <col min="5634" max="5634" width="13.85546875" style="338" customWidth="1"/>
    <col min="5635" max="5635" width="11.42578125" style="338" customWidth="1"/>
    <col min="5636" max="5636" width="27.85546875" style="338" customWidth="1"/>
    <col min="5637" max="5637" width="14.42578125" style="338" customWidth="1"/>
    <col min="5638" max="5638" width="21" style="338" customWidth="1"/>
    <col min="5639" max="5639" width="19.7109375" style="338" customWidth="1"/>
    <col min="5640" max="5640" width="18" style="338" customWidth="1"/>
    <col min="5641" max="5641" width="23.140625" style="338" customWidth="1"/>
    <col min="5642" max="5656" width="0" style="338" hidden="1" customWidth="1"/>
    <col min="5657" max="5888" width="9.140625" style="338"/>
    <col min="5889" max="5889" width="14.28515625" style="338" customWidth="1"/>
    <col min="5890" max="5890" width="13.85546875" style="338" customWidth="1"/>
    <col min="5891" max="5891" width="11.42578125" style="338" customWidth="1"/>
    <col min="5892" max="5892" width="27.85546875" style="338" customWidth="1"/>
    <col min="5893" max="5893" width="14.42578125" style="338" customWidth="1"/>
    <col min="5894" max="5894" width="21" style="338" customWidth="1"/>
    <col min="5895" max="5895" width="19.7109375" style="338" customWidth="1"/>
    <col min="5896" max="5896" width="18" style="338" customWidth="1"/>
    <col min="5897" max="5897" width="23.140625" style="338" customWidth="1"/>
    <col min="5898" max="5912" width="0" style="338" hidden="1" customWidth="1"/>
    <col min="5913" max="6144" width="9.140625" style="338"/>
    <col min="6145" max="6145" width="14.28515625" style="338" customWidth="1"/>
    <col min="6146" max="6146" width="13.85546875" style="338" customWidth="1"/>
    <col min="6147" max="6147" width="11.42578125" style="338" customWidth="1"/>
    <col min="6148" max="6148" width="27.85546875" style="338" customWidth="1"/>
    <col min="6149" max="6149" width="14.42578125" style="338" customWidth="1"/>
    <col min="6150" max="6150" width="21" style="338" customWidth="1"/>
    <col min="6151" max="6151" width="19.7109375" style="338" customWidth="1"/>
    <col min="6152" max="6152" width="18" style="338" customWidth="1"/>
    <col min="6153" max="6153" width="23.140625" style="338" customWidth="1"/>
    <col min="6154" max="6168" width="0" style="338" hidden="1" customWidth="1"/>
    <col min="6169" max="6400" width="9.140625" style="338"/>
    <col min="6401" max="6401" width="14.28515625" style="338" customWidth="1"/>
    <col min="6402" max="6402" width="13.85546875" style="338" customWidth="1"/>
    <col min="6403" max="6403" width="11.42578125" style="338" customWidth="1"/>
    <col min="6404" max="6404" width="27.85546875" style="338" customWidth="1"/>
    <col min="6405" max="6405" width="14.42578125" style="338" customWidth="1"/>
    <col min="6406" max="6406" width="21" style="338" customWidth="1"/>
    <col min="6407" max="6407" width="19.7109375" style="338" customWidth="1"/>
    <col min="6408" max="6408" width="18" style="338" customWidth="1"/>
    <col min="6409" max="6409" width="23.140625" style="338" customWidth="1"/>
    <col min="6410" max="6424" width="0" style="338" hidden="1" customWidth="1"/>
    <col min="6425" max="6656" width="9.140625" style="338"/>
    <col min="6657" max="6657" width="14.28515625" style="338" customWidth="1"/>
    <col min="6658" max="6658" width="13.85546875" style="338" customWidth="1"/>
    <col min="6659" max="6659" width="11.42578125" style="338" customWidth="1"/>
    <col min="6660" max="6660" width="27.85546875" style="338" customWidth="1"/>
    <col min="6661" max="6661" width="14.42578125" style="338" customWidth="1"/>
    <col min="6662" max="6662" width="21" style="338" customWidth="1"/>
    <col min="6663" max="6663" width="19.7109375" style="338" customWidth="1"/>
    <col min="6664" max="6664" width="18" style="338" customWidth="1"/>
    <col min="6665" max="6665" width="23.140625" style="338" customWidth="1"/>
    <col min="6666" max="6680" width="0" style="338" hidden="1" customWidth="1"/>
    <col min="6681" max="6912" width="9.140625" style="338"/>
    <col min="6913" max="6913" width="14.28515625" style="338" customWidth="1"/>
    <col min="6914" max="6914" width="13.85546875" style="338" customWidth="1"/>
    <col min="6915" max="6915" width="11.42578125" style="338" customWidth="1"/>
    <col min="6916" max="6916" width="27.85546875" style="338" customWidth="1"/>
    <col min="6917" max="6917" width="14.42578125" style="338" customWidth="1"/>
    <col min="6918" max="6918" width="21" style="338" customWidth="1"/>
    <col min="6919" max="6919" width="19.7109375" style="338" customWidth="1"/>
    <col min="6920" max="6920" width="18" style="338" customWidth="1"/>
    <col min="6921" max="6921" width="23.140625" style="338" customWidth="1"/>
    <col min="6922" max="6936" width="0" style="338" hidden="1" customWidth="1"/>
    <col min="6937" max="7168" width="9.140625" style="338"/>
    <col min="7169" max="7169" width="14.28515625" style="338" customWidth="1"/>
    <col min="7170" max="7170" width="13.85546875" style="338" customWidth="1"/>
    <col min="7171" max="7171" width="11.42578125" style="338" customWidth="1"/>
    <col min="7172" max="7172" width="27.85546875" style="338" customWidth="1"/>
    <col min="7173" max="7173" width="14.42578125" style="338" customWidth="1"/>
    <col min="7174" max="7174" width="21" style="338" customWidth="1"/>
    <col min="7175" max="7175" width="19.7109375" style="338" customWidth="1"/>
    <col min="7176" max="7176" width="18" style="338" customWidth="1"/>
    <col min="7177" max="7177" width="23.140625" style="338" customWidth="1"/>
    <col min="7178" max="7192" width="0" style="338" hidden="1" customWidth="1"/>
    <col min="7193" max="7424" width="9.140625" style="338"/>
    <col min="7425" max="7425" width="14.28515625" style="338" customWidth="1"/>
    <col min="7426" max="7426" width="13.85546875" style="338" customWidth="1"/>
    <col min="7427" max="7427" width="11.42578125" style="338" customWidth="1"/>
    <col min="7428" max="7428" width="27.85546875" style="338" customWidth="1"/>
    <col min="7429" max="7429" width="14.42578125" style="338" customWidth="1"/>
    <col min="7430" max="7430" width="21" style="338" customWidth="1"/>
    <col min="7431" max="7431" width="19.7109375" style="338" customWidth="1"/>
    <col min="7432" max="7432" width="18" style="338" customWidth="1"/>
    <col min="7433" max="7433" width="23.140625" style="338" customWidth="1"/>
    <col min="7434" max="7448" width="0" style="338" hidden="1" customWidth="1"/>
    <col min="7449" max="7680" width="9.140625" style="338"/>
    <col min="7681" max="7681" width="14.28515625" style="338" customWidth="1"/>
    <col min="7682" max="7682" width="13.85546875" style="338" customWidth="1"/>
    <col min="7683" max="7683" width="11.42578125" style="338" customWidth="1"/>
    <col min="7684" max="7684" width="27.85546875" style="338" customWidth="1"/>
    <col min="7685" max="7685" width="14.42578125" style="338" customWidth="1"/>
    <col min="7686" max="7686" width="21" style="338" customWidth="1"/>
    <col min="7687" max="7687" width="19.7109375" style="338" customWidth="1"/>
    <col min="7688" max="7688" width="18" style="338" customWidth="1"/>
    <col min="7689" max="7689" width="23.140625" style="338" customWidth="1"/>
    <col min="7690" max="7704" width="0" style="338" hidden="1" customWidth="1"/>
    <col min="7705" max="7936" width="9.140625" style="338"/>
    <col min="7937" max="7937" width="14.28515625" style="338" customWidth="1"/>
    <col min="7938" max="7938" width="13.85546875" style="338" customWidth="1"/>
    <col min="7939" max="7939" width="11.42578125" style="338" customWidth="1"/>
    <col min="7940" max="7940" width="27.85546875" style="338" customWidth="1"/>
    <col min="7941" max="7941" width="14.42578125" style="338" customWidth="1"/>
    <col min="7942" max="7942" width="21" style="338" customWidth="1"/>
    <col min="7943" max="7943" width="19.7109375" style="338" customWidth="1"/>
    <col min="7944" max="7944" width="18" style="338" customWidth="1"/>
    <col min="7945" max="7945" width="23.140625" style="338" customWidth="1"/>
    <col min="7946" max="7960" width="0" style="338" hidden="1" customWidth="1"/>
    <col min="7961" max="8192" width="9.140625" style="338"/>
    <col min="8193" max="8193" width="14.28515625" style="338" customWidth="1"/>
    <col min="8194" max="8194" width="13.85546875" style="338" customWidth="1"/>
    <col min="8195" max="8195" width="11.42578125" style="338" customWidth="1"/>
    <col min="8196" max="8196" width="27.85546875" style="338" customWidth="1"/>
    <col min="8197" max="8197" width="14.42578125" style="338" customWidth="1"/>
    <col min="8198" max="8198" width="21" style="338" customWidth="1"/>
    <col min="8199" max="8199" width="19.7109375" style="338" customWidth="1"/>
    <col min="8200" max="8200" width="18" style="338" customWidth="1"/>
    <col min="8201" max="8201" width="23.140625" style="338" customWidth="1"/>
    <col min="8202" max="8216" width="0" style="338" hidden="1" customWidth="1"/>
    <col min="8217" max="8448" width="9.140625" style="338"/>
    <col min="8449" max="8449" width="14.28515625" style="338" customWidth="1"/>
    <col min="8450" max="8450" width="13.85546875" style="338" customWidth="1"/>
    <col min="8451" max="8451" width="11.42578125" style="338" customWidth="1"/>
    <col min="8452" max="8452" width="27.85546875" style="338" customWidth="1"/>
    <col min="8453" max="8453" width="14.42578125" style="338" customWidth="1"/>
    <col min="8454" max="8454" width="21" style="338" customWidth="1"/>
    <col min="8455" max="8455" width="19.7109375" style="338" customWidth="1"/>
    <col min="8456" max="8456" width="18" style="338" customWidth="1"/>
    <col min="8457" max="8457" width="23.140625" style="338" customWidth="1"/>
    <col min="8458" max="8472" width="0" style="338" hidden="1" customWidth="1"/>
    <col min="8473" max="8704" width="9.140625" style="338"/>
    <col min="8705" max="8705" width="14.28515625" style="338" customWidth="1"/>
    <col min="8706" max="8706" width="13.85546875" style="338" customWidth="1"/>
    <col min="8707" max="8707" width="11.42578125" style="338" customWidth="1"/>
    <col min="8708" max="8708" width="27.85546875" style="338" customWidth="1"/>
    <col min="8709" max="8709" width="14.42578125" style="338" customWidth="1"/>
    <col min="8710" max="8710" width="21" style="338" customWidth="1"/>
    <col min="8711" max="8711" width="19.7109375" style="338" customWidth="1"/>
    <col min="8712" max="8712" width="18" style="338" customWidth="1"/>
    <col min="8713" max="8713" width="23.140625" style="338" customWidth="1"/>
    <col min="8714" max="8728" width="0" style="338" hidden="1" customWidth="1"/>
    <col min="8729" max="8960" width="9.140625" style="338"/>
    <col min="8961" max="8961" width="14.28515625" style="338" customWidth="1"/>
    <col min="8962" max="8962" width="13.85546875" style="338" customWidth="1"/>
    <col min="8963" max="8963" width="11.42578125" style="338" customWidth="1"/>
    <col min="8964" max="8964" width="27.85546875" style="338" customWidth="1"/>
    <col min="8965" max="8965" width="14.42578125" style="338" customWidth="1"/>
    <col min="8966" max="8966" width="21" style="338" customWidth="1"/>
    <col min="8967" max="8967" width="19.7109375" style="338" customWidth="1"/>
    <col min="8968" max="8968" width="18" style="338" customWidth="1"/>
    <col min="8969" max="8969" width="23.140625" style="338" customWidth="1"/>
    <col min="8970" max="8984" width="0" style="338" hidden="1" customWidth="1"/>
    <col min="8985" max="9216" width="9.140625" style="338"/>
    <col min="9217" max="9217" width="14.28515625" style="338" customWidth="1"/>
    <col min="9218" max="9218" width="13.85546875" style="338" customWidth="1"/>
    <col min="9219" max="9219" width="11.42578125" style="338" customWidth="1"/>
    <col min="9220" max="9220" width="27.85546875" style="338" customWidth="1"/>
    <col min="9221" max="9221" width="14.42578125" style="338" customWidth="1"/>
    <col min="9222" max="9222" width="21" style="338" customWidth="1"/>
    <col min="9223" max="9223" width="19.7109375" style="338" customWidth="1"/>
    <col min="9224" max="9224" width="18" style="338" customWidth="1"/>
    <col min="9225" max="9225" width="23.140625" style="338" customWidth="1"/>
    <col min="9226" max="9240" width="0" style="338" hidden="1" customWidth="1"/>
    <col min="9241" max="9472" width="9.140625" style="338"/>
    <col min="9473" max="9473" width="14.28515625" style="338" customWidth="1"/>
    <col min="9474" max="9474" width="13.85546875" style="338" customWidth="1"/>
    <col min="9475" max="9475" width="11.42578125" style="338" customWidth="1"/>
    <col min="9476" max="9476" width="27.85546875" style="338" customWidth="1"/>
    <col min="9477" max="9477" width="14.42578125" style="338" customWidth="1"/>
    <col min="9478" max="9478" width="21" style="338" customWidth="1"/>
    <col min="9479" max="9479" width="19.7109375" style="338" customWidth="1"/>
    <col min="9480" max="9480" width="18" style="338" customWidth="1"/>
    <col min="9481" max="9481" width="23.140625" style="338" customWidth="1"/>
    <col min="9482" max="9496" width="0" style="338" hidden="1" customWidth="1"/>
    <col min="9497" max="9728" width="9.140625" style="338"/>
    <col min="9729" max="9729" width="14.28515625" style="338" customWidth="1"/>
    <col min="9730" max="9730" width="13.85546875" style="338" customWidth="1"/>
    <col min="9731" max="9731" width="11.42578125" style="338" customWidth="1"/>
    <col min="9732" max="9732" width="27.85546875" style="338" customWidth="1"/>
    <col min="9733" max="9733" width="14.42578125" style="338" customWidth="1"/>
    <col min="9734" max="9734" width="21" style="338" customWidth="1"/>
    <col min="9735" max="9735" width="19.7109375" style="338" customWidth="1"/>
    <col min="9736" max="9736" width="18" style="338" customWidth="1"/>
    <col min="9737" max="9737" width="23.140625" style="338" customWidth="1"/>
    <col min="9738" max="9752" width="0" style="338" hidden="1" customWidth="1"/>
    <col min="9753" max="9984" width="9.140625" style="338"/>
    <col min="9985" max="9985" width="14.28515625" style="338" customWidth="1"/>
    <col min="9986" max="9986" width="13.85546875" style="338" customWidth="1"/>
    <col min="9987" max="9987" width="11.42578125" style="338" customWidth="1"/>
    <col min="9988" max="9988" width="27.85546875" style="338" customWidth="1"/>
    <col min="9989" max="9989" width="14.42578125" style="338" customWidth="1"/>
    <col min="9990" max="9990" width="21" style="338" customWidth="1"/>
    <col min="9991" max="9991" width="19.7109375" style="338" customWidth="1"/>
    <col min="9992" max="9992" width="18" style="338" customWidth="1"/>
    <col min="9993" max="9993" width="23.140625" style="338" customWidth="1"/>
    <col min="9994" max="10008" width="0" style="338" hidden="1" customWidth="1"/>
    <col min="10009" max="10240" width="9.140625" style="338"/>
    <col min="10241" max="10241" width="14.28515625" style="338" customWidth="1"/>
    <col min="10242" max="10242" width="13.85546875" style="338" customWidth="1"/>
    <col min="10243" max="10243" width="11.42578125" style="338" customWidth="1"/>
    <col min="10244" max="10244" width="27.85546875" style="338" customWidth="1"/>
    <col min="10245" max="10245" width="14.42578125" style="338" customWidth="1"/>
    <col min="10246" max="10246" width="21" style="338" customWidth="1"/>
    <col min="10247" max="10247" width="19.7109375" style="338" customWidth="1"/>
    <col min="10248" max="10248" width="18" style="338" customWidth="1"/>
    <col min="10249" max="10249" width="23.140625" style="338" customWidth="1"/>
    <col min="10250" max="10264" width="0" style="338" hidden="1" customWidth="1"/>
    <col min="10265" max="10496" width="9.140625" style="338"/>
    <col min="10497" max="10497" width="14.28515625" style="338" customWidth="1"/>
    <col min="10498" max="10498" width="13.85546875" style="338" customWidth="1"/>
    <col min="10499" max="10499" width="11.42578125" style="338" customWidth="1"/>
    <col min="10500" max="10500" width="27.85546875" style="338" customWidth="1"/>
    <col min="10501" max="10501" width="14.42578125" style="338" customWidth="1"/>
    <col min="10502" max="10502" width="21" style="338" customWidth="1"/>
    <col min="10503" max="10503" width="19.7109375" style="338" customWidth="1"/>
    <col min="10504" max="10504" width="18" style="338" customWidth="1"/>
    <col min="10505" max="10505" width="23.140625" style="338" customWidth="1"/>
    <col min="10506" max="10520" width="0" style="338" hidden="1" customWidth="1"/>
    <col min="10521" max="10752" width="9.140625" style="338"/>
    <col min="10753" max="10753" width="14.28515625" style="338" customWidth="1"/>
    <col min="10754" max="10754" width="13.85546875" style="338" customWidth="1"/>
    <col min="10755" max="10755" width="11.42578125" style="338" customWidth="1"/>
    <col min="10756" max="10756" width="27.85546875" style="338" customWidth="1"/>
    <col min="10757" max="10757" width="14.42578125" style="338" customWidth="1"/>
    <col min="10758" max="10758" width="21" style="338" customWidth="1"/>
    <col min="10759" max="10759" width="19.7109375" style="338" customWidth="1"/>
    <col min="10760" max="10760" width="18" style="338" customWidth="1"/>
    <col min="10761" max="10761" width="23.140625" style="338" customWidth="1"/>
    <col min="10762" max="10776" width="0" style="338" hidden="1" customWidth="1"/>
    <col min="10777" max="11008" width="9.140625" style="338"/>
    <col min="11009" max="11009" width="14.28515625" style="338" customWidth="1"/>
    <col min="11010" max="11010" width="13.85546875" style="338" customWidth="1"/>
    <col min="11011" max="11011" width="11.42578125" style="338" customWidth="1"/>
    <col min="11012" max="11012" width="27.85546875" style="338" customWidth="1"/>
    <col min="11013" max="11013" width="14.42578125" style="338" customWidth="1"/>
    <col min="11014" max="11014" width="21" style="338" customWidth="1"/>
    <col min="11015" max="11015" width="19.7109375" style="338" customWidth="1"/>
    <col min="11016" max="11016" width="18" style="338" customWidth="1"/>
    <col min="11017" max="11017" width="23.140625" style="338" customWidth="1"/>
    <col min="11018" max="11032" width="0" style="338" hidden="1" customWidth="1"/>
    <col min="11033" max="11264" width="9.140625" style="338"/>
    <col min="11265" max="11265" width="14.28515625" style="338" customWidth="1"/>
    <col min="11266" max="11266" width="13.85546875" style="338" customWidth="1"/>
    <col min="11267" max="11267" width="11.42578125" style="338" customWidth="1"/>
    <col min="11268" max="11268" width="27.85546875" style="338" customWidth="1"/>
    <col min="11269" max="11269" width="14.42578125" style="338" customWidth="1"/>
    <col min="11270" max="11270" width="21" style="338" customWidth="1"/>
    <col min="11271" max="11271" width="19.7109375" style="338" customWidth="1"/>
    <col min="11272" max="11272" width="18" style="338" customWidth="1"/>
    <col min="11273" max="11273" width="23.140625" style="338" customWidth="1"/>
    <col min="11274" max="11288" width="0" style="338" hidden="1" customWidth="1"/>
    <col min="11289" max="11520" width="9.140625" style="338"/>
    <col min="11521" max="11521" width="14.28515625" style="338" customWidth="1"/>
    <col min="11522" max="11522" width="13.85546875" style="338" customWidth="1"/>
    <col min="11523" max="11523" width="11.42578125" style="338" customWidth="1"/>
    <col min="11524" max="11524" width="27.85546875" style="338" customWidth="1"/>
    <col min="11525" max="11525" width="14.42578125" style="338" customWidth="1"/>
    <col min="11526" max="11526" width="21" style="338" customWidth="1"/>
    <col min="11527" max="11527" width="19.7109375" style="338" customWidth="1"/>
    <col min="11528" max="11528" width="18" style="338" customWidth="1"/>
    <col min="11529" max="11529" width="23.140625" style="338" customWidth="1"/>
    <col min="11530" max="11544" width="0" style="338" hidden="1" customWidth="1"/>
    <col min="11545" max="11776" width="9.140625" style="338"/>
    <col min="11777" max="11777" width="14.28515625" style="338" customWidth="1"/>
    <col min="11778" max="11778" width="13.85546875" style="338" customWidth="1"/>
    <col min="11779" max="11779" width="11.42578125" style="338" customWidth="1"/>
    <col min="11780" max="11780" width="27.85546875" style="338" customWidth="1"/>
    <col min="11781" max="11781" width="14.42578125" style="338" customWidth="1"/>
    <col min="11782" max="11782" width="21" style="338" customWidth="1"/>
    <col min="11783" max="11783" width="19.7109375" style="338" customWidth="1"/>
    <col min="11784" max="11784" width="18" style="338" customWidth="1"/>
    <col min="11785" max="11785" width="23.140625" style="338" customWidth="1"/>
    <col min="11786" max="11800" width="0" style="338" hidden="1" customWidth="1"/>
    <col min="11801" max="12032" width="9.140625" style="338"/>
    <col min="12033" max="12033" width="14.28515625" style="338" customWidth="1"/>
    <col min="12034" max="12034" width="13.85546875" style="338" customWidth="1"/>
    <col min="12035" max="12035" width="11.42578125" style="338" customWidth="1"/>
    <col min="12036" max="12036" width="27.85546875" style="338" customWidth="1"/>
    <col min="12037" max="12037" width="14.42578125" style="338" customWidth="1"/>
    <col min="12038" max="12038" width="21" style="338" customWidth="1"/>
    <col min="12039" max="12039" width="19.7109375" style="338" customWidth="1"/>
    <col min="12040" max="12040" width="18" style="338" customWidth="1"/>
    <col min="12041" max="12041" width="23.140625" style="338" customWidth="1"/>
    <col min="12042" max="12056" width="0" style="338" hidden="1" customWidth="1"/>
    <col min="12057" max="12288" width="9.140625" style="338"/>
    <col min="12289" max="12289" width="14.28515625" style="338" customWidth="1"/>
    <col min="12290" max="12290" width="13.85546875" style="338" customWidth="1"/>
    <col min="12291" max="12291" width="11.42578125" style="338" customWidth="1"/>
    <col min="12292" max="12292" width="27.85546875" style="338" customWidth="1"/>
    <col min="12293" max="12293" width="14.42578125" style="338" customWidth="1"/>
    <col min="12294" max="12294" width="21" style="338" customWidth="1"/>
    <col min="12295" max="12295" width="19.7109375" style="338" customWidth="1"/>
    <col min="12296" max="12296" width="18" style="338" customWidth="1"/>
    <col min="12297" max="12297" width="23.140625" style="338" customWidth="1"/>
    <col min="12298" max="12312" width="0" style="338" hidden="1" customWidth="1"/>
    <col min="12313" max="12544" width="9.140625" style="338"/>
    <col min="12545" max="12545" width="14.28515625" style="338" customWidth="1"/>
    <col min="12546" max="12546" width="13.85546875" style="338" customWidth="1"/>
    <col min="12547" max="12547" width="11.42578125" style="338" customWidth="1"/>
    <col min="12548" max="12548" width="27.85546875" style="338" customWidth="1"/>
    <col min="12549" max="12549" width="14.42578125" style="338" customWidth="1"/>
    <col min="12550" max="12550" width="21" style="338" customWidth="1"/>
    <col min="12551" max="12551" width="19.7109375" style="338" customWidth="1"/>
    <col min="12552" max="12552" width="18" style="338" customWidth="1"/>
    <col min="12553" max="12553" width="23.140625" style="338" customWidth="1"/>
    <col min="12554" max="12568" width="0" style="338" hidden="1" customWidth="1"/>
    <col min="12569" max="12800" width="9.140625" style="338"/>
    <col min="12801" max="12801" width="14.28515625" style="338" customWidth="1"/>
    <col min="12802" max="12802" width="13.85546875" style="338" customWidth="1"/>
    <col min="12803" max="12803" width="11.42578125" style="338" customWidth="1"/>
    <col min="12804" max="12804" width="27.85546875" style="338" customWidth="1"/>
    <col min="12805" max="12805" width="14.42578125" style="338" customWidth="1"/>
    <col min="12806" max="12806" width="21" style="338" customWidth="1"/>
    <col min="12807" max="12807" width="19.7109375" style="338" customWidth="1"/>
    <col min="12808" max="12808" width="18" style="338" customWidth="1"/>
    <col min="12809" max="12809" width="23.140625" style="338" customWidth="1"/>
    <col min="12810" max="12824" width="0" style="338" hidden="1" customWidth="1"/>
    <col min="12825" max="13056" width="9.140625" style="338"/>
    <col min="13057" max="13057" width="14.28515625" style="338" customWidth="1"/>
    <col min="13058" max="13058" width="13.85546875" style="338" customWidth="1"/>
    <col min="13059" max="13059" width="11.42578125" style="338" customWidth="1"/>
    <col min="13060" max="13060" width="27.85546875" style="338" customWidth="1"/>
    <col min="13061" max="13061" width="14.42578125" style="338" customWidth="1"/>
    <col min="13062" max="13062" width="21" style="338" customWidth="1"/>
    <col min="13063" max="13063" width="19.7109375" style="338" customWidth="1"/>
    <col min="13064" max="13064" width="18" style="338" customWidth="1"/>
    <col min="13065" max="13065" width="23.140625" style="338" customWidth="1"/>
    <col min="13066" max="13080" width="0" style="338" hidden="1" customWidth="1"/>
    <col min="13081" max="13312" width="9.140625" style="338"/>
    <col min="13313" max="13313" width="14.28515625" style="338" customWidth="1"/>
    <col min="13314" max="13314" width="13.85546875" style="338" customWidth="1"/>
    <col min="13315" max="13315" width="11.42578125" style="338" customWidth="1"/>
    <col min="13316" max="13316" width="27.85546875" style="338" customWidth="1"/>
    <col min="13317" max="13317" width="14.42578125" style="338" customWidth="1"/>
    <col min="13318" max="13318" width="21" style="338" customWidth="1"/>
    <col min="13319" max="13319" width="19.7109375" style="338" customWidth="1"/>
    <col min="13320" max="13320" width="18" style="338" customWidth="1"/>
    <col min="13321" max="13321" width="23.140625" style="338" customWidth="1"/>
    <col min="13322" max="13336" width="0" style="338" hidden="1" customWidth="1"/>
    <col min="13337" max="13568" width="9.140625" style="338"/>
    <col min="13569" max="13569" width="14.28515625" style="338" customWidth="1"/>
    <col min="13570" max="13570" width="13.85546875" style="338" customWidth="1"/>
    <col min="13571" max="13571" width="11.42578125" style="338" customWidth="1"/>
    <col min="13572" max="13572" width="27.85546875" style="338" customWidth="1"/>
    <col min="13573" max="13573" width="14.42578125" style="338" customWidth="1"/>
    <col min="13574" max="13574" width="21" style="338" customWidth="1"/>
    <col min="13575" max="13575" width="19.7109375" style="338" customWidth="1"/>
    <col min="13576" max="13576" width="18" style="338" customWidth="1"/>
    <col min="13577" max="13577" width="23.140625" style="338" customWidth="1"/>
    <col min="13578" max="13592" width="0" style="338" hidden="1" customWidth="1"/>
    <col min="13593" max="13824" width="9.140625" style="338"/>
    <col min="13825" max="13825" width="14.28515625" style="338" customWidth="1"/>
    <col min="13826" max="13826" width="13.85546875" style="338" customWidth="1"/>
    <col min="13827" max="13827" width="11.42578125" style="338" customWidth="1"/>
    <col min="13828" max="13828" width="27.85546875" style="338" customWidth="1"/>
    <col min="13829" max="13829" width="14.42578125" style="338" customWidth="1"/>
    <col min="13830" max="13830" width="21" style="338" customWidth="1"/>
    <col min="13831" max="13831" width="19.7109375" style="338" customWidth="1"/>
    <col min="13832" max="13832" width="18" style="338" customWidth="1"/>
    <col min="13833" max="13833" width="23.140625" style="338" customWidth="1"/>
    <col min="13834" max="13848" width="0" style="338" hidden="1" customWidth="1"/>
    <col min="13849" max="14080" width="9.140625" style="338"/>
    <col min="14081" max="14081" width="14.28515625" style="338" customWidth="1"/>
    <col min="14082" max="14082" width="13.85546875" style="338" customWidth="1"/>
    <col min="14083" max="14083" width="11.42578125" style="338" customWidth="1"/>
    <col min="14084" max="14084" width="27.85546875" style="338" customWidth="1"/>
    <col min="14085" max="14085" width="14.42578125" style="338" customWidth="1"/>
    <col min="14086" max="14086" width="21" style="338" customWidth="1"/>
    <col min="14087" max="14087" width="19.7109375" style="338" customWidth="1"/>
    <col min="14088" max="14088" width="18" style="338" customWidth="1"/>
    <col min="14089" max="14089" width="23.140625" style="338" customWidth="1"/>
    <col min="14090" max="14104" width="0" style="338" hidden="1" customWidth="1"/>
    <col min="14105" max="14336" width="9.140625" style="338"/>
    <col min="14337" max="14337" width="14.28515625" style="338" customWidth="1"/>
    <col min="14338" max="14338" width="13.85546875" style="338" customWidth="1"/>
    <col min="14339" max="14339" width="11.42578125" style="338" customWidth="1"/>
    <col min="14340" max="14340" width="27.85546875" style="338" customWidth="1"/>
    <col min="14341" max="14341" width="14.42578125" style="338" customWidth="1"/>
    <col min="14342" max="14342" width="21" style="338" customWidth="1"/>
    <col min="14343" max="14343" width="19.7109375" style="338" customWidth="1"/>
    <col min="14344" max="14344" width="18" style="338" customWidth="1"/>
    <col min="14345" max="14345" width="23.140625" style="338" customWidth="1"/>
    <col min="14346" max="14360" width="0" style="338" hidden="1" customWidth="1"/>
    <col min="14361" max="14592" width="9.140625" style="338"/>
    <col min="14593" max="14593" width="14.28515625" style="338" customWidth="1"/>
    <col min="14594" max="14594" width="13.85546875" style="338" customWidth="1"/>
    <col min="14595" max="14595" width="11.42578125" style="338" customWidth="1"/>
    <col min="14596" max="14596" width="27.85546875" style="338" customWidth="1"/>
    <col min="14597" max="14597" width="14.42578125" style="338" customWidth="1"/>
    <col min="14598" max="14598" width="21" style="338" customWidth="1"/>
    <col min="14599" max="14599" width="19.7109375" style="338" customWidth="1"/>
    <col min="14600" max="14600" width="18" style="338" customWidth="1"/>
    <col min="14601" max="14601" width="23.140625" style="338" customWidth="1"/>
    <col min="14602" max="14616" width="0" style="338" hidden="1" customWidth="1"/>
    <col min="14617" max="14848" width="9.140625" style="338"/>
    <col min="14849" max="14849" width="14.28515625" style="338" customWidth="1"/>
    <col min="14850" max="14850" width="13.85546875" style="338" customWidth="1"/>
    <col min="14851" max="14851" width="11.42578125" style="338" customWidth="1"/>
    <col min="14852" max="14852" width="27.85546875" style="338" customWidth="1"/>
    <col min="14853" max="14853" width="14.42578125" style="338" customWidth="1"/>
    <col min="14854" max="14854" width="21" style="338" customWidth="1"/>
    <col min="14855" max="14855" width="19.7109375" style="338" customWidth="1"/>
    <col min="14856" max="14856" width="18" style="338" customWidth="1"/>
    <col min="14857" max="14857" width="23.140625" style="338" customWidth="1"/>
    <col min="14858" max="14872" width="0" style="338" hidden="1" customWidth="1"/>
    <col min="14873" max="15104" width="9.140625" style="338"/>
    <col min="15105" max="15105" width="14.28515625" style="338" customWidth="1"/>
    <col min="15106" max="15106" width="13.85546875" style="338" customWidth="1"/>
    <col min="15107" max="15107" width="11.42578125" style="338" customWidth="1"/>
    <col min="15108" max="15108" width="27.85546875" style="338" customWidth="1"/>
    <col min="15109" max="15109" width="14.42578125" style="338" customWidth="1"/>
    <col min="15110" max="15110" width="21" style="338" customWidth="1"/>
    <col min="15111" max="15111" width="19.7109375" style="338" customWidth="1"/>
    <col min="15112" max="15112" width="18" style="338" customWidth="1"/>
    <col min="15113" max="15113" width="23.140625" style="338" customWidth="1"/>
    <col min="15114" max="15128" width="0" style="338" hidden="1" customWidth="1"/>
    <col min="15129" max="15360" width="9.140625" style="338"/>
    <col min="15361" max="15361" width="14.28515625" style="338" customWidth="1"/>
    <col min="15362" max="15362" width="13.85546875" style="338" customWidth="1"/>
    <col min="15363" max="15363" width="11.42578125" style="338" customWidth="1"/>
    <col min="15364" max="15364" width="27.85546875" style="338" customWidth="1"/>
    <col min="15365" max="15365" width="14.42578125" style="338" customWidth="1"/>
    <col min="15366" max="15366" width="21" style="338" customWidth="1"/>
    <col min="15367" max="15367" width="19.7109375" style="338" customWidth="1"/>
    <col min="15368" max="15368" width="18" style="338" customWidth="1"/>
    <col min="15369" max="15369" width="23.140625" style="338" customWidth="1"/>
    <col min="15370" max="15384" width="0" style="338" hidden="1" customWidth="1"/>
    <col min="15385" max="15616" width="9.140625" style="338"/>
    <col min="15617" max="15617" width="14.28515625" style="338" customWidth="1"/>
    <col min="15618" max="15618" width="13.85546875" style="338" customWidth="1"/>
    <col min="15619" max="15619" width="11.42578125" style="338" customWidth="1"/>
    <col min="15620" max="15620" width="27.85546875" style="338" customWidth="1"/>
    <col min="15621" max="15621" width="14.42578125" style="338" customWidth="1"/>
    <col min="15622" max="15622" width="21" style="338" customWidth="1"/>
    <col min="15623" max="15623" width="19.7109375" style="338" customWidth="1"/>
    <col min="15624" max="15624" width="18" style="338" customWidth="1"/>
    <col min="15625" max="15625" width="23.140625" style="338" customWidth="1"/>
    <col min="15626" max="15640" width="0" style="338" hidden="1" customWidth="1"/>
    <col min="15641" max="15872" width="9.140625" style="338"/>
    <col min="15873" max="15873" width="14.28515625" style="338" customWidth="1"/>
    <col min="15874" max="15874" width="13.85546875" style="338" customWidth="1"/>
    <col min="15875" max="15875" width="11.42578125" style="338" customWidth="1"/>
    <col min="15876" max="15876" width="27.85546875" style="338" customWidth="1"/>
    <col min="15877" max="15877" width="14.42578125" style="338" customWidth="1"/>
    <col min="15878" max="15878" width="21" style="338" customWidth="1"/>
    <col min="15879" max="15879" width="19.7109375" style="338" customWidth="1"/>
    <col min="15880" max="15880" width="18" style="338" customWidth="1"/>
    <col min="15881" max="15881" width="23.140625" style="338" customWidth="1"/>
    <col min="15882" max="15896" width="0" style="338" hidden="1" customWidth="1"/>
    <col min="15897" max="16128" width="9.140625" style="338"/>
    <col min="16129" max="16129" width="14.28515625" style="338" customWidth="1"/>
    <col min="16130" max="16130" width="13.85546875" style="338" customWidth="1"/>
    <col min="16131" max="16131" width="11.42578125" style="338" customWidth="1"/>
    <col min="16132" max="16132" width="27.85546875" style="338" customWidth="1"/>
    <col min="16133" max="16133" width="14.42578125" style="338" customWidth="1"/>
    <col min="16134" max="16134" width="21" style="338" customWidth="1"/>
    <col min="16135" max="16135" width="19.7109375" style="338" customWidth="1"/>
    <col min="16136" max="16136" width="18" style="338" customWidth="1"/>
    <col min="16137" max="16137" width="23.140625" style="338" customWidth="1"/>
    <col min="16138" max="16152" width="0" style="338" hidden="1" customWidth="1"/>
    <col min="16153" max="16384" width="9.140625" style="338"/>
  </cols>
  <sheetData>
    <row r="1" spans="1:9" ht="24" customHeight="1">
      <c r="A1" s="377" t="s">
        <v>1009</v>
      </c>
      <c r="B1" s="395"/>
      <c r="C1" s="395"/>
      <c r="D1" s="395"/>
      <c r="E1" s="395"/>
      <c r="F1" s="395"/>
      <c r="G1" s="395"/>
      <c r="H1" s="336"/>
      <c r="I1" s="336" t="str">
        <f>"Attachment-3(QR) " &amp; '[14]Attach 3(JV)'!AU1</f>
        <v xml:space="preserve">Attachment-3(QR) </v>
      </c>
    </row>
    <row r="2" spans="1:9" ht="15.75" customHeight="1"/>
    <row r="3" spans="1:9" ht="87" customHeight="1">
      <c r="A3" s="1274" t="str">
        <f>'Attach 3(JV)'!A3:E3</f>
        <v>Transformer Package-TR38: 3 X 500MVA, 400/220kV (3-Ph) Transformer at Fathegarh-III PS  under Transmission system for evacuation of power from REZ in Rajasthan (20GW) under Phase-III Part E1</v>
      </c>
      <c r="B3" s="1274"/>
      <c r="C3" s="1274"/>
      <c r="D3" s="1274"/>
      <c r="E3" s="1274"/>
      <c r="F3" s="1274"/>
      <c r="G3" s="1274"/>
      <c r="H3" s="1274"/>
      <c r="I3" s="1274"/>
    </row>
    <row r="5" spans="1:9" ht="21.75" customHeight="1">
      <c r="A5" s="1214" t="s">
        <v>349</v>
      </c>
      <c r="B5" s="1214"/>
      <c r="C5" s="1214"/>
      <c r="D5" s="1214"/>
      <c r="E5" s="1214"/>
      <c r="F5" s="1214"/>
      <c r="G5" s="1214"/>
      <c r="H5" s="1214"/>
      <c r="I5" s="1214"/>
    </row>
    <row r="7" spans="1:9" ht="16.5">
      <c r="A7" s="343" t="str">
        <f>'Attach 3(JV)'!A7</f>
        <v>Bidder’s Name and Address  :</v>
      </c>
      <c r="F7" s="346"/>
      <c r="H7" s="757" t="str">
        <f>'[15]Attach 3(JV)'!E7</f>
        <v>To:</v>
      </c>
    </row>
    <row r="8" spans="1:9" ht="32.25" customHeight="1">
      <c r="A8" s="1215" t="str">
        <f>IF('[16]Names of Bidder'!D6= "JV (Joint Venture)", "JV of " &amp; Z8, "")</f>
        <v/>
      </c>
      <c r="B8" s="1215"/>
      <c r="C8" s="1215"/>
      <c r="D8" s="1215"/>
      <c r="F8" s="473"/>
      <c r="H8" s="375" t="str">
        <f>'[15]Attach 3(JV)'!E8</f>
        <v>Contract Services</v>
      </c>
    </row>
    <row r="9" spans="1:9" ht="18" customHeight="1">
      <c r="A9" s="343" t="s">
        <v>583</v>
      </c>
      <c r="B9" s="1216">
        <f>'Attach 3(JV)'!B9:D9</f>
        <v>0</v>
      </c>
      <c r="C9" s="1216"/>
      <c r="F9" s="473"/>
      <c r="H9" s="375" t="str">
        <f>'[15]Attach 3(JV)'!E9</f>
        <v>Power Grid Corporation of India Ltd.,</v>
      </c>
    </row>
    <row r="10" spans="1:9" ht="18" customHeight="1">
      <c r="A10" s="343" t="s">
        <v>584</v>
      </c>
      <c r="B10" s="1216">
        <f>'Attach 3(JV)'!B10:D10</f>
        <v>0</v>
      </c>
      <c r="C10" s="1216"/>
      <c r="F10" s="473"/>
      <c r="H10" s="375" t="str">
        <f>'[15]Attach 3(JV)'!E10</f>
        <v>"Saudamini", Plot No. 2, Sector 29</v>
      </c>
    </row>
    <row r="11" spans="1:9" ht="17.25" customHeight="1">
      <c r="B11" s="1216">
        <f>'Attach 3(JV)'!B11:D11</f>
        <v>0</v>
      </c>
      <c r="C11" s="1216"/>
      <c r="F11" s="473"/>
      <c r="H11" s="375" t="str">
        <f>'[15]Attach 3(JV)'!E11</f>
        <v>Gurgaon (Haryana) - 122001</v>
      </c>
    </row>
    <row r="12" spans="1:9" ht="18" customHeight="1">
      <c r="B12" s="1216">
        <f>'Attach 3(JV)'!B12:D12</f>
        <v>0</v>
      </c>
      <c r="C12" s="1216"/>
    </row>
    <row r="14" spans="1:9">
      <c r="A14" s="338" t="s">
        <v>339</v>
      </c>
    </row>
    <row r="16" spans="1:9" ht="96.75" customHeight="1">
      <c r="A16" s="1132" t="s">
        <v>585</v>
      </c>
      <c r="B16" s="1132"/>
      <c r="C16" s="1132"/>
      <c r="D16" s="1132"/>
      <c r="E16" s="1132"/>
      <c r="F16" s="1132"/>
      <c r="G16" s="1132"/>
      <c r="H16" s="1132"/>
      <c r="I16" s="1132"/>
    </row>
    <row r="17" spans="1:13" ht="9.75" customHeight="1"/>
    <row r="18" spans="1:13" ht="17.25" customHeight="1">
      <c r="A18" s="474" t="s">
        <v>586</v>
      </c>
      <c r="B18" s="1132" t="s">
        <v>587</v>
      </c>
      <c r="C18" s="1132"/>
      <c r="D18" s="1132"/>
      <c r="E18" s="1132"/>
      <c r="F18" s="1132"/>
      <c r="G18" s="475"/>
      <c r="H18" s="475"/>
      <c r="M18" s="476"/>
    </row>
    <row r="19" spans="1:13" ht="17.25" hidden="1" customHeight="1">
      <c r="A19" s="474" t="s">
        <v>586</v>
      </c>
      <c r="B19" s="1132" t="s">
        <v>588</v>
      </c>
      <c r="C19" s="1132"/>
      <c r="D19" s="1132"/>
      <c r="E19" s="1132"/>
      <c r="F19" s="1132"/>
      <c r="G19" s="1132"/>
      <c r="H19" s="1132"/>
      <c r="M19" s="476"/>
    </row>
    <row r="20" spans="1:13" ht="16.5" hidden="1">
      <c r="A20" s="477" t="s">
        <v>17</v>
      </c>
      <c r="B20" s="1211">
        <f>'[15]Name of Bidder'!C13</f>
        <v>0</v>
      </c>
      <c r="C20" s="1211"/>
      <c r="D20" s="1211"/>
      <c r="E20" s="1211"/>
      <c r="F20" s="1211"/>
      <c r="G20" s="1211"/>
      <c r="H20" s="1211"/>
      <c r="M20" s="390">
        <f>'[15]Name of Bidder'!F6</f>
        <v>2</v>
      </c>
    </row>
    <row r="21" spans="1:13" ht="16.5" hidden="1">
      <c r="A21" s="477" t="s">
        <v>26</v>
      </c>
      <c r="B21" s="1211">
        <f>'[15]Name of Bidder'!C18</f>
        <v>0</v>
      </c>
      <c r="C21" s="1211"/>
      <c r="D21" s="1211"/>
      <c r="E21" s="1211"/>
      <c r="F21" s="1211"/>
      <c r="G21" s="1211"/>
      <c r="H21" s="1211"/>
      <c r="M21" s="390" t="str">
        <f>'[15]Name of Bidder'!F8</f>
        <v>2 or more</v>
      </c>
    </row>
    <row r="22" spans="1:13" ht="17.25" hidden="1" customHeight="1">
      <c r="A22" s="477" t="s">
        <v>471</v>
      </c>
      <c r="B22" s="1211">
        <f>'[15]Name of Bidder'!C23</f>
        <v>0</v>
      </c>
      <c r="C22" s="1211"/>
      <c r="D22" s="1211"/>
      <c r="E22" s="1211"/>
      <c r="F22" s="1211"/>
      <c r="G22" s="1211"/>
      <c r="H22" s="1211"/>
      <c r="I22" s="731"/>
    </row>
    <row r="23" spans="1:13" ht="15.75" hidden="1" customHeight="1">
      <c r="B23" s="709" t="s">
        <v>589</v>
      </c>
    </row>
    <row r="24" spans="1:13" ht="15.75" customHeight="1">
      <c r="A24" s="710"/>
    </row>
    <row r="25" spans="1:13" ht="25.5" hidden="1" customHeight="1">
      <c r="A25" s="1132" t="s">
        <v>590</v>
      </c>
      <c r="B25" s="1132"/>
      <c r="C25" s="1132"/>
      <c r="D25" s="1132"/>
      <c r="E25" s="1132"/>
      <c r="F25" s="1132"/>
      <c r="G25" s="1132"/>
      <c r="H25" s="1132"/>
    </row>
    <row r="26" spans="1:13" ht="8.25" customHeight="1">
      <c r="A26" s="760"/>
      <c r="B26" s="760"/>
      <c r="C26" s="760"/>
      <c r="D26" s="760"/>
      <c r="E26" s="760"/>
      <c r="F26" s="760"/>
      <c r="G26" s="760"/>
      <c r="H26" s="760"/>
    </row>
    <row r="27" spans="1:13" ht="43.5" customHeight="1">
      <c r="A27" s="1134" t="s">
        <v>591</v>
      </c>
      <c r="B27" s="1134"/>
      <c r="C27" s="1134"/>
      <c r="D27" s="1134"/>
      <c r="E27" s="1134"/>
      <c r="F27" s="1134"/>
      <c r="G27" s="1134"/>
      <c r="H27" s="1134"/>
      <c r="I27" s="731"/>
    </row>
    <row r="28" spans="1:13" ht="26.25" customHeight="1">
      <c r="A28" s="481" t="s">
        <v>592</v>
      </c>
      <c r="B28" s="1133" t="s">
        <v>593</v>
      </c>
      <c r="C28" s="1133"/>
      <c r="D28" s="1133"/>
      <c r="E28" s="1133"/>
      <c r="F28" s="1133"/>
      <c r="G28" s="1133"/>
      <c r="H28" s="1133"/>
      <c r="I28" s="731"/>
    </row>
    <row r="29" spans="1:13" ht="26.25" customHeight="1">
      <c r="A29" s="482" t="s">
        <v>414</v>
      </c>
      <c r="B29" s="1203" t="s">
        <v>594</v>
      </c>
      <c r="C29" s="1203"/>
      <c r="D29" s="1203"/>
      <c r="E29" s="1203"/>
      <c r="F29" s="1203"/>
      <c r="G29" s="1203"/>
      <c r="H29" s="1203"/>
    </row>
    <row r="30" spans="1:13" ht="26.25" customHeight="1">
      <c r="A30" s="482" t="s">
        <v>416</v>
      </c>
      <c r="B30" s="1203" t="s">
        <v>595</v>
      </c>
      <c r="C30" s="1203"/>
      <c r="D30" s="1203"/>
      <c r="E30" s="1203"/>
      <c r="F30" s="1203"/>
      <c r="G30" s="1203"/>
      <c r="H30" s="1203"/>
    </row>
    <row r="31" spans="1:13" ht="41.25" customHeight="1">
      <c r="A31" s="482" t="s">
        <v>417</v>
      </c>
      <c r="B31" s="1203" t="s">
        <v>596</v>
      </c>
      <c r="C31" s="1203"/>
      <c r="D31" s="1203"/>
      <c r="E31" s="1203"/>
      <c r="F31" s="1203"/>
      <c r="G31" s="1203"/>
      <c r="H31" s="1203"/>
    </row>
    <row r="32" spans="1:13" ht="9.75" customHeight="1">
      <c r="A32" s="482"/>
      <c r="B32" s="731"/>
      <c r="C32" s="731"/>
      <c r="D32" s="731"/>
      <c r="E32" s="731"/>
      <c r="F32" s="731"/>
      <c r="G32" s="731"/>
      <c r="H32" s="731"/>
      <c r="I32" s="731"/>
    </row>
    <row r="33" spans="1:9" ht="25.5" customHeight="1">
      <c r="A33" s="481" t="s">
        <v>597</v>
      </c>
      <c r="B33" s="1204" t="s">
        <v>598</v>
      </c>
      <c r="C33" s="1204"/>
      <c r="D33" s="1204"/>
      <c r="E33" s="1204"/>
      <c r="F33" s="1204"/>
      <c r="G33" s="1204"/>
      <c r="H33" s="1204"/>
      <c r="I33" s="731"/>
    </row>
    <row r="34" spans="1:9" ht="24.75" customHeight="1">
      <c r="A34" s="482" t="s">
        <v>414</v>
      </c>
      <c r="B34" s="1133" t="s">
        <v>599</v>
      </c>
      <c r="C34" s="1133"/>
      <c r="D34" s="1133"/>
      <c r="E34" s="1133"/>
      <c r="F34" s="1133"/>
      <c r="G34" s="1133"/>
      <c r="H34" s="1133"/>
      <c r="I34" s="731"/>
    </row>
    <row r="35" spans="1:9" ht="24.75" hidden="1" customHeight="1">
      <c r="A35" s="482" t="s">
        <v>416</v>
      </c>
      <c r="B35" s="1133" t="s">
        <v>600</v>
      </c>
      <c r="C35" s="1133"/>
      <c r="D35" s="1133"/>
      <c r="E35" s="1133"/>
      <c r="F35" s="1133"/>
      <c r="G35" s="1133"/>
      <c r="H35" s="1133"/>
      <c r="I35" s="731"/>
    </row>
    <row r="36" spans="1:9" ht="12" customHeight="1">
      <c r="A36" s="731"/>
      <c r="B36" s="731"/>
      <c r="C36" s="731"/>
      <c r="D36" s="731"/>
      <c r="E36" s="731"/>
      <c r="F36" s="731"/>
      <c r="G36" s="731"/>
      <c r="H36" s="731"/>
      <c r="I36" s="731"/>
    </row>
    <row r="37" spans="1:9" s="486" customFormat="1" ht="24.75" customHeight="1">
      <c r="A37" s="484" t="s">
        <v>601</v>
      </c>
      <c r="B37" s="1205" t="s">
        <v>602</v>
      </c>
      <c r="C37" s="1205"/>
      <c r="D37" s="1205"/>
      <c r="E37" s="1205"/>
      <c r="F37" s="1205"/>
      <c r="G37" s="1205"/>
      <c r="H37" s="1205"/>
      <c r="I37" s="730"/>
    </row>
    <row r="38" spans="1:9" ht="24" customHeight="1">
      <c r="A38" s="731"/>
      <c r="B38" s="1206" t="s">
        <v>603</v>
      </c>
      <c r="C38" s="1206"/>
      <c r="D38" s="1206"/>
      <c r="E38" s="1206"/>
      <c r="F38" s="1206"/>
      <c r="G38" s="1206"/>
      <c r="H38" s="1206"/>
      <c r="I38" s="731"/>
    </row>
    <row r="39" spans="1:9" ht="54" customHeight="1">
      <c r="A39" s="731"/>
      <c r="B39" s="1134" t="s">
        <v>604</v>
      </c>
      <c r="C39" s="1134"/>
      <c r="D39" s="1134"/>
      <c r="E39" s="1134"/>
      <c r="F39" s="1134"/>
      <c r="G39" s="1134"/>
      <c r="H39" s="1134"/>
      <c r="I39" s="731"/>
    </row>
    <row r="40" spans="1:9" ht="15.75" customHeight="1">
      <c r="A40" s="1019" t="s">
        <v>605</v>
      </c>
      <c r="B40" s="1021" t="s">
        <v>606</v>
      </c>
      <c r="C40" s="1023"/>
      <c r="D40" s="1210" t="s">
        <v>607</v>
      </c>
      <c r="E40" s="1210"/>
      <c r="F40" s="1210"/>
      <c r="G40" s="731"/>
      <c r="H40" s="731"/>
    </row>
    <row r="41" spans="1:9" ht="19.5" customHeight="1">
      <c r="A41" s="1207"/>
      <c r="B41" s="1208"/>
      <c r="C41" s="1209"/>
      <c r="D41" s="1210"/>
      <c r="E41" s="1210"/>
      <c r="F41" s="1210"/>
      <c r="G41" s="731"/>
      <c r="H41" s="731"/>
      <c r="I41" s="731"/>
    </row>
    <row r="42" spans="1:9" ht="20.25" customHeight="1">
      <c r="A42" s="1020"/>
      <c r="B42" s="997"/>
      <c r="C42" s="999"/>
      <c r="D42" s="1210"/>
      <c r="E42" s="1210"/>
      <c r="F42" s="1210"/>
      <c r="G42" s="731"/>
      <c r="H42" s="731"/>
      <c r="I42" s="731"/>
    </row>
    <row r="43" spans="1:9" ht="30.75" customHeight="1">
      <c r="A43" s="489">
        <v>1</v>
      </c>
      <c r="B43" s="1181" t="s">
        <v>608</v>
      </c>
      <c r="C43" s="1181"/>
      <c r="D43" s="1025">
        <f>'Names of Bidder'!D10:G10</f>
        <v>0</v>
      </c>
      <c r="E43" s="1026"/>
      <c r="F43" s="1027"/>
      <c r="G43" s="731"/>
      <c r="H43" s="731"/>
      <c r="I43" s="731"/>
    </row>
    <row r="44" spans="1:9" ht="15.75" customHeight="1">
      <c r="A44" s="1196">
        <v>2</v>
      </c>
      <c r="B44" s="1199" t="s">
        <v>609</v>
      </c>
      <c r="C44" s="1030"/>
      <c r="D44" s="994"/>
      <c r="E44" s="995"/>
      <c r="F44" s="996"/>
      <c r="G44" s="731"/>
      <c r="H44" s="731"/>
      <c r="I44" s="731"/>
    </row>
    <row r="45" spans="1:9" ht="15.75" customHeight="1">
      <c r="A45" s="1197"/>
      <c r="B45" s="1200"/>
      <c r="C45" s="1012"/>
      <c r="D45" s="994"/>
      <c r="E45" s="995"/>
      <c r="F45" s="996"/>
      <c r="G45" s="731"/>
      <c r="H45" s="731"/>
      <c r="I45" s="731"/>
    </row>
    <row r="46" spans="1:9" ht="15.75" customHeight="1">
      <c r="A46" s="1198"/>
      <c r="B46" s="1201"/>
      <c r="C46" s="1202"/>
      <c r="D46" s="994"/>
      <c r="E46" s="995"/>
      <c r="F46" s="996"/>
      <c r="G46" s="731"/>
      <c r="H46" s="731"/>
      <c r="I46" s="731"/>
    </row>
    <row r="47" spans="1:9" ht="18.75" customHeight="1">
      <c r="A47" s="489">
        <v>3</v>
      </c>
      <c r="B47" s="1181" t="s">
        <v>610</v>
      </c>
      <c r="C47" s="1181"/>
      <c r="D47" s="994"/>
      <c r="E47" s="995"/>
      <c r="F47" s="996"/>
      <c r="G47" s="731"/>
      <c r="H47" s="731"/>
      <c r="I47" s="731"/>
    </row>
    <row r="48" spans="1:9" ht="20.25" customHeight="1">
      <c r="A48" s="489">
        <v>4</v>
      </c>
      <c r="B48" s="1181" t="s">
        <v>611</v>
      </c>
      <c r="C48" s="1181"/>
      <c r="D48" s="994"/>
      <c r="E48" s="995"/>
      <c r="F48" s="996"/>
      <c r="G48" s="731"/>
      <c r="H48" s="731"/>
      <c r="I48" s="731"/>
    </row>
    <row r="49" spans="1:10" ht="19.5" customHeight="1">
      <c r="A49" s="490">
        <v>5</v>
      </c>
      <c r="B49" s="1181" t="s">
        <v>612</v>
      </c>
      <c r="C49" s="1181"/>
      <c r="D49" s="994"/>
      <c r="E49" s="995"/>
      <c r="F49" s="996"/>
      <c r="G49" s="731"/>
      <c r="H49" s="731"/>
    </row>
    <row r="50" spans="1:10" ht="51.75" customHeight="1">
      <c r="A50" s="489">
        <v>6</v>
      </c>
      <c r="B50" s="1181" t="s">
        <v>613</v>
      </c>
      <c r="C50" s="1181"/>
      <c r="D50" s="994"/>
      <c r="E50" s="995"/>
      <c r="F50" s="996"/>
      <c r="G50" s="731"/>
      <c r="H50" s="731"/>
      <c r="I50" s="731"/>
    </row>
    <row r="51" spans="1:10" ht="49.5" customHeight="1">
      <c r="A51" s="489">
        <v>7</v>
      </c>
      <c r="B51" s="1181" t="s">
        <v>614</v>
      </c>
      <c r="C51" s="1181"/>
      <c r="D51" s="994"/>
      <c r="E51" s="995"/>
      <c r="F51" s="996"/>
      <c r="G51" s="731"/>
      <c r="H51" s="731"/>
      <c r="I51" s="731"/>
    </row>
    <row r="52" spans="1:10" ht="18" customHeight="1">
      <c r="A52" s="489">
        <v>8</v>
      </c>
      <c r="B52" s="1181" t="s">
        <v>615</v>
      </c>
      <c r="C52" s="1181"/>
      <c r="D52" s="994"/>
      <c r="E52" s="995"/>
      <c r="F52" s="996"/>
      <c r="G52" s="731"/>
      <c r="H52" s="731"/>
      <c r="I52" s="731"/>
    </row>
    <row r="53" spans="1:10" ht="18" customHeight="1">
      <c r="A53" s="491"/>
      <c r="B53" s="492" t="s">
        <v>616</v>
      </c>
      <c r="C53" s="493"/>
      <c r="D53" s="994"/>
      <c r="E53" s="995"/>
      <c r="F53" s="996"/>
      <c r="G53" s="731"/>
      <c r="H53" s="731"/>
      <c r="I53" s="731"/>
    </row>
    <row r="54" spans="1:10" ht="18" customHeight="1">
      <c r="A54" s="491"/>
      <c r="B54" s="492" t="s">
        <v>617</v>
      </c>
      <c r="C54" s="493"/>
      <c r="D54" s="994"/>
      <c r="E54" s="995"/>
      <c r="F54" s="996"/>
      <c r="G54" s="731"/>
      <c r="H54" s="731"/>
      <c r="I54" s="731"/>
    </row>
    <row r="55" spans="1:10" ht="18" customHeight="1">
      <c r="A55" s="494"/>
      <c r="B55" s="492" t="s">
        <v>618</v>
      </c>
      <c r="C55" s="495"/>
      <c r="D55" s="994"/>
      <c r="E55" s="995"/>
      <c r="F55" s="996"/>
      <c r="G55" s="731"/>
      <c r="H55" s="731"/>
    </row>
    <row r="56" spans="1:10" ht="13.5" customHeight="1">
      <c r="A56" s="731"/>
      <c r="B56" s="731"/>
      <c r="C56" s="731"/>
      <c r="D56" s="731"/>
      <c r="E56" s="731"/>
      <c r="F56" s="731"/>
      <c r="G56" s="731"/>
      <c r="H56" s="731"/>
      <c r="I56" s="731"/>
    </row>
    <row r="57" spans="1:10" s="712" customFormat="1" ht="47.25" customHeight="1">
      <c r="A57" s="489">
        <v>9</v>
      </c>
      <c r="B57" s="1191" t="s">
        <v>619</v>
      </c>
      <c r="C57" s="1192"/>
      <c r="D57" s="1192"/>
      <c r="E57" s="1192"/>
      <c r="F57" s="1193"/>
      <c r="G57" s="754"/>
      <c r="H57" s="497"/>
      <c r="I57" s="711"/>
      <c r="J57" s="711"/>
    </row>
    <row r="58" spans="1:10" s="712" customFormat="1" ht="42" customHeight="1">
      <c r="A58" s="489">
        <v>10</v>
      </c>
      <c r="B58" s="1191" t="s">
        <v>620</v>
      </c>
      <c r="C58" s="1192"/>
      <c r="D58" s="1192"/>
      <c r="E58" s="1192"/>
      <c r="F58" s="1193"/>
      <c r="G58" s="754"/>
      <c r="H58" s="497"/>
      <c r="I58" s="711"/>
      <c r="J58" s="711"/>
    </row>
    <row r="59" spans="1:10" s="712" customFormat="1" ht="16.5">
      <c r="A59" s="711"/>
      <c r="B59" s="711"/>
      <c r="C59" s="711"/>
      <c r="D59" s="711"/>
      <c r="E59" s="711"/>
      <c r="F59" s="711"/>
      <c r="G59" s="711"/>
      <c r="H59" s="711"/>
      <c r="I59" s="711"/>
      <c r="J59" s="711"/>
    </row>
    <row r="60" spans="1:10" s="712" customFormat="1" ht="16.5">
      <c r="A60" s="711"/>
      <c r="B60" s="711"/>
      <c r="C60" s="711"/>
      <c r="D60" s="711"/>
      <c r="E60" s="711"/>
      <c r="F60" s="711"/>
      <c r="G60" s="711"/>
      <c r="H60" s="711"/>
      <c r="I60" s="711"/>
      <c r="J60" s="711"/>
    </row>
    <row r="61" spans="1:10" s="712" customFormat="1" ht="24" customHeight="1">
      <c r="A61" s="871">
        <v>2</v>
      </c>
      <c r="B61" s="1278" t="s">
        <v>868</v>
      </c>
      <c r="C61" s="1278"/>
      <c r="D61" s="1278"/>
      <c r="E61" s="1278"/>
      <c r="F61" s="1278"/>
      <c r="G61" s="1278"/>
      <c r="H61" s="1278"/>
      <c r="I61" s="1278"/>
      <c r="J61" s="711"/>
    </row>
    <row r="62" spans="1:10" s="712" customFormat="1" ht="16.5">
      <c r="A62" s="872"/>
      <c r="B62" s="872"/>
      <c r="C62" s="872"/>
      <c r="D62" s="872"/>
      <c r="E62" s="872"/>
      <c r="F62" s="872"/>
      <c r="G62" s="872"/>
      <c r="H62" s="872"/>
      <c r="I62" s="872"/>
      <c r="J62" s="711"/>
    </row>
    <row r="63" spans="1:10" s="712" customFormat="1" ht="24.75" customHeight="1">
      <c r="A63" s="873" t="s">
        <v>622</v>
      </c>
      <c r="B63" s="1279" t="s">
        <v>623</v>
      </c>
      <c r="C63" s="1279"/>
      <c r="D63" s="1279"/>
      <c r="E63" s="1279"/>
      <c r="F63" s="1279"/>
      <c r="G63" s="1279"/>
      <c r="H63" s="1279"/>
      <c r="I63" s="1279"/>
      <c r="J63" s="711"/>
    </row>
    <row r="64" spans="1:10" s="712" customFormat="1" ht="10.5" customHeight="1">
      <c r="A64" s="872"/>
      <c r="B64" s="872"/>
      <c r="C64" s="872"/>
      <c r="D64" s="872"/>
      <c r="E64" s="872"/>
      <c r="F64" s="872"/>
      <c r="G64" s="872"/>
      <c r="H64" s="872"/>
      <c r="I64" s="872"/>
      <c r="J64" s="711"/>
    </row>
    <row r="65" spans="1:25" s="712" customFormat="1" ht="63" customHeight="1">
      <c r="A65" s="869" t="s">
        <v>624</v>
      </c>
      <c r="B65" s="1276" t="s">
        <v>1010</v>
      </c>
      <c r="C65" s="1276"/>
      <c r="D65" s="1276"/>
      <c r="E65" s="1276"/>
      <c r="F65" s="1276"/>
      <c r="G65" s="1276"/>
      <c r="H65" s="1276"/>
      <c r="I65" s="1276"/>
    </row>
    <row r="66" spans="1:25" s="712" customFormat="1" ht="24" customHeight="1">
      <c r="A66" s="870"/>
      <c r="B66" s="1275" t="s">
        <v>975</v>
      </c>
      <c r="C66" s="1275"/>
      <c r="D66" s="1275"/>
      <c r="E66" s="1275"/>
      <c r="F66" s="1275"/>
      <c r="G66" s="1275"/>
      <c r="H66" s="1275"/>
      <c r="I66" s="1275"/>
      <c r="J66" s="711"/>
    </row>
    <row r="67" spans="1:25" s="712" customFormat="1" ht="264.60000000000002" customHeight="1">
      <c r="A67" s="869" t="s">
        <v>625</v>
      </c>
      <c r="B67" s="1276" t="s">
        <v>1011</v>
      </c>
      <c r="C67" s="1276"/>
      <c r="D67" s="1276"/>
      <c r="E67" s="1276"/>
      <c r="F67" s="1276"/>
      <c r="G67" s="1276"/>
      <c r="H67" s="1276"/>
      <c r="I67" s="1276"/>
      <c r="J67" s="711"/>
    </row>
    <row r="68" spans="1:25" s="712" customFormat="1" ht="58.5" customHeight="1">
      <c r="A68" s="921" t="s">
        <v>976</v>
      </c>
      <c r="B68" s="1275" t="s">
        <v>999</v>
      </c>
      <c r="C68" s="1275"/>
      <c r="D68" s="1275"/>
      <c r="E68" s="1275"/>
      <c r="F68" s="1275"/>
      <c r="G68" s="1275"/>
      <c r="H68" s="1275"/>
      <c r="I68" s="1275"/>
      <c r="J68" s="711"/>
    </row>
    <row r="69" spans="1:25" s="712" customFormat="1" ht="16.5">
      <c r="A69" s="869"/>
      <c r="B69" s="1276"/>
      <c r="C69" s="1276"/>
      <c r="D69" s="1276"/>
      <c r="E69" s="1276"/>
      <c r="F69" s="1276"/>
      <c r="G69" s="1276"/>
      <c r="H69" s="1276"/>
      <c r="I69" s="1276"/>
      <c r="J69" s="711"/>
    </row>
    <row r="70" spans="1:25" s="712" customFormat="1" ht="16.5">
      <c r="A70" s="869"/>
      <c r="B70" s="1276"/>
      <c r="C70" s="1276"/>
      <c r="D70" s="1276"/>
      <c r="E70" s="1276"/>
      <c r="F70" s="1276"/>
      <c r="G70" s="1276"/>
      <c r="H70" s="1276"/>
      <c r="I70" s="1276"/>
      <c r="J70" s="711"/>
    </row>
    <row r="71" spans="1:25" s="712" customFormat="1" ht="16.5">
      <c r="A71" s="711"/>
      <c r="B71" s="711"/>
      <c r="C71" s="711"/>
      <c r="D71" s="711"/>
      <c r="E71" s="711"/>
      <c r="F71" s="711"/>
      <c r="G71" s="711"/>
      <c r="H71" s="711"/>
      <c r="I71" s="711"/>
      <c r="J71" s="711"/>
    </row>
    <row r="72" spans="1:25" s="712" customFormat="1" ht="42.75" customHeight="1">
      <c r="A72" s="761" t="s">
        <v>718</v>
      </c>
      <c r="B72" s="1277" t="s">
        <v>855</v>
      </c>
      <c r="C72" s="1277"/>
      <c r="D72" s="1277"/>
      <c r="E72" s="1277"/>
      <c r="F72" s="1277"/>
      <c r="G72" s="1277"/>
      <c r="H72" s="1277"/>
      <c r="I72" s="1277"/>
      <c r="J72" s="711"/>
    </row>
    <row r="73" spans="1:25" s="712" customFormat="1" ht="54.75" customHeight="1">
      <c r="B73" s="1277" t="s">
        <v>627</v>
      </c>
      <c r="C73" s="1277"/>
      <c r="D73" s="1277"/>
      <c r="E73" s="1277"/>
      <c r="F73" s="1277"/>
      <c r="G73" s="1277"/>
      <c r="H73" s="1277"/>
      <c r="I73" s="1277"/>
    </row>
    <row r="74" spans="1:25" s="712" customFormat="1" ht="46.5" customHeight="1">
      <c r="A74" s="1227" t="s">
        <v>1001</v>
      </c>
      <c r="B74" s="1228"/>
      <c r="C74" s="1228"/>
      <c r="D74" s="1228"/>
      <c r="E74" s="1228"/>
      <c r="F74" s="1228"/>
      <c r="G74" s="1228"/>
      <c r="H74" s="1228"/>
      <c r="I74" s="1228"/>
      <c r="J74" s="711"/>
    </row>
    <row r="75" spans="1:25" s="712" customFormat="1" ht="38.25" customHeight="1">
      <c r="A75" s="887">
        <v>1</v>
      </c>
      <c r="B75" s="1253" t="s">
        <v>719</v>
      </c>
      <c r="C75" s="1254"/>
      <c r="D75" s="1254"/>
      <c r="E75" s="1254"/>
      <c r="F75" s="1280">
        <v>0</v>
      </c>
      <c r="G75" s="1280"/>
      <c r="H75" s="1280"/>
      <c r="I75" s="1280"/>
      <c r="J75" s="714"/>
      <c r="K75" s="714"/>
      <c r="L75" s="714"/>
      <c r="M75" s="714"/>
      <c r="N75" s="715" t="e">
        <f>'[17]Name of Bidder'!D17</f>
        <v>#REF!</v>
      </c>
      <c r="O75" s="714"/>
      <c r="P75" s="714"/>
      <c r="Q75" s="714"/>
      <c r="R75" s="714"/>
      <c r="S75" s="714"/>
      <c r="T75" s="714"/>
      <c r="U75" s="714"/>
      <c r="V75" s="714"/>
      <c r="W75" s="714"/>
      <c r="X75" s="714"/>
      <c r="Y75" s="714"/>
    </row>
    <row r="76" spans="1:25" s="712" customFormat="1" ht="44.25" customHeight="1">
      <c r="A76" s="887">
        <v>2</v>
      </c>
      <c r="B76" s="1272" t="s">
        <v>736</v>
      </c>
      <c r="C76" s="1273"/>
      <c r="D76" s="1273"/>
      <c r="E76" s="1281"/>
      <c r="F76" s="1280"/>
      <c r="G76" s="1280"/>
      <c r="H76" s="1280"/>
      <c r="I76" s="1280"/>
      <c r="J76" s="716"/>
      <c r="K76" s="716"/>
      <c r="L76" s="716"/>
      <c r="M76" s="716"/>
      <c r="N76" s="717" t="e">
        <f>'[17]Name of Bidder'!D27</f>
        <v>#REF!</v>
      </c>
      <c r="O76" s="716"/>
      <c r="P76" s="716"/>
      <c r="Q76" s="716"/>
      <c r="R76" s="716"/>
      <c r="S76" s="716"/>
      <c r="T76" s="716"/>
      <c r="U76" s="716"/>
      <c r="V76" s="716"/>
      <c r="W76" s="716"/>
      <c r="X76" s="716"/>
      <c r="Y76" s="716"/>
    </row>
    <row r="77" spans="1:25" s="712" customFormat="1" ht="44.25" customHeight="1">
      <c r="A77" s="887">
        <v>3</v>
      </c>
      <c r="B77" s="1272" t="s">
        <v>977</v>
      </c>
      <c r="C77" s="1273"/>
      <c r="D77" s="1273"/>
      <c r="E77" s="1273"/>
      <c r="F77" s="888"/>
      <c r="G77" s="1263"/>
      <c r="H77" s="1262"/>
      <c r="I77" s="888"/>
      <c r="J77" s="716"/>
      <c r="K77" s="716"/>
      <c r="L77" s="716"/>
      <c r="M77" s="716"/>
      <c r="N77" s="883"/>
      <c r="O77" s="716"/>
      <c r="P77" s="716"/>
      <c r="Q77" s="716"/>
      <c r="R77" s="716"/>
      <c r="S77" s="716"/>
      <c r="T77" s="716"/>
      <c r="U77" s="716"/>
      <c r="V77" s="716"/>
      <c r="W77" s="716"/>
      <c r="X77" s="716"/>
      <c r="Y77" s="716"/>
    </row>
    <row r="78" spans="1:25" s="712" customFormat="1" ht="36.75" customHeight="1">
      <c r="A78" s="887">
        <v>4</v>
      </c>
      <c r="B78" s="1272" t="s">
        <v>629</v>
      </c>
      <c r="C78" s="1273"/>
      <c r="D78" s="1273"/>
      <c r="E78" s="1281"/>
      <c r="F78" s="888"/>
      <c r="G78" s="1282"/>
      <c r="H78" s="1282"/>
      <c r="I78" s="889"/>
      <c r="J78" s="716"/>
      <c r="K78" s="716"/>
      <c r="L78" s="716"/>
      <c r="M78" s="716"/>
      <c r="N78" s="716"/>
      <c r="O78" s="716"/>
      <c r="P78" s="716"/>
      <c r="Q78" s="716"/>
      <c r="R78" s="716"/>
      <c r="S78" s="716"/>
      <c r="T78" s="716"/>
      <c r="U78" s="716"/>
      <c r="V78" s="716"/>
      <c r="W78" s="716"/>
      <c r="X78" s="716"/>
      <c r="Y78" s="716"/>
    </row>
    <row r="79" spans="1:25" s="712" customFormat="1" ht="23.25" customHeight="1">
      <c r="A79" s="1236">
        <v>5</v>
      </c>
      <c r="B79" s="1239" t="s">
        <v>630</v>
      </c>
      <c r="C79" s="1240"/>
      <c r="D79" s="1240"/>
      <c r="E79" s="1283"/>
      <c r="F79" s="888"/>
      <c r="G79" s="1282"/>
      <c r="H79" s="1282"/>
      <c r="I79" s="889"/>
      <c r="J79" s="716"/>
      <c r="K79" s="716"/>
      <c r="L79" s="716"/>
      <c r="M79" s="716"/>
      <c r="N79" s="716"/>
      <c r="O79" s="716"/>
      <c r="P79" s="716"/>
      <c r="Q79" s="716"/>
      <c r="R79" s="716"/>
      <c r="S79" s="716"/>
      <c r="T79" s="716"/>
      <c r="U79" s="716"/>
      <c r="V79" s="716"/>
      <c r="W79" s="716"/>
      <c r="X79" s="716"/>
      <c r="Y79" s="716"/>
    </row>
    <row r="80" spans="1:25" s="712" customFormat="1" ht="21" customHeight="1">
      <c r="A80" s="1237"/>
      <c r="B80" s="1241"/>
      <c r="C80" s="1242"/>
      <c r="D80" s="1242"/>
      <c r="E80" s="1284"/>
      <c r="F80" s="888"/>
      <c r="G80" s="1282"/>
      <c r="H80" s="1282"/>
      <c r="I80" s="889"/>
      <c r="J80" s="716"/>
      <c r="K80" s="716"/>
      <c r="L80" s="716"/>
      <c r="M80" s="716"/>
      <c r="N80" s="716"/>
      <c r="O80" s="716"/>
      <c r="P80" s="716"/>
      <c r="Q80" s="716"/>
      <c r="R80" s="716"/>
      <c r="S80" s="716"/>
      <c r="T80" s="716"/>
      <c r="U80" s="716"/>
      <c r="V80" s="716"/>
      <c r="W80" s="716"/>
      <c r="X80" s="716"/>
      <c r="Y80" s="716"/>
    </row>
    <row r="81" spans="1:25" s="712" customFormat="1" ht="20.25" customHeight="1">
      <c r="A81" s="1237"/>
      <c r="B81" s="1241"/>
      <c r="C81" s="1242"/>
      <c r="D81" s="1242"/>
      <c r="E81" s="1284"/>
      <c r="F81" s="888"/>
      <c r="G81" s="1282"/>
      <c r="H81" s="1282"/>
      <c r="I81" s="889"/>
      <c r="J81" s="716"/>
      <c r="K81" s="716"/>
      <c r="L81" s="716"/>
      <c r="M81" s="716"/>
      <c r="N81" s="716"/>
      <c r="O81" s="716"/>
      <c r="P81" s="716"/>
      <c r="Q81" s="716"/>
      <c r="R81" s="716"/>
      <c r="S81" s="716"/>
      <c r="T81" s="716"/>
      <c r="U81" s="716"/>
      <c r="V81" s="716"/>
      <c r="W81" s="716"/>
      <c r="X81" s="716"/>
      <c r="Y81" s="716"/>
    </row>
    <row r="82" spans="1:25" s="712" customFormat="1" ht="21" customHeight="1">
      <c r="A82" s="1237"/>
      <c r="B82" s="1241"/>
      <c r="C82" s="1242"/>
      <c r="D82" s="1242"/>
      <c r="E82" s="1284"/>
      <c r="F82" s="888"/>
      <c r="G82" s="1282"/>
      <c r="H82" s="1282"/>
      <c r="I82" s="889"/>
      <c r="J82" s="716"/>
      <c r="K82" s="716"/>
      <c r="L82" s="716"/>
      <c r="M82" s="716"/>
      <c r="N82" s="716"/>
      <c r="O82" s="716"/>
      <c r="P82" s="716"/>
      <c r="Q82" s="716"/>
      <c r="R82" s="716"/>
      <c r="S82" s="716"/>
      <c r="T82" s="716"/>
      <c r="U82" s="716"/>
      <c r="V82" s="716"/>
      <c r="W82" s="716"/>
      <c r="X82" s="716"/>
      <c r="Y82" s="716"/>
    </row>
    <row r="83" spans="1:25" s="712" customFormat="1" ht="24.95" customHeight="1">
      <c r="A83" s="1237"/>
      <c r="B83" s="718"/>
      <c r="C83" s="713"/>
      <c r="D83" s="713"/>
      <c r="E83" s="755" t="s">
        <v>631</v>
      </c>
      <c r="F83" s="888"/>
      <c r="G83" s="1282"/>
      <c r="H83" s="1282"/>
      <c r="I83" s="889"/>
      <c r="J83" s="716"/>
      <c r="K83" s="716"/>
      <c r="L83" s="716"/>
      <c r="M83" s="716"/>
      <c r="N83" s="716"/>
      <c r="O83" s="716"/>
      <c r="P83" s="716"/>
      <c r="Q83" s="716"/>
      <c r="R83" s="716"/>
      <c r="S83" s="716"/>
      <c r="T83" s="716"/>
      <c r="U83" s="716"/>
      <c r="V83" s="716"/>
      <c r="W83" s="716"/>
      <c r="X83" s="716"/>
      <c r="Y83" s="716"/>
    </row>
    <row r="84" spans="1:25" s="712" customFormat="1" ht="24.95" customHeight="1">
      <c r="A84" s="1237"/>
      <c r="B84" s="718"/>
      <c r="C84" s="713"/>
      <c r="D84" s="713"/>
      <c r="E84" s="755" t="s">
        <v>21</v>
      </c>
      <c r="F84" s="888"/>
      <c r="G84" s="1282"/>
      <c r="H84" s="1282"/>
      <c r="I84" s="889"/>
      <c r="J84" s="716"/>
      <c r="K84" s="716"/>
      <c r="L84" s="716"/>
      <c r="M84" s="716"/>
      <c r="N84" s="716"/>
      <c r="O84" s="716"/>
      <c r="P84" s="716"/>
      <c r="Q84" s="716"/>
      <c r="R84" s="716"/>
      <c r="S84" s="716"/>
      <c r="T84" s="716"/>
      <c r="U84" s="716"/>
      <c r="V84" s="716"/>
      <c r="W84" s="716"/>
      <c r="X84" s="716"/>
      <c r="Y84" s="716"/>
    </row>
    <row r="85" spans="1:25" s="712" customFormat="1" ht="24.95" customHeight="1">
      <c r="A85" s="1238"/>
      <c r="B85" s="719"/>
      <c r="C85" s="720"/>
      <c r="D85" s="720"/>
      <c r="E85" s="756" t="s">
        <v>632</v>
      </c>
      <c r="F85" s="888"/>
      <c r="G85" s="1282"/>
      <c r="H85" s="1282"/>
      <c r="I85" s="889"/>
      <c r="J85" s="716"/>
      <c r="K85" s="716"/>
      <c r="L85" s="716"/>
      <c r="M85" s="716"/>
      <c r="N85" s="716"/>
      <c r="O85" s="716"/>
      <c r="P85" s="716"/>
      <c r="Q85" s="716"/>
      <c r="R85" s="716"/>
      <c r="S85" s="716"/>
      <c r="T85" s="716"/>
      <c r="U85" s="716"/>
      <c r="V85" s="716"/>
      <c r="W85" s="716"/>
      <c r="X85" s="716"/>
      <c r="Y85" s="716"/>
    </row>
    <row r="86" spans="1:25" s="712" customFormat="1" ht="78" customHeight="1">
      <c r="A86" s="887">
        <v>6</v>
      </c>
      <c r="B86" s="1233" t="s">
        <v>985</v>
      </c>
      <c r="C86" s="1233"/>
      <c r="D86" s="1233"/>
      <c r="E86" s="1233"/>
      <c r="F86" s="890"/>
      <c r="G86" s="891"/>
      <c r="H86" s="892"/>
      <c r="I86" s="892"/>
      <c r="J86" s="716"/>
      <c r="K86" s="716"/>
      <c r="L86" s="716"/>
      <c r="M86" s="716"/>
      <c r="N86" s="716"/>
      <c r="O86" s="716"/>
      <c r="P86" s="716"/>
      <c r="Q86" s="716"/>
      <c r="R86" s="716"/>
      <c r="S86" s="716"/>
      <c r="T86" s="716"/>
      <c r="U86" s="716"/>
      <c r="V86" s="716"/>
      <c r="W86" s="716"/>
      <c r="X86" s="716"/>
      <c r="Y86" s="716"/>
    </row>
    <row r="87" spans="1:25" s="712" customFormat="1" ht="74.25" customHeight="1">
      <c r="A87" s="887">
        <v>7</v>
      </c>
      <c r="B87" s="1233" t="s">
        <v>984</v>
      </c>
      <c r="C87" s="1233"/>
      <c r="D87" s="1233"/>
      <c r="E87" s="1233"/>
      <c r="F87" s="893"/>
      <c r="G87" s="1243"/>
      <c r="H87" s="1244"/>
      <c r="I87" s="893"/>
      <c r="J87" s="716"/>
      <c r="K87" s="716"/>
      <c r="L87" s="716"/>
      <c r="M87" s="716"/>
      <c r="N87" s="716"/>
      <c r="O87" s="716"/>
      <c r="P87" s="716"/>
      <c r="Q87" s="716"/>
      <c r="R87" s="716"/>
      <c r="S87" s="716"/>
      <c r="T87" s="716"/>
      <c r="U87" s="716"/>
      <c r="V87" s="716"/>
      <c r="W87" s="716"/>
      <c r="X87" s="716"/>
      <c r="Y87" s="716"/>
    </row>
    <row r="88" spans="1:25" s="712" customFormat="1" ht="26.25" hidden="1" customHeight="1">
      <c r="A88" s="887"/>
      <c r="B88" s="1233"/>
      <c r="C88" s="1233"/>
      <c r="D88" s="1233"/>
      <c r="E88" s="1233"/>
      <c r="F88" s="1263"/>
      <c r="G88" s="1262"/>
      <c r="H88" s="1263"/>
      <c r="I88" s="1262"/>
      <c r="J88" s="716"/>
      <c r="K88" s="716"/>
      <c r="L88" s="716"/>
      <c r="M88" s="716"/>
      <c r="N88" s="716"/>
      <c r="O88" s="716"/>
      <c r="P88" s="716"/>
      <c r="Q88" s="716"/>
      <c r="R88" s="716"/>
      <c r="S88" s="716"/>
      <c r="T88" s="716"/>
      <c r="U88" s="716"/>
      <c r="V88" s="716"/>
      <c r="W88" s="716"/>
      <c r="X88" s="716"/>
      <c r="Y88" s="716"/>
    </row>
    <row r="89" spans="1:25" s="712" customFormat="1" ht="27" customHeight="1">
      <c r="A89" s="887">
        <v>8</v>
      </c>
      <c r="B89" s="1233" t="s">
        <v>978</v>
      </c>
      <c r="C89" s="1233"/>
      <c r="D89" s="1233"/>
      <c r="E89" s="1233"/>
      <c r="F89" s="893"/>
      <c r="G89" s="1243"/>
      <c r="H89" s="1244"/>
      <c r="I89" s="892"/>
      <c r="J89" s="716"/>
      <c r="K89" s="716"/>
      <c r="L89" s="716"/>
      <c r="M89" s="716"/>
      <c r="N89" s="716"/>
      <c r="O89" s="716"/>
      <c r="P89" s="716"/>
      <c r="Q89" s="716"/>
      <c r="R89" s="716"/>
      <c r="S89" s="716"/>
      <c r="T89" s="716"/>
      <c r="U89" s="716"/>
      <c r="V89" s="716"/>
      <c r="W89" s="716"/>
      <c r="X89" s="716"/>
      <c r="Y89" s="716"/>
    </row>
    <row r="90" spans="1:25" s="712" customFormat="1" ht="26.25" customHeight="1">
      <c r="A90" s="887">
        <v>9</v>
      </c>
      <c r="B90" s="1233" t="s">
        <v>633</v>
      </c>
      <c r="C90" s="1233"/>
      <c r="D90" s="1233"/>
      <c r="E90" s="1233"/>
      <c r="F90" s="893"/>
      <c r="G90" s="1243"/>
      <c r="H90" s="1244"/>
      <c r="I90" s="892"/>
      <c r="J90" s="716"/>
      <c r="K90" s="716"/>
      <c r="L90" s="716"/>
      <c r="M90" s="716"/>
      <c r="N90" s="716"/>
      <c r="O90" s="716"/>
      <c r="P90" s="716"/>
      <c r="Q90" s="716"/>
      <c r="R90" s="716"/>
      <c r="S90" s="716"/>
      <c r="T90" s="716"/>
      <c r="U90" s="716"/>
      <c r="V90" s="716"/>
      <c r="W90" s="716"/>
      <c r="X90" s="716"/>
      <c r="Y90" s="716"/>
    </row>
    <row r="91" spans="1:25" s="712" customFormat="1" ht="43.5" customHeight="1">
      <c r="A91" s="887">
        <v>10</v>
      </c>
      <c r="B91" s="1266" t="s">
        <v>1000</v>
      </c>
      <c r="C91" s="1266"/>
      <c r="D91" s="1266"/>
      <c r="E91" s="1266"/>
      <c r="F91" s="893"/>
      <c r="G91" s="1243"/>
      <c r="H91" s="1244"/>
      <c r="I91" s="892"/>
      <c r="J91" s="716"/>
      <c r="K91" s="716"/>
      <c r="L91" s="716"/>
      <c r="M91" s="716"/>
      <c r="N91" s="716"/>
      <c r="O91" s="716"/>
      <c r="P91" s="716"/>
      <c r="Q91" s="716"/>
      <c r="R91" s="716"/>
      <c r="S91" s="716"/>
      <c r="T91" s="716"/>
      <c r="U91" s="716"/>
      <c r="V91" s="716"/>
      <c r="W91" s="716"/>
      <c r="X91" s="716"/>
      <c r="Y91" s="716"/>
    </row>
    <row r="92" spans="1:25" s="712" customFormat="1" ht="67.5" customHeight="1">
      <c r="A92" s="1236">
        <v>11</v>
      </c>
      <c r="B92" s="1245" t="s">
        <v>959</v>
      </c>
      <c r="C92" s="1246"/>
      <c r="D92" s="1246"/>
      <c r="E92" s="1246"/>
      <c r="F92" s="1222"/>
      <c r="G92" s="1229"/>
      <c r="H92" s="1230"/>
      <c r="I92" s="1222"/>
      <c r="J92" s="716"/>
      <c r="K92" s="716"/>
      <c r="L92" s="716"/>
      <c r="M92" s="716"/>
      <c r="N92" s="716"/>
      <c r="O92" s="716"/>
      <c r="P92" s="716"/>
      <c r="Q92" s="716"/>
      <c r="R92" s="716"/>
      <c r="S92" s="716"/>
      <c r="T92" s="716"/>
      <c r="U92" s="716"/>
      <c r="V92" s="716"/>
      <c r="W92" s="716"/>
      <c r="X92" s="716"/>
      <c r="Y92" s="716"/>
    </row>
    <row r="93" spans="1:25" s="712" customFormat="1" ht="83.25" customHeight="1">
      <c r="A93" s="1237"/>
      <c r="B93" s="1224" t="s">
        <v>635</v>
      </c>
      <c r="C93" s="1225"/>
      <c r="D93" s="1225"/>
      <c r="E93" s="1226"/>
      <c r="F93" s="1223"/>
      <c r="G93" s="1231"/>
      <c r="H93" s="1232"/>
      <c r="I93" s="1223"/>
      <c r="J93" s="716"/>
      <c r="K93" s="716"/>
      <c r="L93" s="716"/>
      <c r="M93" s="716"/>
      <c r="N93" s="716"/>
      <c r="O93" s="716"/>
      <c r="P93" s="716"/>
      <c r="Q93" s="716"/>
      <c r="R93" s="716"/>
      <c r="S93" s="716"/>
      <c r="T93" s="716"/>
      <c r="U93" s="716"/>
      <c r="V93" s="716"/>
      <c r="W93" s="716"/>
      <c r="X93" s="716"/>
      <c r="Y93" s="716"/>
    </row>
    <row r="94" spans="1:25" s="712" customFormat="1" ht="36.75" customHeight="1">
      <c r="A94" s="887">
        <v>12</v>
      </c>
      <c r="B94" s="1247" t="s">
        <v>636</v>
      </c>
      <c r="C94" s="1248"/>
      <c r="D94" s="1248"/>
      <c r="E94" s="1249"/>
      <c r="F94" s="897"/>
      <c r="G94" s="1264"/>
      <c r="H94" s="1265"/>
      <c r="I94" s="897"/>
      <c r="J94" s="716"/>
      <c r="K94" s="716"/>
      <c r="L94" s="716"/>
      <c r="M94" s="716"/>
      <c r="N94" s="716"/>
      <c r="O94" s="716"/>
      <c r="P94" s="716"/>
      <c r="Q94" s="716"/>
      <c r="R94" s="716"/>
      <c r="S94" s="716"/>
      <c r="T94" s="716"/>
      <c r="U94" s="716"/>
      <c r="V94" s="716"/>
      <c r="W94" s="716"/>
      <c r="X94" s="716"/>
      <c r="Y94" s="716"/>
    </row>
    <row r="95" spans="1:25" s="712" customFormat="1" ht="18.75" customHeight="1">
      <c r="A95" s="769"/>
      <c r="B95" s="898" t="s">
        <v>741</v>
      </c>
      <c r="C95" s="882"/>
      <c r="D95" s="882"/>
      <c r="E95" s="882"/>
      <c r="F95" s="882"/>
      <c r="G95" s="882"/>
      <c r="H95" s="882"/>
      <c r="I95" s="882"/>
      <c r="J95" s="716"/>
      <c r="K95" s="716"/>
      <c r="L95" s="716"/>
      <c r="M95" s="716"/>
      <c r="N95" s="716"/>
      <c r="O95" s="716"/>
      <c r="P95" s="716"/>
      <c r="Q95" s="716"/>
      <c r="R95" s="716"/>
      <c r="S95" s="716"/>
      <c r="T95" s="716"/>
      <c r="U95" s="716"/>
      <c r="V95" s="716"/>
      <c r="W95" s="716"/>
      <c r="X95" s="716"/>
      <c r="Y95" s="716"/>
    </row>
    <row r="96" spans="1:25" s="712" customFormat="1" ht="54.75" customHeight="1">
      <c r="A96" s="1227" t="s">
        <v>986</v>
      </c>
      <c r="B96" s="1228"/>
      <c r="C96" s="1228"/>
      <c r="D96" s="1228"/>
      <c r="E96" s="1228"/>
      <c r="F96" s="1228"/>
      <c r="G96" s="1228"/>
      <c r="H96" s="1228"/>
      <c r="I96" s="1228"/>
    </row>
    <row r="97" spans="1:25" s="712" customFormat="1" ht="35.25" customHeight="1">
      <c r="A97" s="1250" t="s">
        <v>979</v>
      </c>
      <c r="B97" s="1251"/>
      <c r="C97" s="1251"/>
      <c r="D97" s="1251"/>
      <c r="E97" s="1251"/>
      <c r="F97" s="1251"/>
      <c r="G97" s="1251"/>
      <c r="H97" s="1251"/>
      <c r="I97" s="1252"/>
      <c r="J97" s="711"/>
    </row>
    <row r="98" spans="1:25" s="712" customFormat="1" ht="48.75" customHeight="1">
      <c r="A98" s="899" t="s">
        <v>704</v>
      </c>
      <c r="B98" s="1253" t="s">
        <v>960</v>
      </c>
      <c r="C98" s="1254"/>
      <c r="D98" s="1254"/>
      <c r="E98" s="1254"/>
      <c r="F98" s="1255"/>
      <c r="G98" s="1256"/>
      <c r="H98" s="1256"/>
      <c r="I98" s="1257"/>
      <c r="J98" s="714"/>
      <c r="K98" s="714"/>
      <c r="L98" s="714"/>
      <c r="M98" s="714"/>
      <c r="N98" s="884"/>
      <c r="O98" s="714"/>
      <c r="P98" s="714"/>
      <c r="Q98" s="714"/>
      <c r="R98" s="714"/>
      <c r="S98" s="714"/>
      <c r="T98" s="714"/>
      <c r="U98" s="714"/>
      <c r="V98" s="714"/>
      <c r="W98" s="714"/>
      <c r="X98" s="714"/>
      <c r="Y98" s="714"/>
    </row>
    <row r="99" spans="1:25" s="712" customFormat="1" ht="61.5" customHeight="1">
      <c r="A99" s="899" t="s">
        <v>705</v>
      </c>
      <c r="B99" s="1253" t="s">
        <v>980</v>
      </c>
      <c r="C99" s="1254"/>
      <c r="D99" s="1254"/>
      <c r="E99" s="1254"/>
      <c r="F99" s="1271"/>
      <c r="G99" s="1261"/>
      <c r="H99" s="1261"/>
      <c r="I99" s="1262"/>
      <c r="J99" s="714"/>
      <c r="K99" s="714"/>
      <c r="L99" s="714"/>
      <c r="M99" s="714"/>
      <c r="N99" s="884"/>
      <c r="O99" s="714"/>
      <c r="P99" s="714"/>
      <c r="Q99" s="714"/>
      <c r="R99" s="714"/>
      <c r="S99" s="714"/>
      <c r="T99" s="714"/>
      <c r="U99" s="714"/>
      <c r="V99" s="714"/>
      <c r="W99" s="714"/>
      <c r="X99" s="714"/>
      <c r="Y99" s="714"/>
    </row>
    <row r="100" spans="1:25" s="712" customFormat="1" ht="54.75" customHeight="1">
      <c r="A100" s="899" t="s">
        <v>706</v>
      </c>
      <c r="B100" s="1286" t="s">
        <v>965</v>
      </c>
      <c r="C100" s="1287"/>
      <c r="D100" s="1287"/>
      <c r="E100" s="1288"/>
      <c r="F100" s="1255"/>
      <c r="G100" s="1256"/>
      <c r="H100" s="1256"/>
      <c r="I100" s="1257"/>
      <c r="J100" s="714"/>
      <c r="K100" s="714"/>
      <c r="L100" s="714"/>
      <c r="M100" s="714"/>
      <c r="N100" s="883"/>
      <c r="O100" s="714"/>
      <c r="P100" s="714"/>
      <c r="Q100" s="714"/>
      <c r="R100" s="714"/>
      <c r="S100" s="714"/>
      <c r="T100" s="714"/>
      <c r="U100" s="714"/>
      <c r="V100" s="714"/>
      <c r="W100" s="714"/>
      <c r="X100" s="714"/>
      <c r="Y100" s="714"/>
    </row>
    <row r="101" spans="1:25" s="775" customFormat="1" ht="27" customHeight="1">
      <c r="A101" s="929" t="s">
        <v>961</v>
      </c>
      <c r="B101" s="1289" t="s">
        <v>987</v>
      </c>
      <c r="C101" s="1289"/>
      <c r="D101" s="1289"/>
      <c r="E101" s="1289"/>
      <c r="F101" s="1289"/>
      <c r="G101" s="1289"/>
      <c r="H101" s="1289"/>
      <c r="I101" s="1289"/>
      <c r="J101" s="930"/>
      <c r="K101" s="930"/>
      <c r="L101" s="930"/>
      <c r="M101" s="930"/>
      <c r="N101" s="930"/>
      <c r="O101" s="930"/>
      <c r="P101" s="930"/>
      <c r="Q101" s="930"/>
      <c r="R101" s="930"/>
      <c r="S101" s="930"/>
      <c r="T101" s="930"/>
      <c r="U101" s="930"/>
      <c r="V101" s="930"/>
      <c r="W101" s="930"/>
      <c r="X101" s="930"/>
      <c r="Y101" s="930"/>
    </row>
    <row r="102" spans="1:25" s="712" customFormat="1" ht="38.25" customHeight="1">
      <c r="A102" s="887">
        <v>1</v>
      </c>
      <c r="B102" s="1272" t="s">
        <v>628</v>
      </c>
      <c r="C102" s="1273"/>
      <c r="D102" s="1273"/>
      <c r="E102" s="1281"/>
      <c r="F102" s="897"/>
      <c r="G102" s="1243"/>
      <c r="H102" s="1244"/>
      <c r="I102" s="892"/>
      <c r="J102" s="716"/>
      <c r="K102" s="716"/>
      <c r="L102" s="716"/>
      <c r="M102" s="716"/>
      <c r="N102" s="883"/>
      <c r="O102" s="716"/>
      <c r="P102" s="716"/>
      <c r="Q102" s="716"/>
      <c r="R102" s="716"/>
      <c r="S102" s="716"/>
      <c r="T102" s="716"/>
      <c r="U102" s="716"/>
      <c r="V102" s="716"/>
      <c r="W102" s="716"/>
      <c r="X102" s="716"/>
      <c r="Y102" s="716"/>
    </row>
    <row r="103" spans="1:25" s="712" customFormat="1" ht="35.25" customHeight="1">
      <c r="A103" s="887">
        <v>2</v>
      </c>
      <c r="B103" s="1272" t="s">
        <v>629</v>
      </c>
      <c r="C103" s="1273"/>
      <c r="D103" s="1273"/>
      <c r="E103" s="1273"/>
      <c r="F103" s="897"/>
      <c r="G103" s="1243"/>
      <c r="H103" s="1244"/>
      <c r="I103" s="892"/>
      <c r="J103" s="716"/>
      <c r="K103" s="716"/>
      <c r="L103" s="716"/>
      <c r="M103" s="716"/>
      <c r="N103" s="716"/>
      <c r="O103" s="716"/>
      <c r="P103" s="716"/>
      <c r="Q103" s="716"/>
      <c r="R103" s="716"/>
      <c r="S103" s="716"/>
      <c r="T103" s="716"/>
      <c r="U103" s="716"/>
      <c r="V103" s="716"/>
      <c r="W103" s="716"/>
      <c r="X103" s="716"/>
      <c r="Y103" s="716"/>
    </row>
    <row r="104" spans="1:25" s="712" customFormat="1" ht="34.5" customHeight="1">
      <c r="A104" s="1236">
        <v>3</v>
      </c>
      <c r="B104" s="1239" t="s">
        <v>637</v>
      </c>
      <c r="C104" s="1240"/>
      <c r="D104" s="1240"/>
      <c r="E104" s="1240"/>
      <c r="F104" s="897"/>
      <c r="G104" s="1243"/>
      <c r="H104" s="1244"/>
      <c r="I104" s="892"/>
      <c r="J104" s="716"/>
      <c r="K104" s="716"/>
      <c r="L104" s="716"/>
      <c r="M104" s="716"/>
      <c r="N104" s="716"/>
      <c r="O104" s="716"/>
      <c r="P104" s="716"/>
      <c r="Q104" s="716"/>
      <c r="R104" s="716"/>
      <c r="S104" s="716"/>
      <c r="T104" s="716"/>
      <c r="U104" s="716"/>
      <c r="V104" s="716"/>
      <c r="W104" s="716"/>
      <c r="X104" s="716"/>
      <c r="Y104" s="716"/>
    </row>
    <row r="105" spans="1:25" s="712" customFormat="1" ht="27.75" customHeight="1">
      <c r="A105" s="1237"/>
      <c r="B105" s="1241"/>
      <c r="C105" s="1242"/>
      <c r="D105" s="1242"/>
      <c r="E105" s="1242"/>
      <c r="F105" s="897"/>
      <c r="G105" s="1243"/>
      <c r="H105" s="1244"/>
      <c r="I105" s="892"/>
      <c r="J105" s="716"/>
      <c r="K105" s="716"/>
      <c r="L105" s="716"/>
      <c r="M105" s="716"/>
      <c r="N105" s="716"/>
      <c r="O105" s="716"/>
      <c r="P105" s="716"/>
      <c r="Q105" s="716"/>
      <c r="R105" s="716"/>
      <c r="S105" s="716"/>
      <c r="T105" s="716"/>
      <c r="U105" s="716"/>
      <c r="V105" s="716"/>
      <c r="W105" s="716"/>
      <c r="X105" s="716"/>
      <c r="Y105" s="716"/>
    </row>
    <row r="106" spans="1:25" s="712" customFormat="1" ht="31.5" customHeight="1">
      <c r="A106" s="1237"/>
      <c r="B106" s="718"/>
      <c r="C106" s="713"/>
      <c r="D106" s="713"/>
      <c r="E106" s="755" t="s">
        <v>631</v>
      </c>
      <c r="F106" s="897"/>
      <c r="G106" s="1243"/>
      <c r="H106" s="1244"/>
      <c r="I106" s="892"/>
      <c r="J106" s="716"/>
      <c r="K106" s="716"/>
      <c r="L106" s="716"/>
      <c r="M106" s="716"/>
      <c r="N106" s="716"/>
      <c r="O106" s="716"/>
      <c r="P106" s="716"/>
      <c r="Q106" s="716"/>
      <c r="R106" s="716"/>
      <c r="S106" s="716"/>
      <c r="T106" s="716"/>
      <c r="U106" s="716"/>
      <c r="V106" s="716"/>
      <c r="W106" s="716"/>
      <c r="X106" s="716"/>
      <c r="Y106" s="716"/>
    </row>
    <row r="107" spans="1:25" s="712" customFormat="1" ht="31.5" customHeight="1">
      <c r="A107" s="1237"/>
      <c r="B107" s="718"/>
      <c r="C107" s="713"/>
      <c r="D107" s="713"/>
      <c r="E107" s="755" t="s">
        <v>21</v>
      </c>
      <c r="F107" s="897"/>
      <c r="G107" s="1243"/>
      <c r="H107" s="1244"/>
      <c r="I107" s="892"/>
      <c r="J107" s="716"/>
      <c r="K107" s="716"/>
      <c r="L107" s="716"/>
      <c r="M107" s="716"/>
      <c r="N107" s="716"/>
      <c r="O107" s="716"/>
      <c r="P107" s="716"/>
      <c r="Q107" s="716"/>
      <c r="R107" s="716"/>
      <c r="S107" s="716"/>
      <c r="T107" s="716"/>
      <c r="U107" s="716"/>
      <c r="V107" s="716"/>
      <c r="W107" s="716"/>
      <c r="X107" s="716"/>
      <c r="Y107" s="716"/>
    </row>
    <row r="108" spans="1:25" s="712" customFormat="1" ht="30" customHeight="1">
      <c r="A108" s="1238"/>
      <c r="B108" s="719"/>
      <c r="C108" s="720"/>
      <c r="D108" s="720"/>
      <c r="E108" s="756" t="s">
        <v>632</v>
      </c>
      <c r="F108" s="897"/>
      <c r="G108" s="1243"/>
      <c r="H108" s="1244"/>
      <c r="I108" s="892"/>
      <c r="J108" s="716"/>
      <c r="K108" s="716"/>
      <c r="L108" s="716"/>
      <c r="M108" s="716"/>
      <c r="N108" s="716"/>
      <c r="O108" s="716"/>
      <c r="P108" s="716"/>
      <c r="Q108" s="716"/>
      <c r="R108" s="716"/>
      <c r="S108" s="716"/>
      <c r="T108" s="716"/>
      <c r="U108" s="716"/>
      <c r="V108" s="716"/>
      <c r="W108" s="716"/>
      <c r="X108" s="716"/>
      <c r="Y108" s="716"/>
    </row>
    <row r="109" spans="1:25" s="712" customFormat="1" ht="15.75" customHeight="1">
      <c r="A109" s="769"/>
      <c r="B109" s="721"/>
      <c r="C109" s="722"/>
      <c r="D109" s="722"/>
      <c r="E109" s="722"/>
      <c r="F109" s="722"/>
      <c r="G109" s="722"/>
      <c r="H109" s="722"/>
      <c r="I109" s="722"/>
      <c r="J109" s="711"/>
    </row>
    <row r="110" spans="1:25" s="712" customFormat="1" ht="43.9" customHeight="1">
      <c r="A110" s="900" t="s">
        <v>962</v>
      </c>
      <c r="B110" s="1258" t="s">
        <v>963</v>
      </c>
      <c r="C110" s="1259"/>
      <c r="D110" s="1259"/>
      <c r="E110" s="1259"/>
      <c r="F110" s="901"/>
      <c r="G110" s="901"/>
      <c r="H110" s="901"/>
      <c r="I110" s="901"/>
      <c r="J110" s="711"/>
    </row>
    <row r="111" spans="1:25" s="712" customFormat="1" ht="59.25" customHeight="1">
      <c r="A111" s="887" t="s">
        <v>17</v>
      </c>
      <c r="B111" s="1233" t="s">
        <v>988</v>
      </c>
      <c r="C111" s="1233"/>
      <c r="D111" s="1233"/>
      <c r="E111" s="1233"/>
      <c r="F111" s="892"/>
      <c r="G111" s="1243"/>
      <c r="H111" s="1244"/>
      <c r="I111" s="892"/>
      <c r="J111" s="716"/>
      <c r="K111" s="716"/>
      <c r="L111" s="716"/>
      <c r="M111" s="716"/>
      <c r="N111" s="716"/>
      <c r="O111" s="716"/>
      <c r="P111" s="716"/>
      <c r="Q111" s="716"/>
      <c r="R111" s="716"/>
      <c r="S111" s="716"/>
      <c r="T111" s="716"/>
      <c r="U111" s="716"/>
      <c r="V111" s="716"/>
      <c r="W111" s="716"/>
      <c r="X111" s="716"/>
      <c r="Y111" s="716"/>
    </row>
    <row r="112" spans="1:25" s="712" customFormat="1" ht="42" customHeight="1">
      <c r="A112" s="887" t="s">
        <v>26</v>
      </c>
      <c r="B112" s="1233" t="s">
        <v>748</v>
      </c>
      <c r="C112" s="1260"/>
      <c r="D112" s="1260"/>
      <c r="E112" s="1260"/>
      <c r="F112" s="892"/>
      <c r="G112" s="1243"/>
      <c r="H112" s="1244"/>
      <c r="I112" s="892"/>
      <c r="J112" s="716"/>
      <c r="K112" s="716"/>
      <c r="L112" s="716"/>
      <c r="M112" s="716"/>
      <c r="N112" s="716"/>
      <c r="O112" s="716"/>
      <c r="P112" s="716"/>
      <c r="Q112" s="716"/>
      <c r="R112" s="716"/>
      <c r="S112" s="716"/>
      <c r="T112" s="716"/>
      <c r="U112" s="716"/>
      <c r="V112" s="716"/>
      <c r="W112" s="716"/>
      <c r="X112" s="716"/>
      <c r="Y112" s="716"/>
    </row>
    <row r="113" spans="1:25" s="712" customFormat="1" ht="48" customHeight="1">
      <c r="A113" s="887" t="s">
        <v>471</v>
      </c>
      <c r="B113" s="1233" t="s">
        <v>989</v>
      </c>
      <c r="C113" s="1233"/>
      <c r="D113" s="1233"/>
      <c r="E113" s="1233"/>
      <c r="F113" s="892"/>
      <c r="G113" s="1243"/>
      <c r="H113" s="1244"/>
      <c r="I113" s="892"/>
      <c r="J113" s="716"/>
      <c r="K113" s="716"/>
      <c r="L113" s="716"/>
      <c r="M113" s="716"/>
      <c r="N113" s="716"/>
      <c r="O113" s="716"/>
      <c r="P113" s="716"/>
      <c r="Q113" s="716"/>
      <c r="R113" s="716"/>
      <c r="S113" s="716"/>
      <c r="T113" s="716"/>
      <c r="U113" s="716"/>
      <c r="V113" s="716"/>
      <c r="W113" s="716"/>
      <c r="X113" s="716"/>
      <c r="Y113" s="716"/>
    </row>
    <row r="114" spans="1:25" s="712" customFormat="1" ht="34.5" hidden="1" customHeight="1">
      <c r="A114" s="887"/>
      <c r="B114" s="1233"/>
      <c r="C114" s="1233"/>
      <c r="D114" s="1233"/>
      <c r="E114" s="1233"/>
      <c r="F114" s="1261"/>
      <c r="G114" s="1262"/>
      <c r="H114" s="1263"/>
      <c r="I114" s="1262"/>
      <c r="J114" s="716"/>
      <c r="K114" s="716"/>
      <c r="L114" s="716"/>
      <c r="M114" s="716"/>
      <c r="N114" s="716"/>
      <c r="O114" s="716"/>
      <c r="P114" s="716"/>
      <c r="Q114" s="716"/>
      <c r="R114" s="716"/>
      <c r="S114" s="716"/>
      <c r="T114" s="716"/>
      <c r="U114" s="716"/>
      <c r="V114" s="716"/>
      <c r="W114" s="716"/>
      <c r="X114" s="716"/>
      <c r="Y114" s="716"/>
    </row>
    <row r="115" spans="1:25" s="712" customFormat="1" ht="38.25" customHeight="1">
      <c r="A115" s="887" t="s">
        <v>522</v>
      </c>
      <c r="B115" s="1233" t="s">
        <v>633</v>
      </c>
      <c r="C115" s="1233"/>
      <c r="D115" s="1233"/>
      <c r="E115" s="1233"/>
      <c r="F115" s="892"/>
      <c r="G115" s="1243"/>
      <c r="H115" s="1244"/>
      <c r="I115" s="892"/>
      <c r="J115" s="716"/>
      <c r="K115" s="716"/>
      <c r="L115" s="716"/>
      <c r="M115" s="716"/>
      <c r="N115" s="716"/>
      <c r="O115" s="716"/>
      <c r="P115" s="716"/>
      <c r="Q115" s="716"/>
      <c r="R115" s="716"/>
      <c r="S115" s="716"/>
      <c r="T115" s="716"/>
      <c r="U115" s="716"/>
      <c r="V115" s="716"/>
      <c r="W115" s="716"/>
      <c r="X115" s="716"/>
      <c r="Y115" s="716"/>
    </row>
    <row r="116" spans="1:25" s="712" customFormat="1" ht="32.25" customHeight="1">
      <c r="A116" s="887" t="s">
        <v>472</v>
      </c>
      <c r="B116" s="1266" t="s">
        <v>964</v>
      </c>
      <c r="C116" s="1266"/>
      <c r="D116" s="1266"/>
      <c r="E116" s="1266"/>
      <c r="F116" s="892"/>
      <c r="G116" s="1243"/>
      <c r="H116" s="1244"/>
      <c r="I116" s="892"/>
      <c r="J116" s="716"/>
      <c r="K116" s="716"/>
      <c r="L116" s="716"/>
      <c r="M116" s="716"/>
      <c r="N116" s="716"/>
      <c r="O116" s="716"/>
      <c r="P116" s="716"/>
      <c r="Q116" s="716"/>
      <c r="R116" s="716"/>
      <c r="S116" s="716"/>
      <c r="T116" s="716"/>
      <c r="U116" s="716"/>
      <c r="V116" s="716"/>
      <c r="W116" s="716"/>
      <c r="X116" s="716"/>
      <c r="Y116" s="716"/>
    </row>
    <row r="117" spans="1:25" s="712" customFormat="1" ht="67.5" customHeight="1">
      <c r="A117" s="1236" t="s">
        <v>477</v>
      </c>
      <c r="B117" s="1245" t="s">
        <v>959</v>
      </c>
      <c r="C117" s="1246"/>
      <c r="D117" s="1246"/>
      <c r="E117" s="1246"/>
      <c r="F117" s="1222"/>
      <c r="G117" s="1229"/>
      <c r="H117" s="1230"/>
      <c r="I117" s="1222"/>
      <c r="J117" s="716"/>
      <c r="K117" s="716"/>
      <c r="L117" s="716"/>
      <c r="M117" s="716"/>
      <c r="N117" s="716"/>
      <c r="O117" s="716"/>
      <c r="P117" s="716"/>
      <c r="Q117" s="716"/>
      <c r="R117" s="716"/>
      <c r="S117" s="716"/>
      <c r="T117" s="716"/>
      <c r="U117" s="716"/>
      <c r="V117" s="716"/>
      <c r="W117" s="716"/>
      <c r="X117" s="716"/>
      <c r="Y117" s="716"/>
    </row>
    <row r="118" spans="1:25" s="712" customFormat="1" ht="83.25" customHeight="1">
      <c r="A118" s="1237"/>
      <c r="B118" s="1224" t="s">
        <v>635</v>
      </c>
      <c r="C118" s="1225"/>
      <c r="D118" s="1225"/>
      <c r="E118" s="1226"/>
      <c r="F118" s="1223"/>
      <c r="G118" s="1231"/>
      <c r="H118" s="1232"/>
      <c r="I118" s="1223"/>
      <c r="J118" s="716"/>
      <c r="K118" s="716"/>
      <c r="L118" s="716"/>
      <c r="M118" s="716"/>
      <c r="N118" s="716"/>
      <c r="O118" s="716"/>
      <c r="P118" s="716"/>
      <c r="Q118" s="716"/>
      <c r="R118" s="716"/>
      <c r="S118" s="716"/>
      <c r="T118" s="716"/>
      <c r="U118" s="716"/>
      <c r="V118" s="716"/>
      <c r="W118" s="716"/>
      <c r="X118" s="716"/>
      <c r="Y118" s="716"/>
    </row>
    <row r="119" spans="1:25" s="712" customFormat="1" ht="112.5" hidden="1" customHeight="1">
      <c r="A119" s="1267" t="s">
        <v>477</v>
      </c>
      <c r="B119" s="1245" t="s">
        <v>634</v>
      </c>
      <c r="C119" s="1246"/>
      <c r="D119" s="1246"/>
      <c r="E119" s="1246"/>
      <c r="F119" s="896"/>
      <c r="G119" s="895"/>
      <c r="H119" s="896"/>
      <c r="I119" s="894"/>
      <c r="J119" s="716"/>
      <c r="K119" s="716"/>
      <c r="L119" s="716"/>
      <c r="M119" s="716"/>
      <c r="N119" s="716"/>
      <c r="O119" s="716"/>
      <c r="P119" s="716"/>
      <c r="Q119" s="716"/>
      <c r="R119" s="716"/>
      <c r="S119" s="716"/>
      <c r="T119" s="716"/>
      <c r="U119" s="716"/>
      <c r="V119" s="716"/>
      <c r="W119" s="716"/>
      <c r="X119" s="716"/>
      <c r="Y119" s="716"/>
    </row>
    <row r="120" spans="1:25" s="712" customFormat="1" ht="42" hidden="1" customHeight="1">
      <c r="A120" s="1268"/>
      <c r="B120" s="1270" t="s">
        <v>635</v>
      </c>
      <c r="C120" s="1270"/>
      <c r="D120" s="1270"/>
      <c r="E120" s="1270"/>
      <c r="F120" s="902"/>
      <c r="G120" s="903"/>
      <c r="H120" s="902"/>
      <c r="I120" s="904"/>
      <c r="J120" s="716"/>
      <c r="K120" s="716"/>
      <c r="L120" s="716"/>
      <c r="M120" s="716"/>
      <c r="N120" s="716"/>
      <c r="O120" s="716"/>
      <c r="P120" s="716"/>
      <c r="Q120" s="716"/>
      <c r="R120" s="716"/>
      <c r="S120" s="716"/>
      <c r="T120" s="716"/>
      <c r="U120" s="716"/>
      <c r="V120" s="716"/>
      <c r="W120" s="716"/>
      <c r="X120" s="716"/>
      <c r="Y120" s="716"/>
    </row>
    <row r="121" spans="1:25" s="712" customFormat="1" ht="59.25" hidden="1" customHeight="1">
      <c r="A121" s="1269"/>
      <c r="B121" s="1233"/>
      <c r="C121" s="1233"/>
      <c r="D121" s="1233"/>
      <c r="E121" s="1233"/>
      <c r="F121" s="905" t="s">
        <v>703</v>
      </c>
      <c r="G121" s="906" t="s">
        <v>703</v>
      </c>
      <c r="H121" s="907"/>
      <c r="I121" s="908" t="s">
        <v>703</v>
      </c>
      <c r="J121" s="716"/>
      <c r="K121" s="716"/>
      <c r="L121" s="716"/>
      <c r="M121" s="716"/>
      <c r="N121" s="716"/>
      <c r="O121" s="716"/>
      <c r="P121" s="716"/>
      <c r="Q121" s="716"/>
      <c r="R121" s="716"/>
      <c r="S121" s="716"/>
      <c r="T121" s="716"/>
      <c r="U121" s="716"/>
      <c r="V121" s="716"/>
      <c r="W121" s="716"/>
      <c r="X121" s="716"/>
      <c r="Y121" s="716"/>
    </row>
    <row r="122" spans="1:25" s="712" customFormat="1" ht="14.25" customHeight="1">
      <c r="A122" s="769"/>
      <c r="B122" s="913"/>
      <c r="C122" s="914"/>
      <c r="D122" s="914"/>
      <c r="E122" s="915"/>
      <c r="F122" s="723"/>
      <c r="G122" s="723"/>
      <c r="H122" s="723"/>
      <c r="I122" s="723"/>
      <c r="J122" s="716"/>
      <c r="K122" s="716"/>
      <c r="L122" s="716"/>
      <c r="M122" s="716"/>
      <c r="N122" s="716"/>
      <c r="O122" s="716"/>
      <c r="P122" s="716"/>
      <c r="Q122" s="716"/>
      <c r="R122" s="716"/>
      <c r="S122" s="716"/>
      <c r="T122" s="716"/>
      <c r="U122" s="716"/>
      <c r="V122" s="716"/>
      <c r="W122" s="716"/>
      <c r="X122" s="716"/>
      <c r="Y122" s="716"/>
    </row>
    <row r="123" spans="1:25" s="712" customFormat="1" ht="45" customHeight="1">
      <c r="A123" s="887">
        <v>4</v>
      </c>
      <c r="B123" s="1233" t="s">
        <v>990</v>
      </c>
      <c r="C123" s="1233"/>
      <c r="D123" s="1233"/>
      <c r="E123" s="1233"/>
      <c r="F123" s="1233"/>
      <c r="G123" s="1233"/>
      <c r="H123" s="1233"/>
      <c r="I123" s="886"/>
      <c r="J123" s="716"/>
      <c r="K123" s="716"/>
      <c r="L123" s="716"/>
      <c r="M123" s="716"/>
      <c r="N123" s="716"/>
      <c r="O123" s="716"/>
      <c r="P123" s="716"/>
      <c r="Q123" s="716"/>
      <c r="R123" s="716"/>
      <c r="S123" s="716" t="s">
        <v>549</v>
      </c>
      <c r="T123" s="716"/>
      <c r="U123" s="716"/>
      <c r="V123" s="716"/>
      <c r="W123" s="716"/>
      <c r="X123" s="716"/>
      <c r="Y123" s="716"/>
    </row>
    <row r="124" spans="1:25" s="712" customFormat="1" ht="12.75" customHeight="1">
      <c r="A124" s="909"/>
      <c r="B124" s="1234"/>
      <c r="C124" s="1235"/>
      <c r="D124" s="1235"/>
      <c r="E124" s="1235"/>
      <c r="F124" s="910"/>
      <c r="G124" s="911"/>
      <c r="H124" s="911"/>
      <c r="I124" s="916"/>
      <c r="J124" s="716"/>
      <c r="K124" s="716"/>
      <c r="L124" s="716"/>
      <c r="M124" s="716"/>
      <c r="N124" s="716"/>
      <c r="O124" s="716"/>
      <c r="P124" s="716"/>
      <c r="Q124" s="716"/>
      <c r="R124" s="716"/>
      <c r="S124" s="716" t="s">
        <v>476</v>
      </c>
      <c r="T124" s="716"/>
      <c r="U124" s="716"/>
      <c r="V124" s="716"/>
      <c r="W124" s="716"/>
      <c r="X124" s="716"/>
      <c r="Y124" s="716"/>
    </row>
    <row r="125" spans="1:25" s="712" customFormat="1" ht="52.5" customHeight="1">
      <c r="A125" s="887">
        <v>5</v>
      </c>
      <c r="B125" s="1233" t="s">
        <v>991</v>
      </c>
      <c r="C125" s="1233"/>
      <c r="D125" s="1233"/>
      <c r="E125" s="1233"/>
      <c r="F125" s="1233"/>
      <c r="G125" s="1233"/>
      <c r="H125" s="1233"/>
      <c r="I125" s="886"/>
      <c r="J125" s="716"/>
      <c r="K125" s="716"/>
      <c r="L125" s="716"/>
      <c r="M125" s="716"/>
      <c r="N125" s="716"/>
      <c r="O125" s="716"/>
      <c r="P125" s="716"/>
      <c r="Q125" s="716"/>
      <c r="R125" s="716"/>
      <c r="S125" s="716"/>
      <c r="T125" s="716"/>
      <c r="U125" s="716"/>
      <c r="V125" s="716"/>
      <c r="W125" s="716"/>
      <c r="X125" s="716"/>
      <c r="Y125" s="716"/>
    </row>
    <row r="126" spans="1:25" s="712" customFormat="1" ht="12" customHeight="1">
      <c r="A126" s="909"/>
      <c r="B126" s="1234"/>
      <c r="C126" s="1235"/>
      <c r="D126" s="1235"/>
      <c r="E126" s="1235"/>
      <c r="F126" s="910"/>
      <c r="G126" s="911"/>
      <c r="H126" s="911"/>
      <c r="I126" s="916"/>
      <c r="J126" s="716"/>
      <c r="K126" s="716"/>
      <c r="L126" s="716"/>
      <c r="M126" s="716"/>
      <c r="N126" s="716"/>
      <c r="O126" s="716"/>
      <c r="P126" s="716"/>
      <c r="Q126" s="716"/>
      <c r="R126" s="716"/>
      <c r="S126" s="716"/>
      <c r="T126" s="716"/>
      <c r="U126" s="716"/>
      <c r="V126" s="716"/>
      <c r="W126" s="716"/>
      <c r="X126" s="716"/>
      <c r="Y126" s="716"/>
    </row>
    <row r="127" spans="1:25" s="712" customFormat="1" ht="72" customHeight="1">
      <c r="A127" s="887">
        <v>6</v>
      </c>
      <c r="B127" s="1233" t="s">
        <v>992</v>
      </c>
      <c r="C127" s="1233"/>
      <c r="D127" s="1233"/>
      <c r="E127" s="1233"/>
      <c r="F127" s="1233"/>
      <c r="G127" s="1233"/>
      <c r="H127" s="1233"/>
      <c r="I127" s="886"/>
      <c r="J127" s="716"/>
      <c r="K127" s="716"/>
      <c r="L127" s="716"/>
      <c r="M127" s="716"/>
      <c r="N127" s="716"/>
      <c r="O127" s="716"/>
      <c r="P127" s="716"/>
      <c r="Q127" s="716"/>
      <c r="R127" s="716"/>
      <c r="S127" s="716"/>
      <c r="T127" s="716"/>
      <c r="U127" s="716"/>
      <c r="V127" s="716"/>
      <c r="W127" s="716"/>
      <c r="X127" s="716"/>
      <c r="Y127" s="716"/>
    </row>
    <row r="128" spans="1:25" s="712" customFormat="1" ht="16.5">
      <c r="A128" s="909"/>
      <c r="B128" s="1234"/>
      <c r="C128" s="1235"/>
      <c r="D128" s="1235"/>
      <c r="E128" s="1235"/>
      <c r="F128" s="910"/>
      <c r="G128" s="911"/>
      <c r="H128" s="911"/>
      <c r="I128" s="912"/>
      <c r="J128" s="716"/>
      <c r="K128" s="716"/>
      <c r="L128" s="716"/>
      <c r="M128" s="716"/>
      <c r="N128" s="716"/>
      <c r="O128" s="716"/>
      <c r="P128" s="716"/>
      <c r="Q128" s="716"/>
      <c r="R128" s="716"/>
      <c r="S128" s="716"/>
      <c r="T128" s="716"/>
      <c r="U128" s="716"/>
      <c r="V128" s="716"/>
      <c r="W128" s="716"/>
      <c r="X128" s="716"/>
      <c r="Y128" s="716"/>
    </row>
    <row r="129" spans="1:25" s="712" customFormat="1" ht="42" customHeight="1">
      <c r="A129" s="887">
        <v>7</v>
      </c>
      <c r="B129" s="1225" t="s">
        <v>636</v>
      </c>
      <c r="C129" s="1225"/>
      <c r="D129" s="1225"/>
      <c r="E129" s="1225"/>
      <c r="F129" s="897"/>
      <c r="G129" s="1264"/>
      <c r="H129" s="1265"/>
      <c r="I129" s="897"/>
      <c r="J129" s="716"/>
      <c r="K129" s="716"/>
      <c r="L129" s="716"/>
      <c r="M129" s="716"/>
      <c r="N129" s="716"/>
      <c r="O129" s="716"/>
      <c r="P129" s="716"/>
      <c r="Q129" s="716"/>
      <c r="R129" s="716"/>
      <c r="S129" s="716"/>
      <c r="T129" s="716"/>
      <c r="U129" s="716"/>
      <c r="V129" s="716"/>
      <c r="W129" s="716"/>
      <c r="X129" s="716"/>
      <c r="Y129" s="716"/>
    </row>
    <row r="130" spans="1:25" s="712" customFormat="1" ht="21.75" customHeight="1">
      <c r="A130" s="769"/>
      <c r="B130" s="711"/>
      <c r="C130" s="711"/>
      <c r="D130" s="711"/>
      <c r="E130" s="711"/>
      <c r="F130" s="711"/>
      <c r="G130" s="711"/>
      <c r="H130" s="711"/>
      <c r="I130" s="711"/>
      <c r="J130" s="711"/>
    </row>
    <row r="131" spans="1:25" s="712" customFormat="1" ht="12" customHeight="1">
      <c r="A131" s="711"/>
      <c r="B131" s="711"/>
      <c r="C131" s="711"/>
      <c r="D131" s="711"/>
      <c r="E131" s="711"/>
      <c r="F131" s="711"/>
      <c r="G131" s="711"/>
      <c r="H131" s="711"/>
      <c r="I131" s="711"/>
      <c r="J131" s="711"/>
    </row>
    <row r="132" spans="1:25" ht="21" hidden="1" customHeight="1">
      <c r="A132" s="393"/>
      <c r="B132" s="724"/>
      <c r="C132" s="724"/>
      <c r="D132" s="724"/>
      <c r="E132" s="521"/>
      <c r="F132" s="521"/>
      <c r="G132" s="521"/>
      <c r="H132" s="725"/>
      <c r="I132" s="522"/>
      <c r="J132" s="522"/>
      <c r="K132" s="522"/>
      <c r="L132" s="522"/>
      <c r="M132" s="523"/>
      <c r="N132" s="522"/>
      <c r="O132" s="522"/>
      <c r="P132" s="522"/>
      <c r="Q132" s="522"/>
      <c r="R132" s="522"/>
      <c r="S132" s="522"/>
      <c r="T132" s="522"/>
      <c r="U132" s="522"/>
      <c r="V132" s="522"/>
      <c r="W132" s="522"/>
      <c r="X132" s="522"/>
    </row>
    <row r="133" spans="1:25" ht="10.5" hidden="1" customHeight="1">
      <c r="A133" s="393"/>
      <c r="B133" s="724"/>
      <c r="C133" s="724"/>
      <c r="D133" s="724"/>
      <c r="E133" s="521"/>
      <c r="F133" s="521"/>
      <c r="G133" s="521"/>
      <c r="H133" s="725"/>
      <c r="I133" s="522"/>
      <c r="J133" s="522"/>
      <c r="K133" s="522"/>
      <c r="L133" s="522"/>
      <c r="M133" s="523"/>
      <c r="N133" s="522"/>
      <c r="O133" s="522"/>
      <c r="P133" s="522"/>
      <c r="Q133" s="522"/>
      <c r="R133" s="522"/>
      <c r="S133" s="522"/>
      <c r="T133" s="522"/>
      <c r="U133" s="522"/>
      <c r="V133" s="522"/>
      <c r="W133" s="522"/>
      <c r="X133" s="522"/>
    </row>
    <row r="134" spans="1:25" ht="10.5" hidden="1" customHeight="1">
      <c r="A134" s="393"/>
      <c r="B134" s="724"/>
      <c r="C134" s="724"/>
      <c r="D134" s="724"/>
      <c r="E134" s="521"/>
      <c r="F134" s="521"/>
      <c r="G134" s="521"/>
      <c r="H134" s="725"/>
      <c r="I134" s="522"/>
      <c r="J134" s="522"/>
      <c r="K134" s="522"/>
      <c r="L134" s="522"/>
      <c r="M134" s="523"/>
      <c r="N134" s="522"/>
      <c r="O134" s="522"/>
      <c r="P134" s="522"/>
      <c r="Q134" s="522"/>
      <c r="R134" s="522"/>
      <c r="S134" s="522"/>
      <c r="T134" s="522"/>
      <c r="U134" s="522"/>
      <c r="V134" s="522"/>
      <c r="W134" s="522"/>
      <c r="X134" s="522"/>
    </row>
    <row r="135" spans="1:25" ht="10.5" hidden="1" customHeight="1">
      <c r="A135" s="393"/>
      <c r="B135" s="724"/>
      <c r="C135" s="724"/>
      <c r="D135" s="724"/>
      <c r="E135" s="521"/>
      <c r="F135" s="521"/>
      <c r="G135" s="521"/>
      <c r="H135" s="725"/>
      <c r="I135" s="522"/>
      <c r="J135" s="522"/>
      <c r="K135" s="522"/>
      <c r="L135" s="522"/>
      <c r="M135" s="523"/>
      <c r="N135" s="522"/>
      <c r="O135" s="522"/>
      <c r="P135" s="522"/>
      <c r="Q135" s="522"/>
      <c r="R135" s="522"/>
      <c r="S135" s="522"/>
      <c r="T135" s="522"/>
      <c r="U135" s="522"/>
      <c r="V135" s="522"/>
      <c r="W135" s="522"/>
      <c r="X135" s="522"/>
    </row>
    <row r="136" spans="1:25" ht="10.5" hidden="1" customHeight="1">
      <c r="A136" s="393"/>
      <c r="B136" s="724"/>
      <c r="C136" s="724"/>
      <c r="D136" s="724"/>
      <c r="E136" s="521"/>
      <c r="F136" s="521"/>
      <c r="G136" s="521"/>
      <c r="H136" s="725"/>
      <c r="I136" s="522"/>
      <c r="J136" s="522"/>
      <c r="K136" s="522"/>
      <c r="L136" s="522"/>
      <c r="M136" s="523"/>
      <c r="N136" s="522"/>
      <c r="O136" s="522"/>
      <c r="P136" s="522"/>
      <c r="Q136" s="522"/>
      <c r="R136" s="522"/>
      <c r="S136" s="522"/>
      <c r="T136" s="522"/>
      <c r="U136" s="522"/>
      <c r="V136" s="522"/>
      <c r="W136" s="522"/>
      <c r="X136" s="522"/>
    </row>
    <row r="137" spans="1:25" ht="9.75" hidden="1" customHeight="1">
      <c r="A137" s="762"/>
      <c r="B137" s="393"/>
      <c r="C137" s="763"/>
      <c r="D137" s="764"/>
      <c r="E137" s="724"/>
      <c r="F137" s="724"/>
      <c r="G137" s="724"/>
      <c r="H137" s="765"/>
      <c r="I137" s="524"/>
      <c r="J137" s="524"/>
      <c r="K137" s="524"/>
      <c r="L137" s="524"/>
      <c r="M137" s="524"/>
      <c r="N137" s="524"/>
      <c r="O137" s="524"/>
      <c r="P137" s="524"/>
      <c r="Q137" s="524"/>
      <c r="R137" s="524"/>
      <c r="S137" s="524"/>
      <c r="T137" s="524"/>
      <c r="U137" s="524"/>
      <c r="V137" s="524"/>
      <c r="W137" s="524"/>
      <c r="X137" s="524"/>
    </row>
    <row r="138" spans="1:25" ht="15.75" hidden="1" customHeight="1">
      <c r="A138" s="482"/>
      <c r="B138" s="731"/>
      <c r="C138" s="731"/>
      <c r="D138" s="731"/>
      <c r="E138" s="731"/>
      <c r="F138" s="731"/>
      <c r="G138" s="731"/>
      <c r="H138" s="731"/>
      <c r="I138" s="731"/>
    </row>
    <row r="139" spans="1:25" ht="16.5" customHeight="1">
      <c r="A139" s="874" t="s">
        <v>840</v>
      </c>
      <c r="B139" s="1285" t="s">
        <v>804</v>
      </c>
      <c r="C139" s="1285"/>
      <c r="D139" s="1285"/>
      <c r="E139" s="1285"/>
      <c r="F139" s="1285"/>
      <c r="G139" s="1285"/>
      <c r="H139" s="1285"/>
      <c r="I139" s="875"/>
    </row>
    <row r="140" spans="1:25" ht="9" customHeight="1">
      <c r="A140" s="875"/>
      <c r="B140" s="876"/>
      <c r="C140" s="876"/>
      <c r="D140" s="876"/>
      <c r="E140" s="876"/>
      <c r="F140" s="876"/>
      <c r="G140" s="876"/>
      <c r="H140" s="875"/>
      <c r="I140" s="875"/>
    </row>
    <row r="141" spans="1:25" ht="20.100000000000001" customHeight="1">
      <c r="A141" s="877"/>
      <c r="B141" s="1291" t="s">
        <v>953</v>
      </c>
      <c r="C141" s="1291"/>
      <c r="D141" s="1291"/>
      <c r="E141" s="1291"/>
      <c r="F141" s="1291"/>
      <c r="G141" s="1291"/>
      <c r="H141" s="1291"/>
      <c r="I141" s="878"/>
    </row>
    <row r="142" spans="1:25" ht="9" customHeight="1">
      <c r="A142" s="875"/>
      <c r="B142" s="876"/>
      <c r="C142" s="876"/>
      <c r="D142" s="876"/>
      <c r="E142" s="876"/>
      <c r="F142" s="876"/>
      <c r="G142" s="876"/>
      <c r="H142" s="875"/>
      <c r="I142" s="875"/>
    </row>
    <row r="143" spans="1:25" ht="348.6" customHeight="1">
      <c r="A143" s="879"/>
      <c r="B143" s="1275" t="s">
        <v>1012</v>
      </c>
      <c r="C143" s="1275"/>
      <c r="D143" s="1275"/>
      <c r="E143" s="1275"/>
      <c r="F143" s="1275"/>
      <c r="G143" s="1275"/>
      <c r="H143" s="1275"/>
      <c r="I143" s="875"/>
    </row>
    <row r="144" spans="1:25" ht="14.25" customHeight="1">
      <c r="A144" s="731"/>
      <c r="B144" s="726"/>
      <c r="C144" s="726"/>
      <c r="D144" s="726"/>
      <c r="E144" s="726"/>
      <c r="F144" s="726"/>
      <c r="G144" s="726"/>
      <c r="H144" s="726"/>
      <c r="I144" s="731"/>
    </row>
    <row r="145" spans="1:13" ht="75" customHeight="1">
      <c r="A145" s="526"/>
      <c r="B145" s="1122" t="s">
        <v>805</v>
      </c>
      <c r="C145" s="1122"/>
      <c r="D145" s="1122"/>
      <c r="E145" s="1122"/>
      <c r="F145" s="1122"/>
      <c r="G145" s="1122"/>
      <c r="H145" s="1122"/>
      <c r="I145" s="731"/>
    </row>
    <row r="146" spans="1:13" ht="15.75" hidden="1" customHeight="1">
      <c r="A146" s="526"/>
      <c r="B146" s="753"/>
      <c r="C146" s="753"/>
      <c r="D146" s="753"/>
      <c r="E146" s="753"/>
      <c r="F146" s="753"/>
      <c r="G146" s="753"/>
      <c r="H146" s="753"/>
      <c r="I146" s="731"/>
      <c r="M146" s="390">
        <f>M20</f>
        <v>2</v>
      </c>
    </row>
    <row r="147" spans="1:13" ht="7.5" customHeight="1">
      <c r="A147" s="526"/>
      <c r="B147" s="753"/>
      <c r="C147" s="753"/>
      <c r="D147" s="753"/>
      <c r="E147" s="753"/>
      <c r="F147" s="753"/>
      <c r="G147" s="753"/>
      <c r="H147" s="753"/>
      <c r="I147" s="731"/>
      <c r="M147" s="390"/>
    </row>
    <row r="148" spans="1:13" ht="20.25" customHeight="1">
      <c r="A148" s="727">
        <v>4</v>
      </c>
      <c r="B148" s="1292" t="s">
        <v>638</v>
      </c>
      <c r="C148" s="1292"/>
      <c r="D148" s="1292"/>
      <c r="E148" s="1292"/>
      <c r="F148" s="1292"/>
      <c r="G148" s="1292"/>
      <c r="H148" s="1292"/>
      <c r="I148" s="731"/>
      <c r="M148" s="390" t="str">
        <f>M21</f>
        <v>2 or more</v>
      </c>
    </row>
    <row r="149" spans="1:13" ht="29.25" customHeight="1">
      <c r="A149" s="489"/>
      <c r="B149" s="1170" t="str">
        <f>IF(M146=1, "Name of the Bidder", IF(M146=2, "Name of the Bidder", IF(M146=3, "Name of Lead Partner of Joint Venture", "")))</f>
        <v>Name of the Bidder</v>
      </c>
      <c r="C149" s="1171"/>
      <c r="D149" s="1171"/>
      <c r="E149" s="1293">
        <f>'Names of Bidder'!D10</f>
        <v>0</v>
      </c>
      <c r="F149" s="1294"/>
      <c r="G149" s="1294"/>
      <c r="H149" s="1295"/>
      <c r="I149" s="731"/>
    </row>
    <row r="150" spans="1:13" ht="25.5" customHeight="1">
      <c r="A150" s="489" t="s">
        <v>639</v>
      </c>
      <c r="B150" s="1018" t="s">
        <v>640</v>
      </c>
      <c r="C150" s="1008"/>
      <c r="D150" s="1008"/>
      <c r="E150" s="1008"/>
      <c r="F150" s="1008"/>
      <c r="G150" s="1008"/>
      <c r="H150" s="1008"/>
      <c r="I150" s="731"/>
    </row>
    <row r="151" spans="1:13" ht="19.5" customHeight="1">
      <c r="A151" s="529"/>
      <c r="B151" s="530"/>
      <c r="C151" s="530"/>
      <c r="D151" s="733"/>
      <c r="E151" s="1019"/>
      <c r="F151" s="1021" t="s">
        <v>643</v>
      </c>
      <c r="G151" s="1022"/>
      <c r="H151" s="1023"/>
      <c r="I151" s="731"/>
    </row>
    <row r="152" spans="1:13" ht="47.25" customHeight="1">
      <c r="A152" s="529"/>
      <c r="B152" s="530"/>
      <c r="C152" s="530"/>
      <c r="D152" s="733" t="s">
        <v>694</v>
      </c>
      <c r="E152" s="1020"/>
      <c r="F152" s="997"/>
      <c r="G152" s="998"/>
      <c r="H152" s="999"/>
      <c r="I152" s="731"/>
    </row>
    <row r="153" spans="1:13" ht="17.25" customHeight="1">
      <c r="A153" s="531" t="s">
        <v>645</v>
      </c>
      <c r="B153" s="1181" t="s">
        <v>646</v>
      </c>
      <c r="C153" s="1181"/>
      <c r="D153" s="532"/>
      <c r="E153" s="592"/>
      <c r="F153" s="1025"/>
      <c r="G153" s="1026"/>
      <c r="H153" s="1027"/>
      <c r="I153" s="731"/>
    </row>
    <row r="154" spans="1:13" ht="57" customHeight="1">
      <c r="A154" s="531"/>
      <c r="B154" s="1199" t="s">
        <v>993</v>
      </c>
      <c r="C154" s="1290"/>
      <c r="D154" s="1030"/>
      <c r="E154" s="533"/>
      <c r="F154" s="994"/>
      <c r="G154" s="995"/>
      <c r="H154" s="996"/>
      <c r="I154" s="731"/>
    </row>
    <row r="155" spans="1:13" ht="15.75" customHeight="1">
      <c r="A155" s="823">
        <v>1</v>
      </c>
      <c r="B155" s="532" t="s">
        <v>994</v>
      </c>
      <c r="C155" s="831"/>
      <c r="D155" s="821"/>
      <c r="E155" s="591"/>
      <c r="F155" s="1139"/>
      <c r="G155" s="1296"/>
      <c r="H155" s="1140"/>
      <c r="I155" s="731"/>
    </row>
    <row r="156" spans="1:13" ht="15.75" customHeight="1">
      <c r="A156" s="531">
        <v>2</v>
      </c>
      <c r="B156" s="532" t="s">
        <v>871</v>
      </c>
      <c r="C156" s="495"/>
      <c r="D156" s="741"/>
      <c r="E156" s="766"/>
      <c r="F156" s="1139"/>
      <c r="G156" s="1296"/>
      <c r="H156" s="1140"/>
    </row>
    <row r="157" spans="1:13" ht="15.75" customHeight="1">
      <c r="A157" s="531">
        <v>3</v>
      </c>
      <c r="B157" s="532" t="s">
        <v>856</v>
      </c>
      <c r="C157" s="495"/>
      <c r="D157" s="741"/>
      <c r="E157" s="766"/>
      <c r="F157" s="1139"/>
      <c r="G157" s="1296"/>
      <c r="H157" s="1140"/>
      <c r="I157" s="731"/>
    </row>
    <row r="158" spans="1:13" ht="15.75" customHeight="1">
      <c r="A158" s="531">
        <v>4</v>
      </c>
      <c r="B158" s="532" t="s">
        <v>849</v>
      </c>
      <c r="C158" s="824"/>
      <c r="D158" s="820"/>
      <c r="E158" s="766"/>
      <c r="F158" s="1139"/>
      <c r="G158" s="1296"/>
      <c r="H158" s="1140"/>
      <c r="I158" s="817"/>
    </row>
    <row r="159" spans="1:13" ht="16.5" customHeight="1">
      <c r="A159" s="531">
        <v>5</v>
      </c>
      <c r="B159" s="532" t="s">
        <v>647</v>
      </c>
      <c r="C159" s="819"/>
      <c r="D159" s="741"/>
      <c r="E159" s="766"/>
      <c r="F159" s="1139"/>
      <c r="G159" s="1296"/>
      <c r="H159" s="1140"/>
      <c r="I159" s="731"/>
    </row>
    <row r="160" spans="1:13">
      <c r="A160" s="531">
        <v>6</v>
      </c>
      <c r="B160" s="532" t="s">
        <v>648</v>
      </c>
      <c r="C160" s="819"/>
      <c r="D160" s="741"/>
      <c r="E160" s="766"/>
      <c r="F160" s="1139"/>
      <c r="G160" s="1296"/>
      <c r="H160" s="1140"/>
      <c r="I160" s="731"/>
    </row>
    <row r="161" spans="1:9" ht="29.25" customHeight="1">
      <c r="A161" s="489"/>
      <c r="B161" s="736"/>
      <c r="C161" s="737"/>
      <c r="D161" s="737"/>
      <c r="E161" s="737"/>
      <c r="F161" s="737"/>
      <c r="G161" s="737"/>
      <c r="H161" s="737"/>
      <c r="I161" s="731"/>
    </row>
    <row r="162" spans="1:9" ht="29.25" customHeight="1">
      <c r="A162" s="489"/>
      <c r="B162" s="736"/>
      <c r="C162" s="737"/>
      <c r="D162" s="737"/>
      <c r="E162" s="737"/>
      <c r="F162" s="737"/>
      <c r="G162" s="737"/>
      <c r="H162" s="737"/>
      <c r="I162" s="731"/>
    </row>
    <row r="163" spans="1:9" ht="20.25" customHeight="1">
      <c r="A163" s="529" t="s">
        <v>597</v>
      </c>
      <c r="B163" s="1018" t="s">
        <v>654</v>
      </c>
      <c r="C163" s="1008"/>
      <c r="D163" s="1008"/>
      <c r="E163" s="1008"/>
      <c r="F163" s="1008"/>
      <c r="G163" s="1008"/>
      <c r="H163" s="1008"/>
      <c r="I163" s="731"/>
    </row>
    <row r="164" spans="1:9" ht="19.5" customHeight="1">
      <c r="A164" s="529"/>
      <c r="B164" s="547"/>
      <c r="C164" s="530"/>
      <c r="D164" s="733"/>
      <c r="E164" s="1019"/>
      <c r="F164" s="1021" t="s">
        <v>643</v>
      </c>
      <c r="G164" s="1022"/>
      <c r="H164" s="1023"/>
      <c r="I164" s="731"/>
    </row>
    <row r="165" spans="1:9" ht="47.25" customHeight="1">
      <c r="A165" s="529"/>
      <c r="B165" s="547"/>
      <c r="C165" s="530"/>
      <c r="D165" s="733" t="s">
        <v>695</v>
      </c>
      <c r="E165" s="1020"/>
      <c r="F165" s="997"/>
      <c r="G165" s="998"/>
      <c r="H165" s="999"/>
      <c r="I165" s="731"/>
    </row>
    <row r="166" spans="1:9" ht="17.25" customHeight="1">
      <c r="A166" s="531" t="s">
        <v>645</v>
      </c>
      <c r="B166" s="1024" t="s">
        <v>646</v>
      </c>
      <c r="C166" s="1013"/>
      <c r="D166" s="738"/>
      <c r="E166" s="592"/>
      <c r="F166" s="1025"/>
      <c r="G166" s="1026"/>
      <c r="H166" s="1027"/>
      <c r="I166" s="731"/>
    </row>
    <row r="167" spans="1:9" ht="58.5" customHeight="1">
      <c r="A167" s="531"/>
      <c r="B167" s="1199" t="s">
        <v>993</v>
      </c>
      <c r="C167" s="1290"/>
      <c r="D167" s="1030"/>
      <c r="E167" s="533"/>
      <c r="F167" s="1139"/>
      <c r="G167" s="1296"/>
      <c r="H167" s="1140"/>
      <c r="I167" s="731"/>
    </row>
    <row r="168" spans="1:9" ht="15.75" customHeight="1">
      <c r="A168" s="823">
        <v>1</v>
      </c>
      <c r="B168" s="532" t="s">
        <v>994</v>
      </c>
      <c r="C168" s="818"/>
      <c r="D168" s="821"/>
      <c r="E168" s="767"/>
      <c r="F168" s="1139"/>
      <c r="G168" s="1296"/>
      <c r="H168" s="1140"/>
      <c r="I168" s="731"/>
    </row>
    <row r="169" spans="1:9" ht="15.75" customHeight="1">
      <c r="A169" s="531">
        <v>2</v>
      </c>
      <c r="B169" s="532" t="s">
        <v>871</v>
      </c>
      <c r="C169" s="818"/>
      <c r="D169" s="751"/>
      <c r="E169" s="767"/>
      <c r="F169" s="1139"/>
      <c r="G169" s="1296"/>
      <c r="H169" s="1140"/>
    </row>
    <row r="170" spans="1:9" ht="15.75" customHeight="1">
      <c r="A170" s="531">
        <v>3</v>
      </c>
      <c r="B170" s="532" t="s">
        <v>856</v>
      </c>
      <c r="C170" s="818"/>
      <c r="D170" s="751"/>
      <c r="E170" s="767"/>
      <c r="F170" s="1139"/>
      <c r="G170" s="1296"/>
      <c r="H170" s="1140"/>
      <c r="I170" s="731"/>
    </row>
    <row r="171" spans="1:9" ht="16.5" customHeight="1">
      <c r="A171" s="531">
        <v>4</v>
      </c>
      <c r="B171" s="532" t="s">
        <v>849</v>
      </c>
      <c r="C171" s="818"/>
      <c r="D171" s="751"/>
      <c r="E171" s="767"/>
      <c r="F171" s="1139"/>
      <c r="G171" s="1296"/>
      <c r="H171" s="1140"/>
      <c r="I171" s="731"/>
    </row>
    <row r="172" spans="1:9" ht="16.5" customHeight="1">
      <c r="A172" s="531">
        <v>5</v>
      </c>
      <c r="B172" s="532" t="s">
        <v>647</v>
      </c>
      <c r="C172" s="826"/>
      <c r="D172" s="822"/>
      <c r="E172" s="767"/>
      <c r="F172" s="1139"/>
      <c r="G172" s="1296"/>
      <c r="H172" s="1140"/>
      <c r="I172" s="817"/>
    </row>
    <row r="173" spans="1:9" ht="16.5" customHeight="1">
      <c r="A173" s="825">
        <v>6</v>
      </c>
      <c r="B173" s="532" t="s">
        <v>648</v>
      </c>
      <c r="C173" s="832"/>
      <c r="D173" s="821"/>
      <c r="E173" s="767"/>
      <c r="F173" s="1139"/>
      <c r="G173" s="1296"/>
      <c r="H173" s="1140"/>
      <c r="I173" s="731"/>
    </row>
    <row r="174" spans="1:9" ht="51" customHeight="1">
      <c r="A174" s="531"/>
      <c r="B174" s="1297" t="s">
        <v>656</v>
      </c>
      <c r="C174" s="1298"/>
      <c r="D174" s="751"/>
      <c r="E174" s="767"/>
      <c r="F174" s="1139"/>
      <c r="G174" s="1296"/>
      <c r="H174" s="1140"/>
      <c r="I174" s="731"/>
    </row>
    <row r="175" spans="1:9" ht="16.5" customHeight="1">
      <c r="A175" s="549"/>
      <c r="B175" s="550"/>
      <c r="C175" s="550"/>
      <c r="D175" s="521"/>
      <c r="E175" s="521"/>
      <c r="F175" s="521"/>
      <c r="G175" s="521"/>
      <c r="H175" s="521"/>
      <c r="I175" s="731"/>
    </row>
    <row r="176" spans="1:9" ht="16.5" customHeight="1">
      <c r="A176" s="529" t="s">
        <v>657</v>
      </c>
      <c r="B176" s="1002" t="s">
        <v>658</v>
      </c>
      <c r="C176" s="1003"/>
      <c r="D176" s="749"/>
      <c r="E176" s="1004"/>
      <c r="F176" s="1005"/>
      <c r="G176" s="1006"/>
      <c r="H176" s="1007"/>
      <c r="I176" s="731"/>
    </row>
    <row r="177" spans="1:9" ht="34.5" customHeight="1">
      <c r="A177" s="529"/>
      <c r="B177" s="1008"/>
      <c r="C177" s="1002"/>
      <c r="D177" s="750" t="s">
        <v>696</v>
      </c>
      <c r="E177" s="1009" t="s">
        <v>643</v>
      </c>
      <c r="F177" s="1010"/>
      <c r="G177" s="1010"/>
      <c r="H177" s="1011"/>
      <c r="I177" s="731"/>
    </row>
    <row r="178" spans="1:9" ht="56.25" customHeight="1">
      <c r="A178" s="531"/>
      <c r="B178" s="992" t="s">
        <v>660</v>
      </c>
      <c r="C178" s="993"/>
      <c r="D178" s="751"/>
      <c r="E178" s="994"/>
      <c r="F178" s="995"/>
      <c r="G178" s="995"/>
      <c r="H178" s="996"/>
    </row>
    <row r="179" spans="1:9" ht="15.75" customHeight="1">
      <c r="A179" s="531"/>
      <c r="B179" s="1012" t="s">
        <v>661</v>
      </c>
      <c r="C179" s="1013"/>
      <c r="D179" s="738"/>
      <c r="E179" s="1014"/>
      <c r="F179" s="1015"/>
      <c r="G179" s="1016"/>
      <c r="H179" s="1017"/>
      <c r="I179" s="731"/>
    </row>
    <row r="180" spans="1:9" ht="79.5" customHeight="1">
      <c r="A180" s="531"/>
      <c r="B180" s="992" t="s">
        <v>662</v>
      </c>
      <c r="C180" s="993"/>
      <c r="D180" s="751"/>
      <c r="E180" s="994"/>
      <c r="F180" s="995"/>
      <c r="G180" s="995"/>
      <c r="H180" s="996"/>
      <c r="I180" s="731"/>
    </row>
    <row r="181" spans="1:9" ht="18" customHeight="1">
      <c r="A181" s="494"/>
      <c r="B181" s="759"/>
      <c r="C181" s="759"/>
      <c r="D181" s="759"/>
      <c r="G181" s="759"/>
    </row>
    <row r="182" spans="1:9" ht="19.5" hidden="1" customHeight="1">
      <c r="A182" s="489"/>
      <c r="B182" s="1008" t="str">
        <f>IF(AND(M146=2,M148=1),"Name of Other Partner of JV",IF(AND(M146=2,M148="2 or more"),"Name of Other Partner-1 of JV",""))</f>
        <v>Name of Other Partner-1 of JV</v>
      </c>
      <c r="C182" s="1008"/>
      <c r="D182" s="1008"/>
      <c r="E182" s="1170">
        <f>'[15]Name of Bidder'!C18</f>
        <v>0</v>
      </c>
      <c r="F182" s="1171"/>
      <c r="G182" s="1171"/>
      <c r="H182" s="1172"/>
      <c r="I182" s="731"/>
    </row>
    <row r="183" spans="1:9" ht="29.25" hidden="1" customHeight="1">
      <c r="A183" s="489" t="s">
        <v>639</v>
      </c>
      <c r="B183" s="1018" t="s">
        <v>640</v>
      </c>
      <c r="C183" s="1008"/>
      <c r="D183" s="1008"/>
      <c r="E183" s="1008"/>
      <c r="F183" s="1008"/>
      <c r="G183" s="1008"/>
      <c r="H183" s="1008"/>
      <c r="I183" s="731"/>
    </row>
    <row r="184" spans="1:9" ht="19.5" hidden="1" customHeight="1">
      <c r="A184" s="529"/>
      <c r="B184" s="547"/>
      <c r="C184" s="553"/>
      <c r="D184" s="554"/>
      <c r="E184" s="1021" t="s">
        <v>641</v>
      </c>
      <c r="F184" s="1023" t="s">
        <v>642</v>
      </c>
      <c r="G184" s="1021" t="s">
        <v>643</v>
      </c>
      <c r="H184" s="1023"/>
      <c r="I184" s="731"/>
    </row>
    <row r="185" spans="1:9" ht="47.25" hidden="1" customHeight="1">
      <c r="A185" s="529"/>
      <c r="B185" s="547"/>
      <c r="C185" s="553"/>
      <c r="D185" s="732" t="s">
        <v>644</v>
      </c>
      <c r="E185" s="1165"/>
      <c r="F185" s="1166"/>
      <c r="G185" s="1165"/>
      <c r="H185" s="1166"/>
      <c r="I185" s="731"/>
    </row>
    <row r="186" spans="1:9" ht="17.25" hidden="1" customHeight="1">
      <c r="A186" s="531" t="s">
        <v>645</v>
      </c>
      <c r="B186" s="1028" t="s">
        <v>646</v>
      </c>
      <c r="C186" s="1167"/>
      <c r="D186" s="739"/>
      <c r="E186" s="1151"/>
      <c r="F186" s="1152"/>
      <c r="G186" s="1151"/>
      <c r="H186" s="1152"/>
      <c r="I186" s="731"/>
    </row>
    <row r="187" spans="1:9" ht="17.25" hidden="1" customHeight="1">
      <c r="A187" s="531"/>
      <c r="B187" s="1028" t="s">
        <v>663</v>
      </c>
      <c r="C187" s="1029"/>
      <c r="D187" s="1167"/>
      <c r="E187" s="533" t="s">
        <v>549</v>
      </c>
      <c r="F187" s="534"/>
      <c r="G187" s="534"/>
      <c r="H187" s="535"/>
      <c r="I187" s="731"/>
    </row>
    <row r="188" spans="1:9" ht="15.75" hidden="1" customHeight="1">
      <c r="A188" s="531">
        <v>1</v>
      </c>
      <c r="B188" s="1174" t="s">
        <v>648</v>
      </c>
      <c r="C188" s="1175"/>
      <c r="D188" s="741"/>
      <c r="E188" s="541"/>
      <c r="F188" s="542"/>
      <c r="G188" s="1159"/>
      <c r="H188" s="1160"/>
      <c r="I188" s="731"/>
    </row>
    <row r="189" spans="1:9" ht="15.75" hidden="1" customHeight="1">
      <c r="A189" s="531">
        <v>2</v>
      </c>
      <c r="B189" s="1174" t="s">
        <v>649</v>
      </c>
      <c r="C189" s="1175"/>
      <c r="D189" s="741"/>
      <c r="E189" s="541"/>
      <c r="F189" s="542"/>
      <c r="G189" s="1159"/>
      <c r="H189" s="1160"/>
    </row>
    <row r="190" spans="1:9" ht="15.75" hidden="1" customHeight="1">
      <c r="A190" s="531">
        <v>3</v>
      </c>
      <c r="B190" s="735" t="s">
        <v>650</v>
      </c>
      <c r="C190" s="740"/>
      <c r="D190" s="741"/>
      <c r="E190" s="541"/>
      <c r="F190" s="542"/>
      <c r="G190" s="1159"/>
      <c r="H190" s="1160"/>
      <c r="I190" s="731"/>
    </row>
    <row r="191" spans="1:9" ht="16.5" hidden="1" customHeight="1">
      <c r="A191" s="531">
        <v>4</v>
      </c>
      <c r="B191" s="735" t="s">
        <v>651</v>
      </c>
      <c r="C191" s="740"/>
      <c r="D191" s="741"/>
      <c r="E191" s="541"/>
      <c r="F191" s="542"/>
      <c r="G191" s="1159"/>
      <c r="H191" s="1160"/>
      <c r="I191" s="731"/>
    </row>
    <row r="192" spans="1:9" hidden="1">
      <c r="A192" s="531">
        <v>5</v>
      </c>
      <c r="B192" s="735" t="s">
        <v>652</v>
      </c>
      <c r="C192" s="740"/>
      <c r="D192" s="741"/>
      <c r="E192" s="541"/>
      <c r="F192" s="542"/>
      <c r="G192" s="1159"/>
      <c r="H192" s="1160"/>
      <c r="I192" s="731"/>
    </row>
    <row r="193" spans="1:9" ht="19.5" hidden="1" customHeight="1">
      <c r="A193" s="531">
        <v>6</v>
      </c>
      <c r="B193" s="735" t="s">
        <v>664</v>
      </c>
      <c r="C193" s="740"/>
      <c r="D193" s="742"/>
      <c r="E193" s="544"/>
      <c r="F193" s="545"/>
      <c r="G193" s="1161"/>
      <c r="H193" s="1162"/>
      <c r="I193" s="731"/>
    </row>
    <row r="194" spans="1:9" ht="32.25" hidden="1" customHeight="1">
      <c r="A194" s="546"/>
      <c r="B194" s="1163" t="s">
        <v>653</v>
      </c>
      <c r="C194" s="1163"/>
      <c r="D194" s="1163"/>
      <c r="E194" s="1163"/>
      <c r="F194" s="1163"/>
      <c r="G194" s="1163"/>
      <c r="H194" s="1164"/>
      <c r="I194" s="731"/>
    </row>
    <row r="195" spans="1:9" ht="32.25" hidden="1" customHeight="1">
      <c r="A195" s="489"/>
      <c r="B195" s="556"/>
      <c r="C195" s="556"/>
      <c r="D195" s="556"/>
      <c r="E195" s="734"/>
      <c r="F195" s="734"/>
      <c r="G195" s="734"/>
      <c r="H195" s="734"/>
      <c r="I195" s="731"/>
    </row>
    <row r="196" spans="1:9" ht="32.25" hidden="1" customHeight="1">
      <c r="A196" s="489"/>
      <c r="B196" s="556"/>
      <c r="C196" s="556"/>
      <c r="D196" s="556"/>
      <c r="E196" s="734"/>
      <c r="F196" s="734"/>
      <c r="G196" s="734"/>
      <c r="H196" s="734"/>
      <c r="I196" s="731"/>
    </row>
    <row r="197" spans="1:9" ht="32.25" hidden="1" customHeight="1">
      <c r="A197" s="489"/>
      <c r="B197" s="556"/>
      <c r="C197" s="556"/>
      <c r="D197" s="556"/>
      <c r="E197" s="734"/>
      <c r="F197" s="734"/>
      <c r="G197" s="734"/>
      <c r="H197" s="734"/>
      <c r="I197" s="731"/>
    </row>
    <row r="198" spans="1:9" ht="32.25" hidden="1" customHeight="1">
      <c r="A198" s="489"/>
      <c r="B198" s="556"/>
      <c r="C198" s="556"/>
      <c r="D198" s="556"/>
      <c r="E198" s="734"/>
      <c r="F198" s="734"/>
      <c r="G198" s="734"/>
      <c r="H198" s="734"/>
      <c r="I198" s="731"/>
    </row>
    <row r="199" spans="1:9" ht="20.25" hidden="1" customHeight="1">
      <c r="A199" s="529" t="s">
        <v>597</v>
      </c>
      <c r="B199" s="1018" t="s">
        <v>654</v>
      </c>
      <c r="C199" s="1008"/>
      <c r="D199" s="1008"/>
      <c r="E199" s="1008"/>
      <c r="F199" s="1008"/>
      <c r="G199" s="1008"/>
      <c r="H199" s="1008"/>
      <c r="I199" s="731"/>
    </row>
    <row r="200" spans="1:9" ht="19.5" hidden="1" customHeight="1">
      <c r="A200" s="529"/>
      <c r="B200" s="558"/>
      <c r="C200" s="553"/>
      <c r="D200" s="554"/>
      <c r="E200" s="1021" t="s">
        <v>641</v>
      </c>
      <c r="F200" s="1023" t="s">
        <v>642</v>
      </c>
      <c r="G200" s="1021" t="s">
        <v>643</v>
      </c>
      <c r="H200" s="1023"/>
      <c r="I200" s="731"/>
    </row>
    <row r="201" spans="1:9" ht="47.25" hidden="1" customHeight="1">
      <c r="A201" s="529"/>
      <c r="B201" s="558"/>
      <c r="C201" s="553"/>
      <c r="D201" s="732" t="s">
        <v>655</v>
      </c>
      <c r="E201" s="1165"/>
      <c r="F201" s="1166"/>
      <c r="G201" s="1165"/>
      <c r="H201" s="1166"/>
      <c r="I201" s="731"/>
    </row>
    <row r="202" spans="1:9" ht="17.25" hidden="1" customHeight="1">
      <c r="A202" s="531" t="s">
        <v>645</v>
      </c>
      <c r="B202" s="1030" t="s">
        <v>646</v>
      </c>
      <c r="C202" s="1024"/>
      <c r="D202" s="743"/>
      <c r="E202" s="1151"/>
      <c r="F202" s="1152"/>
      <c r="G202" s="1153"/>
      <c r="H202" s="1154"/>
      <c r="I202" s="731"/>
    </row>
    <row r="203" spans="1:9" ht="17.25" hidden="1" customHeight="1">
      <c r="A203" s="531"/>
      <c r="B203" s="1029" t="s">
        <v>663</v>
      </c>
      <c r="C203" s="1029"/>
      <c r="D203" s="1030"/>
      <c r="E203" s="533" t="s">
        <v>549</v>
      </c>
      <c r="F203" s="534"/>
      <c r="G203" s="534"/>
      <c r="H203" s="535"/>
      <c r="I203" s="731"/>
    </row>
    <row r="204" spans="1:9" ht="15.75" hidden="1" customHeight="1">
      <c r="A204" s="531">
        <v>1</v>
      </c>
      <c r="B204" s="1155" t="s">
        <v>648</v>
      </c>
      <c r="C204" s="1156"/>
      <c r="D204" s="746"/>
      <c r="E204" s="563"/>
      <c r="F204" s="564"/>
      <c r="G204" s="1157"/>
      <c r="H204" s="1158"/>
      <c r="I204" s="731"/>
    </row>
    <row r="205" spans="1:9" ht="15.75" hidden="1" customHeight="1">
      <c r="A205" s="531">
        <v>2</v>
      </c>
      <c r="B205" s="1155" t="s">
        <v>649</v>
      </c>
      <c r="C205" s="1156"/>
      <c r="D205" s="747"/>
      <c r="E205" s="541"/>
      <c r="F205" s="542"/>
      <c r="G205" s="1145"/>
      <c r="H205" s="1146"/>
    </row>
    <row r="206" spans="1:9" ht="15.75" hidden="1" customHeight="1">
      <c r="A206" s="531">
        <v>3</v>
      </c>
      <c r="B206" s="744" t="s">
        <v>650</v>
      </c>
      <c r="C206" s="745"/>
      <c r="D206" s="747"/>
      <c r="E206" s="541"/>
      <c r="F206" s="542"/>
      <c r="G206" s="1145"/>
      <c r="H206" s="1146"/>
      <c r="I206" s="731"/>
    </row>
    <row r="207" spans="1:9" ht="16.5" hidden="1" customHeight="1">
      <c r="A207" s="531">
        <v>4</v>
      </c>
      <c r="B207" s="744" t="s">
        <v>651</v>
      </c>
      <c r="C207" s="745"/>
      <c r="D207" s="747"/>
      <c r="E207" s="541"/>
      <c r="F207" s="542"/>
      <c r="G207" s="1145"/>
      <c r="H207" s="1146"/>
      <c r="I207" s="731"/>
    </row>
    <row r="208" spans="1:9" ht="15.75" hidden="1" customHeight="1">
      <c r="A208" s="531">
        <v>5</v>
      </c>
      <c r="B208" s="744" t="s">
        <v>652</v>
      </c>
      <c r="C208" s="745"/>
      <c r="D208" s="747"/>
      <c r="E208" s="541"/>
      <c r="F208" s="542"/>
      <c r="G208" s="1145"/>
      <c r="H208" s="1146"/>
      <c r="I208" s="731"/>
    </row>
    <row r="209" spans="1:9" hidden="1">
      <c r="A209" s="531">
        <v>6</v>
      </c>
      <c r="B209" s="744" t="s">
        <v>664</v>
      </c>
      <c r="C209" s="745"/>
      <c r="D209" s="748"/>
      <c r="E209" s="544"/>
      <c r="F209" s="545"/>
      <c r="G209" s="1147"/>
      <c r="H209" s="1148"/>
      <c r="I209" s="731"/>
    </row>
    <row r="210" spans="1:9" ht="49.5" hidden="1" customHeight="1">
      <c r="A210" s="531"/>
      <c r="B210" s="1173" t="s">
        <v>653</v>
      </c>
      <c r="C210" s="1163"/>
      <c r="D210" s="1163"/>
      <c r="E210" s="1163"/>
      <c r="F210" s="1163"/>
      <c r="G210" s="1163"/>
      <c r="H210" s="1164"/>
      <c r="I210" s="731"/>
    </row>
    <row r="211" spans="1:9" ht="16.5" hidden="1" customHeight="1">
      <c r="A211" s="567"/>
      <c r="B211" s="550"/>
      <c r="C211" s="550"/>
      <c r="D211" s="521"/>
      <c r="E211" s="521"/>
      <c r="F211" s="521"/>
      <c r="G211" s="521"/>
      <c r="H211" s="521"/>
      <c r="I211" s="731"/>
    </row>
    <row r="212" spans="1:9" ht="16.5" hidden="1" customHeight="1">
      <c r="A212" s="529" t="s">
        <v>657</v>
      </c>
      <c r="B212" s="1002" t="s">
        <v>658</v>
      </c>
      <c r="C212" s="1003"/>
      <c r="D212" s="749"/>
      <c r="E212" s="1004"/>
      <c r="F212" s="1005"/>
      <c r="G212" s="1006"/>
      <c r="H212" s="1007"/>
      <c r="I212" s="731"/>
    </row>
    <row r="213" spans="1:9" ht="28.5" hidden="1" customHeight="1">
      <c r="A213" s="529"/>
      <c r="B213" s="1008"/>
      <c r="C213" s="1002"/>
      <c r="D213" s="750"/>
      <c r="E213" s="1009" t="s">
        <v>659</v>
      </c>
      <c r="F213" s="1011"/>
      <c r="G213" s="1143" t="s">
        <v>641</v>
      </c>
      <c r="H213" s="1144"/>
      <c r="I213" s="731"/>
    </row>
    <row r="214" spans="1:9" ht="56.25" hidden="1" customHeight="1">
      <c r="A214" s="531"/>
      <c r="B214" s="992" t="s">
        <v>660</v>
      </c>
      <c r="C214" s="993"/>
      <c r="D214" s="751"/>
      <c r="E214" s="1139"/>
      <c r="F214" s="1140"/>
      <c r="G214" s="1141"/>
      <c r="H214" s="1141"/>
    </row>
    <row r="215" spans="1:9" ht="15.75" hidden="1" customHeight="1">
      <c r="A215" s="531"/>
      <c r="B215" s="1012" t="s">
        <v>661</v>
      </c>
      <c r="C215" s="1013"/>
      <c r="D215" s="738"/>
      <c r="E215" s="1014"/>
      <c r="F215" s="1015"/>
      <c r="G215" s="1016"/>
      <c r="H215" s="1017"/>
      <c r="I215" s="731"/>
    </row>
    <row r="216" spans="1:9" ht="66.75" hidden="1" customHeight="1">
      <c r="A216" s="531"/>
      <c r="B216" s="992" t="s">
        <v>662</v>
      </c>
      <c r="C216" s="993"/>
      <c r="D216" s="751"/>
      <c r="E216" s="1139"/>
      <c r="F216" s="1140"/>
      <c r="G216" s="1141"/>
      <c r="H216" s="1141"/>
      <c r="I216" s="731"/>
    </row>
    <row r="217" spans="1:9" ht="20.25" hidden="1" customHeight="1">
      <c r="A217" s="536"/>
      <c r="B217" s="568"/>
      <c r="C217" s="568"/>
      <c r="D217" s="569"/>
      <c r="E217" s="569"/>
      <c r="F217" s="569"/>
      <c r="G217" s="569"/>
      <c r="H217" s="569"/>
      <c r="I217" s="731"/>
    </row>
    <row r="218" spans="1:9" ht="32.25" hidden="1" customHeight="1">
      <c r="A218" s="489"/>
      <c r="B218" s="1008" t="str">
        <f>IF(AND(M146=2,M148="2 or more"),"Name of Other Partner-2 of JV", "")</f>
        <v>Name of Other Partner-2 of JV</v>
      </c>
      <c r="C218" s="1008"/>
      <c r="D218" s="1008"/>
      <c r="E218" s="1170">
        <f>'[15]Name of Bidder'!C23</f>
        <v>0</v>
      </c>
      <c r="F218" s="1171"/>
      <c r="G218" s="1171"/>
      <c r="H218" s="1172"/>
      <c r="I218" s="731"/>
    </row>
    <row r="219" spans="1:9" ht="29.25" hidden="1" customHeight="1">
      <c r="A219" s="489" t="s">
        <v>639</v>
      </c>
      <c r="B219" s="1018" t="s">
        <v>640</v>
      </c>
      <c r="C219" s="1008"/>
      <c r="D219" s="1008"/>
      <c r="E219" s="1008"/>
      <c r="F219" s="1008"/>
      <c r="G219" s="1008"/>
      <c r="H219" s="1008"/>
      <c r="I219" s="731"/>
    </row>
    <row r="220" spans="1:9" ht="19.5" hidden="1" customHeight="1">
      <c r="A220" s="529"/>
      <c r="B220" s="547"/>
      <c r="C220" s="553"/>
      <c r="D220" s="554"/>
      <c r="E220" s="1021" t="s">
        <v>641</v>
      </c>
      <c r="F220" s="1023" t="s">
        <v>642</v>
      </c>
      <c r="G220" s="1021" t="s">
        <v>643</v>
      </c>
      <c r="H220" s="1023"/>
      <c r="I220" s="731"/>
    </row>
    <row r="221" spans="1:9" ht="47.25" hidden="1" customHeight="1">
      <c r="A221" s="529"/>
      <c r="B221" s="547"/>
      <c r="C221" s="553"/>
      <c r="D221" s="732" t="s">
        <v>644</v>
      </c>
      <c r="E221" s="1165"/>
      <c r="F221" s="1166"/>
      <c r="G221" s="1165"/>
      <c r="H221" s="1166"/>
      <c r="I221" s="731"/>
    </row>
    <row r="222" spans="1:9" ht="17.25" hidden="1" customHeight="1">
      <c r="A222" s="531" t="s">
        <v>645</v>
      </c>
      <c r="B222" s="1028" t="s">
        <v>646</v>
      </c>
      <c r="C222" s="1167"/>
      <c r="D222" s="739"/>
      <c r="E222" s="1151"/>
      <c r="F222" s="1152"/>
      <c r="G222" s="1151"/>
      <c r="H222" s="1152"/>
      <c r="I222" s="731"/>
    </row>
    <row r="223" spans="1:9" ht="17.25" hidden="1" customHeight="1">
      <c r="A223" s="531"/>
      <c r="B223" s="1028" t="s">
        <v>663</v>
      </c>
      <c r="C223" s="1029"/>
      <c r="D223" s="1167"/>
      <c r="E223" s="533" t="s">
        <v>549</v>
      </c>
      <c r="F223" s="534"/>
      <c r="G223" s="534"/>
      <c r="H223" s="535"/>
      <c r="I223" s="731"/>
    </row>
    <row r="224" spans="1:9" ht="15.75" hidden="1" customHeight="1">
      <c r="A224" s="531">
        <v>1</v>
      </c>
      <c r="B224" s="1155" t="s">
        <v>648</v>
      </c>
      <c r="C224" s="1156"/>
      <c r="D224" s="752"/>
      <c r="E224" s="563"/>
      <c r="F224" s="564"/>
      <c r="G224" s="1168"/>
      <c r="H224" s="1169"/>
      <c r="I224" s="731"/>
    </row>
    <row r="225" spans="1:9" ht="15.75" hidden="1" customHeight="1">
      <c r="A225" s="531">
        <v>2</v>
      </c>
      <c r="B225" s="1155" t="s">
        <v>649</v>
      </c>
      <c r="C225" s="1156"/>
      <c r="D225" s="741"/>
      <c r="E225" s="541"/>
      <c r="F225" s="542"/>
      <c r="G225" s="1159"/>
      <c r="H225" s="1160"/>
    </row>
    <row r="226" spans="1:9" ht="15.75" hidden="1" customHeight="1">
      <c r="A226" s="531">
        <v>3</v>
      </c>
      <c r="B226" s="744" t="s">
        <v>650</v>
      </c>
      <c r="C226" s="745"/>
      <c r="D226" s="741"/>
      <c r="E226" s="541"/>
      <c r="F226" s="542"/>
      <c r="G226" s="1159"/>
      <c r="H226" s="1160"/>
      <c r="I226" s="731"/>
    </row>
    <row r="227" spans="1:9" ht="16.5" hidden="1" customHeight="1">
      <c r="A227" s="531">
        <v>4</v>
      </c>
      <c r="B227" s="744" t="s">
        <v>651</v>
      </c>
      <c r="C227" s="745"/>
      <c r="D227" s="741"/>
      <c r="E227" s="541"/>
      <c r="F227" s="542"/>
      <c r="G227" s="1159"/>
      <c r="H227" s="1160"/>
      <c r="I227" s="731"/>
    </row>
    <row r="228" spans="1:9" ht="15.75" hidden="1" customHeight="1">
      <c r="A228" s="531">
        <v>5</v>
      </c>
      <c r="B228" s="744" t="s">
        <v>652</v>
      </c>
      <c r="C228" s="745"/>
      <c r="D228" s="741"/>
      <c r="E228" s="541"/>
      <c r="F228" s="542"/>
      <c r="G228" s="1159"/>
      <c r="H228" s="1160"/>
      <c r="I228" s="731"/>
    </row>
    <row r="229" spans="1:9" hidden="1">
      <c r="A229" s="531">
        <v>6</v>
      </c>
      <c r="B229" s="744" t="s">
        <v>664</v>
      </c>
      <c r="C229" s="745"/>
      <c r="D229" s="742"/>
      <c r="E229" s="544"/>
      <c r="F229" s="545"/>
      <c r="G229" s="1161"/>
      <c r="H229" s="1162"/>
      <c r="I229" s="731"/>
    </row>
    <row r="230" spans="1:9" ht="32.25" hidden="1" customHeight="1">
      <c r="A230" s="546"/>
      <c r="B230" s="1163" t="s">
        <v>653</v>
      </c>
      <c r="C230" s="1163"/>
      <c r="D230" s="1163"/>
      <c r="E230" s="1163"/>
      <c r="F230" s="1163"/>
      <c r="G230" s="1163"/>
      <c r="H230" s="1164"/>
      <c r="I230" s="731"/>
    </row>
    <row r="231" spans="1:9" ht="32.25" hidden="1" customHeight="1">
      <c r="A231" s="489"/>
      <c r="B231" s="556"/>
      <c r="C231" s="556"/>
      <c r="D231" s="556"/>
      <c r="E231" s="734"/>
      <c r="F231" s="734"/>
      <c r="G231" s="734"/>
      <c r="H231" s="734"/>
      <c r="I231" s="731"/>
    </row>
    <row r="232" spans="1:9" ht="20.25" hidden="1" customHeight="1">
      <c r="A232" s="529" t="s">
        <v>597</v>
      </c>
      <c r="B232" s="1018" t="s">
        <v>654</v>
      </c>
      <c r="C232" s="1008"/>
      <c r="D232" s="1008"/>
      <c r="E232" s="1008"/>
      <c r="F232" s="1008"/>
      <c r="G232" s="1008"/>
      <c r="H232" s="1008"/>
      <c r="I232" s="731"/>
    </row>
    <row r="233" spans="1:9" ht="19.5" hidden="1" customHeight="1">
      <c r="A233" s="529"/>
      <c r="B233" s="558"/>
      <c r="C233" s="553"/>
      <c r="D233" s="554"/>
      <c r="E233" s="1021" t="s">
        <v>641</v>
      </c>
      <c r="F233" s="1023" t="s">
        <v>642</v>
      </c>
      <c r="G233" s="1021" t="s">
        <v>643</v>
      </c>
      <c r="H233" s="1023"/>
      <c r="I233" s="731"/>
    </row>
    <row r="234" spans="1:9" ht="47.25" hidden="1" customHeight="1">
      <c r="A234" s="529"/>
      <c r="B234" s="558"/>
      <c r="C234" s="553"/>
      <c r="D234" s="732" t="s">
        <v>655</v>
      </c>
      <c r="E234" s="1165"/>
      <c r="F234" s="1166"/>
      <c r="G234" s="1165"/>
      <c r="H234" s="1166"/>
      <c r="I234" s="731"/>
    </row>
    <row r="235" spans="1:9" ht="17.25" hidden="1" customHeight="1">
      <c r="A235" s="531" t="s">
        <v>645</v>
      </c>
      <c r="B235" s="1030" t="s">
        <v>646</v>
      </c>
      <c r="C235" s="1024"/>
      <c r="D235" s="743"/>
      <c r="E235" s="1151"/>
      <c r="F235" s="1152"/>
      <c r="G235" s="1153"/>
      <c r="H235" s="1154"/>
      <c r="I235" s="731"/>
    </row>
    <row r="236" spans="1:9" ht="17.25" hidden="1" customHeight="1">
      <c r="A236" s="531"/>
      <c r="B236" s="1029" t="s">
        <v>663</v>
      </c>
      <c r="C236" s="1029"/>
      <c r="D236" s="1030"/>
      <c r="E236" s="533" t="s">
        <v>549</v>
      </c>
      <c r="F236" s="534"/>
      <c r="G236" s="534"/>
      <c r="H236" s="535"/>
      <c r="I236" s="731"/>
    </row>
    <row r="237" spans="1:9" ht="15.75" hidden="1" customHeight="1">
      <c r="A237" s="531">
        <v>1</v>
      </c>
      <c r="B237" s="1155" t="s">
        <v>648</v>
      </c>
      <c r="C237" s="1156"/>
      <c r="D237" s="746"/>
      <c r="E237" s="563"/>
      <c r="F237" s="564"/>
      <c r="G237" s="1157"/>
      <c r="H237" s="1158"/>
      <c r="I237" s="731"/>
    </row>
    <row r="238" spans="1:9" ht="15.75" hidden="1" customHeight="1">
      <c r="A238" s="531">
        <v>2</v>
      </c>
      <c r="B238" s="1155" t="s">
        <v>649</v>
      </c>
      <c r="C238" s="1156"/>
      <c r="D238" s="747"/>
      <c r="E238" s="541"/>
      <c r="F238" s="542"/>
      <c r="G238" s="1145"/>
      <c r="H238" s="1146"/>
    </row>
    <row r="239" spans="1:9" ht="15.75" hidden="1" customHeight="1">
      <c r="A239" s="531">
        <v>3</v>
      </c>
      <c r="B239" s="744" t="s">
        <v>650</v>
      </c>
      <c r="C239" s="745"/>
      <c r="D239" s="747"/>
      <c r="E239" s="541"/>
      <c r="F239" s="542"/>
      <c r="G239" s="1145"/>
      <c r="H239" s="1146"/>
      <c r="I239" s="731"/>
    </row>
    <row r="240" spans="1:9" ht="16.5" hidden="1" customHeight="1">
      <c r="A240" s="531">
        <v>4</v>
      </c>
      <c r="B240" s="744" t="s">
        <v>651</v>
      </c>
      <c r="C240" s="745"/>
      <c r="D240" s="747"/>
      <c r="E240" s="541"/>
      <c r="F240" s="542"/>
      <c r="G240" s="1145"/>
      <c r="H240" s="1146"/>
      <c r="I240" s="731"/>
    </row>
    <row r="241" spans="1:9" ht="15.75" hidden="1" customHeight="1">
      <c r="A241" s="531">
        <v>5</v>
      </c>
      <c r="B241" s="744" t="s">
        <v>652</v>
      </c>
      <c r="C241" s="745"/>
      <c r="D241" s="747"/>
      <c r="E241" s="541"/>
      <c r="F241" s="542"/>
      <c r="G241" s="1145"/>
      <c r="H241" s="1146"/>
      <c r="I241" s="731"/>
    </row>
    <row r="242" spans="1:9" ht="15.75" hidden="1" customHeight="1">
      <c r="A242" s="531">
        <v>6</v>
      </c>
      <c r="B242" s="744" t="s">
        <v>664</v>
      </c>
      <c r="C242" s="745"/>
      <c r="D242" s="747"/>
      <c r="E242" s="541"/>
      <c r="F242" s="542"/>
      <c r="G242" s="1145"/>
      <c r="H242" s="1146"/>
      <c r="I242" s="731"/>
    </row>
    <row r="243" spans="1:9" ht="32.25" hidden="1" customHeight="1">
      <c r="A243" s="531"/>
      <c r="B243" s="1001" t="s">
        <v>656</v>
      </c>
      <c r="C243" s="1001"/>
      <c r="D243" s="748"/>
      <c r="E243" s="544"/>
      <c r="F243" s="545"/>
      <c r="G243" s="1147"/>
      <c r="H243" s="1148"/>
      <c r="I243" s="731"/>
    </row>
    <row r="244" spans="1:9" ht="32.25" hidden="1" customHeight="1">
      <c r="A244" s="546"/>
      <c r="B244" s="1149" t="s">
        <v>653</v>
      </c>
      <c r="C244" s="1149"/>
      <c r="D244" s="1149"/>
      <c r="E244" s="1149"/>
      <c r="F244" s="1149"/>
      <c r="G244" s="1149"/>
      <c r="H244" s="1150"/>
      <c r="I244" s="731"/>
    </row>
    <row r="245" spans="1:9" ht="16.5" hidden="1" customHeight="1">
      <c r="A245" s="549"/>
      <c r="B245" s="550"/>
      <c r="C245" s="550"/>
      <c r="D245" s="521"/>
      <c r="E245" s="521"/>
      <c r="F245" s="521"/>
      <c r="G245" s="521"/>
      <c r="H245" s="521"/>
      <c r="I245" s="731"/>
    </row>
    <row r="246" spans="1:9" ht="16.5" hidden="1" customHeight="1">
      <c r="A246" s="529" t="s">
        <v>657</v>
      </c>
      <c r="B246" s="1003" t="s">
        <v>658</v>
      </c>
      <c r="C246" s="1003"/>
      <c r="D246" s="749"/>
      <c r="E246" s="1004"/>
      <c r="F246" s="1005"/>
      <c r="G246" s="1006"/>
      <c r="H246" s="1007"/>
      <c r="I246" s="731"/>
    </row>
    <row r="247" spans="1:9" ht="28.5" hidden="1" customHeight="1">
      <c r="A247" s="529"/>
      <c r="B247" s="1018"/>
      <c r="C247" s="1002"/>
      <c r="D247" s="750"/>
      <c r="E247" s="1009" t="s">
        <v>659</v>
      </c>
      <c r="F247" s="1011"/>
      <c r="G247" s="1143" t="s">
        <v>641</v>
      </c>
      <c r="H247" s="1144"/>
      <c r="I247" s="731"/>
    </row>
    <row r="248" spans="1:9" ht="56.25" hidden="1" customHeight="1">
      <c r="A248" s="531"/>
      <c r="B248" s="993" t="s">
        <v>660</v>
      </c>
      <c r="C248" s="993"/>
      <c r="D248" s="751"/>
      <c r="E248" s="1139"/>
      <c r="F248" s="1140"/>
      <c r="G248" s="1141"/>
      <c r="H248" s="1141"/>
    </row>
    <row r="249" spans="1:9" ht="15.75" hidden="1" customHeight="1">
      <c r="A249" s="531"/>
      <c r="B249" s="1013" t="s">
        <v>661</v>
      </c>
      <c r="C249" s="1013"/>
      <c r="D249" s="738"/>
      <c r="E249" s="1014"/>
      <c r="F249" s="1015"/>
      <c r="G249" s="1016"/>
      <c r="H249" s="1017"/>
      <c r="I249" s="731"/>
    </row>
    <row r="250" spans="1:9" ht="49.5" hidden="1" customHeight="1">
      <c r="A250" s="531"/>
      <c r="B250" s="993" t="s">
        <v>662</v>
      </c>
      <c r="C250" s="993"/>
      <c r="D250" s="751"/>
      <c r="E250" s="1139"/>
      <c r="F250" s="1140"/>
      <c r="G250" s="1141"/>
      <c r="H250" s="1141"/>
      <c r="I250" s="731"/>
    </row>
    <row r="251" spans="1:9" ht="22.5" hidden="1" customHeight="1">
      <c r="A251" s="549"/>
      <c r="B251" s="568"/>
      <c r="C251" s="568"/>
      <c r="D251" s="569"/>
      <c r="E251" s="569"/>
      <c r="F251" s="569"/>
      <c r="G251" s="569"/>
      <c r="H251" s="569"/>
      <c r="I251" s="731"/>
    </row>
    <row r="252" spans="1:9" ht="17.25" hidden="1" customHeight="1">
      <c r="A252" s="571" t="s">
        <v>665</v>
      </c>
      <c r="B252" s="1142" t="s">
        <v>666</v>
      </c>
      <c r="C252" s="1142"/>
      <c r="D252" s="1142"/>
      <c r="E252" s="1142"/>
      <c r="F252" s="1142"/>
      <c r="G252" s="1142"/>
      <c r="H252" s="1142"/>
      <c r="I252" s="731"/>
    </row>
    <row r="253" spans="1:9" ht="12" hidden="1" customHeight="1">
      <c r="A253" s="731"/>
      <c r="B253" s="759"/>
      <c r="C253" s="759"/>
      <c r="D253" s="759"/>
      <c r="E253" s="759"/>
      <c r="F253" s="759"/>
      <c r="G253" s="759"/>
      <c r="H253" s="731"/>
      <c r="I253" s="731"/>
    </row>
    <row r="254" spans="1:9" ht="75" hidden="1" customHeight="1">
      <c r="A254" s="572"/>
      <c r="B254" s="1136" t="s">
        <v>667</v>
      </c>
      <c r="C254" s="1136"/>
      <c r="D254" s="1136"/>
      <c r="E254" s="1136"/>
      <c r="F254" s="1136"/>
      <c r="G254" s="1136"/>
      <c r="H254" s="1136"/>
      <c r="I254" s="731"/>
    </row>
    <row r="255" spans="1:9" ht="185.25" hidden="1" customHeight="1">
      <c r="A255" s="526"/>
      <c r="B255" s="1137" t="s">
        <v>668</v>
      </c>
      <c r="C255" s="1137"/>
      <c r="D255" s="1137"/>
      <c r="E255" s="1137"/>
      <c r="F255" s="1137"/>
      <c r="G255" s="1137"/>
      <c r="H255" s="1137"/>
    </row>
    <row r="256" spans="1:9" ht="40.15" hidden="1" customHeight="1">
      <c r="A256" s="526"/>
      <c r="B256" s="1136"/>
      <c r="C256" s="1136"/>
      <c r="D256" s="1136"/>
      <c r="E256" s="1136"/>
      <c r="F256" s="1136"/>
      <c r="G256" s="1136"/>
      <c r="H256" s="1136"/>
      <c r="I256" s="731"/>
    </row>
    <row r="257" spans="1:9" ht="9" hidden="1" customHeight="1">
      <c r="A257" s="731"/>
      <c r="B257" s="731"/>
      <c r="C257" s="731"/>
      <c r="D257" s="731"/>
      <c r="E257" s="731"/>
      <c r="F257" s="731"/>
      <c r="G257" s="731"/>
      <c r="H257" s="731"/>
      <c r="I257" s="731"/>
    </row>
    <row r="258" spans="1:9" ht="33.75" hidden="1" customHeight="1">
      <c r="A258" s="526"/>
      <c r="B258" s="1136"/>
      <c r="C258" s="1136"/>
      <c r="D258" s="1136"/>
      <c r="E258" s="1136"/>
      <c r="F258" s="1136"/>
      <c r="G258" s="1136"/>
      <c r="H258" s="1136"/>
      <c r="I258" s="731"/>
    </row>
    <row r="259" spans="1:9" hidden="1">
      <c r="B259" s="759"/>
      <c r="C259" s="759"/>
      <c r="D259" s="759"/>
      <c r="E259" s="759"/>
      <c r="F259" s="759"/>
      <c r="G259" s="759"/>
    </row>
    <row r="260" spans="1:9" ht="42" hidden="1" customHeight="1">
      <c r="A260" s="525"/>
      <c r="B260" s="1136"/>
      <c r="C260" s="1136"/>
      <c r="D260" s="1136"/>
      <c r="E260" s="1136"/>
      <c r="F260" s="1136"/>
      <c r="G260" s="1136"/>
      <c r="H260" s="1136"/>
      <c r="I260" s="731"/>
    </row>
    <row r="261" spans="1:9" hidden="1">
      <c r="A261" s="731"/>
      <c r="B261" s="731"/>
      <c r="C261" s="731"/>
      <c r="D261" s="731"/>
      <c r="E261" s="731"/>
      <c r="F261" s="731"/>
      <c r="G261" s="731"/>
      <c r="H261" s="731"/>
      <c r="I261" s="731"/>
    </row>
    <row r="262" spans="1:9" ht="19.5" hidden="1" customHeight="1">
      <c r="A262" s="525"/>
      <c r="B262" s="1136" t="s">
        <v>669</v>
      </c>
      <c r="C262" s="1136"/>
      <c r="D262" s="1136"/>
      <c r="E262" s="1136"/>
      <c r="F262" s="1136"/>
      <c r="G262" s="1136"/>
      <c r="H262" s="1136"/>
      <c r="I262" s="731"/>
    </row>
    <row r="263" spans="1:9" hidden="1">
      <c r="A263" s="731"/>
      <c r="B263" s="759"/>
      <c r="C263" s="759"/>
      <c r="D263" s="759"/>
      <c r="E263" s="759"/>
      <c r="F263" s="759"/>
      <c r="G263" s="759"/>
      <c r="H263" s="731"/>
      <c r="I263" s="731"/>
    </row>
    <row r="264" spans="1:9" ht="40.15" hidden="1" customHeight="1">
      <c r="A264" s="525" t="s">
        <v>355</v>
      </c>
      <c r="B264" s="1137" t="s">
        <v>670</v>
      </c>
      <c r="C264" s="1137"/>
      <c r="D264" s="1137"/>
      <c r="E264" s="1137"/>
      <c r="F264" s="1137"/>
      <c r="G264" s="1137"/>
      <c r="H264" s="1137"/>
      <c r="I264" s="731"/>
    </row>
    <row r="265" spans="1:9" hidden="1">
      <c r="A265" s="731"/>
      <c r="B265" s="759"/>
      <c r="C265" s="759"/>
      <c r="D265" s="759"/>
      <c r="E265" s="759"/>
      <c r="F265" s="759"/>
      <c r="G265" s="759"/>
      <c r="H265" s="731"/>
      <c r="I265" s="731"/>
    </row>
    <row r="266" spans="1:9" ht="90" hidden="1" customHeight="1">
      <c r="A266" s="525" t="s">
        <v>356</v>
      </c>
      <c r="B266" s="1137" t="s">
        <v>671</v>
      </c>
      <c r="C266" s="1137"/>
      <c r="D266" s="1137"/>
      <c r="E266" s="1137"/>
      <c r="F266" s="1137"/>
      <c r="G266" s="1137"/>
      <c r="H266" s="1137"/>
    </row>
    <row r="267" spans="1:9" hidden="1">
      <c r="A267" s="731"/>
      <c r="B267" s="731"/>
      <c r="C267" s="731"/>
      <c r="D267" s="731"/>
      <c r="E267" s="731"/>
      <c r="F267" s="731"/>
      <c r="G267" s="731"/>
      <c r="H267" s="731"/>
      <c r="I267" s="731"/>
    </row>
    <row r="268" spans="1:9" ht="48" hidden="1" customHeight="1">
      <c r="A268" s="525" t="s">
        <v>357</v>
      </c>
      <c r="B268" s="1136" t="s">
        <v>672</v>
      </c>
      <c r="C268" s="1136"/>
      <c r="D268" s="1136"/>
      <c r="E268" s="1136"/>
      <c r="F268" s="1136"/>
      <c r="G268" s="1136"/>
      <c r="H268" s="1136"/>
      <c r="I268" s="731"/>
    </row>
    <row r="269" spans="1:9" ht="17.25" hidden="1" customHeight="1">
      <c r="A269" s="731"/>
      <c r="B269" s="731"/>
      <c r="C269" s="731"/>
      <c r="D269" s="392"/>
      <c r="E269" s="731"/>
      <c r="F269" s="731"/>
      <c r="G269" s="731"/>
      <c r="H269" s="731"/>
      <c r="I269" s="731"/>
    </row>
    <row r="270" spans="1:9" ht="21" hidden="1" customHeight="1">
      <c r="A270" s="525" t="s">
        <v>358</v>
      </c>
      <c r="B270" s="1136" t="s">
        <v>673</v>
      </c>
      <c r="C270" s="1136"/>
      <c r="D270" s="1136"/>
      <c r="E270" s="1136"/>
      <c r="F270" s="1136"/>
      <c r="G270" s="1136"/>
      <c r="H270" s="1136"/>
      <c r="I270" s="731"/>
    </row>
    <row r="271" spans="1:9" ht="29.25" hidden="1" customHeight="1">
      <c r="A271" s="525"/>
      <c r="B271" s="1138" t="s">
        <v>674</v>
      </c>
      <c r="C271" s="1138"/>
      <c r="D271" s="1138"/>
      <c r="E271" s="1138"/>
      <c r="F271" s="1138"/>
      <c r="G271" s="1138"/>
      <c r="H271" s="1138"/>
      <c r="I271" s="731"/>
    </row>
    <row r="272" spans="1:9" ht="17.25" hidden="1" customHeight="1">
      <c r="A272" s="525"/>
      <c r="B272" s="573"/>
      <c r="C272" s="573"/>
      <c r="D272" s="573"/>
      <c r="E272" s="573"/>
      <c r="F272" s="573"/>
      <c r="G272" s="573"/>
      <c r="H272" s="573"/>
    </row>
    <row r="273" spans="1:9" ht="72" hidden="1" customHeight="1">
      <c r="A273" s="526">
        <v>4.0999999999999996</v>
      </c>
      <c r="B273" s="1134" t="s">
        <v>675</v>
      </c>
      <c r="C273" s="1134"/>
      <c r="D273" s="1134"/>
      <c r="E273" s="1134"/>
      <c r="F273" s="1134"/>
      <c r="G273" s="1134"/>
      <c r="H273" s="1134"/>
    </row>
    <row r="274" spans="1:9" ht="16.5" hidden="1" customHeight="1">
      <c r="A274" s="758" t="s">
        <v>592</v>
      </c>
      <c r="B274" s="1135" t="str">
        <f>"For  " &amp;B149</f>
        <v>For  Name of the Bidder</v>
      </c>
      <c r="C274" s="1135"/>
      <c r="D274" s="1135"/>
      <c r="E274" s="1135"/>
      <c r="F274" s="1135"/>
      <c r="G274" s="731"/>
      <c r="H274" s="731"/>
      <c r="I274" s="731"/>
    </row>
    <row r="275" spans="1:9" ht="15.75" hidden="1" customHeight="1">
      <c r="A275" s="731"/>
      <c r="B275" s="574" t="s">
        <v>17</v>
      </c>
      <c r="C275" s="1129"/>
      <c r="D275" s="1130"/>
      <c r="E275" s="1130"/>
      <c r="F275" s="1130"/>
      <c r="G275" s="1130"/>
      <c r="H275" s="1131"/>
      <c r="I275" s="731"/>
    </row>
    <row r="276" spans="1:9" ht="15.75" hidden="1" customHeight="1">
      <c r="A276" s="731"/>
      <c r="B276" s="574" t="s">
        <v>26</v>
      </c>
      <c r="C276" s="1129"/>
      <c r="D276" s="1130"/>
      <c r="E276" s="1130"/>
      <c r="F276" s="1130"/>
      <c r="G276" s="1130"/>
      <c r="H276" s="1131"/>
      <c r="I276" s="731"/>
    </row>
    <row r="277" spans="1:9" ht="15.75" hidden="1" customHeight="1">
      <c r="A277" s="731"/>
      <c r="B277" s="574" t="s">
        <v>471</v>
      </c>
      <c r="C277" s="1129"/>
      <c r="D277" s="1130"/>
      <c r="E277" s="1130"/>
      <c r="F277" s="1130"/>
      <c r="G277" s="1130"/>
      <c r="H277" s="1131"/>
      <c r="I277" s="731"/>
    </row>
    <row r="278" spans="1:9" ht="15.75" hidden="1" customHeight="1">
      <c r="A278" s="731"/>
      <c r="B278" s="574" t="s">
        <v>522</v>
      </c>
      <c r="C278" s="1129"/>
      <c r="D278" s="1130"/>
      <c r="E278" s="1130"/>
      <c r="F278" s="1130"/>
      <c r="G278" s="1130"/>
      <c r="H278" s="1131"/>
      <c r="I278" s="731"/>
    </row>
    <row r="279" spans="1:9" ht="15.75" hidden="1" customHeight="1">
      <c r="A279" s="731"/>
      <c r="B279" s="574" t="s">
        <v>472</v>
      </c>
      <c r="C279" s="1129"/>
      <c r="D279" s="1130"/>
      <c r="E279" s="1130"/>
      <c r="F279" s="1130"/>
      <c r="G279" s="1130"/>
      <c r="H279" s="1131"/>
      <c r="I279" s="731"/>
    </row>
    <row r="280" spans="1:9" ht="15.75" hidden="1" customHeight="1">
      <c r="A280" s="731"/>
      <c r="B280" s="574" t="s">
        <v>477</v>
      </c>
      <c r="C280" s="1129"/>
      <c r="D280" s="1130"/>
      <c r="E280" s="1130"/>
      <c r="F280" s="1130"/>
      <c r="G280" s="1130"/>
      <c r="H280" s="1131"/>
      <c r="I280" s="731"/>
    </row>
    <row r="281" spans="1:9" ht="15.75" hidden="1" customHeight="1">
      <c r="A281" s="731"/>
      <c r="B281" s="574" t="s">
        <v>676</v>
      </c>
      <c r="C281" s="1129"/>
      <c r="D281" s="1130"/>
      <c r="E281" s="1130"/>
      <c r="F281" s="1130"/>
      <c r="G281" s="1130"/>
      <c r="H281" s="1131"/>
      <c r="I281" s="731"/>
    </row>
    <row r="282" spans="1:9" ht="15.75" hidden="1" customHeight="1">
      <c r="A282" s="731"/>
      <c r="B282" s="574" t="s">
        <v>677</v>
      </c>
      <c r="C282" s="1129"/>
      <c r="D282" s="1130"/>
      <c r="E282" s="1130"/>
      <c r="F282" s="1130"/>
      <c r="G282" s="1130"/>
      <c r="H282" s="1131"/>
      <c r="I282" s="731"/>
    </row>
    <row r="283" spans="1:9" ht="15.75" hidden="1" customHeight="1">
      <c r="A283" s="731"/>
      <c r="B283" s="574" t="s">
        <v>678</v>
      </c>
      <c r="C283" s="1129"/>
      <c r="D283" s="1130"/>
      <c r="E283" s="1130"/>
      <c r="F283" s="1130"/>
      <c r="G283" s="1130"/>
      <c r="H283" s="1131"/>
      <c r="I283" s="731"/>
    </row>
    <row r="284" spans="1:9" ht="15.75" hidden="1" customHeight="1">
      <c r="A284" s="731"/>
      <c r="B284" s="574" t="s">
        <v>679</v>
      </c>
      <c r="C284" s="1129"/>
      <c r="D284" s="1130"/>
      <c r="E284" s="1130"/>
      <c r="F284" s="1130"/>
      <c r="G284" s="1130"/>
      <c r="H284" s="1131"/>
      <c r="I284" s="731"/>
    </row>
    <row r="285" spans="1:9" hidden="1">
      <c r="A285" s="731"/>
      <c r="B285" s="731"/>
      <c r="C285" s="731"/>
      <c r="D285" s="731"/>
      <c r="E285" s="731"/>
      <c r="F285" s="731"/>
      <c r="G285" s="731"/>
      <c r="H285" s="731"/>
      <c r="I285" s="731"/>
    </row>
    <row r="286" spans="1:9" ht="16.5" hidden="1" customHeight="1">
      <c r="A286" s="758" t="s">
        <v>597</v>
      </c>
      <c r="B286" s="1135" t="str">
        <f>"For  " &amp;B182</f>
        <v>For  Name of Other Partner-1 of JV</v>
      </c>
      <c r="C286" s="1135"/>
      <c r="D286" s="1135"/>
      <c r="E286" s="1135"/>
      <c r="F286" s="1135"/>
      <c r="G286" s="731"/>
      <c r="H286" s="731"/>
      <c r="I286" s="731"/>
    </row>
    <row r="287" spans="1:9" ht="15.75" hidden="1" customHeight="1">
      <c r="A287" s="731"/>
      <c r="B287" s="574" t="s">
        <v>17</v>
      </c>
      <c r="C287" s="1129"/>
      <c r="D287" s="1130"/>
      <c r="E287" s="1130"/>
      <c r="F287" s="1130"/>
      <c r="G287" s="1130"/>
      <c r="H287" s="1131"/>
      <c r="I287" s="731"/>
    </row>
    <row r="288" spans="1:9" ht="15.75" hidden="1" customHeight="1">
      <c r="A288" s="731"/>
      <c r="B288" s="574" t="s">
        <v>26</v>
      </c>
      <c r="C288" s="1129"/>
      <c r="D288" s="1130"/>
      <c r="E288" s="1130"/>
      <c r="F288" s="1130"/>
      <c r="G288" s="1130"/>
      <c r="H288" s="1131"/>
      <c r="I288" s="731"/>
    </row>
    <row r="289" spans="1:9" ht="15.75" hidden="1" customHeight="1">
      <c r="A289" s="731"/>
      <c r="B289" s="574" t="s">
        <v>471</v>
      </c>
      <c r="C289" s="1129"/>
      <c r="D289" s="1130"/>
      <c r="E289" s="1130"/>
      <c r="F289" s="1130"/>
      <c r="G289" s="1130"/>
      <c r="H289" s="1131"/>
      <c r="I289" s="731"/>
    </row>
    <row r="290" spans="1:9" ht="15.75" hidden="1" customHeight="1">
      <c r="A290" s="731"/>
      <c r="B290" s="574" t="s">
        <v>522</v>
      </c>
      <c r="C290" s="1129"/>
      <c r="D290" s="1130"/>
      <c r="E290" s="1130"/>
      <c r="F290" s="1130"/>
      <c r="G290" s="1130"/>
      <c r="H290" s="1131"/>
      <c r="I290" s="731"/>
    </row>
    <row r="291" spans="1:9" ht="15.75" hidden="1" customHeight="1">
      <c r="A291" s="731"/>
      <c r="B291" s="574" t="s">
        <v>472</v>
      </c>
      <c r="C291" s="1129"/>
      <c r="D291" s="1130"/>
      <c r="E291" s="1130"/>
      <c r="F291" s="1130"/>
      <c r="G291" s="1130"/>
      <c r="H291" s="1131"/>
      <c r="I291" s="731"/>
    </row>
    <row r="292" spans="1:9" ht="15.75" hidden="1" customHeight="1">
      <c r="A292" s="731"/>
      <c r="B292" s="574" t="s">
        <v>477</v>
      </c>
      <c r="C292" s="1129"/>
      <c r="D292" s="1130"/>
      <c r="E292" s="1130"/>
      <c r="F292" s="1130"/>
      <c r="G292" s="1130"/>
      <c r="H292" s="1131"/>
      <c r="I292" s="731"/>
    </row>
    <row r="293" spans="1:9" ht="15.75" hidden="1" customHeight="1">
      <c r="A293" s="731"/>
      <c r="B293" s="574" t="s">
        <v>676</v>
      </c>
      <c r="C293" s="1129"/>
      <c r="D293" s="1130"/>
      <c r="E293" s="1130"/>
      <c r="F293" s="1130"/>
      <c r="G293" s="1130"/>
      <c r="H293" s="1131"/>
      <c r="I293" s="731"/>
    </row>
    <row r="294" spans="1:9" ht="15.75" hidden="1" customHeight="1">
      <c r="A294" s="731"/>
      <c r="B294" s="574" t="s">
        <v>677</v>
      </c>
      <c r="C294" s="1129"/>
      <c r="D294" s="1130"/>
      <c r="E294" s="1130"/>
      <c r="F294" s="1130"/>
      <c r="G294" s="1130"/>
      <c r="H294" s="1131"/>
      <c r="I294" s="731"/>
    </row>
    <row r="295" spans="1:9" ht="15.75" hidden="1" customHeight="1">
      <c r="A295" s="731"/>
      <c r="B295" s="574" t="s">
        <v>678</v>
      </c>
      <c r="C295" s="1129"/>
      <c r="D295" s="1130"/>
      <c r="E295" s="1130"/>
      <c r="F295" s="1130"/>
      <c r="G295" s="1130"/>
      <c r="H295" s="1131"/>
      <c r="I295" s="731"/>
    </row>
    <row r="296" spans="1:9" ht="15.75" hidden="1" customHeight="1">
      <c r="A296" s="731"/>
      <c r="B296" s="574" t="s">
        <v>679</v>
      </c>
      <c r="C296" s="1129"/>
      <c r="D296" s="1130"/>
      <c r="E296" s="1130"/>
      <c r="F296" s="1130"/>
      <c r="G296" s="1130"/>
      <c r="H296" s="1131"/>
      <c r="I296" s="731"/>
    </row>
    <row r="297" spans="1:9" hidden="1">
      <c r="A297" s="731"/>
      <c r="B297" s="575"/>
      <c r="C297" s="576"/>
      <c r="D297" s="576"/>
      <c r="E297" s="576"/>
      <c r="F297" s="576"/>
      <c r="G297" s="576"/>
      <c r="H297" s="576"/>
      <c r="I297" s="731"/>
    </row>
    <row r="298" spans="1:9" ht="16.5" hidden="1" customHeight="1">
      <c r="A298" s="758" t="s">
        <v>657</v>
      </c>
      <c r="B298" s="1135" t="str">
        <f>"For  "&amp;B218</f>
        <v>For  Name of Other Partner-2 of JV</v>
      </c>
      <c r="C298" s="1135"/>
      <c r="D298" s="1135"/>
      <c r="E298" s="1135"/>
      <c r="F298" s="1135"/>
      <c r="G298" s="731"/>
      <c r="H298" s="731"/>
      <c r="I298" s="731"/>
    </row>
    <row r="299" spans="1:9" ht="15.75" hidden="1" customHeight="1">
      <c r="A299" s="731"/>
      <c r="B299" s="574" t="s">
        <v>17</v>
      </c>
      <c r="C299" s="1129"/>
      <c r="D299" s="1130"/>
      <c r="E299" s="1130"/>
      <c r="F299" s="1130"/>
      <c r="G299" s="1130"/>
      <c r="H299" s="1131"/>
      <c r="I299" s="731"/>
    </row>
    <row r="300" spans="1:9" ht="15.75" hidden="1" customHeight="1">
      <c r="A300" s="731"/>
      <c r="B300" s="574" t="s">
        <v>26</v>
      </c>
      <c r="C300" s="1129"/>
      <c r="D300" s="1130"/>
      <c r="E300" s="1130"/>
      <c r="F300" s="1130"/>
      <c r="G300" s="1130"/>
      <c r="H300" s="1131"/>
      <c r="I300" s="731"/>
    </row>
    <row r="301" spans="1:9" ht="15.75" hidden="1" customHeight="1">
      <c r="A301" s="731"/>
      <c r="B301" s="574" t="s">
        <v>471</v>
      </c>
      <c r="C301" s="1129"/>
      <c r="D301" s="1130"/>
      <c r="E301" s="1130"/>
      <c r="F301" s="1130"/>
      <c r="G301" s="1130"/>
      <c r="H301" s="1131"/>
      <c r="I301" s="731"/>
    </row>
    <row r="302" spans="1:9" ht="15.75" hidden="1" customHeight="1">
      <c r="A302" s="731"/>
      <c r="B302" s="574" t="s">
        <v>522</v>
      </c>
      <c r="C302" s="1129"/>
      <c r="D302" s="1130"/>
      <c r="E302" s="1130"/>
      <c r="F302" s="1130"/>
      <c r="G302" s="1130"/>
      <c r="H302" s="1131"/>
      <c r="I302" s="731"/>
    </row>
    <row r="303" spans="1:9" ht="15.75" hidden="1" customHeight="1">
      <c r="A303" s="731"/>
      <c r="B303" s="574" t="s">
        <v>472</v>
      </c>
      <c r="C303" s="1129"/>
      <c r="D303" s="1130"/>
      <c r="E303" s="1130"/>
      <c r="F303" s="1130"/>
      <c r="G303" s="1130"/>
      <c r="H303" s="1131"/>
      <c r="I303" s="731"/>
    </row>
    <row r="304" spans="1:9" ht="15.75" hidden="1" customHeight="1">
      <c r="A304" s="731"/>
      <c r="B304" s="574" t="s">
        <v>477</v>
      </c>
      <c r="C304" s="1129"/>
      <c r="D304" s="1130"/>
      <c r="E304" s="1130"/>
      <c r="F304" s="1130"/>
      <c r="G304" s="1130"/>
      <c r="H304" s="1131"/>
      <c r="I304" s="731"/>
    </row>
    <row r="305" spans="1:11" ht="15.75" hidden="1" customHeight="1">
      <c r="A305" s="731"/>
      <c r="B305" s="574" t="s">
        <v>676</v>
      </c>
      <c r="C305" s="1129"/>
      <c r="D305" s="1130"/>
      <c r="E305" s="1130"/>
      <c r="F305" s="1130"/>
      <c r="G305" s="1130"/>
      <c r="H305" s="1131"/>
      <c r="I305" s="731"/>
    </row>
    <row r="306" spans="1:11" ht="15.75" hidden="1" customHeight="1">
      <c r="A306" s="731"/>
      <c r="B306" s="574" t="s">
        <v>677</v>
      </c>
      <c r="C306" s="1129"/>
      <c r="D306" s="1130"/>
      <c r="E306" s="1130"/>
      <c r="F306" s="1130"/>
      <c r="G306" s="1130"/>
      <c r="H306" s="1131"/>
      <c r="I306" s="731"/>
    </row>
    <row r="307" spans="1:11" ht="15.75" hidden="1" customHeight="1">
      <c r="A307" s="731"/>
      <c r="B307" s="574" t="s">
        <v>678</v>
      </c>
      <c r="C307" s="1129"/>
      <c r="D307" s="1130"/>
      <c r="E307" s="1130"/>
      <c r="F307" s="1130"/>
      <c r="G307" s="1130"/>
      <c r="H307" s="1131"/>
      <c r="I307" s="731"/>
    </row>
    <row r="308" spans="1:11" ht="15.75" hidden="1" customHeight="1">
      <c r="A308" s="731"/>
      <c r="B308" s="574" t="s">
        <v>679</v>
      </c>
      <c r="C308" s="1129"/>
      <c r="D308" s="1130"/>
      <c r="E308" s="1130"/>
      <c r="F308" s="1130"/>
      <c r="G308" s="1130"/>
      <c r="H308" s="1131"/>
      <c r="I308" s="731"/>
    </row>
    <row r="309" spans="1:11">
      <c r="A309" s="928"/>
      <c r="B309" s="575"/>
      <c r="C309" s="931"/>
      <c r="D309" s="931"/>
      <c r="E309" s="931"/>
      <c r="F309" s="931"/>
      <c r="G309" s="931"/>
      <c r="H309" s="931"/>
      <c r="I309" s="928"/>
    </row>
    <row r="310" spans="1:11" ht="24" customHeight="1">
      <c r="A310" s="571" t="s">
        <v>848</v>
      </c>
      <c r="B310" s="1132" t="s">
        <v>680</v>
      </c>
      <c r="C310" s="1132"/>
      <c r="D310" s="1132"/>
      <c r="E310" s="1132"/>
      <c r="F310" s="1132"/>
      <c r="G310" s="1132"/>
      <c r="H310" s="1132"/>
      <c r="I310" s="731"/>
    </row>
    <row r="311" spans="1:11" ht="36" customHeight="1">
      <c r="A311" s="526">
        <v>5.0999999999999996</v>
      </c>
      <c r="B311" s="1299" t="s">
        <v>681</v>
      </c>
      <c r="C311" s="1299"/>
      <c r="D311" s="1299"/>
      <c r="E311" s="1299"/>
      <c r="F311" s="1299"/>
      <c r="G311" s="1299"/>
      <c r="H311" s="1299"/>
    </row>
    <row r="312" spans="1:11" ht="105.75" customHeight="1">
      <c r="A312" s="731"/>
      <c r="B312" s="525" t="s">
        <v>682</v>
      </c>
      <c r="C312" s="1137" t="s">
        <v>683</v>
      </c>
      <c r="D312" s="1137"/>
      <c r="E312" s="1137"/>
      <c r="F312" s="1137"/>
      <c r="G312" s="1137"/>
      <c r="H312" s="1137"/>
      <c r="I312" s="577"/>
    </row>
    <row r="313" spans="1:11" ht="78" customHeight="1">
      <c r="A313" s="731"/>
      <c r="B313" s="525" t="s">
        <v>473</v>
      </c>
      <c r="C313" s="1137" t="s">
        <v>684</v>
      </c>
      <c r="D313" s="1137"/>
      <c r="E313" s="1137"/>
      <c r="F313" s="1137"/>
      <c r="G313" s="1137"/>
      <c r="H313" s="1137"/>
      <c r="I313" s="731"/>
    </row>
    <row r="314" spans="1:11" ht="9" customHeight="1">
      <c r="A314" s="731"/>
      <c r="B314" s="731"/>
      <c r="C314" s="731"/>
      <c r="D314" s="731"/>
      <c r="E314" s="731"/>
      <c r="F314" s="731"/>
      <c r="G314" s="731"/>
      <c r="H314" s="731"/>
      <c r="I314" s="731"/>
    </row>
    <row r="315" spans="1:11" ht="36.75" customHeight="1">
      <c r="A315" s="526">
        <v>5.2</v>
      </c>
      <c r="B315" s="1134" t="s">
        <v>169</v>
      </c>
      <c r="C315" s="1134"/>
      <c r="D315" s="1134"/>
      <c r="E315" s="1134"/>
      <c r="F315" s="1134"/>
      <c r="G315" s="1134"/>
      <c r="H315" s="1134"/>
    </row>
    <row r="316" spans="1:11" ht="10.5" customHeight="1">
      <c r="A316" s="731"/>
      <c r="B316" s="731"/>
      <c r="C316" s="731"/>
      <c r="D316" s="731"/>
      <c r="E316" s="731"/>
      <c r="F316" s="731"/>
      <c r="G316" s="731"/>
      <c r="H316" s="731"/>
      <c r="I316" s="731"/>
    </row>
    <row r="317" spans="1:11" ht="24" customHeight="1">
      <c r="A317" s="335"/>
      <c r="B317" s="1122" t="s">
        <v>685</v>
      </c>
      <c r="C317" s="1122"/>
      <c r="D317" s="1122"/>
      <c r="E317" s="1122"/>
      <c r="F317" s="1122"/>
      <c r="G317" s="1122"/>
      <c r="H317" s="1122"/>
      <c r="I317" s="731"/>
    </row>
    <row r="318" spans="1:11" ht="32.25" customHeight="1">
      <c r="A318" s="578"/>
      <c r="B318" s="1123"/>
      <c r="C318" s="1124"/>
      <c r="D318" s="579" t="s">
        <v>686</v>
      </c>
      <c r="E318" s="1125"/>
      <c r="F318" s="1126"/>
      <c r="G318" s="1126"/>
      <c r="H318" s="1126"/>
      <c r="I318" s="729"/>
    </row>
    <row r="319" spans="1:11" ht="50.25" customHeight="1">
      <c r="A319" s="580" t="s">
        <v>592</v>
      </c>
      <c r="B319" s="1024" t="s">
        <v>687</v>
      </c>
      <c r="C319" s="1024"/>
      <c r="D319" s="581" t="s">
        <v>688</v>
      </c>
      <c r="E319" s="731"/>
      <c r="F319" s="731"/>
      <c r="G319" s="731"/>
      <c r="H319" s="731"/>
      <c r="I319" s="729"/>
    </row>
    <row r="320" spans="1:11" ht="21" customHeight="1">
      <c r="A320" s="582"/>
      <c r="B320" s="1127" t="s">
        <v>689</v>
      </c>
      <c r="C320" s="1128"/>
      <c r="D320" s="583"/>
      <c r="E320" s="731"/>
      <c r="F320" s="731"/>
      <c r="G320" s="731"/>
      <c r="H320" s="731"/>
      <c r="I320" s="524"/>
      <c r="J320" s="584"/>
      <c r="K320" s="585"/>
    </row>
    <row r="321" spans="1:12" ht="23.25" customHeight="1">
      <c r="A321" s="582"/>
      <c r="B321" s="1127" t="s">
        <v>690</v>
      </c>
      <c r="C321" s="1128"/>
      <c r="D321" s="583"/>
      <c r="E321" s="731"/>
      <c r="F321" s="731"/>
      <c r="G321" s="731"/>
      <c r="H321" s="731"/>
      <c r="I321" s="586"/>
      <c r="J321" s="587"/>
      <c r="K321" s="588"/>
    </row>
    <row r="322" spans="1:12" ht="21.75" customHeight="1">
      <c r="A322" s="582"/>
      <c r="B322" s="1127" t="s">
        <v>691</v>
      </c>
      <c r="C322" s="1128"/>
      <c r="D322" s="583"/>
      <c r="E322" s="731"/>
      <c r="F322" s="731"/>
      <c r="G322" s="731"/>
      <c r="H322" s="731"/>
      <c r="I322" s="524"/>
      <c r="J322" s="584"/>
      <c r="K322" s="585"/>
      <c r="L322" s="375"/>
    </row>
    <row r="323" spans="1:12" ht="20.25" customHeight="1">
      <c r="A323" s="582"/>
      <c r="B323" s="1127" t="s">
        <v>692</v>
      </c>
      <c r="C323" s="1128"/>
      <c r="D323" s="583"/>
      <c r="E323" s="731"/>
      <c r="F323" s="731"/>
      <c r="G323" s="731"/>
      <c r="H323" s="731"/>
      <c r="I323" s="524"/>
      <c r="J323" s="584"/>
      <c r="K323" s="585"/>
      <c r="L323" s="375"/>
    </row>
    <row r="324" spans="1:12" ht="21.75" customHeight="1">
      <c r="A324" s="582"/>
      <c r="B324" s="1031" t="s">
        <v>693</v>
      </c>
      <c r="C324" s="1033"/>
      <c r="D324" s="583"/>
      <c r="E324" s="731"/>
      <c r="F324" s="731"/>
      <c r="G324" s="731"/>
      <c r="H324" s="731"/>
      <c r="I324" s="524"/>
      <c r="J324" s="584"/>
      <c r="K324" s="585"/>
      <c r="L324" s="375"/>
    </row>
    <row r="325" spans="1:12" ht="16.5" customHeight="1">
      <c r="A325" s="731"/>
      <c r="B325" s="731"/>
      <c r="C325" s="731"/>
      <c r="D325" s="731"/>
      <c r="E325" s="731"/>
      <c r="F325" s="731"/>
      <c r="G325" s="731"/>
      <c r="H325" s="731"/>
      <c r="I325" s="729"/>
    </row>
    <row r="326" spans="1:12">
      <c r="A326" s="731"/>
      <c r="B326" s="731"/>
      <c r="C326" s="731"/>
      <c r="D326" s="731"/>
      <c r="E326" s="731"/>
      <c r="F326" s="731"/>
      <c r="G326" s="731"/>
      <c r="H326" s="731"/>
      <c r="I326" s="729"/>
    </row>
    <row r="327" spans="1:12">
      <c r="I327" s="589"/>
    </row>
    <row r="328" spans="1:12" ht="16.5">
      <c r="B328" s="757" t="s">
        <v>6</v>
      </c>
      <c r="C328" s="590" t="str">
        <f>'Attach 3(JV)'!B24</f>
        <v>--</v>
      </c>
      <c r="F328" s="372" t="s">
        <v>4</v>
      </c>
      <c r="G328" s="757" t="str">
        <f>'Attach 3(JV)'!E24</f>
        <v/>
      </c>
      <c r="H328" s="757"/>
      <c r="I328" s="757"/>
    </row>
    <row r="329" spans="1:12" ht="16.5">
      <c r="B329" s="757" t="s">
        <v>7</v>
      </c>
      <c r="C329" s="590" t="str">
        <f>'Attach 3(JV)'!B25</f>
        <v/>
      </c>
      <c r="F329" s="372" t="s">
        <v>5</v>
      </c>
      <c r="G329" s="757" t="str">
        <f>'Attach 3(JV)'!E25</f>
        <v/>
      </c>
      <c r="H329" s="757"/>
      <c r="I329" s="757"/>
    </row>
  </sheetData>
  <sheetProtection algorithmName="SHA-512" hashValue="7yNyRn3IewkSEyuM7cwIOdezmzJ7yFKoOoDuE4BQoYNuJxKe/5RA1DoHqsjsnjNHD4GE0+rujA9a8S7H7HRpkQ==" saltValue="2YpPlsKizqXdxkvCFXxs7A==" spinCount="100000" sheet="1" formatColumns="0" formatRows="0" selectLockedCells="1"/>
  <customSheetViews>
    <customSheetView guid="{7A521482-0921-4E40-B959-D8FD4CDE2E19}" scale="80" showPageBreaks="1" showGridLines="0" zeroValues="0" fitToPage="1" printArea="1" hiddenRows="1" hiddenColumns="1" view="pageBreakPreview">
      <selection activeCell="D173" sqref="D173"/>
      <rowBreaks count="1" manualBreakCount="1">
        <brk id="150" max="8" man="1"/>
      </rowBreaks>
      <pageMargins left="0.42" right="0.28999999999999998" top="0.4" bottom="0.31" header="0.32" footer="0.24"/>
      <printOptions horizontalCentered="1"/>
      <pageSetup paperSize="9" scale="65" fitToHeight="0" orientation="portrait" r:id="rId1"/>
      <headerFooter alignWithMargins="0"/>
    </customSheetView>
    <customSheetView guid="{33F30260-5F26-454D-8BAF-A1CF75E5E970}" scale="80" showPageBreaks="1" showGridLines="0" zeroValues="0" fitToPage="1" printArea="1" hiddenRows="1" hiddenColumns="1" view="pageBreakPreview" topLeftCell="A154">
      <selection activeCell="E154" sqref="E154"/>
      <rowBreaks count="1" manualBreakCount="1">
        <brk id="150" max="8" man="1"/>
      </rowBreaks>
      <pageMargins left="0.42" right="0.28999999999999998" top="0.4" bottom="0.31" header="0.32" footer="0.24"/>
      <printOptions horizontalCentered="1"/>
      <pageSetup paperSize="9" scale="65" fitToHeight="0" orientation="portrait" r:id="rId2"/>
      <headerFooter alignWithMargins="0"/>
    </customSheetView>
    <customSheetView guid="{CDDDFC33-D7BE-49ED-A662-6DB8AC7AF358}" scale="80" showPageBreaks="1" showGridLines="0" zeroValues="0" fitToPage="1" printArea="1" hiddenRows="1" hiddenColumns="1" view="pageBreakPreview" topLeftCell="A142">
      <selection activeCell="F156" sqref="F156:H156"/>
      <rowBreaks count="1" manualBreakCount="1">
        <brk id="148" max="8" man="1"/>
      </rowBreaks>
      <pageMargins left="0.42" right="0.28999999999999998" top="0.4" bottom="0.31" header="0.32" footer="0.24"/>
      <printOptions horizontalCentered="1"/>
      <pageSetup paperSize="9" scale="65" fitToHeight="0" orientation="portrait" r:id="rId3"/>
      <headerFooter alignWithMargins="0"/>
    </customSheetView>
    <customSheetView guid="{BCE30E3D-0C5D-4C23-ABC5-E7C2D3AC4971}" scale="80" showPageBreaks="1" showGridLines="0" zeroValues="0" fitToPage="1" printArea="1" hiddenRows="1" hiddenColumns="1" view="pageBreakPreview" topLeftCell="A313">
      <selection activeCell="D322" sqref="D322"/>
      <rowBreaks count="1" manualBreakCount="1">
        <brk id="148" max="8" man="1"/>
      </rowBreaks>
      <pageMargins left="0.42" right="0.28999999999999998" top="0.4" bottom="0.31" header="0.32" footer="0.24"/>
      <printOptions horizontalCentered="1"/>
      <pageSetup paperSize="9" scale="65" fitToHeight="0" orientation="portrait" r:id="rId4"/>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5"/>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6"/>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7"/>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8"/>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9"/>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0"/>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1"/>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2"/>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3"/>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4"/>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5"/>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6"/>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9"/>
      <headerFooter alignWithMargins="0"/>
    </customSheetView>
    <customSheetView guid="{4B898AE2-7356-489E-882D-EC3B09CB95AA}" scale="80" showPageBreaks="1" showGridLines="0" zeroValues="0" fitToPage="1" printArea="1" hiddenRows="1" hiddenColumns="1" view="pageBreakPreview">
      <selection activeCell="AD13" sqref="AD13"/>
      <rowBreaks count="1" manualBreakCount="1">
        <brk id="148" max="8" man="1"/>
      </rowBreaks>
      <pageMargins left="0.42" right="0.28999999999999998" top="0.4" bottom="0.31" header="0.32" footer="0.24"/>
      <printOptions horizontalCentered="1"/>
      <pageSetup paperSize="9" scale="65" fitToHeight="0" orientation="portrait" r:id="rId20"/>
      <headerFooter alignWithMargins="0"/>
    </customSheetView>
    <customSheetView guid="{9F341631-288D-49D9-8F81-65CCC818C9BA}" scale="80" showPageBreaks="1" showGridLines="0" zeroValues="0" fitToPage="1" printArea="1" hiddenRows="1" hiddenColumns="1" view="pageBreakPreview" topLeftCell="A145">
      <selection activeCell="E154" sqref="E154"/>
      <rowBreaks count="1" manualBreakCount="1">
        <brk id="150" max="8" man="1"/>
      </rowBreaks>
      <pageMargins left="0.42" right="0.28999999999999998" top="0.4" bottom="0.31" header="0.32" footer="0.24"/>
      <printOptions horizontalCentered="1"/>
      <pageSetup paperSize="9" scale="65" fitToHeight="0" orientation="portrait" r:id="rId21"/>
      <headerFooter alignWithMargins="0"/>
    </customSheetView>
  </customSheetViews>
  <mergeCells count="363">
    <mergeCell ref="B319:C319"/>
    <mergeCell ref="B320:C320"/>
    <mergeCell ref="B321:C321"/>
    <mergeCell ref="B322:C322"/>
    <mergeCell ref="B323:C323"/>
    <mergeCell ref="B324:C324"/>
    <mergeCell ref="C312:H312"/>
    <mergeCell ref="C313:H313"/>
    <mergeCell ref="B315:H315"/>
    <mergeCell ref="B317:H317"/>
    <mergeCell ref="B318:C318"/>
    <mergeCell ref="E318:F318"/>
    <mergeCell ref="G318:H318"/>
    <mergeCell ref="C305:H305"/>
    <mergeCell ref="C306:H306"/>
    <mergeCell ref="C307:H307"/>
    <mergeCell ref="C308:H308"/>
    <mergeCell ref="B310:H310"/>
    <mergeCell ref="B311:H311"/>
    <mergeCell ref="C299:H299"/>
    <mergeCell ref="C300:H300"/>
    <mergeCell ref="C301:H301"/>
    <mergeCell ref="C302:H302"/>
    <mergeCell ref="C303:H303"/>
    <mergeCell ref="C304:H304"/>
    <mergeCell ref="C292:H292"/>
    <mergeCell ref="C293:H293"/>
    <mergeCell ref="C294:H294"/>
    <mergeCell ref="C295:H295"/>
    <mergeCell ref="C296:H296"/>
    <mergeCell ref="B298:F298"/>
    <mergeCell ref="B286:F286"/>
    <mergeCell ref="C287:H287"/>
    <mergeCell ref="C288:H288"/>
    <mergeCell ref="C289:H289"/>
    <mergeCell ref="C290:H290"/>
    <mergeCell ref="C291:H291"/>
    <mergeCell ref="C279:H279"/>
    <mergeCell ref="C280:H280"/>
    <mergeCell ref="C281:H281"/>
    <mergeCell ref="C282:H282"/>
    <mergeCell ref="C283:H283"/>
    <mergeCell ref="C284:H284"/>
    <mergeCell ref="B273:H273"/>
    <mergeCell ref="B274:F274"/>
    <mergeCell ref="C275:H275"/>
    <mergeCell ref="C276:H276"/>
    <mergeCell ref="C277:H277"/>
    <mergeCell ref="C278:H278"/>
    <mergeCell ref="B262:H262"/>
    <mergeCell ref="B264:H264"/>
    <mergeCell ref="B266:H266"/>
    <mergeCell ref="B268:H268"/>
    <mergeCell ref="B270:H270"/>
    <mergeCell ref="B271:H271"/>
    <mergeCell ref="B252:H252"/>
    <mergeCell ref="B254:H254"/>
    <mergeCell ref="B255:H255"/>
    <mergeCell ref="B256:H256"/>
    <mergeCell ref="B258:H258"/>
    <mergeCell ref="B260:H260"/>
    <mergeCell ref="B249:C249"/>
    <mergeCell ref="E249:F249"/>
    <mergeCell ref="G249:H249"/>
    <mergeCell ref="B250:C250"/>
    <mergeCell ref="E250:F250"/>
    <mergeCell ref="G250:H250"/>
    <mergeCell ref="B247:C247"/>
    <mergeCell ref="E247:F247"/>
    <mergeCell ref="G247:H247"/>
    <mergeCell ref="B248:C248"/>
    <mergeCell ref="E248:F248"/>
    <mergeCell ref="G248:H248"/>
    <mergeCell ref="B243:C243"/>
    <mergeCell ref="G243:H243"/>
    <mergeCell ref="B244:H244"/>
    <mergeCell ref="B246:C246"/>
    <mergeCell ref="E246:F246"/>
    <mergeCell ref="G246:H246"/>
    <mergeCell ref="B238:C238"/>
    <mergeCell ref="G238:H238"/>
    <mergeCell ref="G239:H239"/>
    <mergeCell ref="G240:H240"/>
    <mergeCell ref="G241:H241"/>
    <mergeCell ref="G242:H242"/>
    <mergeCell ref="B235:C235"/>
    <mergeCell ref="E235:F235"/>
    <mergeCell ref="G235:H235"/>
    <mergeCell ref="B236:D236"/>
    <mergeCell ref="B237:C237"/>
    <mergeCell ref="G237:H237"/>
    <mergeCell ref="G227:H227"/>
    <mergeCell ref="G228:H228"/>
    <mergeCell ref="G229:H229"/>
    <mergeCell ref="B230:H230"/>
    <mergeCell ref="B232:H232"/>
    <mergeCell ref="E233:E234"/>
    <mergeCell ref="F233:F234"/>
    <mergeCell ref="G233:H234"/>
    <mergeCell ref="B223:D223"/>
    <mergeCell ref="B224:C224"/>
    <mergeCell ref="G224:H224"/>
    <mergeCell ref="B225:C225"/>
    <mergeCell ref="G225:H225"/>
    <mergeCell ref="G226:H226"/>
    <mergeCell ref="E220:E221"/>
    <mergeCell ref="F220:F221"/>
    <mergeCell ref="G220:H221"/>
    <mergeCell ref="B222:C222"/>
    <mergeCell ref="E222:F222"/>
    <mergeCell ref="G222:H222"/>
    <mergeCell ref="B216:C216"/>
    <mergeCell ref="E216:F216"/>
    <mergeCell ref="G216:H216"/>
    <mergeCell ref="B218:D218"/>
    <mergeCell ref="E218:H218"/>
    <mergeCell ref="B219:H219"/>
    <mergeCell ref="B214:C214"/>
    <mergeCell ref="E214:F214"/>
    <mergeCell ref="G214:H214"/>
    <mergeCell ref="B215:C215"/>
    <mergeCell ref="E215:F215"/>
    <mergeCell ref="G215:H215"/>
    <mergeCell ref="B210:H210"/>
    <mergeCell ref="B212:C212"/>
    <mergeCell ref="E212:F212"/>
    <mergeCell ref="G212:H212"/>
    <mergeCell ref="B213:C213"/>
    <mergeCell ref="E213:F213"/>
    <mergeCell ref="G213:H213"/>
    <mergeCell ref="B205:C205"/>
    <mergeCell ref="G205:H205"/>
    <mergeCell ref="G206:H206"/>
    <mergeCell ref="G207:H207"/>
    <mergeCell ref="G208:H208"/>
    <mergeCell ref="G209:H209"/>
    <mergeCell ref="B202:C202"/>
    <mergeCell ref="E202:F202"/>
    <mergeCell ref="G202:H202"/>
    <mergeCell ref="B203:D203"/>
    <mergeCell ref="B204:C204"/>
    <mergeCell ref="G204:H204"/>
    <mergeCell ref="G191:H191"/>
    <mergeCell ref="G192:H192"/>
    <mergeCell ref="G193:H193"/>
    <mergeCell ref="B194:H194"/>
    <mergeCell ref="B199:H199"/>
    <mergeCell ref="E200:E201"/>
    <mergeCell ref="F200:F201"/>
    <mergeCell ref="G200:H201"/>
    <mergeCell ref="B187:D187"/>
    <mergeCell ref="B188:C188"/>
    <mergeCell ref="G188:H188"/>
    <mergeCell ref="B189:C189"/>
    <mergeCell ref="G189:H189"/>
    <mergeCell ref="G190:H190"/>
    <mergeCell ref="B183:H183"/>
    <mergeCell ref="E184:E185"/>
    <mergeCell ref="F184:F185"/>
    <mergeCell ref="G184:H185"/>
    <mergeCell ref="B186:C186"/>
    <mergeCell ref="E186:F186"/>
    <mergeCell ref="G186:H186"/>
    <mergeCell ref="B179:C179"/>
    <mergeCell ref="E179:F179"/>
    <mergeCell ref="G179:H179"/>
    <mergeCell ref="B180:C180"/>
    <mergeCell ref="E180:H180"/>
    <mergeCell ref="B182:D182"/>
    <mergeCell ref="E182:H182"/>
    <mergeCell ref="B176:C176"/>
    <mergeCell ref="E176:F176"/>
    <mergeCell ref="G176:H176"/>
    <mergeCell ref="B177:C177"/>
    <mergeCell ref="E177:H177"/>
    <mergeCell ref="B178:C178"/>
    <mergeCell ref="E178:H178"/>
    <mergeCell ref="F170:H170"/>
    <mergeCell ref="F171:H171"/>
    <mergeCell ref="F173:H173"/>
    <mergeCell ref="B174:C174"/>
    <mergeCell ref="F174:H174"/>
    <mergeCell ref="B167:D167"/>
    <mergeCell ref="F167:H167"/>
    <mergeCell ref="F168:H168"/>
    <mergeCell ref="F169:H169"/>
    <mergeCell ref="F172:H172"/>
    <mergeCell ref="F160:H160"/>
    <mergeCell ref="B163:H163"/>
    <mergeCell ref="E164:E165"/>
    <mergeCell ref="F164:H165"/>
    <mergeCell ref="B166:C166"/>
    <mergeCell ref="F166:H166"/>
    <mergeCell ref="F155:H155"/>
    <mergeCell ref="F156:H156"/>
    <mergeCell ref="F157:H157"/>
    <mergeCell ref="F159:H159"/>
    <mergeCell ref="F158:H158"/>
    <mergeCell ref="B153:C153"/>
    <mergeCell ref="F153:H153"/>
    <mergeCell ref="B154:D154"/>
    <mergeCell ref="F154:H154"/>
    <mergeCell ref="B141:H141"/>
    <mergeCell ref="B143:H143"/>
    <mergeCell ref="B145:H145"/>
    <mergeCell ref="B148:H148"/>
    <mergeCell ref="B149:D149"/>
    <mergeCell ref="E149:H149"/>
    <mergeCell ref="B139:H139"/>
    <mergeCell ref="B150:H150"/>
    <mergeCell ref="E151:E152"/>
    <mergeCell ref="F151:H152"/>
    <mergeCell ref="G82:H82"/>
    <mergeCell ref="G83:H83"/>
    <mergeCell ref="G84:H84"/>
    <mergeCell ref="G85:H85"/>
    <mergeCell ref="B86:E86"/>
    <mergeCell ref="B87:E87"/>
    <mergeCell ref="G87:H87"/>
    <mergeCell ref="B88:E88"/>
    <mergeCell ref="F88:G88"/>
    <mergeCell ref="H88:I88"/>
    <mergeCell ref="B89:E89"/>
    <mergeCell ref="G89:H89"/>
    <mergeCell ref="B90:E90"/>
    <mergeCell ref="G90:H90"/>
    <mergeCell ref="B91:E91"/>
    <mergeCell ref="G91:H91"/>
    <mergeCell ref="B100:E100"/>
    <mergeCell ref="F100:I100"/>
    <mergeCell ref="B101:I101"/>
    <mergeCell ref="B102:E102"/>
    <mergeCell ref="B75:E75"/>
    <mergeCell ref="F75:I75"/>
    <mergeCell ref="B76:E76"/>
    <mergeCell ref="F76:I76"/>
    <mergeCell ref="B77:E77"/>
    <mergeCell ref="G77:H77"/>
    <mergeCell ref="B78:E78"/>
    <mergeCell ref="G78:H78"/>
    <mergeCell ref="A79:A85"/>
    <mergeCell ref="B79:E82"/>
    <mergeCell ref="G79:H79"/>
    <mergeCell ref="G80:H80"/>
    <mergeCell ref="G81:H81"/>
    <mergeCell ref="B69:I69"/>
    <mergeCell ref="B72:I72"/>
    <mergeCell ref="B73:I73"/>
    <mergeCell ref="D55:F55"/>
    <mergeCell ref="B57:F57"/>
    <mergeCell ref="B58:F58"/>
    <mergeCell ref="B61:I61"/>
    <mergeCell ref="B63:I63"/>
    <mergeCell ref="B65:I65"/>
    <mergeCell ref="B68:I68"/>
    <mergeCell ref="B70:I70"/>
    <mergeCell ref="D54:F54"/>
    <mergeCell ref="B48:C48"/>
    <mergeCell ref="D48:F48"/>
    <mergeCell ref="B49:C49"/>
    <mergeCell ref="D49:F49"/>
    <mergeCell ref="B50:C50"/>
    <mergeCell ref="D50:F50"/>
    <mergeCell ref="B66:I66"/>
    <mergeCell ref="B67:I67"/>
    <mergeCell ref="B40:C42"/>
    <mergeCell ref="D40:F42"/>
    <mergeCell ref="B43:C43"/>
    <mergeCell ref="D43:F43"/>
    <mergeCell ref="B51:C51"/>
    <mergeCell ref="D51:F51"/>
    <mergeCell ref="B52:C52"/>
    <mergeCell ref="D52:F52"/>
    <mergeCell ref="D53:F53"/>
    <mergeCell ref="A3:I3"/>
    <mergeCell ref="A5:I5"/>
    <mergeCell ref="A8:D8"/>
    <mergeCell ref="B9:C9"/>
    <mergeCell ref="B10:C10"/>
    <mergeCell ref="B11:C11"/>
    <mergeCell ref="B31:H31"/>
    <mergeCell ref="B33:H33"/>
    <mergeCell ref="B34:H34"/>
    <mergeCell ref="B22:H22"/>
    <mergeCell ref="A25:H25"/>
    <mergeCell ref="A27:H27"/>
    <mergeCell ref="B28:H28"/>
    <mergeCell ref="B29:H29"/>
    <mergeCell ref="B30:H30"/>
    <mergeCell ref="B99:E99"/>
    <mergeCell ref="F99:I99"/>
    <mergeCell ref="G94:H94"/>
    <mergeCell ref="G102:H102"/>
    <mergeCell ref="B103:E103"/>
    <mergeCell ref="G103:H103"/>
    <mergeCell ref="B12:C12"/>
    <mergeCell ref="A16:I16"/>
    <mergeCell ref="B18:F18"/>
    <mergeCell ref="B19:H19"/>
    <mergeCell ref="B20:H20"/>
    <mergeCell ref="B21:H21"/>
    <mergeCell ref="B35:H35"/>
    <mergeCell ref="B37:H37"/>
    <mergeCell ref="B38:H38"/>
    <mergeCell ref="A44:A46"/>
    <mergeCell ref="B44:C46"/>
    <mergeCell ref="D44:F44"/>
    <mergeCell ref="D45:F45"/>
    <mergeCell ref="D46:F46"/>
    <mergeCell ref="B47:C47"/>
    <mergeCell ref="D47:F47"/>
    <mergeCell ref="B39:H39"/>
    <mergeCell ref="A40:A42"/>
    <mergeCell ref="B128:E128"/>
    <mergeCell ref="B129:E129"/>
    <mergeCell ref="G129:H129"/>
    <mergeCell ref="B115:E115"/>
    <mergeCell ref="G115:H115"/>
    <mergeCell ref="B116:E116"/>
    <mergeCell ref="G116:H116"/>
    <mergeCell ref="A119:A121"/>
    <mergeCell ref="B119:E119"/>
    <mergeCell ref="B120:E121"/>
    <mergeCell ref="A117:A118"/>
    <mergeCell ref="B117:E117"/>
    <mergeCell ref="F117:F118"/>
    <mergeCell ref="G117:H118"/>
    <mergeCell ref="B126:E126"/>
    <mergeCell ref="B127:H127"/>
    <mergeCell ref="B110:E110"/>
    <mergeCell ref="B111:E111"/>
    <mergeCell ref="G111:H111"/>
    <mergeCell ref="B112:E112"/>
    <mergeCell ref="G112:H112"/>
    <mergeCell ref="B113:E113"/>
    <mergeCell ref="G113:H113"/>
    <mergeCell ref="B114:E114"/>
    <mergeCell ref="F114:G114"/>
    <mergeCell ref="H114:I114"/>
    <mergeCell ref="I117:I118"/>
    <mergeCell ref="B118:E118"/>
    <mergeCell ref="A74:I74"/>
    <mergeCell ref="F92:F93"/>
    <mergeCell ref="G92:H93"/>
    <mergeCell ref="I92:I93"/>
    <mergeCell ref="B123:H123"/>
    <mergeCell ref="B124:E124"/>
    <mergeCell ref="B125:H125"/>
    <mergeCell ref="A104:A108"/>
    <mergeCell ref="B104:E105"/>
    <mergeCell ref="G104:H104"/>
    <mergeCell ref="G105:H105"/>
    <mergeCell ref="G106:H106"/>
    <mergeCell ref="G107:H107"/>
    <mergeCell ref="G108:H108"/>
    <mergeCell ref="A92:A93"/>
    <mergeCell ref="B92:E92"/>
    <mergeCell ref="B93:E93"/>
    <mergeCell ref="B94:E94"/>
    <mergeCell ref="A96:I96"/>
    <mergeCell ref="A97:I97"/>
    <mergeCell ref="B98:E98"/>
    <mergeCell ref="F98:I98"/>
  </mergeCells>
  <conditionalFormatting sqref="E251:H251 D318 E179:H179 D164:D165 E166:F166 E164:F164 E175:H175 E217:H217 E224:H229 D151:D152 E153 E151:F151 D184:D185 E186:H186 E184 G184 D220:D221 E222:H222 E220 G220 E188:H193 A25:H25 A33:H34 E156:E160 E168:F168 E178 E180 E169:E174">
    <cfRule type="expression" dxfId="44" priority="20" stopIfTrue="1">
      <formula>$M$18="Sole Bidder"</formula>
    </cfRule>
  </conditionalFormatting>
  <conditionalFormatting sqref="A310 A297:H297 A309:H309 A252:H270 A272:H273 A271:B271">
    <cfRule type="expression" dxfId="43" priority="21" stopIfTrue="1">
      <formula>$M$18="Sole Bidder"</formula>
    </cfRule>
  </conditionalFormatting>
  <conditionalFormatting sqref="A168 D168:F168 D224:H224 D155:F155">
    <cfRule type="expression" dxfId="42" priority="22" stopIfTrue="1">
      <formula>$E$154="No"</formula>
    </cfRule>
  </conditionalFormatting>
  <conditionalFormatting sqref="A19">
    <cfRule type="expression" dxfId="41" priority="23" stopIfTrue="1">
      <formula>$M$18="Sole Bidder"</formula>
    </cfRule>
    <cfRule type="expression" dxfId="40" priority="24" stopIfTrue="1">
      <formula>$M$18=1</formula>
    </cfRule>
  </conditionalFormatting>
  <conditionalFormatting sqref="A182:H182 A195:C203 A210:C216 D195:H216">
    <cfRule type="expression" dxfId="39" priority="25" stopIfTrue="1">
      <formula>$M$146&lt;2</formula>
    </cfRule>
  </conditionalFormatting>
  <conditionalFormatting sqref="A218:H218 A231:C236 D231:H241 A243:H250">
    <cfRule type="expression" dxfId="38" priority="26" stopIfTrue="1">
      <formula>$M$146&lt;2</formula>
    </cfRule>
    <cfRule type="expression" dxfId="37" priority="27" stopIfTrue="1">
      <formula>$M$148=1</formula>
    </cfRule>
  </conditionalFormatting>
  <conditionalFormatting sqref="E318:F318 A286:H296">
    <cfRule type="expression" dxfId="36" priority="28" stopIfTrue="1">
      <formula>$M$146&lt;2</formula>
    </cfRule>
  </conditionalFormatting>
  <conditionalFormatting sqref="G318:H318 A298:H308">
    <cfRule type="expression" dxfId="35" priority="29" stopIfTrue="1">
      <formula>$M$146&lt;2</formula>
    </cfRule>
    <cfRule type="expression" dxfId="34" priority="30" stopIfTrue="1">
      <formula>$M$148=1</formula>
    </cfRule>
  </conditionalFormatting>
  <conditionalFormatting sqref="B19:H19 B18:F18">
    <cfRule type="expression" dxfId="33" priority="31" stopIfTrue="1">
      <formula>$M$20&lt;2</formula>
    </cfRule>
  </conditionalFormatting>
  <conditionalFormatting sqref="A22:H22">
    <cfRule type="expression" dxfId="32" priority="32" stopIfTrue="1">
      <formula>AND($M$20=2,$M$21="2 or more")</formula>
    </cfRule>
  </conditionalFormatting>
  <conditionalFormatting sqref="A20:H21">
    <cfRule type="expression" dxfId="31" priority="33" stopIfTrue="1">
      <formula>$M$20=2</formula>
    </cfRule>
  </conditionalFormatting>
  <conditionalFormatting sqref="A35:H35">
    <cfRule type="expression" dxfId="30" priority="34" stopIfTrue="1">
      <formula>$M$20&lt;2</formula>
    </cfRule>
  </conditionalFormatting>
  <conditionalFormatting sqref="E155:F155">
    <cfRule type="expression" dxfId="29" priority="18" stopIfTrue="1">
      <formula>$M$18="Sole Bidder"</formula>
    </cfRule>
  </conditionalFormatting>
  <conditionalFormatting sqref="A155">
    <cfRule type="expression" dxfId="28" priority="19" stopIfTrue="1">
      <formula>$E$154="No"</formula>
    </cfRule>
  </conditionalFormatting>
  <conditionalFormatting sqref="D242:H242">
    <cfRule type="expression" dxfId="27" priority="16" stopIfTrue="1">
      <formula>$M$146&lt;2</formula>
    </cfRule>
    <cfRule type="expression" dxfId="26" priority="17" stopIfTrue="1">
      <formula>$M$148=1</formula>
    </cfRule>
  </conditionalFormatting>
  <conditionalFormatting sqref="D320:D324">
    <cfRule type="expression" dxfId="25" priority="15" stopIfTrue="1">
      <formula>$M$146&lt;2</formula>
    </cfRule>
  </conditionalFormatting>
  <conditionalFormatting sqref="F154">
    <cfRule type="expression" dxfId="24" priority="14" stopIfTrue="1">
      <formula>$E$154="No"</formula>
    </cfRule>
  </conditionalFormatting>
  <conditionalFormatting sqref="F154">
    <cfRule type="expression" dxfId="23" priority="13" stopIfTrue="1">
      <formula>$M$18="Sole Bidder"</formula>
    </cfRule>
  </conditionalFormatting>
  <conditionalFormatting sqref="F167">
    <cfRule type="expression" dxfId="22" priority="2" stopIfTrue="1">
      <formula>$E$154="No"</formula>
    </cfRule>
  </conditionalFormatting>
  <conditionalFormatting sqref="F167">
    <cfRule type="expression" dxfId="21" priority="1" stopIfTrue="1">
      <formula>$M$18="Sole Bidder"</formula>
    </cfRule>
  </conditionalFormatting>
  <dataValidations count="1">
    <dataValidation type="list" allowBlank="1" showInputMessage="1" showErrorMessage="1" sqref="I65660 WVQ983168 WLU983168 WBY983168 VSC983168 VIG983168 UYK983168 UOO983168 UES983168 TUW983168 TLA983168 TBE983168 SRI983168 SHM983168 RXQ983168 RNU983168 RDY983168 QUC983168 QKG983168 QAK983168 PQO983168 PGS983168 OWW983168 ONA983168 ODE983168 NTI983168 NJM983168 MZQ983168 MPU983168 MFY983168 LWC983168 LMG983168 LCK983168 KSO983168 KIS983168 JYW983168 JPA983168 JFE983168 IVI983168 ILM983168 IBQ983168 HRU983168 HHY983168 GYC983168 GOG983168 GEK983168 FUO983168 FKS983168 FAW983168 ERA983168 EHE983168 DXI983168 DNM983168 DDQ983168 CTU983168 CJY983168 CAC983168 BQG983168 BGK983168 AWO983168 AMS983168 ACW983168 TA983168 JE983168 I983168 WVQ917632 WLU917632 WBY917632 VSC917632 VIG917632 UYK917632 UOO917632 UES917632 TUW917632 TLA917632 TBE917632 SRI917632 SHM917632 RXQ917632 RNU917632 RDY917632 QUC917632 QKG917632 QAK917632 PQO917632 PGS917632 OWW917632 ONA917632 ODE917632 NTI917632 NJM917632 MZQ917632 MPU917632 MFY917632 LWC917632 LMG917632 LCK917632 KSO917632 KIS917632 JYW917632 JPA917632 JFE917632 IVI917632 ILM917632 IBQ917632 HRU917632 HHY917632 GYC917632 GOG917632 GEK917632 FUO917632 FKS917632 FAW917632 ERA917632 EHE917632 DXI917632 DNM917632 DDQ917632 CTU917632 CJY917632 CAC917632 BQG917632 BGK917632 AWO917632 AMS917632 ACW917632 TA917632 JE917632 I917632 WVQ852096 WLU852096 WBY852096 VSC852096 VIG852096 UYK852096 UOO852096 UES852096 TUW852096 TLA852096 TBE852096 SRI852096 SHM852096 RXQ852096 RNU852096 RDY852096 QUC852096 QKG852096 QAK852096 PQO852096 PGS852096 OWW852096 ONA852096 ODE852096 NTI852096 NJM852096 MZQ852096 MPU852096 MFY852096 LWC852096 LMG852096 LCK852096 KSO852096 KIS852096 JYW852096 JPA852096 JFE852096 IVI852096 ILM852096 IBQ852096 HRU852096 HHY852096 GYC852096 GOG852096 GEK852096 FUO852096 FKS852096 FAW852096 ERA852096 EHE852096 DXI852096 DNM852096 DDQ852096 CTU852096 CJY852096 CAC852096 BQG852096 BGK852096 AWO852096 AMS852096 ACW852096 TA852096 JE852096 I852096 WVQ786560 WLU786560 WBY786560 VSC786560 VIG786560 UYK786560 UOO786560 UES786560 TUW786560 TLA786560 TBE786560 SRI786560 SHM786560 RXQ786560 RNU786560 RDY786560 QUC786560 QKG786560 QAK786560 PQO786560 PGS786560 OWW786560 ONA786560 ODE786560 NTI786560 NJM786560 MZQ786560 MPU786560 MFY786560 LWC786560 LMG786560 LCK786560 KSO786560 KIS786560 JYW786560 JPA786560 JFE786560 IVI786560 ILM786560 IBQ786560 HRU786560 HHY786560 GYC786560 GOG786560 GEK786560 FUO786560 FKS786560 FAW786560 ERA786560 EHE786560 DXI786560 DNM786560 DDQ786560 CTU786560 CJY786560 CAC786560 BQG786560 BGK786560 AWO786560 AMS786560 ACW786560 TA786560 JE786560 I786560 WVQ721024 WLU721024 WBY721024 VSC721024 VIG721024 UYK721024 UOO721024 UES721024 TUW721024 TLA721024 TBE721024 SRI721024 SHM721024 RXQ721024 RNU721024 RDY721024 QUC721024 QKG721024 QAK721024 PQO721024 PGS721024 OWW721024 ONA721024 ODE721024 NTI721024 NJM721024 MZQ721024 MPU721024 MFY721024 LWC721024 LMG721024 LCK721024 KSO721024 KIS721024 JYW721024 JPA721024 JFE721024 IVI721024 ILM721024 IBQ721024 HRU721024 HHY721024 GYC721024 GOG721024 GEK721024 FUO721024 FKS721024 FAW721024 ERA721024 EHE721024 DXI721024 DNM721024 DDQ721024 CTU721024 CJY721024 CAC721024 BQG721024 BGK721024 AWO721024 AMS721024 ACW721024 TA721024 JE721024 I721024 WVQ655488 WLU655488 WBY655488 VSC655488 VIG655488 UYK655488 UOO655488 UES655488 TUW655488 TLA655488 TBE655488 SRI655488 SHM655488 RXQ655488 RNU655488 RDY655488 QUC655488 QKG655488 QAK655488 PQO655488 PGS655488 OWW655488 ONA655488 ODE655488 NTI655488 NJM655488 MZQ655488 MPU655488 MFY655488 LWC655488 LMG655488 LCK655488 KSO655488 KIS655488 JYW655488 JPA655488 JFE655488 IVI655488 ILM655488 IBQ655488 HRU655488 HHY655488 GYC655488 GOG655488 GEK655488 FUO655488 FKS655488 FAW655488 ERA655488 EHE655488 DXI655488 DNM655488 DDQ655488 CTU655488 CJY655488 CAC655488 BQG655488 BGK655488 AWO655488 AMS655488 ACW655488 TA655488 JE655488 I655488 WVQ589952 WLU589952 WBY589952 VSC589952 VIG589952 UYK589952 UOO589952 UES589952 TUW589952 TLA589952 TBE589952 SRI589952 SHM589952 RXQ589952 RNU589952 RDY589952 QUC589952 QKG589952 QAK589952 PQO589952 PGS589952 OWW589952 ONA589952 ODE589952 NTI589952 NJM589952 MZQ589952 MPU589952 MFY589952 LWC589952 LMG589952 LCK589952 KSO589952 KIS589952 JYW589952 JPA589952 JFE589952 IVI589952 ILM589952 IBQ589952 HRU589952 HHY589952 GYC589952 GOG589952 GEK589952 FUO589952 FKS589952 FAW589952 ERA589952 EHE589952 DXI589952 DNM589952 DDQ589952 CTU589952 CJY589952 CAC589952 BQG589952 BGK589952 AWO589952 AMS589952 ACW589952 TA589952 JE589952 I589952 WVQ524416 WLU524416 WBY524416 VSC524416 VIG524416 UYK524416 UOO524416 UES524416 TUW524416 TLA524416 TBE524416 SRI524416 SHM524416 RXQ524416 RNU524416 RDY524416 QUC524416 QKG524416 QAK524416 PQO524416 PGS524416 OWW524416 ONA524416 ODE524416 NTI524416 NJM524416 MZQ524416 MPU524416 MFY524416 LWC524416 LMG524416 LCK524416 KSO524416 KIS524416 JYW524416 JPA524416 JFE524416 IVI524416 ILM524416 IBQ524416 HRU524416 HHY524416 GYC524416 GOG524416 GEK524416 FUO524416 FKS524416 FAW524416 ERA524416 EHE524416 DXI524416 DNM524416 DDQ524416 CTU524416 CJY524416 CAC524416 BQG524416 BGK524416 AWO524416 AMS524416 ACW524416 TA524416 JE524416 I524416 WVQ458880 WLU458880 WBY458880 VSC458880 VIG458880 UYK458880 UOO458880 UES458880 TUW458880 TLA458880 TBE458880 SRI458880 SHM458880 RXQ458880 RNU458880 RDY458880 QUC458880 QKG458880 QAK458880 PQO458880 PGS458880 OWW458880 ONA458880 ODE458880 NTI458880 NJM458880 MZQ458880 MPU458880 MFY458880 LWC458880 LMG458880 LCK458880 KSO458880 KIS458880 JYW458880 JPA458880 JFE458880 IVI458880 ILM458880 IBQ458880 HRU458880 HHY458880 GYC458880 GOG458880 GEK458880 FUO458880 FKS458880 FAW458880 ERA458880 EHE458880 DXI458880 DNM458880 DDQ458880 CTU458880 CJY458880 CAC458880 BQG458880 BGK458880 AWO458880 AMS458880 ACW458880 TA458880 JE458880 I458880 WVQ393344 WLU393344 WBY393344 VSC393344 VIG393344 UYK393344 UOO393344 UES393344 TUW393344 TLA393344 TBE393344 SRI393344 SHM393344 RXQ393344 RNU393344 RDY393344 QUC393344 QKG393344 QAK393344 PQO393344 PGS393344 OWW393344 ONA393344 ODE393344 NTI393344 NJM393344 MZQ393344 MPU393344 MFY393344 LWC393344 LMG393344 LCK393344 KSO393344 KIS393344 JYW393344 JPA393344 JFE393344 IVI393344 ILM393344 IBQ393344 HRU393344 HHY393344 GYC393344 GOG393344 GEK393344 FUO393344 FKS393344 FAW393344 ERA393344 EHE393344 DXI393344 DNM393344 DDQ393344 CTU393344 CJY393344 CAC393344 BQG393344 BGK393344 AWO393344 AMS393344 ACW393344 TA393344 JE393344 I393344 WVQ327808 WLU327808 WBY327808 VSC327808 VIG327808 UYK327808 UOO327808 UES327808 TUW327808 TLA327808 TBE327808 SRI327808 SHM327808 RXQ327808 RNU327808 RDY327808 QUC327808 QKG327808 QAK327808 PQO327808 PGS327808 OWW327808 ONA327808 ODE327808 NTI327808 NJM327808 MZQ327808 MPU327808 MFY327808 LWC327808 LMG327808 LCK327808 KSO327808 KIS327808 JYW327808 JPA327808 JFE327808 IVI327808 ILM327808 IBQ327808 HRU327808 HHY327808 GYC327808 GOG327808 GEK327808 FUO327808 FKS327808 FAW327808 ERA327808 EHE327808 DXI327808 DNM327808 DDQ327808 CTU327808 CJY327808 CAC327808 BQG327808 BGK327808 AWO327808 AMS327808 ACW327808 TA327808 JE327808 I327808 WVQ262272 WLU262272 WBY262272 VSC262272 VIG262272 UYK262272 UOO262272 UES262272 TUW262272 TLA262272 TBE262272 SRI262272 SHM262272 RXQ262272 RNU262272 RDY262272 QUC262272 QKG262272 QAK262272 PQO262272 PGS262272 OWW262272 ONA262272 ODE262272 NTI262272 NJM262272 MZQ262272 MPU262272 MFY262272 LWC262272 LMG262272 LCK262272 KSO262272 KIS262272 JYW262272 JPA262272 JFE262272 IVI262272 ILM262272 IBQ262272 HRU262272 HHY262272 GYC262272 GOG262272 GEK262272 FUO262272 FKS262272 FAW262272 ERA262272 EHE262272 DXI262272 DNM262272 DDQ262272 CTU262272 CJY262272 CAC262272 BQG262272 BGK262272 AWO262272 AMS262272 ACW262272 TA262272 JE262272 I262272 WVQ196736 WLU196736 WBY196736 VSC196736 VIG196736 UYK196736 UOO196736 UES196736 TUW196736 TLA196736 TBE196736 SRI196736 SHM196736 RXQ196736 RNU196736 RDY196736 QUC196736 QKG196736 QAK196736 PQO196736 PGS196736 OWW196736 ONA196736 ODE196736 NTI196736 NJM196736 MZQ196736 MPU196736 MFY196736 LWC196736 LMG196736 LCK196736 KSO196736 KIS196736 JYW196736 JPA196736 JFE196736 IVI196736 ILM196736 IBQ196736 HRU196736 HHY196736 GYC196736 GOG196736 GEK196736 FUO196736 FKS196736 FAW196736 ERA196736 EHE196736 DXI196736 DNM196736 DDQ196736 CTU196736 CJY196736 CAC196736 BQG196736 BGK196736 AWO196736 AMS196736 ACW196736 TA196736 JE196736 I196736 WVQ131200 WLU131200 WBY131200 VSC131200 VIG131200 UYK131200 UOO131200 UES131200 TUW131200 TLA131200 TBE131200 SRI131200 SHM131200 RXQ131200 RNU131200 RDY131200 QUC131200 QKG131200 QAK131200 PQO131200 PGS131200 OWW131200 ONA131200 ODE131200 NTI131200 NJM131200 MZQ131200 MPU131200 MFY131200 LWC131200 LMG131200 LCK131200 KSO131200 KIS131200 JYW131200 JPA131200 JFE131200 IVI131200 ILM131200 IBQ131200 HRU131200 HHY131200 GYC131200 GOG131200 GEK131200 FUO131200 FKS131200 FAW131200 ERA131200 EHE131200 DXI131200 DNM131200 DDQ131200 CTU131200 CJY131200 CAC131200 BQG131200 BGK131200 AWO131200 AMS131200 ACW131200 TA131200 JE131200 I131200 WVQ65664 WLU65664 WBY65664 VSC65664 VIG65664 UYK65664 UOO65664 UES65664 TUW65664 TLA65664 TBE65664 SRI65664 SHM65664 RXQ65664 RNU65664 RDY65664 QUC65664 QKG65664 QAK65664 PQO65664 PGS65664 OWW65664 ONA65664 ODE65664 NTI65664 NJM65664 MZQ65664 MPU65664 MFY65664 LWC65664 LMG65664 LCK65664 KSO65664 KIS65664 JYW65664 JPA65664 JFE65664 IVI65664 ILM65664 IBQ65664 HRU65664 HHY65664 GYC65664 GOG65664 GEK65664 FUO65664 FKS65664 FAW65664 ERA65664 EHE65664 DXI65664 DNM65664 DDQ65664 CTU65664 CJY65664 CAC65664 BQG65664 BGK65664 AWO65664 AMS65664 ACW65664 TA65664 JE65664 I65664 WVQ983166 WLU983166 WBY983166 VSC983166 VIG983166 UYK983166 UOO983166 UES983166 TUW983166 TLA983166 TBE983166 SRI983166 SHM983166 RXQ983166 RNU983166 RDY983166 QUC983166 QKG983166 QAK983166 PQO983166 PGS983166 OWW983166 ONA983166 ODE983166 NTI983166 NJM983166 MZQ983166 MPU983166 MFY983166 LWC983166 LMG983166 LCK983166 KSO983166 KIS983166 JYW983166 JPA983166 JFE983166 IVI983166 ILM983166 IBQ983166 HRU983166 HHY983166 GYC983166 GOG983166 GEK983166 FUO983166 FKS983166 FAW983166 ERA983166 EHE983166 DXI983166 DNM983166 DDQ983166 CTU983166 CJY983166 CAC983166 BQG983166 BGK983166 AWO983166 AMS983166 ACW983166 TA983166 JE983166 I983166 WVQ917630 WLU917630 WBY917630 VSC917630 VIG917630 UYK917630 UOO917630 UES917630 TUW917630 TLA917630 TBE917630 SRI917630 SHM917630 RXQ917630 RNU917630 RDY917630 QUC917630 QKG917630 QAK917630 PQO917630 PGS917630 OWW917630 ONA917630 ODE917630 NTI917630 NJM917630 MZQ917630 MPU917630 MFY917630 LWC917630 LMG917630 LCK917630 KSO917630 KIS917630 JYW917630 JPA917630 JFE917630 IVI917630 ILM917630 IBQ917630 HRU917630 HHY917630 GYC917630 GOG917630 GEK917630 FUO917630 FKS917630 FAW917630 ERA917630 EHE917630 DXI917630 DNM917630 DDQ917630 CTU917630 CJY917630 CAC917630 BQG917630 BGK917630 AWO917630 AMS917630 ACW917630 TA917630 JE917630 I917630 WVQ852094 WLU852094 WBY852094 VSC852094 VIG852094 UYK852094 UOO852094 UES852094 TUW852094 TLA852094 TBE852094 SRI852094 SHM852094 RXQ852094 RNU852094 RDY852094 QUC852094 QKG852094 QAK852094 PQO852094 PGS852094 OWW852094 ONA852094 ODE852094 NTI852094 NJM852094 MZQ852094 MPU852094 MFY852094 LWC852094 LMG852094 LCK852094 KSO852094 KIS852094 JYW852094 JPA852094 JFE852094 IVI852094 ILM852094 IBQ852094 HRU852094 HHY852094 GYC852094 GOG852094 GEK852094 FUO852094 FKS852094 FAW852094 ERA852094 EHE852094 DXI852094 DNM852094 DDQ852094 CTU852094 CJY852094 CAC852094 BQG852094 BGK852094 AWO852094 AMS852094 ACW852094 TA852094 JE852094 I852094 WVQ786558 WLU786558 WBY786558 VSC786558 VIG786558 UYK786558 UOO786558 UES786558 TUW786558 TLA786558 TBE786558 SRI786558 SHM786558 RXQ786558 RNU786558 RDY786558 QUC786558 QKG786558 QAK786558 PQO786558 PGS786558 OWW786558 ONA786558 ODE786558 NTI786558 NJM786558 MZQ786558 MPU786558 MFY786558 LWC786558 LMG786558 LCK786558 KSO786558 KIS786558 JYW786558 JPA786558 JFE786558 IVI786558 ILM786558 IBQ786558 HRU786558 HHY786558 GYC786558 GOG786558 GEK786558 FUO786558 FKS786558 FAW786558 ERA786558 EHE786558 DXI786558 DNM786558 DDQ786558 CTU786558 CJY786558 CAC786558 BQG786558 BGK786558 AWO786558 AMS786558 ACW786558 TA786558 JE786558 I786558 WVQ721022 WLU721022 WBY721022 VSC721022 VIG721022 UYK721022 UOO721022 UES721022 TUW721022 TLA721022 TBE721022 SRI721022 SHM721022 RXQ721022 RNU721022 RDY721022 QUC721022 QKG721022 QAK721022 PQO721022 PGS721022 OWW721022 ONA721022 ODE721022 NTI721022 NJM721022 MZQ721022 MPU721022 MFY721022 LWC721022 LMG721022 LCK721022 KSO721022 KIS721022 JYW721022 JPA721022 JFE721022 IVI721022 ILM721022 IBQ721022 HRU721022 HHY721022 GYC721022 GOG721022 GEK721022 FUO721022 FKS721022 FAW721022 ERA721022 EHE721022 DXI721022 DNM721022 DDQ721022 CTU721022 CJY721022 CAC721022 BQG721022 BGK721022 AWO721022 AMS721022 ACW721022 TA721022 JE721022 I721022 WVQ655486 WLU655486 WBY655486 VSC655486 VIG655486 UYK655486 UOO655486 UES655486 TUW655486 TLA655486 TBE655486 SRI655486 SHM655486 RXQ655486 RNU655486 RDY655486 QUC655486 QKG655486 QAK655486 PQO655486 PGS655486 OWW655486 ONA655486 ODE655486 NTI655486 NJM655486 MZQ655486 MPU655486 MFY655486 LWC655486 LMG655486 LCK655486 KSO655486 KIS655486 JYW655486 JPA655486 JFE655486 IVI655486 ILM655486 IBQ655486 HRU655486 HHY655486 GYC655486 GOG655486 GEK655486 FUO655486 FKS655486 FAW655486 ERA655486 EHE655486 DXI655486 DNM655486 DDQ655486 CTU655486 CJY655486 CAC655486 BQG655486 BGK655486 AWO655486 AMS655486 ACW655486 TA655486 JE655486 I655486 WVQ589950 WLU589950 WBY589950 VSC589950 VIG589950 UYK589950 UOO589950 UES589950 TUW589950 TLA589950 TBE589950 SRI589950 SHM589950 RXQ589950 RNU589950 RDY589950 QUC589950 QKG589950 QAK589950 PQO589950 PGS589950 OWW589950 ONA589950 ODE589950 NTI589950 NJM589950 MZQ589950 MPU589950 MFY589950 LWC589950 LMG589950 LCK589950 KSO589950 KIS589950 JYW589950 JPA589950 JFE589950 IVI589950 ILM589950 IBQ589950 HRU589950 HHY589950 GYC589950 GOG589950 GEK589950 FUO589950 FKS589950 FAW589950 ERA589950 EHE589950 DXI589950 DNM589950 DDQ589950 CTU589950 CJY589950 CAC589950 BQG589950 BGK589950 AWO589950 AMS589950 ACW589950 TA589950 JE589950 I589950 WVQ524414 WLU524414 WBY524414 VSC524414 VIG524414 UYK524414 UOO524414 UES524414 TUW524414 TLA524414 TBE524414 SRI524414 SHM524414 RXQ524414 RNU524414 RDY524414 QUC524414 QKG524414 QAK524414 PQO524414 PGS524414 OWW524414 ONA524414 ODE524414 NTI524414 NJM524414 MZQ524414 MPU524414 MFY524414 LWC524414 LMG524414 LCK524414 KSO524414 KIS524414 JYW524414 JPA524414 JFE524414 IVI524414 ILM524414 IBQ524414 HRU524414 HHY524414 GYC524414 GOG524414 GEK524414 FUO524414 FKS524414 FAW524414 ERA524414 EHE524414 DXI524414 DNM524414 DDQ524414 CTU524414 CJY524414 CAC524414 BQG524414 BGK524414 AWO524414 AMS524414 ACW524414 TA524414 JE524414 I524414 WVQ458878 WLU458878 WBY458878 VSC458878 VIG458878 UYK458878 UOO458878 UES458878 TUW458878 TLA458878 TBE458878 SRI458878 SHM458878 RXQ458878 RNU458878 RDY458878 QUC458878 QKG458878 QAK458878 PQO458878 PGS458878 OWW458878 ONA458878 ODE458878 NTI458878 NJM458878 MZQ458878 MPU458878 MFY458878 LWC458878 LMG458878 LCK458878 KSO458878 KIS458878 JYW458878 JPA458878 JFE458878 IVI458878 ILM458878 IBQ458878 HRU458878 HHY458878 GYC458878 GOG458878 GEK458878 FUO458878 FKS458878 FAW458878 ERA458878 EHE458878 DXI458878 DNM458878 DDQ458878 CTU458878 CJY458878 CAC458878 BQG458878 BGK458878 AWO458878 AMS458878 ACW458878 TA458878 JE458878 I458878 WVQ393342 WLU393342 WBY393342 VSC393342 VIG393342 UYK393342 UOO393342 UES393342 TUW393342 TLA393342 TBE393342 SRI393342 SHM393342 RXQ393342 RNU393342 RDY393342 QUC393342 QKG393342 QAK393342 PQO393342 PGS393342 OWW393342 ONA393342 ODE393342 NTI393342 NJM393342 MZQ393342 MPU393342 MFY393342 LWC393342 LMG393342 LCK393342 KSO393342 KIS393342 JYW393342 JPA393342 JFE393342 IVI393342 ILM393342 IBQ393342 HRU393342 HHY393342 GYC393342 GOG393342 GEK393342 FUO393342 FKS393342 FAW393342 ERA393342 EHE393342 DXI393342 DNM393342 DDQ393342 CTU393342 CJY393342 CAC393342 BQG393342 BGK393342 AWO393342 AMS393342 ACW393342 TA393342 JE393342 I393342 WVQ327806 WLU327806 WBY327806 VSC327806 VIG327806 UYK327806 UOO327806 UES327806 TUW327806 TLA327806 TBE327806 SRI327806 SHM327806 RXQ327806 RNU327806 RDY327806 QUC327806 QKG327806 QAK327806 PQO327806 PGS327806 OWW327806 ONA327806 ODE327806 NTI327806 NJM327806 MZQ327806 MPU327806 MFY327806 LWC327806 LMG327806 LCK327806 KSO327806 KIS327806 JYW327806 JPA327806 JFE327806 IVI327806 ILM327806 IBQ327806 HRU327806 HHY327806 GYC327806 GOG327806 GEK327806 FUO327806 FKS327806 FAW327806 ERA327806 EHE327806 DXI327806 DNM327806 DDQ327806 CTU327806 CJY327806 CAC327806 BQG327806 BGK327806 AWO327806 AMS327806 ACW327806 TA327806 JE327806 I327806 WVQ262270 WLU262270 WBY262270 VSC262270 VIG262270 UYK262270 UOO262270 UES262270 TUW262270 TLA262270 TBE262270 SRI262270 SHM262270 RXQ262270 RNU262270 RDY262270 QUC262270 QKG262270 QAK262270 PQO262270 PGS262270 OWW262270 ONA262270 ODE262270 NTI262270 NJM262270 MZQ262270 MPU262270 MFY262270 LWC262270 LMG262270 LCK262270 KSO262270 KIS262270 JYW262270 JPA262270 JFE262270 IVI262270 ILM262270 IBQ262270 HRU262270 HHY262270 GYC262270 GOG262270 GEK262270 FUO262270 FKS262270 FAW262270 ERA262270 EHE262270 DXI262270 DNM262270 DDQ262270 CTU262270 CJY262270 CAC262270 BQG262270 BGK262270 AWO262270 AMS262270 ACW262270 TA262270 JE262270 I262270 WVQ196734 WLU196734 WBY196734 VSC196734 VIG196734 UYK196734 UOO196734 UES196734 TUW196734 TLA196734 TBE196734 SRI196734 SHM196734 RXQ196734 RNU196734 RDY196734 QUC196734 QKG196734 QAK196734 PQO196734 PGS196734 OWW196734 ONA196734 ODE196734 NTI196734 NJM196734 MZQ196734 MPU196734 MFY196734 LWC196734 LMG196734 LCK196734 KSO196734 KIS196734 JYW196734 JPA196734 JFE196734 IVI196734 ILM196734 IBQ196734 HRU196734 HHY196734 GYC196734 GOG196734 GEK196734 FUO196734 FKS196734 FAW196734 ERA196734 EHE196734 DXI196734 DNM196734 DDQ196734 CTU196734 CJY196734 CAC196734 BQG196734 BGK196734 AWO196734 AMS196734 ACW196734 TA196734 JE196734 I196734 WVQ131198 WLU131198 WBY131198 VSC131198 VIG131198 UYK131198 UOO131198 UES131198 TUW131198 TLA131198 TBE131198 SRI131198 SHM131198 RXQ131198 RNU131198 RDY131198 QUC131198 QKG131198 QAK131198 PQO131198 PGS131198 OWW131198 ONA131198 ODE131198 NTI131198 NJM131198 MZQ131198 MPU131198 MFY131198 LWC131198 LMG131198 LCK131198 KSO131198 KIS131198 JYW131198 JPA131198 JFE131198 IVI131198 ILM131198 IBQ131198 HRU131198 HHY131198 GYC131198 GOG131198 GEK131198 FUO131198 FKS131198 FAW131198 ERA131198 EHE131198 DXI131198 DNM131198 DDQ131198 CTU131198 CJY131198 CAC131198 BQG131198 BGK131198 AWO131198 AMS131198 ACW131198 TA131198 JE131198 I131198 WVQ65662 WLU65662 WBY65662 VSC65662 VIG65662 UYK65662 UOO65662 UES65662 TUW65662 TLA65662 TBE65662 SRI65662 SHM65662 RXQ65662 RNU65662 RDY65662 QUC65662 QKG65662 QAK65662 PQO65662 PGS65662 OWW65662 ONA65662 ODE65662 NTI65662 NJM65662 MZQ65662 MPU65662 MFY65662 LWC65662 LMG65662 LCK65662 KSO65662 KIS65662 JYW65662 JPA65662 JFE65662 IVI65662 ILM65662 IBQ65662 HRU65662 HHY65662 GYC65662 GOG65662 GEK65662 FUO65662 FKS65662 FAW65662 ERA65662 EHE65662 DXI65662 DNM65662 DDQ65662 CTU65662 CJY65662 CAC65662 BQG65662 BGK65662 AWO65662 AMS65662 ACW65662 TA65662 JE65662 I65662 WVQ983164 WLU983164 WBY983164 VSC983164 VIG983164 UYK983164 UOO983164 UES983164 TUW983164 TLA983164 TBE983164 SRI983164 SHM983164 RXQ983164 RNU983164 RDY983164 QUC983164 QKG983164 QAK983164 PQO983164 PGS983164 OWW983164 ONA983164 ODE983164 NTI983164 NJM983164 MZQ983164 MPU983164 MFY983164 LWC983164 LMG983164 LCK983164 KSO983164 KIS983164 JYW983164 JPA983164 JFE983164 IVI983164 ILM983164 IBQ983164 HRU983164 HHY983164 GYC983164 GOG983164 GEK983164 FUO983164 FKS983164 FAW983164 ERA983164 EHE983164 DXI983164 DNM983164 DDQ983164 CTU983164 CJY983164 CAC983164 BQG983164 BGK983164 AWO983164 AMS983164 ACW983164 TA983164 JE983164 I983164 WVQ917628 WLU917628 WBY917628 VSC917628 VIG917628 UYK917628 UOO917628 UES917628 TUW917628 TLA917628 TBE917628 SRI917628 SHM917628 RXQ917628 RNU917628 RDY917628 QUC917628 QKG917628 QAK917628 PQO917628 PGS917628 OWW917628 ONA917628 ODE917628 NTI917628 NJM917628 MZQ917628 MPU917628 MFY917628 LWC917628 LMG917628 LCK917628 KSO917628 KIS917628 JYW917628 JPA917628 JFE917628 IVI917628 ILM917628 IBQ917628 HRU917628 HHY917628 GYC917628 GOG917628 GEK917628 FUO917628 FKS917628 FAW917628 ERA917628 EHE917628 DXI917628 DNM917628 DDQ917628 CTU917628 CJY917628 CAC917628 BQG917628 BGK917628 AWO917628 AMS917628 ACW917628 TA917628 JE917628 I917628 WVQ852092 WLU852092 WBY852092 VSC852092 VIG852092 UYK852092 UOO852092 UES852092 TUW852092 TLA852092 TBE852092 SRI852092 SHM852092 RXQ852092 RNU852092 RDY852092 QUC852092 QKG852092 QAK852092 PQO852092 PGS852092 OWW852092 ONA852092 ODE852092 NTI852092 NJM852092 MZQ852092 MPU852092 MFY852092 LWC852092 LMG852092 LCK852092 KSO852092 KIS852092 JYW852092 JPA852092 JFE852092 IVI852092 ILM852092 IBQ852092 HRU852092 HHY852092 GYC852092 GOG852092 GEK852092 FUO852092 FKS852092 FAW852092 ERA852092 EHE852092 DXI852092 DNM852092 DDQ852092 CTU852092 CJY852092 CAC852092 BQG852092 BGK852092 AWO852092 AMS852092 ACW852092 TA852092 JE852092 I852092 WVQ786556 WLU786556 WBY786556 VSC786556 VIG786556 UYK786556 UOO786556 UES786556 TUW786556 TLA786556 TBE786556 SRI786556 SHM786556 RXQ786556 RNU786556 RDY786556 QUC786556 QKG786556 QAK786556 PQO786556 PGS786556 OWW786556 ONA786556 ODE786556 NTI786556 NJM786556 MZQ786556 MPU786556 MFY786556 LWC786556 LMG786556 LCK786556 KSO786556 KIS786556 JYW786556 JPA786556 JFE786556 IVI786556 ILM786556 IBQ786556 HRU786556 HHY786556 GYC786556 GOG786556 GEK786556 FUO786556 FKS786556 FAW786556 ERA786556 EHE786556 DXI786556 DNM786556 DDQ786556 CTU786556 CJY786556 CAC786556 BQG786556 BGK786556 AWO786556 AMS786556 ACW786556 TA786556 JE786556 I786556 WVQ721020 WLU721020 WBY721020 VSC721020 VIG721020 UYK721020 UOO721020 UES721020 TUW721020 TLA721020 TBE721020 SRI721020 SHM721020 RXQ721020 RNU721020 RDY721020 QUC721020 QKG721020 QAK721020 PQO721020 PGS721020 OWW721020 ONA721020 ODE721020 NTI721020 NJM721020 MZQ721020 MPU721020 MFY721020 LWC721020 LMG721020 LCK721020 KSO721020 KIS721020 JYW721020 JPA721020 JFE721020 IVI721020 ILM721020 IBQ721020 HRU721020 HHY721020 GYC721020 GOG721020 GEK721020 FUO721020 FKS721020 FAW721020 ERA721020 EHE721020 DXI721020 DNM721020 DDQ721020 CTU721020 CJY721020 CAC721020 BQG721020 BGK721020 AWO721020 AMS721020 ACW721020 TA721020 JE721020 I721020 WVQ655484 WLU655484 WBY655484 VSC655484 VIG655484 UYK655484 UOO655484 UES655484 TUW655484 TLA655484 TBE655484 SRI655484 SHM655484 RXQ655484 RNU655484 RDY655484 QUC655484 QKG655484 QAK655484 PQO655484 PGS655484 OWW655484 ONA655484 ODE655484 NTI655484 NJM655484 MZQ655484 MPU655484 MFY655484 LWC655484 LMG655484 LCK655484 KSO655484 KIS655484 JYW655484 JPA655484 JFE655484 IVI655484 ILM655484 IBQ655484 HRU655484 HHY655484 GYC655484 GOG655484 GEK655484 FUO655484 FKS655484 FAW655484 ERA655484 EHE655484 DXI655484 DNM655484 DDQ655484 CTU655484 CJY655484 CAC655484 BQG655484 BGK655484 AWO655484 AMS655484 ACW655484 TA655484 JE655484 I655484 WVQ589948 WLU589948 WBY589948 VSC589948 VIG589948 UYK589948 UOO589948 UES589948 TUW589948 TLA589948 TBE589948 SRI589948 SHM589948 RXQ589948 RNU589948 RDY589948 QUC589948 QKG589948 QAK589948 PQO589948 PGS589948 OWW589948 ONA589948 ODE589948 NTI589948 NJM589948 MZQ589948 MPU589948 MFY589948 LWC589948 LMG589948 LCK589948 KSO589948 KIS589948 JYW589948 JPA589948 JFE589948 IVI589948 ILM589948 IBQ589948 HRU589948 HHY589948 GYC589948 GOG589948 GEK589948 FUO589948 FKS589948 FAW589948 ERA589948 EHE589948 DXI589948 DNM589948 DDQ589948 CTU589948 CJY589948 CAC589948 BQG589948 BGK589948 AWO589948 AMS589948 ACW589948 TA589948 JE589948 I589948 WVQ524412 WLU524412 WBY524412 VSC524412 VIG524412 UYK524412 UOO524412 UES524412 TUW524412 TLA524412 TBE524412 SRI524412 SHM524412 RXQ524412 RNU524412 RDY524412 QUC524412 QKG524412 QAK524412 PQO524412 PGS524412 OWW524412 ONA524412 ODE524412 NTI524412 NJM524412 MZQ524412 MPU524412 MFY524412 LWC524412 LMG524412 LCK524412 KSO524412 KIS524412 JYW524412 JPA524412 JFE524412 IVI524412 ILM524412 IBQ524412 HRU524412 HHY524412 GYC524412 GOG524412 GEK524412 FUO524412 FKS524412 FAW524412 ERA524412 EHE524412 DXI524412 DNM524412 DDQ524412 CTU524412 CJY524412 CAC524412 BQG524412 BGK524412 AWO524412 AMS524412 ACW524412 TA524412 JE524412 I524412 WVQ458876 WLU458876 WBY458876 VSC458876 VIG458876 UYK458876 UOO458876 UES458876 TUW458876 TLA458876 TBE458876 SRI458876 SHM458876 RXQ458876 RNU458876 RDY458876 QUC458876 QKG458876 QAK458876 PQO458876 PGS458876 OWW458876 ONA458876 ODE458876 NTI458876 NJM458876 MZQ458876 MPU458876 MFY458876 LWC458876 LMG458876 LCK458876 KSO458876 KIS458876 JYW458876 JPA458876 JFE458876 IVI458876 ILM458876 IBQ458876 HRU458876 HHY458876 GYC458876 GOG458876 GEK458876 FUO458876 FKS458876 FAW458876 ERA458876 EHE458876 DXI458876 DNM458876 DDQ458876 CTU458876 CJY458876 CAC458876 BQG458876 BGK458876 AWO458876 AMS458876 ACW458876 TA458876 JE458876 I458876 WVQ393340 WLU393340 WBY393340 VSC393340 VIG393340 UYK393340 UOO393340 UES393340 TUW393340 TLA393340 TBE393340 SRI393340 SHM393340 RXQ393340 RNU393340 RDY393340 QUC393340 QKG393340 QAK393340 PQO393340 PGS393340 OWW393340 ONA393340 ODE393340 NTI393340 NJM393340 MZQ393340 MPU393340 MFY393340 LWC393340 LMG393340 LCK393340 KSO393340 KIS393340 JYW393340 JPA393340 JFE393340 IVI393340 ILM393340 IBQ393340 HRU393340 HHY393340 GYC393340 GOG393340 GEK393340 FUO393340 FKS393340 FAW393340 ERA393340 EHE393340 DXI393340 DNM393340 DDQ393340 CTU393340 CJY393340 CAC393340 BQG393340 BGK393340 AWO393340 AMS393340 ACW393340 TA393340 JE393340 I393340 WVQ327804 WLU327804 WBY327804 VSC327804 VIG327804 UYK327804 UOO327804 UES327804 TUW327804 TLA327804 TBE327804 SRI327804 SHM327804 RXQ327804 RNU327804 RDY327804 QUC327804 QKG327804 QAK327804 PQO327804 PGS327804 OWW327804 ONA327804 ODE327804 NTI327804 NJM327804 MZQ327804 MPU327804 MFY327804 LWC327804 LMG327804 LCK327804 KSO327804 KIS327804 JYW327804 JPA327804 JFE327804 IVI327804 ILM327804 IBQ327804 HRU327804 HHY327804 GYC327804 GOG327804 GEK327804 FUO327804 FKS327804 FAW327804 ERA327804 EHE327804 DXI327804 DNM327804 DDQ327804 CTU327804 CJY327804 CAC327804 BQG327804 BGK327804 AWO327804 AMS327804 ACW327804 TA327804 JE327804 I327804 WVQ262268 WLU262268 WBY262268 VSC262268 VIG262268 UYK262268 UOO262268 UES262268 TUW262268 TLA262268 TBE262268 SRI262268 SHM262268 RXQ262268 RNU262268 RDY262268 QUC262268 QKG262268 QAK262268 PQO262268 PGS262268 OWW262268 ONA262268 ODE262268 NTI262268 NJM262268 MZQ262268 MPU262268 MFY262268 LWC262268 LMG262268 LCK262268 KSO262268 KIS262268 JYW262268 JPA262268 JFE262268 IVI262268 ILM262268 IBQ262268 HRU262268 HHY262268 GYC262268 GOG262268 GEK262268 FUO262268 FKS262268 FAW262268 ERA262268 EHE262268 DXI262268 DNM262268 DDQ262268 CTU262268 CJY262268 CAC262268 BQG262268 BGK262268 AWO262268 AMS262268 ACW262268 TA262268 JE262268 I262268 WVQ196732 WLU196732 WBY196732 VSC196732 VIG196732 UYK196732 UOO196732 UES196732 TUW196732 TLA196732 TBE196732 SRI196732 SHM196732 RXQ196732 RNU196732 RDY196732 QUC196732 QKG196732 QAK196732 PQO196732 PGS196732 OWW196732 ONA196732 ODE196732 NTI196732 NJM196732 MZQ196732 MPU196732 MFY196732 LWC196732 LMG196732 LCK196732 KSO196732 KIS196732 JYW196732 JPA196732 JFE196732 IVI196732 ILM196732 IBQ196732 HRU196732 HHY196732 GYC196732 GOG196732 GEK196732 FUO196732 FKS196732 FAW196732 ERA196732 EHE196732 DXI196732 DNM196732 DDQ196732 CTU196732 CJY196732 CAC196732 BQG196732 BGK196732 AWO196732 AMS196732 ACW196732 TA196732 JE196732 I196732 WVQ131196 WLU131196 WBY131196 VSC131196 VIG131196 UYK131196 UOO131196 UES131196 TUW131196 TLA131196 TBE131196 SRI131196 SHM131196 RXQ131196 RNU131196 RDY131196 QUC131196 QKG131196 QAK131196 PQO131196 PGS131196 OWW131196 ONA131196 ODE131196 NTI131196 NJM131196 MZQ131196 MPU131196 MFY131196 LWC131196 LMG131196 LCK131196 KSO131196 KIS131196 JYW131196 JPA131196 JFE131196 IVI131196 ILM131196 IBQ131196 HRU131196 HHY131196 GYC131196 GOG131196 GEK131196 FUO131196 FKS131196 FAW131196 ERA131196 EHE131196 DXI131196 DNM131196 DDQ131196 CTU131196 CJY131196 CAC131196 BQG131196 BGK131196 AWO131196 AMS131196 ACW131196 TA131196 JE131196 I131196 WVQ65660 WLU65660 WBY65660 VSC65660 VIG65660 UYK65660 UOO65660 UES65660 TUW65660 TLA65660 TBE65660 SRI65660 SHM65660 RXQ65660 RNU65660 RDY65660 QUC65660 QKG65660 QAK65660 PQO65660 PGS65660 OWW65660 ONA65660 ODE65660 NTI65660 NJM65660 MZQ65660 MPU65660 MFY65660 LWC65660 LMG65660 LCK65660 KSO65660 KIS65660 JYW65660 JPA65660 JFE65660 IVI65660 ILM65660 IBQ65660 HRU65660 HHY65660 GYC65660 GOG65660 GEK65660 FUO65660 FKS65660 FAW65660 ERA65660 EHE65660 DXI65660 DNM65660 DDQ65660 CTU65660 CJY65660 CAC65660 BQG65660 BGK65660 AWO65660 AMS65660 ACW65660 TA65660 JE65660" xr:uid="{00000000-0002-0000-0600-000000000000}">
      <formula1>#REF!</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150"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85</xdr:row>
                    <xdr:rowOff>0</xdr:rowOff>
                  </from>
                  <to>
                    <xdr:col>5</xdr:col>
                    <xdr:colOff>47625</xdr:colOff>
                    <xdr:row>85</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1543050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85</xdr:row>
                    <xdr:rowOff>0</xdr:rowOff>
                  </from>
                  <to>
                    <xdr:col>7</xdr:col>
                    <xdr:colOff>47625</xdr:colOff>
                    <xdr:row>85</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91</xdr:row>
                    <xdr:rowOff>38100</xdr:rowOff>
                  </from>
                  <to>
                    <xdr:col>5</xdr:col>
                    <xdr:colOff>447675</xdr:colOff>
                    <xdr:row>91</xdr:row>
                    <xdr:rowOff>523875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581025</xdr:colOff>
                    <xdr:row>91</xdr:row>
                    <xdr:rowOff>38100</xdr:rowOff>
                  </from>
                  <to>
                    <xdr:col>5</xdr:col>
                    <xdr:colOff>1104900</xdr:colOff>
                    <xdr:row>91</xdr:row>
                    <xdr:rowOff>523875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91</xdr:row>
                    <xdr:rowOff>542925</xdr:rowOff>
                  </from>
                  <to>
                    <xdr:col>5</xdr:col>
                    <xdr:colOff>533400</xdr:colOff>
                    <xdr:row>92</xdr:row>
                    <xdr:rowOff>180975</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590550</xdr:colOff>
                    <xdr:row>91</xdr:row>
                    <xdr:rowOff>552450</xdr:rowOff>
                  </from>
                  <to>
                    <xdr:col>6</xdr:col>
                    <xdr:colOff>0</xdr:colOff>
                    <xdr:row>92</xdr:row>
                    <xdr:rowOff>190500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118</xdr:row>
                    <xdr:rowOff>0</xdr:rowOff>
                  </from>
                  <to>
                    <xdr:col>5</xdr:col>
                    <xdr:colOff>542925</xdr:colOff>
                    <xdr:row>118</xdr:row>
                    <xdr:rowOff>0</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118</xdr:row>
                    <xdr:rowOff>0</xdr:rowOff>
                  </from>
                  <to>
                    <xdr:col>5</xdr:col>
                    <xdr:colOff>781050</xdr:colOff>
                    <xdr:row>118</xdr:row>
                    <xdr:rowOff>0</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118</xdr:row>
                    <xdr:rowOff>0</xdr:rowOff>
                  </from>
                  <to>
                    <xdr:col>6</xdr:col>
                    <xdr:colOff>0</xdr:colOff>
                    <xdr:row>118</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118</xdr:row>
                    <xdr:rowOff>0</xdr:rowOff>
                  </from>
                  <to>
                    <xdr:col>6</xdr:col>
                    <xdr:colOff>771525</xdr:colOff>
                    <xdr:row>118</xdr:row>
                    <xdr:rowOff>0</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118</xdr:row>
                    <xdr:rowOff>0</xdr:rowOff>
                  </from>
                  <to>
                    <xdr:col>6</xdr:col>
                    <xdr:colOff>1085850</xdr:colOff>
                    <xdr:row>118</xdr:row>
                    <xdr:rowOff>0</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118</xdr:row>
                    <xdr:rowOff>0</xdr:rowOff>
                  </from>
                  <to>
                    <xdr:col>7</xdr:col>
                    <xdr:colOff>590550</xdr:colOff>
                    <xdr:row>118</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118</xdr:row>
                    <xdr:rowOff>0</xdr:rowOff>
                  </from>
                  <to>
                    <xdr:col>8</xdr:col>
                    <xdr:colOff>647700</xdr:colOff>
                    <xdr:row>118</xdr:row>
                    <xdr:rowOff>0</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118</xdr:row>
                    <xdr:rowOff>0</xdr:rowOff>
                  </from>
                  <to>
                    <xdr:col>8</xdr:col>
                    <xdr:colOff>895350</xdr:colOff>
                    <xdr:row>118</xdr:row>
                    <xdr:rowOff>0</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952500</xdr:colOff>
                    <xdr:row>118</xdr:row>
                    <xdr:rowOff>0</xdr:rowOff>
                  </from>
                  <to>
                    <xdr:col>8</xdr:col>
                    <xdr:colOff>1543050</xdr:colOff>
                    <xdr:row>118</xdr:row>
                    <xdr:rowOff>0</xdr:rowOff>
                  </to>
                </anchor>
              </controlPr>
            </control>
          </mc:Choice>
        </mc:AlternateContent>
        <mc:AlternateContent xmlns:mc="http://schemas.openxmlformats.org/markup-compatibility/2006">
          <mc:Choice Requires="x14">
            <control shapeId="141409" r:id="rId50" name="Check Box 97">
              <controlPr defaultSize="0" autoFill="0" autoLine="0" autoPict="0">
                <anchor moveWithCells="1" sizeWithCells="1">
                  <from>
                    <xdr:col>5</xdr:col>
                    <xdr:colOff>123825</xdr:colOff>
                    <xdr:row>92</xdr:row>
                    <xdr:rowOff>247650</xdr:rowOff>
                  </from>
                  <to>
                    <xdr:col>5</xdr:col>
                    <xdr:colOff>733425</xdr:colOff>
                    <xdr:row>92</xdr:row>
                    <xdr:rowOff>695325</xdr:rowOff>
                  </to>
                </anchor>
              </controlPr>
            </control>
          </mc:Choice>
        </mc:AlternateContent>
        <mc:AlternateContent xmlns:mc="http://schemas.openxmlformats.org/markup-compatibility/2006">
          <mc:Choice Requires="x14">
            <control shapeId="141410" r:id="rId51" name="Check Box 98">
              <controlPr defaultSize="0" autoFill="0" autoLine="0" autoPict="0">
                <anchor moveWithCells="1" sizeWithCells="1">
                  <from>
                    <xdr:col>5</xdr:col>
                    <xdr:colOff>123825</xdr:colOff>
                    <xdr:row>92</xdr:row>
                    <xdr:rowOff>247650</xdr:rowOff>
                  </from>
                  <to>
                    <xdr:col>5</xdr:col>
                    <xdr:colOff>733425</xdr:colOff>
                    <xdr:row>92</xdr:row>
                    <xdr:rowOff>695325</xdr:rowOff>
                  </to>
                </anchor>
              </controlPr>
            </control>
          </mc:Choice>
        </mc:AlternateContent>
        <mc:AlternateContent xmlns:mc="http://schemas.openxmlformats.org/markup-compatibility/2006">
          <mc:Choice Requires="x14">
            <control shapeId="141411" r:id="rId52" name="Check Box 99">
              <controlPr defaultSize="0" autoFill="0" autoLine="0" autoPict="0">
                <anchor moveWithCells="1" sizeWithCells="1">
                  <from>
                    <xdr:col>5</xdr:col>
                    <xdr:colOff>123825</xdr:colOff>
                    <xdr:row>92</xdr:row>
                    <xdr:rowOff>247650</xdr:rowOff>
                  </from>
                  <to>
                    <xdr:col>5</xdr:col>
                    <xdr:colOff>733425</xdr:colOff>
                    <xdr:row>92</xdr:row>
                    <xdr:rowOff>695325</xdr:rowOff>
                  </to>
                </anchor>
              </controlPr>
            </control>
          </mc:Choice>
        </mc:AlternateContent>
        <mc:AlternateContent xmlns:mc="http://schemas.openxmlformats.org/markup-compatibility/2006">
          <mc:Choice Requires="x14">
            <control shapeId="141412" r:id="rId53" name="Check Box 100">
              <controlPr defaultSize="0" autoFill="0" autoLine="0" autoPict="0">
                <anchor moveWithCells="1" sizeWithCells="1">
                  <from>
                    <xdr:col>5</xdr:col>
                    <xdr:colOff>85725</xdr:colOff>
                    <xdr:row>92</xdr:row>
                    <xdr:rowOff>628650</xdr:rowOff>
                  </from>
                  <to>
                    <xdr:col>5</xdr:col>
                    <xdr:colOff>1295400</xdr:colOff>
                    <xdr:row>92</xdr:row>
                    <xdr:rowOff>971550</xdr:rowOff>
                  </to>
                </anchor>
              </controlPr>
            </control>
          </mc:Choice>
        </mc:AlternateContent>
        <mc:AlternateContent xmlns:mc="http://schemas.openxmlformats.org/markup-compatibility/2006">
          <mc:Choice Requires="x14">
            <control shapeId="141429" r:id="rId54" name="Check Box 117">
              <controlPr defaultSize="0" autoFill="0" autoLine="0" autoPict="0">
                <anchor moveWithCells="1" sizeWithCells="1">
                  <from>
                    <xdr:col>6</xdr:col>
                    <xdr:colOff>142875</xdr:colOff>
                    <xdr:row>92</xdr:row>
                    <xdr:rowOff>200025</xdr:rowOff>
                  </from>
                  <to>
                    <xdr:col>6</xdr:col>
                    <xdr:colOff>1095375</xdr:colOff>
                    <xdr:row>92</xdr:row>
                    <xdr:rowOff>657225</xdr:rowOff>
                  </to>
                </anchor>
              </controlPr>
            </control>
          </mc:Choice>
        </mc:AlternateContent>
        <mc:AlternateContent xmlns:mc="http://schemas.openxmlformats.org/markup-compatibility/2006">
          <mc:Choice Requires="x14">
            <control shapeId="141430" r:id="rId55" name="Check Box 118">
              <controlPr defaultSize="0" autoFill="0" autoLine="0" autoPict="0">
                <anchor moveWithCells="1" sizeWithCells="1">
                  <from>
                    <xdr:col>6</xdr:col>
                    <xdr:colOff>85725</xdr:colOff>
                    <xdr:row>92</xdr:row>
                    <xdr:rowOff>657225</xdr:rowOff>
                  </from>
                  <to>
                    <xdr:col>6</xdr:col>
                    <xdr:colOff>1295400</xdr:colOff>
                    <xdr:row>92</xdr:row>
                    <xdr:rowOff>1038225</xdr:rowOff>
                  </to>
                </anchor>
              </controlPr>
            </control>
          </mc:Choice>
        </mc:AlternateContent>
        <mc:AlternateContent xmlns:mc="http://schemas.openxmlformats.org/markup-compatibility/2006">
          <mc:Choice Requires="x14">
            <control shapeId="141431" r:id="rId56" name="Check Box 119">
              <controlPr defaultSize="0" autoFill="0" autoLine="0" autoPict="0">
                <anchor moveWithCells="1" sizeWithCells="1">
                  <from>
                    <xdr:col>8</xdr:col>
                    <xdr:colOff>142875</xdr:colOff>
                    <xdr:row>92</xdr:row>
                    <xdr:rowOff>276225</xdr:rowOff>
                  </from>
                  <to>
                    <xdr:col>8</xdr:col>
                    <xdr:colOff>1095375</xdr:colOff>
                    <xdr:row>92</xdr:row>
                    <xdr:rowOff>638175</xdr:rowOff>
                  </to>
                </anchor>
              </controlPr>
            </control>
          </mc:Choice>
        </mc:AlternateContent>
        <mc:AlternateContent xmlns:mc="http://schemas.openxmlformats.org/markup-compatibility/2006">
          <mc:Choice Requires="x14">
            <control shapeId="141432" r:id="rId57" name="Check Box 120">
              <controlPr defaultSize="0" autoFill="0" autoLine="0" autoPict="0">
                <anchor moveWithCells="1" sizeWithCells="1">
                  <from>
                    <xdr:col>8</xdr:col>
                    <xdr:colOff>85725</xdr:colOff>
                    <xdr:row>92</xdr:row>
                    <xdr:rowOff>609600</xdr:rowOff>
                  </from>
                  <to>
                    <xdr:col>8</xdr:col>
                    <xdr:colOff>1295400</xdr:colOff>
                    <xdr:row>92</xdr:row>
                    <xdr:rowOff>1038225</xdr:rowOff>
                  </to>
                </anchor>
              </controlPr>
            </control>
          </mc:Choice>
        </mc:AlternateContent>
        <mc:AlternateContent xmlns:mc="http://schemas.openxmlformats.org/markup-compatibility/2006">
          <mc:Choice Requires="x14">
            <control shapeId="141433" r:id="rId58" name="Check Box 121">
              <controlPr defaultSize="0" autoFill="0" autoLine="0" autoPict="0">
                <anchor moveWithCells="1" sizeWithCells="1">
                  <from>
                    <xdr:col>6</xdr:col>
                    <xdr:colOff>66675</xdr:colOff>
                    <xdr:row>91</xdr:row>
                    <xdr:rowOff>38100</xdr:rowOff>
                  </from>
                  <to>
                    <xdr:col>6</xdr:col>
                    <xdr:colOff>447675</xdr:colOff>
                    <xdr:row>91</xdr:row>
                    <xdr:rowOff>523875</xdr:rowOff>
                  </to>
                </anchor>
              </controlPr>
            </control>
          </mc:Choice>
        </mc:AlternateContent>
        <mc:AlternateContent xmlns:mc="http://schemas.openxmlformats.org/markup-compatibility/2006">
          <mc:Choice Requires="x14">
            <control shapeId="141434" r:id="rId59" name="Check Box 122">
              <controlPr defaultSize="0" autoFill="0" autoLine="0" autoPict="0">
                <anchor moveWithCells="1" sizeWithCells="1">
                  <from>
                    <xdr:col>8</xdr:col>
                    <xdr:colOff>66675</xdr:colOff>
                    <xdr:row>91</xdr:row>
                    <xdr:rowOff>38100</xdr:rowOff>
                  </from>
                  <to>
                    <xdr:col>8</xdr:col>
                    <xdr:colOff>447675</xdr:colOff>
                    <xdr:row>91</xdr:row>
                    <xdr:rowOff>523875</xdr:rowOff>
                  </to>
                </anchor>
              </controlPr>
            </control>
          </mc:Choice>
        </mc:AlternateContent>
        <mc:AlternateContent xmlns:mc="http://schemas.openxmlformats.org/markup-compatibility/2006">
          <mc:Choice Requires="x14">
            <control shapeId="141435" r:id="rId60" name="Check Box 123">
              <controlPr defaultSize="0" autoFill="0" autoLine="0" autoPict="0">
                <anchor moveWithCells="1" sizeWithCells="1">
                  <from>
                    <xdr:col>6</xdr:col>
                    <xdr:colOff>1038225</xdr:colOff>
                    <xdr:row>91</xdr:row>
                    <xdr:rowOff>38100</xdr:rowOff>
                  </from>
                  <to>
                    <xdr:col>7</xdr:col>
                    <xdr:colOff>952500</xdr:colOff>
                    <xdr:row>91</xdr:row>
                    <xdr:rowOff>523875</xdr:rowOff>
                  </to>
                </anchor>
              </controlPr>
            </control>
          </mc:Choice>
        </mc:AlternateContent>
        <mc:AlternateContent xmlns:mc="http://schemas.openxmlformats.org/markup-compatibility/2006">
          <mc:Choice Requires="x14">
            <control shapeId="141436" r:id="rId61" name="Check Box 124">
              <controlPr defaultSize="0" autoFill="0" autoLine="0" autoPict="0">
                <anchor moveWithCells="1" sizeWithCells="1">
                  <from>
                    <xdr:col>8</xdr:col>
                    <xdr:colOff>638175</xdr:colOff>
                    <xdr:row>91</xdr:row>
                    <xdr:rowOff>38100</xdr:rowOff>
                  </from>
                  <to>
                    <xdr:col>8</xdr:col>
                    <xdr:colOff>1466850</xdr:colOff>
                    <xdr:row>91</xdr:row>
                    <xdr:rowOff>523875</xdr:rowOff>
                  </to>
                </anchor>
              </controlPr>
            </control>
          </mc:Choice>
        </mc:AlternateContent>
        <mc:AlternateContent xmlns:mc="http://schemas.openxmlformats.org/markup-compatibility/2006">
          <mc:Choice Requires="x14">
            <control shapeId="141437" r:id="rId62" name="Check Box 125">
              <controlPr defaultSize="0" autoFill="0" autoLine="0" autoPict="0">
                <anchor moveWithCells="1" sizeWithCells="1">
                  <from>
                    <xdr:col>6</xdr:col>
                    <xdr:colOff>57150</xdr:colOff>
                    <xdr:row>91</xdr:row>
                    <xdr:rowOff>542925</xdr:rowOff>
                  </from>
                  <to>
                    <xdr:col>6</xdr:col>
                    <xdr:colOff>533400</xdr:colOff>
                    <xdr:row>92</xdr:row>
                    <xdr:rowOff>180975</xdr:rowOff>
                  </to>
                </anchor>
              </controlPr>
            </control>
          </mc:Choice>
        </mc:AlternateContent>
        <mc:AlternateContent xmlns:mc="http://schemas.openxmlformats.org/markup-compatibility/2006">
          <mc:Choice Requires="x14">
            <control shapeId="141438" r:id="rId63" name="Check Box 126">
              <controlPr defaultSize="0" autoFill="0" autoLine="0" autoPict="0">
                <anchor moveWithCells="1" sizeWithCells="1">
                  <from>
                    <xdr:col>8</xdr:col>
                    <xdr:colOff>57150</xdr:colOff>
                    <xdr:row>91</xdr:row>
                    <xdr:rowOff>542925</xdr:rowOff>
                  </from>
                  <to>
                    <xdr:col>8</xdr:col>
                    <xdr:colOff>533400</xdr:colOff>
                    <xdr:row>92</xdr:row>
                    <xdr:rowOff>180975</xdr:rowOff>
                  </to>
                </anchor>
              </controlPr>
            </control>
          </mc:Choice>
        </mc:AlternateContent>
        <mc:AlternateContent xmlns:mc="http://schemas.openxmlformats.org/markup-compatibility/2006">
          <mc:Choice Requires="x14">
            <control shapeId="141439" r:id="rId64" name="Check Box 127">
              <controlPr defaultSize="0" autoFill="0" autoLine="0" autoPict="0">
                <anchor moveWithCells="1" sizeWithCells="1">
                  <from>
                    <xdr:col>6</xdr:col>
                    <xdr:colOff>1009650</xdr:colOff>
                    <xdr:row>91</xdr:row>
                    <xdr:rowOff>552450</xdr:rowOff>
                  </from>
                  <to>
                    <xdr:col>7</xdr:col>
                    <xdr:colOff>847725</xdr:colOff>
                    <xdr:row>92</xdr:row>
                    <xdr:rowOff>190500</xdr:rowOff>
                  </to>
                </anchor>
              </controlPr>
            </control>
          </mc:Choice>
        </mc:AlternateContent>
        <mc:AlternateContent xmlns:mc="http://schemas.openxmlformats.org/markup-compatibility/2006">
          <mc:Choice Requires="x14">
            <control shapeId="141440" r:id="rId65" name="Check Box 128">
              <controlPr defaultSize="0" autoFill="0" autoLine="0" autoPict="0">
                <anchor moveWithCells="1" sizeWithCells="1">
                  <from>
                    <xdr:col>8</xdr:col>
                    <xdr:colOff>657225</xdr:colOff>
                    <xdr:row>91</xdr:row>
                    <xdr:rowOff>552450</xdr:rowOff>
                  </from>
                  <to>
                    <xdr:col>8</xdr:col>
                    <xdr:colOff>1476375</xdr:colOff>
                    <xdr:row>92</xdr:row>
                    <xdr:rowOff>190500</xdr:rowOff>
                  </to>
                </anchor>
              </controlPr>
            </control>
          </mc:Choice>
        </mc:AlternateContent>
        <mc:AlternateContent xmlns:mc="http://schemas.openxmlformats.org/markup-compatibility/2006">
          <mc:Choice Requires="x14">
            <control shapeId="141441" r:id="rId66" name="Check Box 129">
              <controlPr defaultSize="0" autoFill="0" autoLine="0" autoPict="0">
                <anchor moveWithCells="1" sizeWithCells="1">
                  <from>
                    <xdr:col>5</xdr:col>
                    <xdr:colOff>66675</xdr:colOff>
                    <xdr:row>116</xdr:row>
                    <xdr:rowOff>38100</xdr:rowOff>
                  </from>
                  <to>
                    <xdr:col>5</xdr:col>
                    <xdr:colOff>447675</xdr:colOff>
                    <xdr:row>116</xdr:row>
                    <xdr:rowOff>523875</xdr:rowOff>
                  </to>
                </anchor>
              </controlPr>
            </control>
          </mc:Choice>
        </mc:AlternateContent>
        <mc:AlternateContent xmlns:mc="http://schemas.openxmlformats.org/markup-compatibility/2006">
          <mc:Choice Requires="x14">
            <control shapeId="141442" r:id="rId67" name="Check Box 130">
              <controlPr defaultSize="0" autoFill="0" autoLine="0" autoPict="0">
                <anchor moveWithCells="1" sizeWithCells="1">
                  <from>
                    <xdr:col>5</xdr:col>
                    <xdr:colOff>581025</xdr:colOff>
                    <xdr:row>116</xdr:row>
                    <xdr:rowOff>38100</xdr:rowOff>
                  </from>
                  <to>
                    <xdr:col>5</xdr:col>
                    <xdr:colOff>1104900</xdr:colOff>
                    <xdr:row>116</xdr:row>
                    <xdr:rowOff>523875</xdr:rowOff>
                  </to>
                </anchor>
              </controlPr>
            </control>
          </mc:Choice>
        </mc:AlternateContent>
        <mc:AlternateContent xmlns:mc="http://schemas.openxmlformats.org/markup-compatibility/2006">
          <mc:Choice Requires="x14">
            <control shapeId="141443" r:id="rId68" name="Check Box 131">
              <controlPr defaultSize="0" autoFill="0" autoLine="0" autoPict="0">
                <anchor moveWithCells="1" sizeWithCells="1">
                  <from>
                    <xdr:col>5</xdr:col>
                    <xdr:colOff>57150</xdr:colOff>
                    <xdr:row>116</xdr:row>
                    <xdr:rowOff>542925</xdr:rowOff>
                  </from>
                  <to>
                    <xdr:col>5</xdr:col>
                    <xdr:colOff>533400</xdr:colOff>
                    <xdr:row>117</xdr:row>
                    <xdr:rowOff>180975</xdr:rowOff>
                  </to>
                </anchor>
              </controlPr>
            </control>
          </mc:Choice>
        </mc:AlternateContent>
        <mc:AlternateContent xmlns:mc="http://schemas.openxmlformats.org/markup-compatibility/2006">
          <mc:Choice Requires="x14">
            <control shapeId="141444" r:id="rId69" name="Check Box 132">
              <controlPr defaultSize="0" autoFill="0" autoLine="0" autoPict="0">
                <anchor moveWithCells="1" sizeWithCells="1">
                  <from>
                    <xdr:col>5</xdr:col>
                    <xdr:colOff>590550</xdr:colOff>
                    <xdr:row>116</xdr:row>
                    <xdr:rowOff>552450</xdr:rowOff>
                  </from>
                  <to>
                    <xdr:col>6</xdr:col>
                    <xdr:colOff>0</xdr:colOff>
                    <xdr:row>117</xdr:row>
                    <xdr:rowOff>190500</xdr:rowOff>
                  </to>
                </anchor>
              </controlPr>
            </control>
          </mc:Choice>
        </mc:AlternateContent>
        <mc:AlternateContent xmlns:mc="http://schemas.openxmlformats.org/markup-compatibility/2006">
          <mc:Choice Requires="x14">
            <control shapeId="141445" r:id="rId70" name="Check Box 133">
              <controlPr defaultSize="0" autoFill="0" autoLine="0" autoPict="0">
                <anchor moveWithCells="1" sizeWithCells="1">
                  <from>
                    <xdr:col>5</xdr:col>
                    <xdr:colOff>123825</xdr:colOff>
                    <xdr:row>117</xdr:row>
                    <xdr:rowOff>247650</xdr:rowOff>
                  </from>
                  <to>
                    <xdr:col>5</xdr:col>
                    <xdr:colOff>733425</xdr:colOff>
                    <xdr:row>117</xdr:row>
                    <xdr:rowOff>695325</xdr:rowOff>
                  </to>
                </anchor>
              </controlPr>
            </control>
          </mc:Choice>
        </mc:AlternateContent>
        <mc:AlternateContent xmlns:mc="http://schemas.openxmlformats.org/markup-compatibility/2006">
          <mc:Choice Requires="x14">
            <control shapeId="141446" r:id="rId71" name="Check Box 134">
              <controlPr defaultSize="0" autoFill="0" autoLine="0" autoPict="0">
                <anchor moveWithCells="1" sizeWithCells="1">
                  <from>
                    <xdr:col>5</xdr:col>
                    <xdr:colOff>123825</xdr:colOff>
                    <xdr:row>117</xdr:row>
                    <xdr:rowOff>247650</xdr:rowOff>
                  </from>
                  <to>
                    <xdr:col>5</xdr:col>
                    <xdr:colOff>733425</xdr:colOff>
                    <xdr:row>117</xdr:row>
                    <xdr:rowOff>695325</xdr:rowOff>
                  </to>
                </anchor>
              </controlPr>
            </control>
          </mc:Choice>
        </mc:AlternateContent>
        <mc:AlternateContent xmlns:mc="http://schemas.openxmlformats.org/markup-compatibility/2006">
          <mc:Choice Requires="x14">
            <control shapeId="141447" r:id="rId72" name="Check Box 135">
              <controlPr defaultSize="0" autoFill="0" autoLine="0" autoPict="0">
                <anchor moveWithCells="1" sizeWithCells="1">
                  <from>
                    <xdr:col>5</xdr:col>
                    <xdr:colOff>123825</xdr:colOff>
                    <xdr:row>117</xdr:row>
                    <xdr:rowOff>247650</xdr:rowOff>
                  </from>
                  <to>
                    <xdr:col>5</xdr:col>
                    <xdr:colOff>733425</xdr:colOff>
                    <xdr:row>117</xdr:row>
                    <xdr:rowOff>695325</xdr:rowOff>
                  </to>
                </anchor>
              </controlPr>
            </control>
          </mc:Choice>
        </mc:AlternateContent>
        <mc:AlternateContent xmlns:mc="http://schemas.openxmlformats.org/markup-compatibility/2006">
          <mc:Choice Requires="x14">
            <control shapeId="141448" r:id="rId73" name="Check Box 136">
              <controlPr defaultSize="0" autoFill="0" autoLine="0" autoPict="0">
                <anchor moveWithCells="1" sizeWithCells="1">
                  <from>
                    <xdr:col>5</xdr:col>
                    <xdr:colOff>85725</xdr:colOff>
                    <xdr:row>117</xdr:row>
                    <xdr:rowOff>628650</xdr:rowOff>
                  </from>
                  <to>
                    <xdr:col>5</xdr:col>
                    <xdr:colOff>1295400</xdr:colOff>
                    <xdr:row>117</xdr:row>
                    <xdr:rowOff>971550</xdr:rowOff>
                  </to>
                </anchor>
              </controlPr>
            </control>
          </mc:Choice>
        </mc:AlternateContent>
        <mc:AlternateContent xmlns:mc="http://schemas.openxmlformats.org/markup-compatibility/2006">
          <mc:Choice Requires="x14">
            <control shapeId="141449" r:id="rId74" name="Check Box 137">
              <controlPr defaultSize="0" autoFill="0" autoLine="0" autoPict="0">
                <anchor moveWithCells="1" sizeWithCells="1">
                  <from>
                    <xdr:col>6</xdr:col>
                    <xdr:colOff>142875</xdr:colOff>
                    <xdr:row>117</xdr:row>
                    <xdr:rowOff>200025</xdr:rowOff>
                  </from>
                  <to>
                    <xdr:col>6</xdr:col>
                    <xdr:colOff>1095375</xdr:colOff>
                    <xdr:row>117</xdr:row>
                    <xdr:rowOff>657225</xdr:rowOff>
                  </to>
                </anchor>
              </controlPr>
            </control>
          </mc:Choice>
        </mc:AlternateContent>
        <mc:AlternateContent xmlns:mc="http://schemas.openxmlformats.org/markup-compatibility/2006">
          <mc:Choice Requires="x14">
            <control shapeId="141450" r:id="rId75" name="Check Box 138">
              <controlPr defaultSize="0" autoFill="0" autoLine="0" autoPict="0">
                <anchor moveWithCells="1" sizeWithCells="1">
                  <from>
                    <xdr:col>6</xdr:col>
                    <xdr:colOff>85725</xdr:colOff>
                    <xdr:row>117</xdr:row>
                    <xdr:rowOff>657225</xdr:rowOff>
                  </from>
                  <to>
                    <xdr:col>6</xdr:col>
                    <xdr:colOff>1295400</xdr:colOff>
                    <xdr:row>117</xdr:row>
                    <xdr:rowOff>1038225</xdr:rowOff>
                  </to>
                </anchor>
              </controlPr>
            </control>
          </mc:Choice>
        </mc:AlternateContent>
        <mc:AlternateContent xmlns:mc="http://schemas.openxmlformats.org/markup-compatibility/2006">
          <mc:Choice Requires="x14">
            <control shapeId="141451" r:id="rId76" name="Check Box 139">
              <controlPr defaultSize="0" autoFill="0" autoLine="0" autoPict="0">
                <anchor moveWithCells="1" sizeWithCells="1">
                  <from>
                    <xdr:col>8</xdr:col>
                    <xdr:colOff>142875</xdr:colOff>
                    <xdr:row>117</xdr:row>
                    <xdr:rowOff>276225</xdr:rowOff>
                  </from>
                  <to>
                    <xdr:col>8</xdr:col>
                    <xdr:colOff>1095375</xdr:colOff>
                    <xdr:row>117</xdr:row>
                    <xdr:rowOff>638175</xdr:rowOff>
                  </to>
                </anchor>
              </controlPr>
            </control>
          </mc:Choice>
        </mc:AlternateContent>
        <mc:AlternateContent xmlns:mc="http://schemas.openxmlformats.org/markup-compatibility/2006">
          <mc:Choice Requires="x14">
            <control shapeId="141452" r:id="rId77" name="Check Box 140">
              <controlPr defaultSize="0" autoFill="0" autoLine="0" autoPict="0">
                <anchor moveWithCells="1" sizeWithCells="1">
                  <from>
                    <xdr:col>8</xdr:col>
                    <xdr:colOff>85725</xdr:colOff>
                    <xdr:row>117</xdr:row>
                    <xdr:rowOff>609600</xdr:rowOff>
                  </from>
                  <to>
                    <xdr:col>8</xdr:col>
                    <xdr:colOff>1295400</xdr:colOff>
                    <xdr:row>117</xdr:row>
                    <xdr:rowOff>1038225</xdr:rowOff>
                  </to>
                </anchor>
              </controlPr>
            </control>
          </mc:Choice>
        </mc:AlternateContent>
        <mc:AlternateContent xmlns:mc="http://schemas.openxmlformats.org/markup-compatibility/2006">
          <mc:Choice Requires="x14">
            <control shapeId="141453" r:id="rId78" name="Check Box 141">
              <controlPr defaultSize="0" autoFill="0" autoLine="0" autoPict="0">
                <anchor moveWithCells="1" sizeWithCells="1">
                  <from>
                    <xdr:col>6</xdr:col>
                    <xdr:colOff>66675</xdr:colOff>
                    <xdr:row>116</xdr:row>
                    <xdr:rowOff>38100</xdr:rowOff>
                  </from>
                  <to>
                    <xdr:col>6</xdr:col>
                    <xdr:colOff>447675</xdr:colOff>
                    <xdr:row>116</xdr:row>
                    <xdr:rowOff>523875</xdr:rowOff>
                  </to>
                </anchor>
              </controlPr>
            </control>
          </mc:Choice>
        </mc:AlternateContent>
        <mc:AlternateContent xmlns:mc="http://schemas.openxmlformats.org/markup-compatibility/2006">
          <mc:Choice Requires="x14">
            <control shapeId="141454" r:id="rId79" name="Check Box 142">
              <controlPr defaultSize="0" autoFill="0" autoLine="0" autoPict="0">
                <anchor moveWithCells="1" sizeWithCells="1">
                  <from>
                    <xdr:col>8</xdr:col>
                    <xdr:colOff>66675</xdr:colOff>
                    <xdr:row>116</xdr:row>
                    <xdr:rowOff>38100</xdr:rowOff>
                  </from>
                  <to>
                    <xdr:col>8</xdr:col>
                    <xdr:colOff>447675</xdr:colOff>
                    <xdr:row>116</xdr:row>
                    <xdr:rowOff>523875</xdr:rowOff>
                  </to>
                </anchor>
              </controlPr>
            </control>
          </mc:Choice>
        </mc:AlternateContent>
        <mc:AlternateContent xmlns:mc="http://schemas.openxmlformats.org/markup-compatibility/2006">
          <mc:Choice Requires="x14">
            <control shapeId="141455" r:id="rId80" name="Check Box 143">
              <controlPr defaultSize="0" autoFill="0" autoLine="0" autoPict="0">
                <anchor moveWithCells="1" sizeWithCells="1">
                  <from>
                    <xdr:col>6</xdr:col>
                    <xdr:colOff>1038225</xdr:colOff>
                    <xdr:row>116</xdr:row>
                    <xdr:rowOff>38100</xdr:rowOff>
                  </from>
                  <to>
                    <xdr:col>7</xdr:col>
                    <xdr:colOff>952500</xdr:colOff>
                    <xdr:row>116</xdr:row>
                    <xdr:rowOff>523875</xdr:rowOff>
                  </to>
                </anchor>
              </controlPr>
            </control>
          </mc:Choice>
        </mc:AlternateContent>
        <mc:AlternateContent xmlns:mc="http://schemas.openxmlformats.org/markup-compatibility/2006">
          <mc:Choice Requires="x14">
            <control shapeId="141456" r:id="rId81" name="Check Box 144">
              <controlPr defaultSize="0" autoFill="0" autoLine="0" autoPict="0">
                <anchor moveWithCells="1" sizeWithCells="1">
                  <from>
                    <xdr:col>8</xdr:col>
                    <xdr:colOff>638175</xdr:colOff>
                    <xdr:row>116</xdr:row>
                    <xdr:rowOff>38100</xdr:rowOff>
                  </from>
                  <to>
                    <xdr:col>8</xdr:col>
                    <xdr:colOff>1466850</xdr:colOff>
                    <xdr:row>116</xdr:row>
                    <xdr:rowOff>523875</xdr:rowOff>
                  </to>
                </anchor>
              </controlPr>
            </control>
          </mc:Choice>
        </mc:AlternateContent>
        <mc:AlternateContent xmlns:mc="http://schemas.openxmlformats.org/markup-compatibility/2006">
          <mc:Choice Requires="x14">
            <control shapeId="141457" r:id="rId82" name="Check Box 145">
              <controlPr defaultSize="0" autoFill="0" autoLine="0" autoPict="0">
                <anchor moveWithCells="1" sizeWithCells="1">
                  <from>
                    <xdr:col>6</xdr:col>
                    <xdr:colOff>57150</xdr:colOff>
                    <xdr:row>116</xdr:row>
                    <xdr:rowOff>542925</xdr:rowOff>
                  </from>
                  <to>
                    <xdr:col>6</xdr:col>
                    <xdr:colOff>533400</xdr:colOff>
                    <xdr:row>117</xdr:row>
                    <xdr:rowOff>180975</xdr:rowOff>
                  </to>
                </anchor>
              </controlPr>
            </control>
          </mc:Choice>
        </mc:AlternateContent>
        <mc:AlternateContent xmlns:mc="http://schemas.openxmlformats.org/markup-compatibility/2006">
          <mc:Choice Requires="x14">
            <control shapeId="141458" r:id="rId83" name="Check Box 146">
              <controlPr defaultSize="0" autoFill="0" autoLine="0" autoPict="0">
                <anchor moveWithCells="1" sizeWithCells="1">
                  <from>
                    <xdr:col>8</xdr:col>
                    <xdr:colOff>57150</xdr:colOff>
                    <xdr:row>116</xdr:row>
                    <xdr:rowOff>542925</xdr:rowOff>
                  </from>
                  <to>
                    <xdr:col>8</xdr:col>
                    <xdr:colOff>533400</xdr:colOff>
                    <xdr:row>117</xdr:row>
                    <xdr:rowOff>180975</xdr:rowOff>
                  </to>
                </anchor>
              </controlPr>
            </control>
          </mc:Choice>
        </mc:AlternateContent>
        <mc:AlternateContent xmlns:mc="http://schemas.openxmlformats.org/markup-compatibility/2006">
          <mc:Choice Requires="x14">
            <control shapeId="141459" r:id="rId84" name="Check Box 147">
              <controlPr defaultSize="0" autoFill="0" autoLine="0" autoPict="0">
                <anchor moveWithCells="1" sizeWithCells="1">
                  <from>
                    <xdr:col>6</xdr:col>
                    <xdr:colOff>1009650</xdr:colOff>
                    <xdr:row>116</xdr:row>
                    <xdr:rowOff>552450</xdr:rowOff>
                  </from>
                  <to>
                    <xdr:col>7</xdr:col>
                    <xdr:colOff>847725</xdr:colOff>
                    <xdr:row>117</xdr:row>
                    <xdr:rowOff>190500</xdr:rowOff>
                  </to>
                </anchor>
              </controlPr>
            </control>
          </mc:Choice>
        </mc:AlternateContent>
        <mc:AlternateContent xmlns:mc="http://schemas.openxmlformats.org/markup-compatibility/2006">
          <mc:Choice Requires="x14">
            <control shapeId="141460" r:id="rId85" name="Check Box 148">
              <controlPr defaultSize="0" autoFill="0" autoLine="0" autoPict="0">
                <anchor moveWithCells="1" sizeWithCells="1">
                  <from>
                    <xdr:col>8</xdr:col>
                    <xdr:colOff>657225</xdr:colOff>
                    <xdr:row>116</xdr:row>
                    <xdr:rowOff>552450</xdr:rowOff>
                  </from>
                  <to>
                    <xdr:col>8</xdr:col>
                    <xdr:colOff>1476375</xdr:colOff>
                    <xdr:row>117</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G320:G324 JC320:JC324 SY320:SY324 ACU320:ACU324 AMQ320:AMQ324 AWM320:AWM324 BGI320:BGI324 BQE320:BQE324 CAA320:CAA324 CJW320:CJW324 CTS320:CTS324 DDO320:DDO324 DNK320:DNK324 DXG320:DXG324 EHC320:EHC324 EQY320:EQY324 FAU320:FAU324 FKQ320:FKQ324 FUM320:FUM324 GEI320:GEI324 GOE320:GOE324 GYA320:GYA324 HHW320:HHW324 HRS320:HRS324 IBO320:IBO324 ILK320:ILK324 IVG320:IVG324 JFC320:JFC324 JOY320:JOY324 JYU320:JYU324 KIQ320:KIQ324 KSM320:KSM324 LCI320:LCI324 LME320:LME324 LWA320:LWA324 MFW320:MFW324 MPS320:MPS324 MZO320:MZO324 NJK320:NJK324 NTG320:NTG324 ODC320:ODC324 OMY320:OMY324 OWU320:OWU324 PGQ320:PGQ324 PQM320:PQM324 QAI320:QAI324 QKE320:QKE324 QUA320:QUA324 RDW320:RDW324 RNS320:RNS324 RXO320:RXO324 SHK320:SHK324 SRG320:SRG324 TBC320:TBC324 TKY320:TKY324 TUU320:TUU324 UEQ320:UEQ324 UOM320:UOM324 UYI320:UYI324 VIE320:VIE324 VSA320:VSA324 WBW320:WBW324 WLS320:WLS324 WVO320:WVO324 G65856:G65860 JC65856:JC65860 SY65856:SY65860 ACU65856:ACU65860 AMQ65856:AMQ65860 AWM65856:AWM65860 BGI65856:BGI65860 BQE65856:BQE65860 CAA65856:CAA65860 CJW65856:CJW65860 CTS65856:CTS65860 DDO65856:DDO65860 DNK65856:DNK65860 DXG65856:DXG65860 EHC65856:EHC65860 EQY65856:EQY65860 FAU65856:FAU65860 FKQ65856:FKQ65860 FUM65856:FUM65860 GEI65856:GEI65860 GOE65856:GOE65860 GYA65856:GYA65860 HHW65856:HHW65860 HRS65856:HRS65860 IBO65856:IBO65860 ILK65856:ILK65860 IVG65856:IVG65860 JFC65856:JFC65860 JOY65856:JOY65860 JYU65856:JYU65860 KIQ65856:KIQ65860 KSM65856:KSM65860 LCI65856:LCI65860 LME65856:LME65860 LWA65856:LWA65860 MFW65856:MFW65860 MPS65856:MPS65860 MZO65856:MZO65860 NJK65856:NJK65860 NTG65856:NTG65860 ODC65856:ODC65860 OMY65856:OMY65860 OWU65856:OWU65860 PGQ65856:PGQ65860 PQM65856:PQM65860 QAI65856:QAI65860 QKE65856:QKE65860 QUA65856:QUA65860 RDW65856:RDW65860 RNS65856:RNS65860 RXO65856:RXO65860 SHK65856:SHK65860 SRG65856:SRG65860 TBC65856:TBC65860 TKY65856:TKY65860 TUU65856:TUU65860 UEQ65856:UEQ65860 UOM65856:UOM65860 UYI65856:UYI65860 VIE65856:VIE65860 VSA65856:VSA65860 WBW65856:WBW65860 WLS65856:WLS65860 WVO65856:WVO65860 G131392:G131396 JC131392:JC131396 SY131392:SY131396 ACU131392:ACU131396 AMQ131392:AMQ131396 AWM131392:AWM131396 BGI131392:BGI131396 BQE131392:BQE131396 CAA131392:CAA131396 CJW131392:CJW131396 CTS131392:CTS131396 DDO131392:DDO131396 DNK131392:DNK131396 DXG131392:DXG131396 EHC131392:EHC131396 EQY131392:EQY131396 FAU131392:FAU131396 FKQ131392:FKQ131396 FUM131392:FUM131396 GEI131392:GEI131396 GOE131392:GOE131396 GYA131392:GYA131396 HHW131392:HHW131396 HRS131392:HRS131396 IBO131392:IBO131396 ILK131392:ILK131396 IVG131392:IVG131396 JFC131392:JFC131396 JOY131392:JOY131396 JYU131392:JYU131396 KIQ131392:KIQ131396 KSM131392:KSM131396 LCI131392:LCI131396 LME131392:LME131396 LWA131392:LWA131396 MFW131392:MFW131396 MPS131392:MPS131396 MZO131392:MZO131396 NJK131392:NJK131396 NTG131392:NTG131396 ODC131392:ODC131396 OMY131392:OMY131396 OWU131392:OWU131396 PGQ131392:PGQ131396 PQM131392:PQM131396 QAI131392:QAI131396 QKE131392:QKE131396 QUA131392:QUA131396 RDW131392:RDW131396 RNS131392:RNS131396 RXO131392:RXO131396 SHK131392:SHK131396 SRG131392:SRG131396 TBC131392:TBC131396 TKY131392:TKY131396 TUU131392:TUU131396 UEQ131392:UEQ131396 UOM131392:UOM131396 UYI131392:UYI131396 VIE131392:VIE131396 VSA131392:VSA131396 WBW131392:WBW131396 WLS131392:WLS131396 WVO131392:WVO131396 G196928:G196932 JC196928:JC196932 SY196928:SY196932 ACU196928:ACU196932 AMQ196928:AMQ196932 AWM196928:AWM196932 BGI196928:BGI196932 BQE196928:BQE196932 CAA196928:CAA196932 CJW196928:CJW196932 CTS196928:CTS196932 DDO196928:DDO196932 DNK196928:DNK196932 DXG196928:DXG196932 EHC196928:EHC196932 EQY196928:EQY196932 FAU196928:FAU196932 FKQ196928:FKQ196932 FUM196928:FUM196932 GEI196928:GEI196932 GOE196928:GOE196932 GYA196928:GYA196932 HHW196928:HHW196932 HRS196928:HRS196932 IBO196928:IBO196932 ILK196928:ILK196932 IVG196928:IVG196932 JFC196928:JFC196932 JOY196928:JOY196932 JYU196928:JYU196932 KIQ196928:KIQ196932 KSM196928:KSM196932 LCI196928:LCI196932 LME196928:LME196932 LWA196928:LWA196932 MFW196928:MFW196932 MPS196928:MPS196932 MZO196928:MZO196932 NJK196928:NJK196932 NTG196928:NTG196932 ODC196928:ODC196932 OMY196928:OMY196932 OWU196928:OWU196932 PGQ196928:PGQ196932 PQM196928:PQM196932 QAI196928:QAI196932 QKE196928:QKE196932 QUA196928:QUA196932 RDW196928:RDW196932 RNS196928:RNS196932 RXO196928:RXO196932 SHK196928:SHK196932 SRG196928:SRG196932 TBC196928:TBC196932 TKY196928:TKY196932 TUU196928:TUU196932 UEQ196928:UEQ196932 UOM196928:UOM196932 UYI196928:UYI196932 VIE196928:VIE196932 VSA196928:VSA196932 WBW196928:WBW196932 WLS196928:WLS196932 WVO196928:WVO196932 G262464:G262468 JC262464:JC262468 SY262464:SY262468 ACU262464:ACU262468 AMQ262464:AMQ262468 AWM262464:AWM262468 BGI262464:BGI262468 BQE262464:BQE262468 CAA262464:CAA262468 CJW262464:CJW262468 CTS262464:CTS262468 DDO262464:DDO262468 DNK262464:DNK262468 DXG262464:DXG262468 EHC262464:EHC262468 EQY262464:EQY262468 FAU262464:FAU262468 FKQ262464:FKQ262468 FUM262464:FUM262468 GEI262464:GEI262468 GOE262464:GOE262468 GYA262464:GYA262468 HHW262464:HHW262468 HRS262464:HRS262468 IBO262464:IBO262468 ILK262464:ILK262468 IVG262464:IVG262468 JFC262464:JFC262468 JOY262464:JOY262468 JYU262464:JYU262468 KIQ262464:KIQ262468 KSM262464:KSM262468 LCI262464:LCI262468 LME262464:LME262468 LWA262464:LWA262468 MFW262464:MFW262468 MPS262464:MPS262468 MZO262464:MZO262468 NJK262464:NJK262468 NTG262464:NTG262468 ODC262464:ODC262468 OMY262464:OMY262468 OWU262464:OWU262468 PGQ262464:PGQ262468 PQM262464:PQM262468 QAI262464:QAI262468 QKE262464:QKE262468 QUA262464:QUA262468 RDW262464:RDW262468 RNS262464:RNS262468 RXO262464:RXO262468 SHK262464:SHK262468 SRG262464:SRG262468 TBC262464:TBC262468 TKY262464:TKY262468 TUU262464:TUU262468 UEQ262464:UEQ262468 UOM262464:UOM262468 UYI262464:UYI262468 VIE262464:VIE262468 VSA262464:VSA262468 WBW262464:WBW262468 WLS262464:WLS262468 WVO262464:WVO262468 G328000:G328004 JC328000:JC328004 SY328000:SY328004 ACU328000:ACU328004 AMQ328000:AMQ328004 AWM328000:AWM328004 BGI328000:BGI328004 BQE328000:BQE328004 CAA328000:CAA328004 CJW328000:CJW328004 CTS328000:CTS328004 DDO328000:DDO328004 DNK328000:DNK328004 DXG328000:DXG328004 EHC328000:EHC328004 EQY328000:EQY328004 FAU328000:FAU328004 FKQ328000:FKQ328004 FUM328000:FUM328004 GEI328000:GEI328004 GOE328000:GOE328004 GYA328000:GYA328004 HHW328000:HHW328004 HRS328000:HRS328004 IBO328000:IBO328004 ILK328000:ILK328004 IVG328000:IVG328004 JFC328000:JFC328004 JOY328000:JOY328004 JYU328000:JYU328004 KIQ328000:KIQ328004 KSM328000:KSM328004 LCI328000:LCI328004 LME328000:LME328004 LWA328000:LWA328004 MFW328000:MFW328004 MPS328000:MPS328004 MZO328000:MZO328004 NJK328000:NJK328004 NTG328000:NTG328004 ODC328000:ODC328004 OMY328000:OMY328004 OWU328000:OWU328004 PGQ328000:PGQ328004 PQM328000:PQM328004 QAI328000:QAI328004 QKE328000:QKE328004 QUA328000:QUA328004 RDW328000:RDW328004 RNS328000:RNS328004 RXO328000:RXO328004 SHK328000:SHK328004 SRG328000:SRG328004 TBC328000:TBC328004 TKY328000:TKY328004 TUU328000:TUU328004 UEQ328000:UEQ328004 UOM328000:UOM328004 UYI328000:UYI328004 VIE328000:VIE328004 VSA328000:VSA328004 WBW328000:WBW328004 WLS328000:WLS328004 WVO328000:WVO328004 G393536:G393540 JC393536:JC393540 SY393536:SY393540 ACU393536:ACU393540 AMQ393536:AMQ393540 AWM393536:AWM393540 BGI393536:BGI393540 BQE393536:BQE393540 CAA393536:CAA393540 CJW393536:CJW393540 CTS393536:CTS393540 DDO393536:DDO393540 DNK393536:DNK393540 DXG393536:DXG393540 EHC393536:EHC393540 EQY393536:EQY393540 FAU393536:FAU393540 FKQ393536:FKQ393540 FUM393536:FUM393540 GEI393536:GEI393540 GOE393536:GOE393540 GYA393536:GYA393540 HHW393536:HHW393540 HRS393536:HRS393540 IBO393536:IBO393540 ILK393536:ILK393540 IVG393536:IVG393540 JFC393536:JFC393540 JOY393536:JOY393540 JYU393536:JYU393540 KIQ393536:KIQ393540 KSM393536:KSM393540 LCI393536:LCI393540 LME393536:LME393540 LWA393536:LWA393540 MFW393536:MFW393540 MPS393536:MPS393540 MZO393536:MZO393540 NJK393536:NJK393540 NTG393536:NTG393540 ODC393536:ODC393540 OMY393536:OMY393540 OWU393536:OWU393540 PGQ393536:PGQ393540 PQM393536:PQM393540 QAI393536:QAI393540 QKE393536:QKE393540 QUA393536:QUA393540 RDW393536:RDW393540 RNS393536:RNS393540 RXO393536:RXO393540 SHK393536:SHK393540 SRG393536:SRG393540 TBC393536:TBC393540 TKY393536:TKY393540 TUU393536:TUU393540 UEQ393536:UEQ393540 UOM393536:UOM393540 UYI393536:UYI393540 VIE393536:VIE393540 VSA393536:VSA393540 WBW393536:WBW393540 WLS393536:WLS393540 WVO393536:WVO393540 G459072:G459076 JC459072:JC459076 SY459072:SY459076 ACU459072:ACU459076 AMQ459072:AMQ459076 AWM459072:AWM459076 BGI459072:BGI459076 BQE459072:BQE459076 CAA459072:CAA459076 CJW459072:CJW459076 CTS459072:CTS459076 DDO459072:DDO459076 DNK459072:DNK459076 DXG459072:DXG459076 EHC459072:EHC459076 EQY459072:EQY459076 FAU459072:FAU459076 FKQ459072:FKQ459076 FUM459072:FUM459076 GEI459072:GEI459076 GOE459072:GOE459076 GYA459072:GYA459076 HHW459072:HHW459076 HRS459072:HRS459076 IBO459072:IBO459076 ILK459072:ILK459076 IVG459072:IVG459076 JFC459072:JFC459076 JOY459072:JOY459076 JYU459072:JYU459076 KIQ459072:KIQ459076 KSM459072:KSM459076 LCI459072:LCI459076 LME459072:LME459076 LWA459072:LWA459076 MFW459072:MFW459076 MPS459072:MPS459076 MZO459072:MZO459076 NJK459072:NJK459076 NTG459072:NTG459076 ODC459072:ODC459076 OMY459072:OMY459076 OWU459072:OWU459076 PGQ459072:PGQ459076 PQM459072:PQM459076 QAI459072:QAI459076 QKE459072:QKE459076 QUA459072:QUA459076 RDW459072:RDW459076 RNS459072:RNS459076 RXO459072:RXO459076 SHK459072:SHK459076 SRG459072:SRG459076 TBC459072:TBC459076 TKY459072:TKY459076 TUU459072:TUU459076 UEQ459072:UEQ459076 UOM459072:UOM459076 UYI459072:UYI459076 VIE459072:VIE459076 VSA459072:VSA459076 WBW459072:WBW459076 WLS459072:WLS459076 WVO459072:WVO459076 G524608:G524612 JC524608:JC524612 SY524608:SY524612 ACU524608:ACU524612 AMQ524608:AMQ524612 AWM524608:AWM524612 BGI524608:BGI524612 BQE524608:BQE524612 CAA524608:CAA524612 CJW524608:CJW524612 CTS524608:CTS524612 DDO524608:DDO524612 DNK524608:DNK524612 DXG524608:DXG524612 EHC524608:EHC524612 EQY524608:EQY524612 FAU524608:FAU524612 FKQ524608:FKQ524612 FUM524608:FUM524612 GEI524608:GEI524612 GOE524608:GOE524612 GYA524608:GYA524612 HHW524608:HHW524612 HRS524608:HRS524612 IBO524608:IBO524612 ILK524608:ILK524612 IVG524608:IVG524612 JFC524608:JFC524612 JOY524608:JOY524612 JYU524608:JYU524612 KIQ524608:KIQ524612 KSM524608:KSM524612 LCI524608:LCI524612 LME524608:LME524612 LWA524608:LWA524612 MFW524608:MFW524612 MPS524608:MPS524612 MZO524608:MZO524612 NJK524608:NJK524612 NTG524608:NTG524612 ODC524608:ODC524612 OMY524608:OMY524612 OWU524608:OWU524612 PGQ524608:PGQ524612 PQM524608:PQM524612 QAI524608:QAI524612 QKE524608:QKE524612 QUA524608:QUA524612 RDW524608:RDW524612 RNS524608:RNS524612 RXO524608:RXO524612 SHK524608:SHK524612 SRG524608:SRG524612 TBC524608:TBC524612 TKY524608:TKY524612 TUU524608:TUU524612 UEQ524608:UEQ524612 UOM524608:UOM524612 UYI524608:UYI524612 VIE524608:VIE524612 VSA524608:VSA524612 WBW524608:WBW524612 WLS524608:WLS524612 WVO524608:WVO524612 G590144:G590148 JC590144:JC590148 SY590144:SY590148 ACU590144:ACU590148 AMQ590144:AMQ590148 AWM590144:AWM590148 BGI590144:BGI590148 BQE590144:BQE590148 CAA590144:CAA590148 CJW590144:CJW590148 CTS590144:CTS590148 DDO590144:DDO590148 DNK590144:DNK590148 DXG590144:DXG590148 EHC590144:EHC590148 EQY590144:EQY590148 FAU590144:FAU590148 FKQ590144:FKQ590148 FUM590144:FUM590148 GEI590144:GEI590148 GOE590144:GOE590148 GYA590144:GYA590148 HHW590144:HHW590148 HRS590144:HRS590148 IBO590144:IBO590148 ILK590144:ILK590148 IVG590144:IVG590148 JFC590144:JFC590148 JOY590144:JOY590148 JYU590144:JYU590148 KIQ590144:KIQ590148 KSM590144:KSM590148 LCI590144:LCI590148 LME590144:LME590148 LWA590144:LWA590148 MFW590144:MFW590148 MPS590144:MPS590148 MZO590144:MZO590148 NJK590144:NJK590148 NTG590144:NTG590148 ODC590144:ODC590148 OMY590144:OMY590148 OWU590144:OWU590148 PGQ590144:PGQ590148 PQM590144:PQM590148 QAI590144:QAI590148 QKE590144:QKE590148 QUA590144:QUA590148 RDW590144:RDW590148 RNS590144:RNS590148 RXO590144:RXO590148 SHK590144:SHK590148 SRG590144:SRG590148 TBC590144:TBC590148 TKY590144:TKY590148 TUU590144:TUU590148 UEQ590144:UEQ590148 UOM590144:UOM590148 UYI590144:UYI590148 VIE590144:VIE590148 VSA590144:VSA590148 WBW590144:WBW590148 WLS590144:WLS590148 WVO590144:WVO590148 G655680:G655684 JC655680:JC655684 SY655680:SY655684 ACU655680:ACU655684 AMQ655680:AMQ655684 AWM655680:AWM655684 BGI655680:BGI655684 BQE655680:BQE655684 CAA655680:CAA655684 CJW655680:CJW655684 CTS655680:CTS655684 DDO655680:DDO655684 DNK655680:DNK655684 DXG655680:DXG655684 EHC655680:EHC655684 EQY655680:EQY655684 FAU655680:FAU655684 FKQ655680:FKQ655684 FUM655680:FUM655684 GEI655680:GEI655684 GOE655680:GOE655684 GYA655680:GYA655684 HHW655680:HHW655684 HRS655680:HRS655684 IBO655680:IBO655684 ILK655680:ILK655684 IVG655680:IVG655684 JFC655680:JFC655684 JOY655680:JOY655684 JYU655680:JYU655684 KIQ655680:KIQ655684 KSM655680:KSM655684 LCI655680:LCI655684 LME655680:LME655684 LWA655680:LWA655684 MFW655680:MFW655684 MPS655680:MPS655684 MZO655680:MZO655684 NJK655680:NJK655684 NTG655680:NTG655684 ODC655680:ODC655684 OMY655680:OMY655684 OWU655680:OWU655684 PGQ655680:PGQ655684 PQM655680:PQM655684 QAI655680:QAI655684 QKE655680:QKE655684 QUA655680:QUA655684 RDW655680:RDW655684 RNS655680:RNS655684 RXO655680:RXO655684 SHK655680:SHK655684 SRG655680:SRG655684 TBC655680:TBC655684 TKY655680:TKY655684 TUU655680:TUU655684 UEQ655680:UEQ655684 UOM655680:UOM655684 UYI655680:UYI655684 VIE655680:VIE655684 VSA655680:VSA655684 WBW655680:WBW655684 WLS655680:WLS655684 WVO655680:WVO655684 G721216:G721220 JC721216:JC721220 SY721216:SY721220 ACU721216:ACU721220 AMQ721216:AMQ721220 AWM721216:AWM721220 BGI721216:BGI721220 BQE721216:BQE721220 CAA721216:CAA721220 CJW721216:CJW721220 CTS721216:CTS721220 DDO721216:DDO721220 DNK721216:DNK721220 DXG721216:DXG721220 EHC721216:EHC721220 EQY721216:EQY721220 FAU721216:FAU721220 FKQ721216:FKQ721220 FUM721216:FUM721220 GEI721216:GEI721220 GOE721216:GOE721220 GYA721216:GYA721220 HHW721216:HHW721220 HRS721216:HRS721220 IBO721216:IBO721220 ILK721216:ILK721220 IVG721216:IVG721220 JFC721216:JFC721220 JOY721216:JOY721220 JYU721216:JYU721220 KIQ721216:KIQ721220 KSM721216:KSM721220 LCI721216:LCI721220 LME721216:LME721220 LWA721216:LWA721220 MFW721216:MFW721220 MPS721216:MPS721220 MZO721216:MZO721220 NJK721216:NJK721220 NTG721216:NTG721220 ODC721216:ODC721220 OMY721216:OMY721220 OWU721216:OWU721220 PGQ721216:PGQ721220 PQM721216:PQM721220 QAI721216:QAI721220 QKE721216:QKE721220 QUA721216:QUA721220 RDW721216:RDW721220 RNS721216:RNS721220 RXO721216:RXO721220 SHK721216:SHK721220 SRG721216:SRG721220 TBC721216:TBC721220 TKY721216:TKY721220 TUU721216:TUU721220 UEQ721216:UEQ721220 UOM721216:UOM721220 UYI721216:UYI721220 VIE721216:VIE721220 VSA721216:VSA721220 WBW721216:WBW721220 WLS721216:WLS721220 WVO721216:WVO721220 G786752:G786756 JC786752:JC786756 SY786752:SY786756 ACU786752:ACU786756 AMQ786752:AMQ786756 AWM786752:AWM786756 BGI786752:BGI786756 BQE786752:BQE786756 CAA786752:CAA786756 CJW786752:CJW786756 CTS786752:CTS786756 DDO786752:DDO786756 DNK786752:DNK786756 DXG786752:DXG786756 EHC786752:EHC786756 EQY786752:EQY786756 FAU786752:FAU786756 FKQ786752:FKQ786756 FUM786752:FUM786756 GEI786752:GEI786756 GOE786752:GOE786756 GYA786752:GYA786756 HHW786752:HHW786756 HRS786752:HRS786756 IBO786752:IBO786756 ILK786752:ILK786756 IVG786752:IVG786756 JFC786752:JFC786756 JOY786752:JOY786756 JYU786752:JYU786756 KIQ786752:KIQ786756 KSM786752:KSM786756 LCI786752:LCI786756 LME786752:LME786756 LWA786752:LWA786756 MFW786752:MFW786756 MPS786752:MPS786756 MZO786752:MZO786756 NJK786752:NJK786756 NTG786752:NTG786756 ODC786752:ODC786756 OMY786752:OMY786756 OWU786752:OWU786756 PGQ786752:PGQ786756 PQM786752:PQM786756 QAI786752:QAI786756 QKE786752:QKE786756 QUA786752:QUA786756 RDW786752:RDW786756 RNS786752:RNS786756 RXO786752:RXO786756 SHK786752:SHK786756 SRG786752:SRG786756 TBC786752:TBC786756 TKY786752:TKY786756 TUU786752:TUU786756 UEQ786752:UEQ786756 UOM786752:UOM786756 UYI786752:UYI786756 VIE786752:VIE786756 VSA786752:VSA786756 WBW786752:WBW786756 WLS786752:WLS786756 WVO786752:WVO786756 G852288:G852292 JC852288:JC852292 SY852288:SY852292 ACU852288:ACU852292 AMQ852288:AMQ852292 AWM852288:AWM852292 BGI852288:BGI852292 BQE852288:BQE852292 CAA852288:CAA852292 CJW852288:CJW852292 CTS852288:CTS852292 DDO852288:DDO852292 DNK852288:DNK852292 DXG852288:DXG852292 EHC852288:EHC852292 EQY852288:EQY852292 FAU852288:FAU852292 FKQ852288:FKQ852292 FUM852288:FUM852292 GEI852288:GEI852292 GOE852288:GOE852292 GYA852288:GYA852292 HHW852288:HHW852292 HRS852288:HRS852292 IBO852288:IBO852292 ILK852288:ILK852292 IVG852288:IVG852292 JFC852288:JFC852292 JOY852288:JOY852292 JYU852288:JYU852292 KIQ852288:KIQ852292 KSM852288:KSM852292 LCI852288:LCI852292 LME852288:LME852292 LWA852288:LWA852292 MFW852288:MFW852292 MPS852288:MPS852292 MZO852288:MZO852292 NJK852288:NJK852292 NTG852288:NTG852292 ODC852288:ODC852292 OMY852288:OMY852292 OWU852288:OWU852292 PGQ852288:PGQ852292 PQM852288:PQM852292 QAI852288:QAI852292 QKE852288:QKE852292 QUA852288:QUA852292 RDW852288:RDW852292 RNS852288:RNS852292 RXO852288:RXO852292 SHK852288:SHK852292 SRG852288:SRG852292 TBC852288:TBC852292 TKY852288:TKY852292 TUU852288:TUU852292 UEQ852288:UEQ852292 UOM852288:UOM852292 UYI852288:UYI852292 VIE852288:VIE852292 VSA852288:VSA852292 WBW852288:WBW852292 WLS852288:WLS852292 WVO852288:WVO852292 G917824:G917828 JC917824:JC917828 SY917824:SY917828 ACU917824:ACU917828 AMQ917824:AMQ917828 AWM917824:AWM917828 BGI917824:BGI917828 BQE917824:BQE917828 CAA917824:CAA917828 CJW917824:CJW917828 CTS917824:CTS917828 DDO917824:DDO917828 DNK917824:DNK917828 DXG917824:DXG917828 EHC917824:EHC917828 EQY917824:EQY917828 FAU917824:FAU917828 FKQ917824:FKQ917828 FUM917824:FUM917828 GEI917824:GEI917828 GOE917824:GOE917828 GYA917824:GYA917828 HHW917824:HHW917828 HRS917824:HRS917828 IBO917824:IBO917828 ILK917824:ILK917828 IVG917824:IVG917828 JFC917824:JFC917828 JOY917824:JOY917828 JYU917824:JYU917828 KIQ917824:KIQ917828 KSM917824:KSM917828 LCI917824:LCI917828 LME917824:LME917828 LWA917824:LWA917828 MFW917824:MFW917828 MPS917824:MPS917828 MZO917824:MZO917828 NJK917824:NJK917828 NTG917824:NTG917828 ODC917824:ODC917828 OMY917824:OMY917828 OWU917824:OWU917828 PGQ917824:PGQ917828 PQM917824:PQM917828 QAI917824:QAI917828 QKE917824:QKE917828 QUA917824:QUA917828 RDW917824:RDW917828 RNS917824:RNS917828 RXO917824:RXO917828 SHK917824:SHK917828 SRG917824:SRG917828 TBC917824:TBC917828 TKY917824:TKY917828 TUU917824:TUU917828 UEQ917824:UEQ917828 UOM917824:UOM917828 UYI917824:UYI917828 VIE917824:VIE917828 VSA917824:VSA917828 WBW917824:WBW917828 WLS917824:WLS917828 WVO917824:WVO917828 G983360:G983364 JC983360:JC983364 SY983360:SY983364 ACU983360:ACU983364 AMQ983360:AMQ983364 AWM983360:AWM983364 BGI983360:BGI983364 BQE983360:BQE983364 CAA983360:CAA983364 CJW983360:CJW983364 CTS983360:CTS983364 DDO983360:DDO983364 DNK983360:DNK983364 DXG983360:DXG983364 EHC983360:EHC983364 EQY983360:EQY983364 FAU983360:FAU983364 FKQ983360:FKQ983364 FUM983360:FUM983364 GEI983360:GEI983364 GOE983360:GOE983364 GYA983360:GYA983364 HHW983360:HHW983364 HRS983360:HRS983364 IBO983360:IBO983364 ILK983360:ILK983364 IVG983360:IVG983364 JFC983360:JFC983364 JOY983360:JOY983364 JYU983360:JYU983364 KIQ983360:KIQ983364 KSM983360:KSM983364 LCI983360:LCI983364 LME983360:LME983364 LWA983360:LWA983364 MFW983360:MFW983364 MPS983360:MPS983364 MZO983360:MZO983364 NJK983360:NJK983364 NTG983360:NTG983364 ODC983360:ODC983364 OMY983360:OMY983364 OWU983360:OWU983364 PGQ983360:PGQ983364 PQM983360:PQM983364 QAI983360:QAI983364 QKE983360:QKE983364 QUA983360:QUA983364 RDW983360:RDW983364 RNS983360:RNS983364 RXO983360:RXO983364 SHK983360:SHK983364 SRG983360:SRG983364 TBC983360:TBC983364 TKY983360:TKY983364 TUU983360:TUU983364 UEQ983360:UEQ983364 UOM983360:UOM983364 UYI983360:UYI983364 VIE983360:VIE983364 VSA983360:VSA983364 WBW983360:WBW983364 WLS983360:WLS983364 WVO983360:WVO983364 E223 JA223 SW223 ACS223 AMO223 AWK223 BGG223 BQC223 BZY223 CJU223 CTQ223 DDM223 DNI223 DXE223 EHA223 EQW223 FAS223 FKO223 FUK223 GEG223 GOC223 GXY223 HHU223 HRQ223 IBM223 ILI223 IVE223 JFA223 JOW223 JYS223 KIO223 KSK223 LCG223 LMC223 LVY223 MFU223 MPQ223 MZM223 NJI223 NTE223 ODA223 OMW223 OWS223 PGO223 PQK223 QAG223 QKC223 QTY223 RDU223 RNQ223 RXM223 SHI223 SRE223 TBA223 TKW223 TUS223 UEO223 UOK223 UYG223 VIC223 VRY223 WBU223 WLQ223 WVM223 E65759 JA65759 SW65759 ACS65759 AMO65759 AWK65759 BGG65759 BQC65759 BZY65759 CJU65759 CTQ65759 DDM65759 DNI65759 DXE65759 EHA65759 EQW65759 FAS65759 FKO65759 FUK65759 GEG65759 GOC65759 GXY65759 HHU65759 HRQ65759 IBM65759 ILI65759 IVE65759 JFA65759 JOW65759 JYS65759 KIO65759 KSK65759 LCG65759 LMC65759 LVY65759 MFU65759 MPQ65759 MZM65759 NJI65759 NTE65759 ODA65759 OMW65759 OWS65759 PGO65759 PQK65759 QAG65759 QKC65759 QTY65759 RDU65759 RNQ65759 RXM65759 SHI65759 SRE65759 TBA65759 TKW65759 TUS65759 UEO65759 UOK65759 UYG65759 VIC65759 VRY65759 WBU65759 WLQ65759 WVM65759 E131295 JA131295 SW131295 ACS131295 AMO131295 AWK131295 BGG131295 BQC131295 BZY131295 CJU131295 CTQ131295 DDM131295 DNI131295 DXE131295 EHA131295 EQW131295 FAS131295 FKO131295 FUK131295 GEG131295 GOC131295 GXY131295 HHU131295 HRQ131295 IBM131295 ILI131295 IVE131295 JFA131295 JOW131295 JYS131295 KIO131295 KSK131295 LCG131295 LMC131295 LVY131295 MFU131295 MPQ131295 MZM131295 NJI131295 NTE131295 ODA131295 OMW131295 OWS131295 PGO131295 PQK131295 QAG131295 QKC131295 QTY131295 RDU131295 RNQ131295 RXM131295 SHI131295 SRE131295 TBA131295 TKW131295 TUS131295 UEO131295 UOK131295 UYG131295 VIC131295 VRY131295 WBU131295 WLQ131295 WVM131295 E196831 JA196831 SW196831 ACS196831 AMO196831 AWK196831 BGG196831 BQC196831 BZY196831 CJU196831 CTQ196831 DDM196831 DNI196831 DXE196831 EHA196831 EQW196831 FAS196831 FKO196831 FUK196831 GEG196831 GOC196831 GXY196831 HHU196831 HRQ196831 IBM196831 ILI196831 IVE196831 JFA196831 JOW196831 JYS196831 KIO196831 KSK196831 LCG196831 LMC196831 LVY196831 MFU196831 MPQ196831 MZM196831 NJI196831 NTE196831 ODA196831 OMW196831 OWS196831 PGO196831 PQK196831 QAG196831 QKC196831 QTY196831 RDU196831 RNQ196831 RXM196831 SHI196831 SRE196831 TBA196831 TKW196831 TUS196831 UEO196831 UOK196831 UYG196831 VIC196831 VRY196831 WBU196831 WLQ196831 WVM196831 E262367 JA262367 SW262367 ACS262367 AMO262367 AWK262367 BGG262367 BQC262367 BZY262367 CJU262367 CTQ262367 DDM262367 DNI262367 DXE262367 EHA262367 EQW262367 FAS262367 FKO262367 FUK262367 GEG262367 GOC262367 GXY262367 HHU262367 HRQ262367 IBM262367 ILI262367 IVE262367 JFA262367 JOW262367 JYS262367 KIO262367 KSK262367 LCG262367 LMC262367 LVY262367 MFU262367 MPQ262367 MZM262367 NJI262367 NTE262367 ODA262367 OMW262367 OWS262367 PGO262367 PQK262367 QAG262367 QKC262367 QTY262367 RDU262367 RNQ262367 RXM262367 SHI262367 SRE262367 TBA262367 TKW262367 TUS262367 UEO262367 UOK262367 UYG262367 VIC262367 VRY262367 WBU262367 WLQ262367 WVM262367 E327903 JA327903 SW327903 ACS327903 AMO327903 AWK327903 BGG327903 BQC327903 BZY327903 CJU327903 CTQ327903 DDM327903 DNI327903 DXE327903 EHA327903 EQW327903 FAS327903 FKO327903 FUK327903 GEG327903 GOC327903 GXY327903 HHU327903 HRQ327903 IBM327903 ILI327903 IVE327903 JFA327903 JOW327903 JYS327903 KIO327903 KSK327903 LCG327903 LMC327903 LVY327903 MFU327903 MPQ327903 MZM327903 NJI327903 NTE327903 ODA327903 OMW327903 OWS327903 PGO327903 PQK327903 QAG327903 QKC327903 QTY327903 RDU327903 RNQ327903 RXM327903 SHI327903 SRE327903 TBA327903 TKW327903 TUS327903 UEO327903 UOK327903 UYG327903 VIC327903 VRY327903 WBU327903 WLQ327903 WVM327903 E393439 JA393439 SW393439 ACS393439 AMO393439 AWK393439 BGG393439 BQC393439 BZY393439 CJU393439 CTQ393439 DDM393439 DNI393439 DXE393439 EHA393439 EQW393439 FAS393439 FKO393439 FUK393439 GEG393439 GOC393439 GXY393439 HHU393439 HRQ393439 IBM393439 ILI393439 IVE393439 JFA393439 JOW393439 JYS393439 KIO393439 KSK393439 LCG393439 LMC393439 LVY393439 MFU393439 MPQ393439 MZM393439 NJI393439 NTE393439 ODA393439 OMW393439 OWS393439 PGO393439 PQK393439 QAG393439 QKC393439 QTY393439 RDU393439 RNQ393439 RXM393439 SHI393439 SRE393439 TBA393439 TKW393439 TUS393439 UEO393439 UOK393439 UYG393439 VIC393439 VRY393439 WBU393439 WLQ393439 WVM393439 E458975 JA458975 SW458975 ACS458975 AMO458975 AWK458975 BGG458975 BQC458975 BZY458975 CJU458975 CTQ458975 DDM458975 DNI458975 DXE458975 EHA458975 EQW458975 FAS458975 FKO458975 FUK458975 GEG458975 GOC458975 GXY458975 HHU458975 HRQ458975 IBM458975 ILI458975 IVE458975 JFA458975 JOW458975 JYS458975 KIO458975 KSK458975 LCG458975 LMC458975 LVY458975 MFU458975 MPQ458975 MZM458975 NJI458975 NTE458975 ODA458975 OMW458975 OWS458975 PGO458975 PQK458975 QAG458975 QKC458975 QTY458975 RDU458975 RNQ458975 RXM458975 SHI458975 SRE458975 TBA458975 TKW458975 TUS458975 UEO458975 UOK458975 UYG458975 VIC458975 VRY458975 WBU458975 WLQ458975 WVM458975 E524511 JA524511 SW524511 ACS524511 AMO524511 AWK524511 BGG524511 BQC524511 BZY524511 CJU524511 CTQ524511 DDM524511 DNI524511 DXE524511 EHA524511 EQW524511 FAS524511 FKO524511 FUK524511 GEG524511 GOC524511 GXY524511 HHU524511 HRQ524511 IBM524511 ILI524511 IVE524511 JFA524511 JOW524511 JYS524511 KIO524511 KSK524511 LCG524511 LMC524511 LVY524511 MFU524511 MPQ524511 MZM524511 NJI524511 NTE524511 ODA524511 OMW524511 OWS524511 PGO524511 PQK524511 QAG524511 QKC524511 QTY524511 RDU524511 RNQ524511 RXM524511 SHI524511 SRE524511 TBA524511 TKW524511 TUS524511 UEO524511 UOK524511 UYG524511 VIC524511 VRY524511 WBU524511 WLQ524511 WVM524511 E590047 JA590047 SW590047 ACS590047 AMO590047 AWK590047 BGG590047 BQC590047 BZY590047 CJU590047 CTQ590047 DDM590047 DNI590047 DXE590047 EHA590047 EQW590047 FAS590047 FKO590047 FUK590047 GEG590047 GOC590047 GXY590047 HHU590047 HRQ590047 IBM590047 ILI590047 IVE590047 JFA590047 JOW590047 JYS590047 KIO590047 KSK590047 LCG590047 LMC590047 LVY590047 MFU590047 MPQ590047 MZM590047 NJI590047 NTE590047 ODA590047 OMW590047 OWS590047 PGO590047 PQK590047 QAG590047 QKC590047 QTY590047 RDU590047 RNQ590047 RXM590047 SHI590047 SRE590047 TBA590047 TKW590047 TUS590047 UEO590047 UOK590047 UYG590047 VIC590047 VRY590047 WBU590047 WLQ590047 WVM590047 E655583 JA655583 SW655583 ACS655583 AMO655583 AWK655583 BGG655583 BQC655583 BZY655583 CJU655583 CTQ655583 DDM655583 DNI655583 DXE655583 EHA655583 EQW655583 FAS655583 FKO655583 FUK655583 GEG655583 GOC655583 GXY655583 HHU655583 HRQ655583 IBM655583 ILI655583 IVE655583 JFA655583 JOW655583 JYS655583 KIO655583 KSK655583 LCG655583 LMC655583 LVY655583 MFU655583 MPQ655583 MZM655583 NJI655583 NTE655583 ODA655583 OMW655583 OWS655583 PGO655583 PQK655583 QAG655583 QKC655583 QTY655583 RDU655583 RNQ655583 RXM655583 SHI655583 SRE655583 TBA655583 TKW655583 TUS655583 UEO655583 UOK655583 UYG655583 VIC655583 VRY655583 WBU655583 WLQ655583 WVM655583 E721119 JA721119 SW721119 ACS721119 AMO721119 AWK721119 BGG721119 BQC721119 BZY721119 CJU721119 CTQ721119 DDM721119 DNI721119 DXE721119 EHA721119 EQW721119 FAS721119 FKO721119 FUK721119 GEG721119 GOC721119 GXY721119 HHU721119 HRQ721119 IBM721119 ILI721119 IVE721119 JFA721119 JOW721119 JYS721119 KIO721119 KSK721119 LCG721119 LMC721119 LVY721119 MFU721119 MPQ721119 MZM721119 NJI721119 NTE721119 ODA721119 OMW721119 OWS721119 PGO721119 PQK721119 QAG721119 QKC721119 QTY721119 RDU721119 RNQ721119 RXM721119 SHI721119 SRE721119 TBA721119 TKW721119 TUS721119 UEO721119 UOK721119 UYG721119 VIC721119 VRY721119 WBU721119 WLQ721119 WVM721119 E786655 JA786655 SW786655 ACS786655 AMO786655 AWK786655 BGG786655 BQC786655 BZY786655 CJU786655 CTQ786655 DDM786655 DNI786655 DXE786655 EHA786655 EQW786655 FAS786655 FKO786655 FUK786655 GEG786655 GOC786655 GXY786655 HHU786655 HRQ786655 IBM786655 ILI786655 IVE786655 JFA786655 JOW786655 JYS786655 KIO786655 KSK786655 LCG786655 LMC786655 LVY786655 MFU786655 MPQ786655 MZM786655 NJI786655 NTE786655 ODA786655 OMW786655 OWS786655 PGO786655 PQK786655 QAG786655 QKC786655 QTY786655 RDU786655 RNQ786655 RXM786655 SHI786655 SRE786655 TBA786655 TKW786655 TUS786655 UEO786655 UOK786655 UYG786655 VIC786655 VRY786655 WBU786655 WLQ786655 WVM786655 E852191 JA852191 SW852191 ACS852191 AMO852191 AWK852191 BGG852191 BQC852191 BZY852191 CJU852191 CTQ852191 DDM852191 DNI852191 DXE852191 EHA852191 EQW852191 FAS852191 FKO852191 FUK852191 GEG852191 GOC852191 GXY852191 HHU852191 HRQ852191 IBM852191 ILI852191 IVE852191 JFA852191 JOW852191 JYS852191 KIO852191 KSK852191 LCG852191 LMC852191 LVY852191 MFU852191 MPQ852191 MZM852191 NJI852191 NTE852191 ODA852191 OMW852191 OWS852191 PGO852191 PQK852191 QAG852191 QKC852191 QTY852191 RDU852191 RNQ852191 RXM852191 SHI852191 SRE852191 TBA852191 TKW852191 TUS852191 UEO852191 UOK852191 UYG852191 VIC852191 VRY852191 WBU852191 WLQ852191 WVM852191 E917727 JA917727 SW917727 ACS917727 AMO917727 AWK917727 BGG917727 BQC917727 BZY917727 CJU917727 CTQ917727 DDM917727 DNI917727 DXE917727 EHA917727 EQW917727 FAS917727 FKO917727 FUK917727 GEG917727 GOC917727 GXY917727 HHU917727 HRQ917727 IBM917727 ILI917727 IVE917727 JFA917727 JOW917727 JYS917727 KIO917727 KSK917727 LCG917727 LMC917727 LVY917727 MFU917727 MPQ917727 MZM917727 NJI917727 NTE917727 ODA917727 OMW917727 OWS917727 PGO917727 PQK917727 QAG917727 QKC917727 QTY917727 RDU917727 RNQ917727 RXM917727 SHI917727 SRE917727 TBA917727 TKW917727 TUS917727 UEO917727 UOK917727 UYG917727 VIC917727 VRY917727 WBU917727 WLQ917727 WVM917727 E983263 JA983263 SW983263 ACS983263 AMO983263 AWK983263 BGG983263 BQC983263 BZY983263 CJU983263 CTQ983263 DDM983263 DNI983263 DXE983263 EHA983263 EQW983263 FAS983263 FKO983263 FUK983263 GEG983263 GOC983263 GXY983263 HHU983263 HRQ983263 IBM983263 ILI983263 IVE983263 JFA983263 JOW983263 JYS983263 KIO983263 KSK983263 LCG983263 LMC983263 LVY983263 MFU983263 MPQ983263 MZM983263 NJI983263 NTE983263 ODA983263 OMW983263 OWS983263 PGO983263 PQK983263 QAG983263 QKC983263 QTY983263 RDU983263 RNQ983263 RXM983263 SHI983263 SRE983263 TBA983263 TKW983263 TUS983263 UEO983263 UOK983263 UYG983263 VIC983263 VRY983263 WBU983263 WLQ983263 WVM983263 E187 JA187 SW187 ACS187 AMO187 AWK187 BGG187 BQC187 BZY187 CJU187 CTQ187 DDM187 DNI187 DXE187 EHA187 EQW187 FAS187 FKO187 FUK187 GEG187 GOC187 GXY187 HHU187 HRQ187 IBM187 ILI187 IVE187 JFA187 JOW187 JYS187 KIO187 KSK187 LCG187 LMC187 LVY187 MFU187 MPQ187 MZM187 NJI187 NTE187 ODA187 OMW187 OWS187 PGO187 PQK187 QAG187 QKC187 QTY187 RDU187 RNQ187 RXM187 SHI187 SRE187 TBA187 TKW187 TUS187 UEO187 UOK187 UYG187 VIC187 VRY187 WBU187 WLQ187 WVM187 E65723 JA65723 SW65723 ACS65723 AMO65723 AWK65723 BGG65723 BQC65723 BZY65723 CJU65723 CTQ65723 DDM65723 DNI65723 DXE65723 EHA65723 EQW65723 FAS65723 FKO65723 FUK65723 GEG65723 GOC65723 GXY65723 HHU65723 HRQ65723 IBM65723 ILI65723 IVE65723 JFA65723 JOW65723 JYS65723 KIO65723 KSK65723 LCG65723 LMC65723 LVY65723 MFU65723 MPQ65723 MZM65723 NJI65723 NTE65723 ODA65723 OMW65723 OWS65723 PGO65723 PQK65723 QAG65723 QKC65723 QTY65723 RDU65723 RNQ65723 RXM65723 SHI65723 SRE65723 TBA65723 TKW65723 TUS65723 UEO65723 UOK65723 UYG65723 VIC65723 VRY65723 WBU65723 WLQ65723 WVM65723 E131259 JA131259 SW131259 ACS131259 AMO131259 AWK131259 BGG131259 BQC131259 BZY131259 CJU131259 CTQ131259 DDM131259 DNI131259 DXE131259 EHA131259 EQW131259 FAS131259 FKO131259 FUK131259 GEG131259 GOC131259 GXY131259 HHU131259 HRQ131259 IBM131259 ILI131259 IVE131259 JFA131259 JOW131259 JYS131259 KIO131259 KSK131259 LCG131259 LMC131259 LVY131259 MFU131259 MPQ131259 MZM131259 NJI131259 NTE131259 ODA131259 OMW131259 OWS131259 PGO131259 PQK131259 QAG131259 QKC131259 QTY131259 RDU131259 RNQ131259 RXM131259 SHI131259 SRE131259 TBA131259 TKW131259 TUS131259 UEO131259 UOK131259 UYG131259 VIC131259 VRY131259 WBU131259 WLQ131259 WVM131259 E196795 JA196795 SW196795 ACS196795 AMO196795 AWK196795 BGG196795 BQC196795 BZY196795 CJU196795 CTQ196795 DDM196795 DNI196795 DXE196795 EHA196795 EQW196795 FAS196795 FKO196795 FUK196795 GEG196795 GOC196795 GXY196795 HHU196795 HRQ196795 IBM196795 ILI196795 IVE196795 JFA196795 JOW196795 JYS196795 KIO196795 KSK196795 LCG196795 LMC196795 LVY196795 MFU196795 MPQ196795 MZM196795 NJI196795 NTE196795 ODA196795 OMW196795 OWS196795 PGO196795 PQK196795 QAG196795 QKC196795 QTY196795 RDU196795 RNQ196795 RXM196795 SHI196795 SRE196795 TBA196795 TKW196795 TUS196795 UEO196795 UOK196795 UYG196795 VIC196795 VRY196795 WBU196795 WLQ196795 WVM196795 E262331 JA262331 SW262331 ACS262331 AMO262331 AWK262331 BGG262331 BQC262331 BZY262331 CJU262331 CTQ262331 DDM262331 DNI262331 DXE262331 EHA262331 EQW262331 FAS262331 FKO262331 FUK262331 GEG262331 GOC262331 GXY262331 HHU262331 HRQ262331 IBM262331 ILI262331 IVE262331 JFA262331 JOW262331 JYS262331 KIO262331 KSK262331 LCG262331 LMC262331 LVY262331 MFU262331 MPQ262331 MZM262331 NJI262331 NTE262331 ODA262331 OMW262331 OWS262331 PGO262331 PQK262331 QAG262331 QKC262331 QTY262331 RDU262331 RNQ262331 RXM262331 SHI262331 SRE262331 TBA262331 TKW262331 TUS262331 UEO262331 UOK262331 UYG262331 VIC262331 VRY262331 WBU262331 WLQ262331 WVM262331 E327867 JA327867 SW327867 ACS327867 AMO327867 AWK327867 BGG327867 BQC327867 BZY327867 CJU327867 CTQ327867 DDM327867 DNI327867 DXE327867 EHA327867 EQW327867 FAS327867 FKO327867 FUK327867 GEG327867 GOC327867 GXY327867 HHU327867 HRQ327867 IBM327867 ILI327867 IVE327867 JFA327867 JOW327867 JYS327867 KIO327867 KSK327867 LCG327867 LMC327867 LVY327867 MFU327867 MPQ327867 MZM327867 NJI327867 NTE327867 ODA327867 OMW327867 OWS327867 PGO327867 PQK327867 QAG327867 QKC327867 QTY327867 RDU327867 RNQ327867 RXM327867 SHI327867 SRE327867 TBA327867 TKW327867 TUS327867 UEO327867 UOK327867 UYG327867 VIC327867 VRY327867 WBU327867 WLQ327867 WVM327867 E393403 JA393403 SW393403 ACS393403 AMO393403 AWK393403 BGG393403 BQC393403 BZY393403 CJU393403 CTQ393403 DDM393403 DNI393403 DXE393403 EHA393403 EQW393403 FAS393403 FKO393403 FUK393403 GEG393403 GOC393403 GXY393403 HHU393403 HRQ393403 IBM393403 ILI393403 IVE393403 JFA393403 JOW393403 JYS393403 KIO393403 KSK393403 LCG393403 LMC393403 LVY393403 MFU393403 MPQ393403 MZM393403 NJI393403 NTE393403 ODA393403 OMW393403 OWS393403 PGO393403 PQK393403 QAG393403 QKC393403 QTY393403 RDU393403 RNQ393403 RXM393403 SHI393403 SRE393403 TBA393403 TKW393403 TUS393403 UEO393403 UOK393403 UYG393403 VIC393403 VRY393403 WBU393403 WLQ393403 WVM393403 E458939 JA458939 SW458939 ACS458939 AMO458939 AWK458939 BGG458939 BQC458939 BZY458939 CJU458939 CTQ458939 DDM458939 DNI458939 DXE458939 EHA458939 EQW458939 FAS458939 FKO458939 FUK458939 GEG458939 GOC458939 GXY458939 HHU458939 HRQ458939 IBM458939 ILI458939 IVE458939 JFA458939 JOW458939 JYS458939 KIO458939 KSK458939 LCG458939 LMC458939 LVY458939 MFU458939 MPQ458939 MZM458939 NJI458939 NTE458939 ODA458939 OMW458939 OWS458939 PGO458939 PQK458939 QAG458939 QKC458939 QTY458939 RDU458939 RNQ458939 RXM458939 SHI458939 SRE458939 TBA458939 TKW458939 TUS458939 UEO458939 UOK458939 UYG458939 VIC458939 VRY458939 WBU458939 WLQ458939 WVM458939 E524475 JA524475 SW524475 ACS524475 AMO524475 AWK524475 BGG524475 BQC524475 BZY524475 CJU524475 CTQ524475 DDM524475 DNI524475 DXE524475 EHA524475 EQW524475 FAS524475 FKO524475 FUK524475 GEG524475 GOC524475 GXY524475 HHU524475 HRQ524475 IBM524475 ILI524475 IVE524475 JFA524475 JOW524475 JYS524475 KIO524475 KSK524475 LCG524475 LMC524475 LVY524475 MFU524475 MPQ524475 MZM524475 NJI524475 NTE524475 ODA524475 OMW524475 OWS524475 PGO524475 PQK524475 QAG524475 QKC524475 QTY524475 RDU524475 RNQ524475 RXM524475 SHI524475 SRE524475 TBA524475 TKW524475 TUS524475 UEO524475 UOK524475 UYG524475 VIC524475 VRY524475 WBU524475 WLQ524475 WVM524475 E590011 JA590011 SW590011 ACS590011 AMO590011 AWK590011 BGG590011 BQC590011 BZY590011 CJU590011 CTQ590011 DDM590011 DNI590011 DXE590011 EHA590011 EQW590011 FAS590011 FKO590011 FUK590011 GEG590011 GOC590011 GXY590011 HHU590011 HRQ590011 IBM590011 ILI590011 IVE590011 JFA590011 JOW590011 JYS590011 KIO590011 KSK590011 LCG590011 LMC590011 LVY590011 MFU590011 MPQ590011 MZM590011 NJI590011 NTE590011 ODA590011 OMW590011 OWS590011 PGO590011 PQK590011 QAG590011 QKC590011 QTY590011 RDU590011 RNQ590011 RXM590011 SHI590011 SRE590011 TBA590011 TKW590011 TUS590011 UEO590011 UOK590011 UYG590011 VIC590011 VRY590011 WBU590011 WLQ590011 WVM590011 E655547 JA655547 SW655547 ACS655547 AMO655547 AWK655547 BGG655547 BQC655547 BZY655547 CJU655547 CTQ655547 DDM655547 DNI655547 DXE655547 EHA655547 EQW655547 FAS655547 FKO655547 FUK655547 GEG655547 GOC655547 GXY655547 HHU655547 HRQ655547 IBM655547 ILI655547 IVE655547 JFA655547 JOW655547 JYS655547 KIO655547 KSK655547 LCG655547 LMC655547 LVY655547 MFU655547 MPQ655547 MZM655547 NJI655547 NTE655547 ODA655547 OMW655547 OWS655547 PGO655547 PQK655547 QAG655547 QKC655547 QTY655547 RDU655547 RNQ655547 RXM655547 SHI655547 SRE655547 TBA655547 TKW655547 TUS655547 UEO655547 UOK655547 UYG655547 VIC655547 VRY655547 WBU655547 WLQ655547 WVM655547 E721083 JA721083 SW721083 ACS721083 AMO721083 AWK721083 BGG721083 BQC721083 BZY721083 CJU721083 CTQ721083 DDM721083 DNI721083 DXE721083 EHA721083 EQW721083 FAS721083 FKO721083 FUK721083 GEG721083 GOC721083 GXY721083 HHU721083 HRQ721083 IBM721083 ILI721083 IVE721083 JFA721083 JOW721083 JYS721083 KIO721083 KSK721083 LCG721083 LMC721083 LVY721083 MFU721083 MPQ721083 MZM721083 NJI721083 NTE721083 ODA721083 OMW721083 OWS721083 PGO721083 PQK721083 QAG721083 QKC721083 QTY721083 RDU721083 RNQ721083 RXM721083 SHI721083 SRE721083 TBA721083 TKW721083 TUS721083 UEO721083 UOK721083 UYG721083 VIC721083 VRY721083 WBU721083 WLQ721083 WVM721083 E786619 JA786619 SW786619 ACS786619 AMO786619 AWK786619 BGG786619 BQC786619 BZY786619 CJU786619 CTQ786619 DDM786619 DNI786619 DXE786619 EHA786619 EQW786619 FAS786619 FKO786619 FUK786619 GEG786619 GOC786619 GXY786619 HHU786619 HRQ786619 IBM786619 ILI786619 IVE786619 JFA786619 JOW786619 JYS786619 KIO786619 KSK786619 LCG786619 LMC786619 LVY786619 MFU786619 MPQ786619 MZM786619 NJI786619 NTE786619 ODA786619 OMW786619 OWS786619 PGO786619 PQK786619 QAG786619 QKC786619 QTY786619 RDU786619 RNQ786619 RXM786619 SHI786619 SRE786619 TBA786619 TKW786619 TUS786619 UEO786619 UOK786619 UYG786619 VIC786619 VRY786619 WBU786619 WLQ786619 WVM786619 E852155 JA852155 SW852155 ACS852155 AMO852155 AWK852155 BGG852155 BQC852155 BZY852155 CJU852155 CTQ852155 DDM852155 DNI852155 DXE852155 EHA852155 EQW852155 FAS852155 FKO852155 FUK852155 GEG852155 GOC852155 GXY852155 HHU852155 HRQ852155 IBM852155 ILI852155 IVE852155 JFA852155 JOW852155 JYS852155 KIO852155 KSK852155 LCG852155 LMC852155 LVY852155 MFU852155 MPQ852155 MZM852155 NJI852155 NTE852155 ODA852155 OMW852155 OWS852155 PGO852155 PQK852155 QAG852155 QKC852155 QTY852155 RDU852155 RNQ852155 RXM852155 SHI852155 SRE852155 TBA852155 TKW852155 TUS852155 UEO852155 UOK852155 UYG852155 VIC852155 VRY852155 WBU852155 WLQ852155 WVM852155 E917691 JA917691 SW917691 ACS917691 AMO917691 AWK917691 BGG917691 BQC917691 BZY917691 CJU917691 CTQ917691 DDM917691 DNI917691 DXE917691 EHA917691 EQW917691 FAS917691 FKO917691 FUK917691 GEG917691 GOC917691 GXY917691 HHU917691 HRQ917691 IBM917691 ILI917691 IVE917691 JFA917691 JOW917691 JYS917691 KIO917691 KSK917691 LCG917691 LMC917691 LVY917691 MFU917691 MPQ917691 MZM917691 NJI917691 NTE917691 ODA917691 OMW917691 OWS917691 PGO917691 PQK917691 QAG917691 QKC917691 QTY917691 RDU917691 RNQ917691 RXM917691 SHI917691 SRE917691 TBA917691 TKW917691 TUS917691 UEO917691 UOK917691 UYG917691 VIC917691 VRY917691 WBU917691 WLQ917691 WVM917691 E983227 JA983227 SW983227 ACS983227 AMO983227 AWK983227 BGG983227 BQC983227 BZY983227 CJU983227 CTQ983227 DDM983227 DNI983227 DXE983227 EHA983227 EQW983227 FAS983227 FKO983227 FUK983227 GEG983227 GOC983227 GXY983227 HHU983227 HRQ983227 IBM983227 ILI983227 IVE983227 JFA983227 JOW983227 JYS983227 KIO983227 KSK983227 LCG983227 LMC983227 LVY983227 MFU983227 MPQ983227 MZM983227 NJI983227 NTE983227 ODA983227 OMW983227 OWS983227 PGO983227 PQK983227 QAG983227 QKC983227 QTY983227 RDU983227 RNQ983227 RXM983227 SHI983227 SRE983227 TBA983227 TKW983227 TUS983227 UEO983227 UOK983227 UYG983227 VIC983227 VRY983227 WBU983227 WLQ983227 WVM983227 E236 JA236 SW236 ACS236 AMO236 AWK236 BGG236 BQC236 BZY236 CJU236 CTQ236 DDM236 DNI236 DXE236 EHA236 EQW236 FAS236 FKO236 FUK236 GEG236 GOC236 GXY236 HHU236 HRQ236 IBM236 ILI236 IVE236 JFA236 JOW236 JYS236 KIO236 KSK236 LCG236 LMC236 LVY236 MFU236 MPQ236 MZM236 NJI236 NTE236 ODA236 OMW236 OWS236 PGO236 PQK236 QAG236 QKC236 QTY236 RDU236 RNQ236 RXM236 SHI236 SRE236 TBA236 TKW236 TUS236 UEO236 UOK236 UYG236 VIC236 VRY236 WBU236 WLQ236 WVM236 E65772 JA65772 SW65772 ACS65772 AMO65772 AWK65772 BGG65772 BQC65772 BZY65772 CJU65772 CTQ65772 DDM65772 DNI65772 DXE65772 EHA65772 EQW65772 FAS65772 FKO65772 FUK65772 GEG65772 GOC65772 GXY65772 HHU65772 HRQ65772 IBM65772 ILI65772 IVE65772 JFA65772 JOW65772 JYS65772 KIO65772 KSK65772 LCG65772 LMC65772 LVY65772 MFU65772 MPQ65772 MZM65772 NJI65772 NTE65772 ODA65772 OMW65772 OWS65772 PGO65772 PQK65772 QAG65772 QKC65772 QTY65772 RDU65772 RNQ65772 RXM65772 SHI65772 SRE65772 TBA65772 TKW65772 TUS65772 UEO65772 UOK65772 UYG65772 VIC65772 VRY65772 WBU65772 WLQ65772 WVM65772 E131308 JA131308 SW131308 ACS131308 AMO131308 AWK131308 BGG131308 BQC131308 BZY131308 CJU131308 CTQ131308 DDM131308 DNI131308 DXE131308 EHA131308 EQW131308 FAS131308 FKO131308 FUK131308 GEG131308 GOC131308 GXY131308 HHU131308 HRQ131308 IBM131308 ILI131308 IVE131308 JFA131308 JOW131308 JYS131308 KIO131308 KSK131308 LCG131308 LMC131308 LVY131308 MFU131308 MPQ131308 MZM131308 NJI131308 NTE131308 ODA131308 OMW131308 OWS131308 PGO131308 PQK131308 QAG131308 QKC131308 QTY131308 RDU131308 RNQ131308 RXM131308 SHI131308 SRE131308 TBA131308 TKW131308 TUS131308 UEO131308 UOK131308 UYG131308 VIC131308 VRY131308 WBU131308 WLQ131308 WVM131308 E196844 JA196844 SW196844 ACS196844 AMO196844 AWK196844 BGG196844 BQC196844 BZY196844 CJU196844 CTQ196844 DDM196844 DNI196844 DXE196844 EHA196844 EQW196844 FAS196844 FKO196844 FUK196844 GEG196844 GOC196844 GXY196844 HHU196844 HRQ196844 IBM196844 ILI196844 IVE196844 JFA196844 JOW196844 JYS196844 KIO196844 KSK196844 LCG196844 LMC196844 LVY196844 MFU196844 MPQ196844 MZM196844 NJI196844 NTE196844 ODA196844 OMW196844 OWS196844 PGO196844 PQK196844 QAG196844 QKC196844 QTY196844 RDU196844 RNQ196844 RXM196844 SHI196844 SRE196844 TBA196844 TKW196844 TUS196844 UEO196844 UOK196844 UYG196844 VIC196844 VRY196844 WBU196844 WLQ196844 WVM196844 E262380 JA262380 SW262380 ACS262380 AMO262380 AWK262380 BGG262380 BQC262380 BZY262380 CJU262380 CTQ262380 DDM262380 DNI262380 DXE262380 EHA262380 EQW262380 FAS262380 FKO262380 FUK262380 GEG262380 GOC262380 GXY262380 HHU262380 HRQ262380 IBM262380 ILI262380 IVE262380 JFA262380 JOW262380 JYS262380 KIO262380 KSK262380 LCG262380 LMC262380 LVY262380 MFU262380 MPQ262380 MZM262380 NJI262380 NTE262380 ODA262380 OMW262380 OWS262380 PGO262380 PQK262380 QAG262380 QKC262380 QTY262380 RDU262380 RNQ262380 RXM262380 SHI262380 SRE262380 TBA262380 TKW262380 TUS262380 UEO262380 UOK262380 UYG262380 VIC262380 VRY262380 WBU262380 WLQ262380 WVM262380 E327916 JA327916 SW327916 ACS327916 AMO327916 AWK327916 BGG327916 BQC327916 BZY327916 CJU327916 CTQ327916 DDM327916 DNI327916 DXE327916 EHA327916 EQW327916 FAS327916 FKO327916 FUK327916 GEG327916 GOC327916 GXY327916 HHU327916 HRQ327916 IBM327916 ILI327916 IVE327916 JFA327916 JOW327916 JYS327916 KIO327916 KSK327916 LCG327916 LMC327916 LVY327916 MFU327916 MPQ327916 MZM327916 NJI327916 NTE327916 ODA327916 OMW327916 OWS327916 PGO327916 PQK327916 QAG327916 QKC327916 QTY327916 RDU327916 RNQ327916 RXM327916 SHI327916 SRE327916 TBA327916 TKW327916 TUS327916 UEO327916 UOK327916 UYG327916 VIC327916 VRY327916 WBU327916 WLQ327916 WVM327916 E393452 JA393452 SW393452 ACS393452 AMO393452 AWK393452 BGG393452 BQC393452 BZY393452 CJU393452 CTQ393452 DDM393452 DNI393452 DXE393452 EHA393452 EQW393452 FAS393452 FKO393452 FUK393452 GEG393452 GOC393452 GXY393452 HHU393452 HRQ393452 IBM393452 ILI393452 IVE393452 JFA393452 JOW393452 JYS393452 KIO393452 KSK393452 LCG393452 LMC393452 LVY393452 MFU393452 MPQ393452 MZM393452 NJI393452 NTE393452 ODA393452 OMW393452 OWS393452 PGO393452 PQK393452 QAG393452 QKC393452 QTY393452 RDU393452 RNQ393452 RXM393452 SHI393452 SRE393452 TBA393452 TKW393452 TUS393452 UEO393452 UOK393452 UYG393452 VIC393452 VRY393452 WBU393452 WLQ393452 WVM393452 E458988 JA458988 SW458988 ACS458988 AMO458988 AWK458988 BGG458988 BQC458988 BZY458988 CJU458988 CTQ458988 DDM458988 DNI458988 DXE458988 EHA458988 EQW458988 FAS458988 FKO458988 FUK458988 GEG458988 GOC458988 GXY458988 HHU458988 HRQ458988 IBM458988 ILI458988 IVE458988 JFA458988 JOW458988 JYS458988 KIO458988 KSK458988 LCG458988 LMC458988 LVY458988 MFU458988 MPQ458988 MZM458988 NJI458988 NTE458988 ODA458988 OMW458988 OWS458988 PGO458988 PQK458988 QAG458988 QKC458988 QTY458988 RDU458988 RNQ458988 RXM458988 SHI458988 SRE458988 TBA458988 TKW458988 TUS458988 UEO458988 UOK458988 UYG458988 VIC458988 VRY458988 WBU458988 WLQ458988 WVM458988 E524524 JA524524 SW524524 ACS524524 AMO524524 AWK524524 BGG524524 BQC524524 BZY524524 CJU524524 CTQ524524 DDM524524 DNI524524 DXE524524 EHA524524 EQW524524 FAS524524 FKO524524 FUK524524 GEG524524 GOC524524 GXY524524 HHU524524 HRQ524524 IBM524524 ILI524524 IVE524524 JFA524524 JOW524524 JYS524524 KIO524524 KSK524524 LCG524524 LMC524524 LVY524524 MFU524524 MPQ524524 MZM524524 NJI524524 NTE524524 ODA524524 OMW524524 OWS524524 PGO524524 PQK524524 QAG524524 QKC524524 QTY524524 RDU524524 RNQ524524 RXM524524 SHI524524 SRE524524 TBA524524 TKW524524 TUS524524 UEO524524 UOK524524 UYG524524 VIC524524 VRY524524 WBU524524 WLQ524524 WVM524524 E590060 JA590060 SW590060 ACS590060 AMO590060 AWK590060 BGG590060 BQC590060 BZY590060 CJU590060 CTQ590060 DDM590060 DNI590060 DXE590060 EHA590060 EQW590060 FAS590060 FKO590060 FUK590060 GEG590060 GOC590060 GXY590060 HHU590060 HRQ590060 IBM590060 ILI590060 IVE590060 JFA590060 JOW590060 JYS590060 KIO590060 KSK590060 LCG590060 LMC590060 LVY590060 MFU590060 MPQ590060 MZM590060 NJI590060 NTE590060 ODA590060 OMW590060 OWS590060 PGO590060 PQK590060 QAG590060 QKC590060 QTY590060 RDU590060 RNQ590060 RXM590060 SHI590060 SRE590060 TBA590060 TKW590060 TUS590060 UEO590060 UOK590060 UYG590060 VIC590060 VRY590060 WBU590060 WLQ590060 WVM590060 E655596 JA655596 SW655596 ACS655596 AMO655596 AWK655596 BGG655596 BQC655596 BZY655596 CJU655596 CTQ655596 DDM655596 DNI655596 DXE655596 EHA655596 EQW655596 FAS655596 FKO655596 FUK655596 GEG655596 GOC655596 GXY655596 HHU655596 HRQ655596 IBM655596 ILI655596 IVE655596 JFA655596 JOW655596 JYS655596 KIO655596 KSK655596 LCG655596 LMC655596 LVY655596 MFU655596 MPQ655596 MZM655596 NJI655596 NTE655596 ODA655596 OMW655596 OWS655596 PGO655596 PQK655596 QAG655596 QKC655596 QTY655596 RDU655596 RNQ655596 RXM655596 SHI655596 SRE655596 TBA655596 TKW655596 TUS655596 UEO655596 UOK655596 UYG655596 VIC655596 VRY655596 WBU655596 WLQ655596 WVM655596 E721132 JA721132 SW721132 ACS721132 AMO721132 AWK721132 BGG721132 BQC721132 BZY721132 CJU721132 CTQ721132 DDM721132 DNI721132 DXE721132 EHA721132 EQW721132 FAS721132 FKO721132 FUK721132 GEG721132 GOC721132 GXY721132 HHU721132 HRQ721132 IBM721132 ILI721132 IVE721132 JFA721132 JOW721132 JYS721132 KIO721132 KSK721132 LCG721132 LMC721132 LVY721132 MFU721132 MPQ721132 MZM721132 NJI721132 NTE721132 ODA721132 OMW721132 OWS721132 PGO721132 PQK721132 QAG721132 QKC721132 QTY721132 RDU721132 RNQ721132 RXM721132 SHI721132 SRE721132 TBA721132 TKW721132 TUS721132 UEO721132 UOK721132 UYG721132 VIC721132 VRY721132 WBU721132 WLQ721132 WVM721132 E786668 JA786668 SW786668 ACS786668 AMO786668 AWK786668 BGG786668 BQC786668 BZY786668 CJU786668 CTQ786668 DDM786668 DNI786668 DXE786668 EHA786668 EQW786668 FAS786668 FKO786668 FUK786668 GEG786668 GOC786668 GXY786668 HHU786668 HRQ786668 IBM786668 ILI786668 IVE786668 JFA786668 JOW786668 JYS786668 KIO786668 KSK786668 LCG786668 LMC786668 LVY786668 MFU786668 MPQ786668 MZM786668 NJI786668 NTE786668 ODA786668 OMW786668 OWS786668 PGO786668 PQK786668 QAG786668 QKC786668 QTY786668 RDU786668 RNQ786668 RXM786668 SHI786668 SRE786668 TBA786668 TKW786668 TUS786668 UEO786668 UOK786668 UYG786668 VIC786668 VRY786668 WBU786668 WLQ786668 WVM786668 E852204 JA852204 SW852204 ACS852204 AMO852204 AWK852204 BGG852204 BQC852204 BZY852204 CJU852204 CTQ852204 DDM852204 DNI852204 DXE852204 EHA852204 EQW852204 FAS852204 FKO852204 FUK852204 GEG852204 GOC852204 GXY852204 HHU852204 HRQ852204 IBM852204 ILI852204 IVE852204 JFA852204 JOW852204 JYS852204 KIO852204 KSK852204 LCG852204 LMC852204 LVY852204 MFU852204 MPQ852204 MZM852204 NJI852204 NTE852204 ODA852204 OMW852204 OWS852204 PGO852204 PQK852204 QAG852204 QKC852204 QTY852204 RDU852204 RNQ852204 RXM852204 SHI852204 SRE852204 TBA852204 TKW852204 TUS852204 UEO852204 UOK852204 UYG852204 VIC852204 VRY852204 WBU852204 WLQ852204 WVM852204 E917740 JA917740 SW917740 ACS917740 AMO917740 AWK917740 BGG917740 BQC917740 BZY917740 CJU917740 CTQ917740 DDM917740 DNI917740 DXE917740 EHA917740 EQW917740 FAS917740 FKO917740 FUK917740 GEG917740 GOC917740 GXY917740 HHU917740 HRQ917740 IBM917740 ILI917740 IVE917740 JFA917740 JOW917740 JYS917740 KIO917740 KSK917740 LCG917740 LMC917740 LVY917740 MFU917740 MPQ917740 MZM917740 NJI917740 NTE917740 ODA917740 OMW917740 OWS917740 PGO917740 PQK917740 QAG917740 QKC917740 QTY917740 RDU917740 RNQ917740 RXM917740 SHI917740 SRE917740 TBA917740 TKW917740 TUS917740 UEO917740 UOK917740 UYG917740 VIC917740 VRY917740 WBU917740 WLQ917740 WVM917740 E983276 JA983276 SW983276 ACS983276 AMO983276 AWK983276 BGG983276 BQC983276 BZY983276 CJU983276 CTQ983276 DDM983276 DNI983276 DXE983276 EHA983276 EQW983276 FAS983276 FKO983276 FUK983276 GEG983276 GOC983276 GXY983276 HHU983276 HRQ983276 IBM983276 ILI983276 IVE983276 JFA983276 JOW983276 JYS983276 KIO983276 KSK983276 LCG983276 LMC983276 LVY983276 MFU983276 MPQ983276 MZM983276 NJI983276 NTE983276 ODA983276 OMW983276 OWS983276 PGO983276 PQK983276 QAG983276 QKC983276 QTY983276 RDU983276 RNQ983276 RXM983276 SHI983276 SRE983276 TBA983276 TKW983276 TUS983276 UEO983276 UOK983276 UYG983276 VIC983276 VRY983276 WBU983276 WLQ983276 WVM983276 E203 JA203 SW203 ACS203 AMO203 AWK203 BGG203 BQC203 BZY203 CJU203 CTQ203 DDM203 DNI203 DXE203 EHA203 EQW203 FAS203 FKO203 FUK203 GEG203 GOC203 GXY203 HHU203 HRQ203 IBM203 ILI203 IVE203 JFA203 JOW203 JYS203 KIO203 KSK203 LCG203 LMC203 LVY203 MFU203 MPQ203 MZM203 NJI203 NTE203 ODA203 OMW203 OWS203 PGO203 PQK203 QAG203 QKC203 QTY203 RDU203 RNQ203 RXM203 SHI203 SRE203 TBA203 TKW203 TUS203 UEO203 UOK203 UYG203 VIC203 VRY203 WBU203 WLQ203 WVM203 E65739 JA65739 SW65739 ACS65739 AMO65739 AWK65739 BGG65739 BQC65739 BZY65739 CJU65739 CTQ65739 DDM65739 DNI65739 DXE65739 EHA65739 EQW65739 FAS65739 FKO65739 FUK65739 GEG65739 GOC65739 GXY65739 HHU65739 HRQ65739 IBM65739 ILI65739 IVE65739 JFA65739 JOW65739 JYS65739 KIO65739 KSK65739 LCG65739 LMC65739 LVY65739 MFU65739 MPQ65739 MZM65739 NJI65739 NTE65739 ODA65739 OMW65739 OWS65739 PGO65739 PQK65739 QAG65739 QKC65739 QTY65739 RDU65739 RNQ65739 RXM65739 SHI65739 SRE65739 TBA65739 TKW65739 TUS65739 UEO65739 UOK65739 UYG65739 VIC65739 VRY65739 WBU65739 WLQ65739 WVM65739 E131275 JA131275 SW131275 ACS131275 AMO131275 AWK131275 BGG131275 BQC131275 BZY131275 CJU131275 CTQ131275 DDM131275 DNI131275 DXE131275 EHA131275 EQW131275 FAS131275 FKO131275 FUK131275 GEG131275 GOC131275 GXY131275 HHU131275 HRQ131275 IBM131275 ILI131275 IVE131275 JFA131275 JOW131275 JYS131275 KIO131275 KSK131275 LCG131275 LMC131275 LVY131275 MFU131275 MPQ131275 MZM131275 NJI131275 NTE131275 ODA131275 OMW131275 OWS131275 PGO131275 PQK131275 QAG131275 QKC131275 QTY131275 RDU131275 RNQ131275 RXM131275 SHI131275 SRE131275 TBA131275 TKW131275 TUS131275 UEO131275 UOK131275 UYG131275 VIC131275 VRY131275 WBU131275 WLQ131275 WVM131275 E196811 JA196811 SW196811 ACS196811 AMO196811 AWK196811 BGG196811 BQC196811 BZY196811 CJU196811 CTQ196811 DDM196811 DNI196811 DXE196811 EHA196811 EQW196811 FAS196811 FKO196811 FUK196811 GEG196811 GOC196811 GXY196811 HHU196811 HRQ196811 IBM196811 ILI196811 IVE196811 JFA196811 JOW196811 JYS196811 KIO196811 KSK196811 LCG196811 LMC196811 LVY196811 MFU196811 MPQ196811 MZM196811 NJI196811 NTE196811 ODA196811 OMW196811 OWS196811 PGO196811 PQK196811 QAG196811 QKC196811 QTY196811 RDU196811 RNQ196811 RXM196811 SHI196811 SRE196811 TBA196811 TKW196811 TUS196811 UEO196811 UOK196811 UYG196811 VIC196811 VRY196811 WBU196811 WLQ196811 WVM196811 E262347 JA262347 SW262347 ACS262347 AMO262347 AWK262347 BGG262347 BQC262347 BZY262347 CJU262347 CTQ262347 DDM262347 DNI262347 DXE262347 EHA262347 EQW262347 FAS262347 FKO262347 FUK262347 GEG262347 GOC262347 GXY262347 HHU262347 HRQ262347 IBM262347 ILI262347 IVE262347 JFA262347 JOW262347 JYS262347 KIO262347 KSK262347 LCG262347 LMC262347 LVY262347 MFU262347 MPQ262347 MZM262347 NJI262347 NTE262347 ODA262347 OMW262347 OWS262347 PGO262347 PQK262347 QAG262347 QKC262347 QTY262347 RDU262347 RNQ262347 RXM262347 SHI262347 SRE262347 TBA262347 TKW262347 TUS262347 UEO262347 UOK262347 UYG262347 VIC262347 VRY262347 WBU262347 WLQ262347 WVM262347 E327883 JA327883 SW327883 ACS327883 AMO327883 AWK327883 BGG327883 BQC327883 BZY327883 CJU327883 CTQ327883 DDM327883 DNI327883 DXE327883 EHA327883 EQW327883 FAS327883 FKO327883 FUK327883 GEG327883 GOC327883 GXY327883 HHU327883 HRQ327883 IBM327883 ILI327883 IVE327883 JFA327883 JOW327883 JYS327883 KIO327883 KSK327883 LCG327883 LMC327883 LVY327883 MFU327883 MPQ327883 MZM327883 NJI327883 NTE327883 ODA327883 OMW327883 OWS327883 PGO327883 PQK327883 QAG327883 QKC327883 QTY327883 RDU327883 RNQ327883 RXM327883 SHI327883 SRE327883 TBA327883 TKW327883 TUS327883 UEO327883 UOK327883 UYG327883 VIC327883 VRY327883 WBU327883 WLQ327883 WVM327883 E393419 JA393419 SW393419 ACS393419 AMO393419 AWK393419 BGG393419 BQC393419 BZY393419 CJU393419 CTQ393419 DDM393419 DNI393419 DXE393419 EHA393419 EQW393419 FAS393419 FKO393419 FUK393419 GEG393419 GOC393419 GXY393419 HHU393419 HRQ393419 IBM393419 ILI393419 IVE393419 JFA393419 JOW393419 JYS393419 KIO393419 KSK393419 LCG393419 LMC393419 LVY393419 MFU393419 MPQ393419 MZM393419 NJI393419 NTE393419 ODA393419 OMW393419 OWS393419 PGO393419 PQK393419 QAG393419 QKC393419 QTY393419 RDU393419 RNQ393419 RXM393419 SHI393419 SRE393419 TBA393419 TKW393419 TUS393419 UEO393419 UOK393419 UYG393419 VIC393419 VRY393419 WBU393419 WLQ393419 WVM393419 E458955 JA458955 SW458955 ACS458955 AMO458955 AWK458955 BGG458955 BQC458955 BZY458955 CJU458955 CTQ458955 DDM458955 DNI458955 DXE458955 EHA458955 EQW458955 FAS458955 FKO458955 FUK458955 GEG458955 GOC458955 GXY458955 HHU458955 HRQ458955 IBM458955 ILI458955 IVE458955 JFA458955 JOW458955 JYS458955 KIO458955 KSK458955 LCG458955 LMC458955 LVY458955 MFU458955 MPQ458955 MZM458955 NJI458955 NTE458955 ODA458955 OMW458955 OWS458955 PGO458955 PQK458955 QAG458955 QKC458955 QTY458955 RDU458955 RNQ458955 RXM458955 SHI458955 SRE458955 TBA458955 TKW458955 TUS458955 UEO458955 UOK458955 UYG458955 VIC458955 VRY458955 WBU458955 WLQ458955 WVM458955 E524491 JA524491 SW524491 ACS524491 AMO524491 AWK524491 BGG524491 BQC524491 BZY524491 CJU524491 CTQ524491 DDM524491 DNI524491 DXE524491 EHA524491 EQW524491 FAS524491 FKO524491 FUK524491 GEG524491 GOC524491 GXY524491 HHU524491 HRQ524491 IBM524491 ILI524491 IVE524491 JFA524491 JOW524491 JYS524491 KIO524491 KSK524491 LCG524491 LMC524491 LVY524491 MFU524491 MPQ524491 MZM524491 NJI524491 NTE524491 ODA524491 OMW524491 OWS524491 PGO524491 PQK524491 QAG524491 QKC524491 QTY524491 RDU524491 RNQ524491 RXM524491 SHI524491 SRE524491 TBA524491 TKW524491 TUS524491 UEO524491 UOK524491 UYG524491 VIC524491 VRY524491 WBU524491 WLQ524491 WVM524491 E590027 JA590027 SW590027 ACS590027 AMO590027 AWK590027 BGG590027 BQC590027 BZY590027 CJU590027 CTQ590027 DDM590027 DNI590027 DXE590027 EHA590027 EQW590027 FAS590027 FKO590027 FUK590027 GEG590027 GOC590027 GXY590027 HHU590027 HRQ590027 IBM590027 ILI590027 IVE590027 JFA590027 JOW590027 JYS590027 KIO590027 KSK590027 LCG590027 LMC590027 LVY590027 MFU590027 MPQ590027 MZM590027 NJI590027 NTE590027 ODA590027 OMW590027 OWS590027 PGO590027 PQK590027 QAG590027 QKC590027 QTY590027 RDU590027 RNQ590027 RXM590027 SHI590027 SRE590027 TBA590027 TKW590027 TUS590027 UEO590027 UOK590027 UYG590027 VIC590027 VRY590027 WBU590027 WLQ590027 WVM590027 E655563 JA655563 SW655563 ACS655563 AMO655563 AWK655563 BGG655563 BQC655563 BZY655563 CJU655563 CTQ655563 DDM655563 DNI655563 DXE655563 EHA655563 EQW655563 FAS655563 FKO655563 FUK655563 GEG655563 GOC655563 GXY655563 HHU655563 HRQ655563 IBM655563 ILI655563 IVE655563 JFA655563 JOW655563 JYS655563 KIO655563 KSK655563 LCG655563 LMC655563 LVY655563 MFU655563 MPQ655563 MZM655563 NJI655563 NTE655563 ODA655563 OMW655563 OWS655563 PGO655563 PQK655563 QAG655563 QKC655563 QTY655563 RDU655563 RNQ655563 RXM655563 SHI655563 SRE655563 TBA655563 TKW655563 TUS655563 UEO655563 UOK655563 UYG655563 VIC655563 VRY655563 WBU655563 WLQ655563 WVM655563 E721099 JA721099 SW721099 ACS721099 AMO721099 AWK721099 BGG721099 BQC721099 BZY721099 CJU721099 CTQ721099 DDM721099 DNI721099 DXE721099 EHA721099 EQW721099 FAS721099 FKO721099 FUK721099 GEG721099 GOC721099 GXY721099 HHU721099 HRQ721099 IBM721099 ILI721099 IVE721099 JFA721099 JOW721099 JYS721099 KIO721099 KSK721099 LCG721099 LMC721099 LVY721099 MFU721099 MPQ721099 MZM721099 NJI721099 NTE721099 ODA721099 OMW721099 OWS721099 PGO721099 PQK721099 QAG721099 QKC721099 QTY721099 RDU721099 RNQ721099 RXM721099 SHI721099 SRE721099 TBA721099 TKW721099 TUS721099 UEO721099 UOK721099 UYG721099 VIC721099 VRY721099 WBU721099 WLQ721099 WVM721099 E786635 JA786635 SW786635 ACS786635 AMO786635 AWK786635 BGG786635 BQC786635 BZY786635 CJU786635 CTQ786635 DDM786635 DNI786635 DXE786635 EHA786635 EQW786635 FAS786635 FKO786635 FUK786635 GEG786635 GOC786635 GXY786635 HHU786635 HRQ786635 IBM786635 ILI786635 IVE786635 JFA786635 JOW786635 JYS786635 KIO786635 KSK786635 LCG786635 LMC786635 LVY786635 MFU786635 MPQ786635 MZM786635 NJI786635 NTE786635 ODA786635 OMW786635 OWS786635 PGO786635 PQK786635 QAG786635 QKC786635 QTY786635 RDU786635 RNQ786635 RXM786635 SHI786635 SRE786635 TBA786635 TKW786635 TUS786635 UEO786635 UOK786635 UYG786635 VIC786635 VRY786635 WBU786635 WLQ786635 WVM786635 E852171 JA852171 SW852171 ACS852171 AMO852171 AWK852171 BGG852171 BQC852171 BZY852171 CJU852171 CTQ852171 DDM852171 DNI852171 DXE852171 EHA852171 EQW852171 FAS852171 FKO852171 FUK852171 GEG852171 GOC852171 GXY852171 HHU852171 HRQ852171 IBM852171 ILI852171 IVE852171 JFA852171 JOW852171 JYS852171 KIO852171 KSK852171 LCG852171 LMC852171 LVY852171 MFU852171 MPQ852171 MZM852171 NJI852171 NTE852171 ODA852171 OMW852171 OWS852171 PGO852171 PQK852171 QAG852171 QKC852171 QTY852171 RDU852171 RNQ852171 RXM852171 SHI852171 SRE852171 TBA852171 TKW852171 TUS852171 UEO852171 UOK852171 UYG852171 VIC852171 VRY852171 WBU852171 WLQ852171 WVM852171 E917707 JA917707 SW917707 ACS917707 AMO917707 AWK917707 BGG917707 BQC917707 BZY917707 CJU917707 CTQ917707 DDM917707 DNI917707 DXE917707 EHA917707 EQW917707 FAS917707 FKO917707 FUK917707 GEG917707 GOC917707 GXY917707 HHU917707 HRQ917707 IBM917707 ILI917707 IVE917707 JFA917707 JOW917707 JYS917707 KIO917707 KSK917707 LCG917707 LMC917707 LVY917707 MFU917707 MPQ917707 MZM917707 NJI917707 NTE917707 ODA917707 OMW917707 OWS917707 PGO917707 PQK917707 QAG917707 QKC917707 QTY917707 RDU917707 RNQ917707 RXM917707 SHI917707 SRE917707 TBA917707 TKW917707 TUS917707 UEO917707 UOK917707 UYG917707 VIC917707 VRY917707 WBU917707 WLQ917707 WVM917707 E983243 JA983243 SW983243 ACS983243 AMO983243 AWK983243 BGG983243 BQC983243 BZY983243 CJU983243 CTQ983243 DDM983243 DNI983243 DXE983243 EHA983243 EQW983243 FAS983243 FKO983243 FUK983243 GEG983243 GOC983243 GXY983243 HHU983243 HRQ983243 IBM983243 ILI983243 IVE983243 JFA983243 JOW983243 JYS983243 KIO983243 KSK983243 LCG983243 LMC983243 LVY983243 MFU983243 MPQ983243 MZM983243 NJI983243 NTE983243 ODA983243 OMW983243 OWS983243 PGO983243 PQK983243 QAG983243 QKC983243 QTY983243 RDU983243 RNQ983243 RXM983243 SHI983243 SRE983243 TBA983243 TKW983243 TUS983243 UEO983243 UOK983243 UYG983243 VIC983243 VRY983243 WBU983243 WLQ983243 WVM983243 E167 JA167 SW167 ACS167 AMO167 AWK167 BGG167 BQC167 BZY167 CJU167 CTQ167 DDM167 DNI167 DXE167 EHA167 EQW167 FAS167 FKO167 FUK167 GEG167 GOC167 GXY167 HHU167 HRQ167 IBM167 ILI167 IVE167 JFA167 JOW167 JYS167 KIO167 KSK167 LCG167 LMC167 LVY167 MFU167 MPQ167 MZM167 NJI167 NTE167 ODA167 OMW167 OWS167 PGO167 PQK167 QAG167 QKC167 QTY167 RDU167 RNQ167 RXM167 SHI167 SRE167 TBA167 TKW167 TUS167 UEO167 UOK167 UYG167 VIC167 VRY167 WBU167 WLQ167 WVM167 E65703 JA65703 SW65703 ACS65703 AMO65703 AWK65703 BGG65703 BQC65703 BZY65703 CJU65703 CTQ65703 DDM65703 DNI65703 DXE65703 EHA65703 EQW65703 FAS65703 FKO65703 FUK65703 GEG65703 GOC65703 GXY65703 HHU65703 HRQ65703 IBM65703 ILI65703 IVE65703 JFA65703 JOW65703 JYS65703 KIO65703 KSK65703 LCG65703 LMC65703 LVY65703 MFU65703 MPQ65703 MZM65703 NJI65703 NTE65703 ODA65703 OMW65703 OWS65703 PGO65703 PQK65703 QAG65703 QKC65703 QTY65703 RDU65703 RNQ65703 RXM65703 SHI65703 SRE65703 TBA65703 TKW65703 TUS65703 UEO65703 UOK65703 UYG65703 VIC65703 VRY65703 WBU65703 WLQ65703 WVM65703 E131239 JA131239 SW131239 ACS131239 AMO131239 AWK131239 BGG131239 BQC131239 BZY131239 CJU131239 CTQ131239 DDM131239 DNI131239 DXE131239 EHA131239 EQW131239 FAS131239 FKO131239 FUK131239 GEG131239 GOC131239 GXY131239 HHU131239 HRQ131239 IBM131239 ILI131239 IVE131239 JFA131239 JOW131239 JYS131239 KIO131239 KSK131239 LCG131239 LMC131239 LVY131239 MFU131239 MPQ131239 MZM131239 NJI131239 NTE131239 ODA131239 OMW131239 OWS131239 PGO131239 PQK131239 QAG131239 QKC131239 QTY131239 RDU131239 RNQ131239 RXM131239 SHI131239 SRE131239 TBA131239 TKW131239 TUS131239 UEO131239 UOK131239 UYG131239 VIC131239 VRY131239 WBU131239 WLQ131239 WVM131239 E196775 JA196775 SW196775 ACS196775 AMO196775 AWK196775 BGG196775 BQC196775 BZY196775 CJU196775 CTQ196775 DDM196775 DNI196775 DXE196775 EHA196775 EQW196775 FAS196775 FKO196775 FUK196775 GEG196775 GOC196775 GXY196775 HHU196775 HRQ196775 IBM196775 ILI196775 IVE196775 JFA196775 JOW196775 JYS196775 KIO196775 KSK196775 LCG196775 LMC196775 LVY196775 MFU196775 MPQ196775 MZM196775 NJI196775 NTE196775 ODA196775 OMW196775 OWS196775 PGO196775 PQK196775 QAG196775 QKC196775 QTY196775 RDU196775 RNQ196775 RXM196775 SHI196775 SRE196775 TBA196775 TKW196775 TUS196775 UEO196775 UOK196775 UYG196775 VIC196775 VRY196775 WBU196775 WLQ196775 WVM196775 E262311 JA262311 SW262311 ACS262311 AMO262311 AWK262311 BGG262311 BQC262311 BZY262311 CJU262311 CTQ262311 DDM262311 DNI262311 DXE262311 EHA262311 EQW262311 FAS262311 FKO262311 FUK262311 GEG262311 GOC262311 GXY262311 HHU262311 HRQ262311 IBM262311 ILI262311 IVE262311 JFA262311 JOW262311 JYS262311 KIO262311 KSK262311 LCG262311 LMC262311 LVY262311 MFU262311 MPQ262311 MZM262311 NJI262311 NTE262311 ODA262311 OMW262311 OWS262311 PGO262311 PQK262311 QAG262311 QKC262311 QTY262311 RDU262311 RNQ262311 RXM262311 SHI262311 SRE262311 TBA262311 TKW262311 TUS262311 UEO262311 UOK262311 UYG262311 VIC262311 VRY262311 WBU262311 WLQ262311 WVM262311 E327847 JA327847 SW327847 ACS327847 AMO327847 AWK327847 BGG327847 BQC327847 BZY327847 CJU327847 CTQ327847 DDM327847 DNI327847 DXE327847 EHA327847 EQW327847 FAS327847 FKO327847 FUK327847 GEG327847 GOC327847 GXY327847 HHU327847 HRQ327847 IBM327847 ILI327847 IVE327847 JFA327847 JOW327847 JYS327847 KIO327847 KSK327847 LCG327847 LMC327847 LVY327847 MFU327847 MPQ327847 MZM327847 NJI327847 NTE327847 ODA327847 OMW327847 OWS327847 PGO327847 PQK327847 QAG327847 QKC327847 QTY327847 RDU327847 RNQ327847 RXM327847 SHI327847 SRE327847 TBA327847 TKW327847 TUS327847 UEO327847 UOK327847 UYG327847 VIC327847 VRY327847 WBU327847 WLQ327847 WVM327847 E393383 JA393383 SW393383 ACS393383 AMO393383 AWK393383 BGG393383 BQC393383 BZY393383 CJU393383 CTQ393383 DDM393383 DNI393383 DXE393383 EHA393383 EQW393383 FAS393383 FKO393383 FUK393383 GEG393383 GOC393383 GXY393383 HHU393383 HRQ393383 IBM393383 ILI393383 IVE393383 JFA393383 JOW393383 JYS393383 KIO393383 KSK393383 LCG393383 LMC393383 LVY393383 MFU393383 MPQ393383 MZM393383 NJI393383 NTE393383 ODA393383 OMW393383 OWS393383 PGO393383 PQK393383 QAG393383 QKC393383 QTY393383 RDU393383 RNQ393383 RXM393383 SHI393383 SRE393383 TBA393383 TKW393383 TUS393383 UEO393383 UOK393383 UYG393383 VIC393383 VRY393383 WBU393383 WLQ393383 WVM393383 E458919 JA458919 SW458919 ACS458919 AMO458919 AWK458919 BGG458919 BQC458919 BZY458919 CJU458919 CTQ458919 DDM458919 DNI458919 DXE458919 EHA458919 EQW458919 FAS458919 FKO458919 FUK458919 GEG458919 GOC458919 GXY458919 HHU458919 HRQ458919 IBM458919 ILI458919 IVE458919 JFA458919 JOW458919 JYS458919 KIO458919 KSK458919 LCG458919 LMC458919 LVY458919 MFU458919 MPQ458919 MZM458919 NJI458919 NTE458919 ODA458919 OMW458919 OWS458919 PGO458919 PQK458919 QAG458919 QKC458919 QTY458919 RDU458919 RNQ458919 RXM458919 SHI458919 SRE458919 TBA458919 TKW458919 TUS458919 UEO458919 UOK458919 UYG458919 VIC458919 VRY458919 WBU458919 WLQ458919 WVM458919 E524455 JA524455 SW524455 ACS524455 AMO524455 AWK524455 BGG524455 BQC524455 BZY524455 CJU524455 CTQ524455 DDM524455 DNI524455 DXE524455 EHA524455 EQW524455 FAS524455 FKO524455 FUK524455 GEG524455 GOC524455 GXY524455 HHU524455 HRQ524455 IBM524455 ILI524455 IVE524455 JFA524455 JOW524455 JYS524455 KIO524455 KSK524455 LCG524455 LMC524455 LVY524455 MFU524455 MPQ524455 MZM524455 NJI524455 NTE524455 ODA524455 OMW524455 OWS524455 PGO524455 PQK524455 QAG524455 QKC524455 QTY524455 RDU524455 RNQ524455 RXM524455 SHI524455 SRE524455 TBA524455 TKW524455 TUS524455 UEO524455 UOK524455 UYG524455 VIC524455 VRY524455 WBU524455 WLQ524455 WVM524455 E589991 JA589991 SW589991 ACS589991 AMO589991 AWK589991 BGG589991 BQC589991 BZY589991 CJU589991 CTQ589991 DDM589991 DNI589991 DXE589991 EHA589991 EQW589991 FAS589991 FKO589991 FUK589991 GEG589991 GOC589991 GXY589991 HHU589991 HRQ589991 IBM589991 ILI589991 IVE589991 JFA589991 JOW589991 JYS589991 KIO589991 KSK589991 LCG589991 LMC589991 LVY589991 MFU589991 MPQ589991 MZM589991 NJI589991 NTE589991 ODA589991 OMW589991 OWS589991 PGO589991 PQK589991 QAG589991 QKC589991 QTY589991 RDU589991 RNQ589991 RXM589991 SHI589991 SRE589991 TBA589991 TKW589991 TUS589991 UEO589991 UOK589991 UYG589991 VIC589991 VRY589991 WBU589991 WLQ589991 WVM589991 E655527 JA655527 SW655527 ACS655527 AMO655527 AWK655527 BGG655527 BQC655527 BZY655527 CJU655527 CTQ655527 DDM655527 DNI655527 DXE655527 EHA655527 EQW655527 FAS655527 FKO655527 FUK655527 GEG655527 GOC655527 GXY655527 HHU655527 HRQ655527 IBM655527 ILI655527 IVE655527 JFA655527 JOW655527 JYS655527 KIO655527 KSK655527 LCG655527 LMC655527 LVY655527 MFU655527 MPQ655527 MZM655527 NJI655527 NTE655527 ODA655527 OMW655527 OWS655527 PGO655527 PQK655527 QAG655527 QKC655527 QTY655527 RDU655527 RNQ655527 RXM655527 SHI655527 SRE655527 TBA655527 TKW655527 TUS655527 UEO655527 UOK655527 UYG655527 VIC655527 VRY655527 WBU655527 WLQ655527 WVM655527 E721063 JA721063 SW721063 ACS721063 AMO721063 AWK721063 BGG721063 BQC721063 BZY721063 CJU721063 CTQ721063 DDM721063 DNI721063 DXE721063 EHA721063 EQW721063 FAS721063 FKO721063 FUK721063 GEG721063 GOC721063 GXY721063 HHU721063 HRQ721063 IBM721063 ILI721063 IVE721063 JFA721063 JOW721063 JYS721063 KIO721063 KSK721063 LCG721063 LMC721063 LVY721063 MFU721063 MPQ721063 MZM721063 NJI721063 NTE721063 ODA721063 OMW721063 OWS721063 PGO721063 PQK721063 QAG721063 QKC721063 QTY721063 RDU721063 RNQ721063 RXM721063 SHI721063 SRE721063 TBA721063 TKW721063 TUS721063 UEO721063 UOK721063 UYG721063 VIC721063 VRY721063 WBU721063 WLQ721063 WVM721063 E786599 JA786599 SW786599 ACS786599 AMO786599 AWK786599 BGG786599 BQC786599 BZY786599 CJU786599 CTQ786599 DDM786599 DNI786599 DXE786599 EHA786599 EQW786599 FAS786599 FKO786599 FUK786599 GEG786599 GOC786599 GXY786599 HHU786599 HRQ786599 IBM786599 ILI786599 IVE786599 JFA786599 JOW786599 JYS786599 KIO786599 KSK786599 LCG786599 LMC786599 LVY786599 MFU786599 MPQ786599 MZM786599 NJI786599 NTE786599 ODA786599 OMW786599 OWS786599 PGO786599 PQK786599 QAG786599 QKC786599 QTY786599 RDU786599 RNQ786599 RXM786599 SHI786599 SRE786599 TBA786599 TKW786599 TUS786599 UEO786599 UOK786599 UYG786599 VIC786599 VRY786599 WBU786599 WLQ786599 WVM786599 E852135 JA852135 SW852135 ACS852135 AMO852135 AWK852135 BGG852135 BQC852135 BZY852135 CJU852135 CTQ852135 DDM852135 DNI852135 DXE852135 EHA852135 EQW852135 FAS852135 FKO852135 FUK852135 GEG852135 GOC852135 GXY852135 HHU852135 HRQ852135 IBM852135 ILI852135 IVE852135 JFA852135 JOW852135 JYS852135 KIO852135 KSK852135 LCG852135 LMC852135 LVY852135 MFU852135 MPQ852135 MZM852135 NJI852135 NTE852135 ODA852135 OMW852135 OWS852135 PGO852135 PQK852135 QAG852135 QKC852135 QTY852135 RDU852135 RNQ852135 RXM852135 SHI852135 SRE852135 TBA852135 TKW852135 TUS852135 UEO852135 UOK852135 UYG852135 VIC852135 VRY852135 WBU852135 WLQ852135 WVM852135 E917671 JA917671 SW917671 ACS917671 AMO917671 AWK917671 BGG917671 BQC917671 BZY917671 CJU917671 CTQ917671 DDM917671 DNI917671 DXE917671 EHA917671 EQW917671 FAS917671 FKO917671 FUK917671 GEG917671 GOC917671 GXY917671 HHU917671 HRQ917671 IBM917671 ILI917671 IVE917671 JFA917671 JOW917671 JYS917671 KIO917671 KSK917671 LCG917671 LMC917671 LVY917671 MFU917671 MPQ917671 MZM917671 NJI917671 NTE917671 ODA917671 OMW917671 OWS917671 PGO917671 PQK917671 QAG917671 QKC917671 QTY917671 RDU917671 RNQ917671 RXM917671 SHI917671 SRE917671 TBA917671 TKW917671 TUS917671 UEO917671 UOK917671 UYG917671 VIC917671 VRY917671 WBU917671 WLQ917671 WVM917671 E983207 JA983207 SW983207 ACS983207 AMO983207 AWK983207 BGG983207 BQC983207 BZY983207 CJU983207 CTQ983207 DDM983207 DNI983207 DXE983207 EHA983207 EQW983207 FAS983207 FKO983207 FUK983207 GEG983207 GOC983207 GXY983207 HHU983207 HRQ983207 IBM983207 ILI983207 IVE983207 JFA983207 JOW983207 JYS983207 KIO983207 KSK983207 LCG983207 LMC983207 LVY983207 MFU983207 MPQ983207 MZM983207 NJI983207 NTE983207 ODA983207 OMW983207 OWS983207 PGO983207 PQK983207 QAG983207 QKC983207 QTY983207 RDU983207 RNQ983207 RXM983207 SHI983207 SRE983207 TBA983207 TKW983207 TUS983207 UEO983207 UOK983207 UYG983207 VIC983207 VRY983207 WBU983207 WLQ983207 WVM983207 E154 JA154 SW154 ACS154 AMO154 AWK154 BGG154 BQC154 BZY154 CJU154 CTQ154 DDM154 DNI154 DXE154 EHA154 EQW154 FAS154 FKO154 FUK154 GEG154 GOC154 GXY154 HHU154 HRQ154 IBM154 ILI154 IVE154 JFA154 JOW154 JYS154 KIO154 KSK154 LCG154 LMC154 LVY154 MFU154 MPQ154 MZM154 NJI154 NTE154 ODA154 OMW154 OWS154 PGO154 PQK154 QAG154 QKC154 QTY154 RDU154 RNQ154 RXM154 SHI154 SRE154 TBA154 TKW154 TUS154 UEO154 UOK154 UYG154 VIC154 VRY154 WBU154 WLQ154 WVM154 E65690 JA65690 SW65690 ACS65690 AMO65690 AWK65690 BGG65690 BQC65690 BZY65690 CJU65690 CTQ65690 DDM65690 DNI65690 DXE65690 EHA65690 EQW65690 FAS65690 FKO65690 FUK65690 GEG65690 GOC65690 GXY65690 HHU65690 HRQ65690 IBM65690 ILI65690 IVE65690 JFA65690 JOW65690 JYS65690 KIO65690 KSK65690 LCG65690 LMC65690 LVY65690 MFU65690 MPQ65690 MZM65690 NJI65690 NTE65690 ODA65690 OMW65690 OWS65690 PGO65690 PQK65690 QAG65690 QKC65690 QTY65690 RDU65690 RNQ65690 RXM65690 SHI65690 SRE65690 TBA65690 TKW65690 TUS65690 UEO65690 UOK65690 UYG65690 VIC65690 VRY65690 WBU65690 WLQ65690 WVM65690 E131226 JA131226 SW131226 ACS131226 AMO131226 AWK131226 BGG131226 BQC131226 BZY131226 CJU131226 CTQ131226 DDM131226 DNI131226 DXE131226 EHA131226 EQW131226 FAS131226 FKO131226 FUK131226 GEG131226 GOC131226 GXY131226 HHU131226 HRQ131226 IBM131226 ILI131226 IVE131226 JFA131226 JOW131226 JYS131226 KIO131226 KSK131226 LCG131226 LMC131226 LVY131226 MFU131226 MPQ131226 MZM131226 NJI131226 NTE131226 ODA131226 OMW131226 OWS131226 PGO131226 PQK131226 QAG131226 QKC131226 QTY131226 RDU131226 RNQ131226 RXM131226 SHI131226 SRE131226 TBA131226 TKW131226 TUS131226 UEO131226 UOK131226 UYG131226 VIC131226 VRY131226 WBU131226 WLQ131226 WVM131226 E196762 JA196762 SW196762 ACS196762 AMO196762 AWK196762 BGG196762 BQC196762 BZY196762 CJU196762 CTQ196762 DDM196762 DNI196762 DXE196762 EHA196762 EQW196762 FAS196762 FKO196762 FUK196762 GEG196762 GOC196762 GXY196762 HHU196762 HRQ196762 IBM196762 ILI196762 IVE196762 JFA196762 JOW196762 JYS196762 KIO196762 KSK196762 LCG196762 LMC196762 LVY196762 MFU196762 MPQ196762 MZM196762 NJI196762 NTE196762 ODA196762 OMW196762 OWS196762 PGO196762 PQK196762 QAG196762 QKC196762 QTY196762 RDU196762 RNQ196762 RXM196762 SHI196762 SRE196762 TBA196762 TKW196762 TUS196762 UEO196762 UOK196762 UYG196762 VIC196762 VRY196762 WBU196762 WLQ196762 WVM196762 E262298 JA262298 SW262298 ACS262298 AMO262298 AWK262298 BGG262298 BQC262298 BZY262298 CJU262298 CTQ262298 DDM262298 DNI262298 DXE262298 EHA262298 EQW262298 FAS262298 FKO262298 FUK262298 GEG262298 GOC262298 GXY262298 HHU262298 HRQ262298 IBM262298 ILI262298 IVE262298 JFA262298 JOW262298 JYS262298 KIO262298 KSK262298 LCG262298 LMC262298 LVY262298 MFU262298 MPQ262298 MZM262298 NJI262298 NTE262298 ODA262298 OMW262298 OWS262298 PGO262298 PQK262298 QAG262298 QKC262298 QTY262298 RDU262298 RNQ262298 RXM262298 SHI262298 SRE262298 TBA262298 TKW262298 TUS262298 UEO262298 UOK262298 UYG262298 VIC262298 VRY262298 WBU262298 WLQ262298 WVM262298 E327834 JA327834 SW327834 ACS327834 AMO327834 AWK327834 BGG327834 BQC327834 BZY327834 CJU327834 CTQ327834 DDM327834 DNI327834 DXE327834 EHA327834 EQW327834 FAS327834 FKO327834 FUK327834 GEG327834 GOC327834 GXY327834 HHU327834 HRQ327834 IBM327834 ILI327834 IVE327834 JFA327834 JOW327834 JYS327834 KIO327834 KSK327834 LCG327834 LMC327834 LVY327834 MFU327834 MPQ327834 MZM327834 NJI327834 NTE327834 ODA327834 OMW327834 OWS327834 PGO327834 PQK327834 QAG327834 QKC327834 QTY327834 RDU327834 RNQ327834 RXM327834 SHI327834 SRE327834 TBA327834 TKW327834 TUS327834 UEO327834 UOK327834 UYG327834 VIC327834 VRY327834 WBU327834 WLQ327834 WVM327834 E393370 JA393370 SW393370 ACS393370 AMO393370 AWK393370 BGG393370 BQC393370 BZY393370 CJU393370 CTQ393370 DDM393370 DNI393370 DXE393370 EHA393370 EQW393370 FAS393370 FKO393370 FUK393370 GEG393370 GOC393370 GXY393370 HHU393370 HRQ393370 IBM393370 ILI393370 IVE393370 JFA393370 JOW393370 JYS393370 KIO393370 KSK393370 LCG393370 LMC393370 LVY393370 MFU393370 MPQ393370 MZM393370 NJI393370 NTE393370 ODA393370 OMW393370 OWS393370 PGO393370 PQK393370 QAG393370 QKC393370 QTY393370 RDU393370 RNQ393370 RXM393370 SHI393370 SRE393370 TBA393370 TKW393370 TUS393370 UEO393370 UOK393370 UYG393370 VIC393370 VRY393370 WBU393370 WLQ393370 WVM393370 E458906 JA458906 SW458906 ACS458906 AMO458906 AWK458906 BGG458906 BQC458906 BZY458906 CJU458906 CTQ458906 DDM458906 DNI458906 DXE458906 EHA458906 EQW458906 FAS458906 FKO458906 FUK458906 GEG458906 GOC458906 GXY458906 HHU458906 HRQ458906 IBM458906 ILI458906 IVE458906 JFA458906 JOW458906 JYS458906 KIO458906 KSK458906 LCG458906 LMC458906 LVY458906 MFU458906 MPQ458906 MZM458906 NJI458906 NTE458906 ODA458906 OMW458906 OWS458906 PGO458906 PQK458906 QAG458906 QKC458906 QTY458906 RDU458906 RNQ458906 RXM458906 SHI458906 SRE458906 TBA458906 TKW458906 TUS458906 UEO458906 UOK458906 UYG458906 VIC458906 VRY458906 WBU458906 WLQ458906 WVM458906 E524442 JA524442 SW524442 ACS524442 AMO524442 AWK524442 BGG524442 BQC524442 BZY524442 CJU524442 CTQ524442 DDM524442 DNI524442 DXE524442 EHA524442 EQW524442 FAS524442 FKO524442 FUK524442 GEG524442 GOC524442 GXY524442 HHU524442 HRQ524442 IBM524442 ILI524442 IVE524442 JFA524442 JOW524442 JYS524442 KIO524442 KSK524442 LCG524442 LMC524442 LVY524442 MFU524442 MPQ524442 MZM524442 NJI524442 NTE524442 ODA524442 OMW524442 OWS524442 PGO524442 PQK524442 QAG524442 QKC524442 QTY524442 RDU524442 RNQ524442 RXM524442 SHI524442 SRE524442 TBA524442 TKW524442 TUS524442 UEO524442 UOK524442 UYG524442 VIC524442 VRY524442 WBU524442 WLQ524442 WVM524442 E589978 JA589978 SW589978 ACS589978 AMO589978 AWK589978 BGG589978 BQC589978 BZY589978 CJU589978 CTQ589978 DDM589978 DNI589978 DXE589978 EHA589978 EQW589978 FAS589978 FKO589978 FUK589978 GEG589978 GOC589978 GXY589978 HHU589978 HRQ589978 IBM589978 ILI589978 IVE589978 JFA589978 JOW589978 JYS589978 KIO589978 KSK589978 LCG589978 LMC589978 LVY589978 MFU589978 MPQ589978 MZM589978 NJI589978 NTE589978 ODA589978 OMW589978 OWS589978 PGO589978 PQK589978 QAG589978 QKC589978 QTY589978 RDU589978 RNQ589978 RXM589978 SHI589978 SRE589978 TBA589978 TKW589978 TUS589978 UEO589978 UOK589978 UYG589978 VIC589978 VRY589978 WBU589978 WLQ589978 WVM589978 E655514 JA655514 SW655514 ACS655514 AMO655514 AWK655514 BGG655514 BQC655514 BZY655514 CJU655514 CTQ655514 DDM655514 DNI655514 DXE655514 EHA655514 EQW655514 FAS655514 FKO655514 FUK655514 GEG655514 GOC655514 GXY655514 HHU655514 HRQ655514 IBM655514 ILI655514 IVE655514 JFA655514 JOW655514 JYS655514 KIO655514 KSK655514 LCG655514 LMC655514 LVY655514 MFU655514 MPQ655514 MZM655514 NJI655514 NTE655514 ODA655514 OMW655514 OWS655514 PGO655514 PQK655514 QAG655514 QKC655514 QTY655514 RDU655514 RNQ655514 RXM655514 SHI655514 SRE655514 TBA655514 TKW655514 TUS655514 UEO655514 UOK655514 UYG655514 VIC655514 VRY655514 WBU655514 WLQ655514 WVM655514 E721050 JA721050 SW721050 ACS721050 AMO721050 AWK721050 BGG721050 BQC721050 BZY721050 CJU721050 CTQ721050 DDM721050 DNI721050 DXE721050 EHA721050 EQW721050 FAS721050 FKO721050 FUK721050 GEG721050 GOC721050 GXY721050 HHU721050 HRQ721050 IBM721050 ILI721050 IVE721050 JFA721050 JOW721050 JYS721050 KIO721050 KSK721050 LCG721050 LMC721050 LVY721050 MFU721050 MPQ721050 MZM721050 NJI721050 NTE721050 ODA721050 OMW721050 OWS721050 PGO721050 PQK721050 QAG721050 QKC721050 QTY721050 RDU721050 RNQ721050 RXM721050 SHI721050 SRE721050 TBA721050 TKW721050 TUS721050 UEO721050 UOK721050 UYG721050 VIC721050 VRY721050 WBU721050 WLQ721050 WVM721050 E786586 JA786586 SW786586 ACS786586 AMO786586 AWK786586 BGG786586 BQC786586 BZY786586 CJU786586 CTQ786586 DDM786586 DNI786586 DXE786586 EHA786586 EQW786586 FAS786586 FKO786586 FUK786586 GEG786586 GOC786586 GXY786586 HHU786586 HRQ786586 IBM786586 ILI786586 IVE786586 JFA786586 JOW786586 JYS786586 KIO786586 KSK786586 LCG786586 LMC786586 LVY786586 MFU786586 MPQ786586 MZM786586 NJI786586 NTE786586 ODA786586 OMW786586 OWS786586 PGO786586 PQK786586 QAG786586 QKC786586 QTY786586 RDU786586 RNQ786586 RXM786586 SHI786586 SRE786586 TBA786586 TKW786586 TUS786586 UEO786586 UOK786586 UYG786586 VIC786586 VRY786586 WBU786586 WLQ786586 WVM786586 E852122 JA852122 SW852122 ACS852122 AMO852122 AWK852122 BGG852122 BQC852122 BZY852122 CJU852122 CTQ852122 DDM852122 DNI852122 DXE852122 EHA852122 EQW852122 FAS852122 FKO852122 FUK852122 GEG852122 GOC852122 GXY852122 HHU852122 HRQ852122 IBM852122 ILI852122 IVE852122 JFA852122 JOW852122 JYS852122 KIO852122 KSK852122 LCG852122 LMC852122 LVY852122 MFU852122 MPQ852122 MZM852122 NJI852122 NTE852122 ODA852122 OMW852122 OWS852122 PGO852122 PQK852122 QAG852122 QKC852122 QTY852122 RDU852122 RNQ852122 RXM852122 SHI852122 SRE852122 TBA852122 TKW852122 TUS852122 UEO852122 UOK852122 UYG852122 VIC852122 VRY852122 WBU852122 WLQ852122 WVM852122 E917658 JA917658 SW917658 ACS917658 AMO917658 AWK917658 BGG917658 BQC917658 BZY917658 CJU917658 CTQ917658 DDM917658 DNI917658 DXE917658 EHA917658 EQW917658 FAS917658 FKO917658 FUK917658 GEG917658 GOC917658 GXY917658 HHU917658 HRQ917658 IBM917658 ILI917658 IVE917658 JFA917658 JOW917658 JYS917658 KIO917658 KSK917658 LCG917658 LMC917658 LVY917658 MFU917658 MPQ917658 MZM917658 NJI917658 NTE917658 ODA917658 OMW917658 OWS917658 PGO917658 PQK917658 QAG917658 QKC917658 QTY917658 RDU917658 RNQ917658 RXM917658 SHI917658 SRE917658 TBA917658 TKW917658 TUS917658 UEO917658 UOK917658 UYG917658 VIC917658 VRY917658 WBU917658 WLQ917658 WVM917658 E983194 JA983194 SW983194 ACS983194 AMO983194 AWK983194 BGG983194 BQC983194 BZY983194 CJU983194 CTQ983194 DDM983194 DNI983194 DXE983194 EHA983194 EQW983194 FAS983194 FKO983194 FUK983194 GEG983194 GOC983194 GXY983194 HHU983194 HRQ983194 IBM983194 ILI983194 IVE983194 JFA983194 JOW983194 JYS983194 KIO983194 KSK983194 LCG983194 LMC983194 LVY983194 MFU983194 MPQ983194 MZM983194 NJI983194 NTE983194 ODA983194 OMW983194 OWS983194 PGO983194 PQK983194 QAG983194 QKC983194 QTY983194 RDU983194 RNQ983194 RXM983194 SHI983194 SRE983194 TBA983194 TKW983194 TUS983194 UEO983194 UOK983194 UYG983194 VIC983194 VRY983194 WBU983194 WLQ983194 WVM983194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G65572:G65573 JC65572:JC65573 SY65572:SY65573 ACU65572:ACU65573 AMQ65572:AMQ65573 AWM65572:AWM65573 BGI65572:BGI65573 BQE65572:BQE65573 CAA65572:CAA65573 CJW65572:CJW65573 CTS65572:CTS65573 DDO65572:DDO65573 DNK65572:DNK65573 DXG65572:DXG65573 EHC65572:EHC65573 EQY65572:EQY65573 FAU65572:FAU65573 FKQ65572:FKQ65573 FUM65572:FUM65573 GEI65572:GEI65573 GOE65572:GOE65573 GYA65572:GYA65573 HHW65572:HHW65573 HRS65572:HRS65573 IBO65572:IBO65573 ILK65572:ILK65573 IVG65572:IVG65573 JFC65572:JFC65573 JOY65572:JOY65573 JYU65572:JYU65573 KIQ65572:KIQ65573 KSM65572:KSM65573 LCI65572:LCI65573 LME65572:LME65573 LWA65572:LWA65573 MFW65572:MFW65573 MPS65572:MPS65573 MZO65572:MZO65573 NJK65572:NJK65573 NTG65572:NTG65573 ODC65572:ODC65573 OMY65572:OMY65573 OWU65572:OWU65573 PGQ65572:PGQ65573 PQM65572:PQM65573 QAI65572:QAI65573 QKE65572:QKE65573 QUA65572:QUA65573 RDW65572:RDW65573 RNS65572:RNS65573 RXO65572:RXO65573 SHK65572:SHK65573 SRG65572:SRG65573 TBC65572:TBC65573 TKY65572:TKY65573 TUU65572:TUU65573 UEQ65572:UEQ65573 UOM65572:UOM65573 UYI65572:UYI65573 VIE65572:VIE65573 VSA65572:VSA65573 WBW65572:WBW65573 WLS65572:WLS65573 WVO65572:WVO65573 G131108:G131109 JC131108:JC131109 SY131108:SY131109 ACU131108:ACU131109 AMQ131108:AMQ131109 AWM131108:AWM131109 BGI131108:BGI131109 BQE131108:BQE131109 CAA131108:CAA131109 CJW131108:CJW131109 CTS131108:CTS131109 DDO131108:DDO131109 DNK131108:DNK131109 DXG131108:DXG131109 EHC131108:EHC131109 EQY131108:EQY131109 FAU131108:FAU131109 FKQ131108:FKQ131109 FUM131108:FUM131109 GEI131108:GEI131109 GOE131108:GOE131109 GYA131108:GYA131109 HHW131108:HHW131109 HRS131108:HRS131109 IBO131108:IBO131109 ILK131108:ILK131109 IVG131108:IVG131109 JFC131108:JFC131109 JOY131108:JOY131109 JYU131108:JYU131109 KIQ131108:KIQ131109 KSM131108:KSM131109 LCI131108:LCI131109 LME131108:LME131109 LWA131108:LWA131109 MFW131108:MFW131109 MPS131108:MPS131109 MZO131108:MZO131109 NJK131108:NJK131109 NTG131108:NTG131109 ODC131108:ODC131109 OMY131108:OMY131109 OWU131108:OWU131109 PGQ131108:PGQ131109 PQM131108:PQM131109 QAI131108:QAI131109 QKE131108:QKE131109 QUA131108:QUA131109 RDW131108:RDW131109 RNS131108:RNS131109 RXO131108:RXO131109 SHK131108:SHK131109 SRG131108:SRG131109 TBC131108:TBC131109 TKY131108:TKY131109 TUU131108:TUU131109 UEQ131108:UEQ131109 UOM131108:UOM131109 UYI131108:UYI131109 VIE131108:VIE131109 VSA131108:VSA131109 WBW131108:WBW131109 WLS131108:WLS131109 WVO131108:WVO131109 G196644:G196645 JC196644:JC196645 SY196644:SY196645 ACU196644:ACU196645 AMQ196644:AMQ196645 AWM196644:AWM196645 BGI196644:BGI196645 BQE196644:BQE196645 CAA196644:CAA196645 CJW196644:CJW196645 CTS196644:CTS196645 DDO196644:DDO196645 DNK196644:DNK196645 DXG196644:DXG196645 EHC196644:EHC196645 EQY196644:EQY196645 FAU196644:FAU196645 FKQ196644:FKQ196645 FUM196644:FUM196645 GEI196644:GEI196645 GOE196644:GOE196645 GYA196644:GYA196645 HHW196644:HHW196645 HRS196644:HRS196645 IBO196644:IBO196645 ILK196644:ILK196645 IVG196644:IVG196645 JFC196644:JFC196645 JOY196644:JOY196645 JYU196644:JYU196645 KIQ196644:KIQ196645 KSM196644:KSM196645 LCI196644:LCI196645 LME196644:LME196645 LWA196644:LWA196645 MFW196644:MFW196645 MPS196644:MPS196645 MZO196644:MZO196645 NJK196644:NJK196645 NTG196644:NTG196645 ODC196644:ODC196645 OMY196644:OMY196645 OWU196644:OWU196645 PGQ196644:PGQ196645 PQM196644:PQM196645 QAI196644:QAI196645 QKE196644:QKE196645 QUA196644:QUA196645 RDW196644:RDW196645 RNS196644:RNS196645 RXO196644:RXO196645 SHK196644:SHK196645 SRG196644:SRG196645 TBC196644:TBC196645 TKY196644:TKY196645 TUU196644:TUU196645 UEQ196644:UEQ196645 UOM196644:UOM196645 UYI196644:UYI196645 VIE196644:VIE196645 VSA196644:VSA196645 WBW196644:WBW196645 WLS196644:WLS196645 WVO196644:WVO196645 G262180:G262181 JC262180:JC262181 SY262180:SY262181 ACU262180:ACU262181 AMQ262180:AMQ262181 AWM262180:AWM262181 BGI262180:BGI262181 BQE262180:BQE262181 CAA262180:CAA262181 CJW262180:CJW262181 CTS262180:CTS262181 DDO262180:DDO262181 DNK262180:DNK262181 DXG262180:DXG262181 EHC262180:EHC262181 EQY262180:EQY262181 FAU262180:FAU262181 FKQ262180:FKQ262181 FUM262180:FUM262181 GEI262180:GEI262181 GOE262180:GOE262181 GYA262180:GYA262181 HHW262180:HHW262181 HRS262180:HRS262181 IBO262180:IBO262181 ILK262180:ILK262181 IVG262180:IVG262181 JFC262180:JFC262181 JOY262180:JOY262181 JYU262180:JYU262181 KIQ262180:KIQ262181 KSM262180:KSM262181 LCI262180:LCI262181 LME262180:LME262181 LWA262180:LWA262181 MFW262180:MFW262181 MPS262180:MPS262181 MZO262180:MZO262181 NJK262180:NJK262181 NTG262180:NTG262181 ODC262180:ODC262181 OMY262180:OMY262181 OWU262180:OWU262181 PGQ262180:PGQ262181 PQM262180:PQM262181 QAI262180:QAI262181 QKE262180:QKE262181 QUA262180:QUA262181 RDW262180:RDW262181 RNS262180:RNS262181 RXO262180:RXO262181 SHK262180:SHK262181 SRG262180:SRG262181 TBC262180:TBC262181 TKY262180:TKY262181 TUU262180:TUU262181 UEQ262180:UEQ262181 UOM262180:UOM262181 UYI262180:UYI262181 VIE262180:VIE262181 VSA262180:VSA262181 WBW262180:WBW262181 WLS262180:WLS262181 WVO262180:WVO262181 G327716:G327717 JC327716:JC327717 SY327716:SY327717 ACU327716:ACU327717 AMQ327716:AMQ327717 AWM327716:AWM327717 BGI327716:BGI327717 BQE327716:BQE327717 CAA327716:CAA327717 CJW327716:CJW327717 CTS327716:CTS327717 DDO327716:DDO327717 DNK327716:DNK327717 DXG327716:DXG327717 EHC327716:EHC327717 EQY327716:EQY327717 FAU327716:FAU327717 FKQ327716:FKQ327717 FUM327716:FUM327717 GEI327716:GEI327717 GOE327716:GOE327717 GYA327716:GYA327717 HHW327716:HHW327717 HRS327716:HRS327717 IBO327716:IBO327717 ILK327716:ILK327717 IVG327716:IVG327717 JFC327716:JFC327717 JOY327716:JOY327717 JYU327716:JYU327717 KIQ327716:KIQ327717 KSM327716:KSM327717 LCI327716:LCI327717 LME327716:LME327717 LWA327716:LWA327717 MFW327716:MFW327717 MPS327716:MPS327717 MZO327716:MZO327717 NJK327716:NJK327717 NTG327716:NTG327717 ODC327716:ODC327717 OMY327716:OMY327717 OWU327716:OWU327717 PGQ327716:PGQ327717 PQM327716:PQM327717 QAI327716:QAI327717 QKE327716:QKE327717 QUA327716:QUA327717 RDW327716:RDW327717 RNS327716:RNS327717 RXO327716:RXO327717 SHK327716:SHK327717 SRG327716:SRG327717 TBC327716:TBC327717 TKY327716:TKY327717 TUU327716:TUU327717 UEQ327716:UEQ327717 UOM327716:UOM327717 UYI327716:UYI327717 VIE327716:VIE327717 VSA327716:VSA327717 WBW327716:WBW327717 WLS327716:WLS327717 WVO327716:WVO327717 G393252:G393253 JC393252:JC393253 SY393252:SY393253 ACU393252:ACU393253 AMQ393252:AMQ393253 AWM393252:AWM393253 BGI393252:BGI393253 BQE393252:BQE393253 CAA393252:CAA393253 CJW393252:CJW393253 CTS393252:CTS393253 DDO393252:DDO393253 DNK393252:DNK393253 DXG393252:DXG393253 EHC393252:EHC393253 EQY393252:EQY393253 FAU393252:FAU393253 FKQ393252:FKQ393253 FUM393252:FUM393253 GEI393252:GEI393253 GOE393252:GOE393253 GYA393252:GYA393253 HHW393252:HHW393253 HRS393252:HRS393253 IBO393252:IBO393253 ILK393252:ILK393253 IVG393252:IVG393253 JFC393252:JFC393253 JOY393252:JOY393253 JYU393252:JYU393253 KIQ393252:KIQ393253 KSM393252:KSM393253 LCI393252:LCI393253 LME393252:LME393253 LWA393252:LWA393253 MFW393252:MFW393253 MPS393252:MPS393253 MZO393252:MZO393253 NJK393252:NJK393253 NTG393252:NTG393253 ODC393252:ODC393253 OMY393252:OMY393253 OWU393252:OWU393253 PGQ393252:PGQ393253 PQM393252:PQM393253 QAI393252:QAI393253 QKE393252:QKE393253 QUA393252:QUA393253 RDW393252:RDW393253 RNS393252:RNS393253 RXO393252:RXO393253 SHK393252:SHK393253 SRG393252:SRG393253 TBC393252:TBC393253 TKY393252:TKY393253 TUU393252:TUU393253 UEQ393252:UEQ393253 UOM393252:UOM393253 UYI393252:UYI393253 VIE393252:VIE393253 VSA393252:VSA393253 WBW393252:WBW393253 WLS393252:WLS393253 WVO393252:WVO393253 G458788:G458789 JC458788:JC458789 SY458788:SY458789 ACU458788:ACU458789 AMQ458788:AMQ458789 AWM458788:AWM458789 BGI458788:BGI458789 BQE458788:BQE458789 CAA458788:CAA458789 CJW458788:CJW458789 CTS458788:CTS458789 DDO458788:DDO458789 DNK458788:DNK458789 DXG458788:DXG458789 EHC458788:EHC458789 EQY458788:EQY458789 FAU458788:FAU458789 FKQ458788:FKQ458789 FUM458788:FUM458789 GEI458788:GEI458789 GOE458788:GOE458789 GYA458788:GYA458789 HHW458788:HHW458789 HRS458788:HRS458789 IBO458788:IBO458789 ILK458788:ILK458789 IVG458788:IVG458789 JFC458788:JFC458789 JOY458788:JOY458789 JYU458788:JYU458789 KIQ458788:KIQ458789 KSM458788:KSM458789 LCI458788:LCI458789 LME458788:LME458789 LWA458788:LWA458789 MFW458788:MFW458789 MPS458788:MPS458789 MZO458788:MZO458789 NJK458788:NJK458789 NTG458788:NTG458789 ODC458788:ODC458789 OMY458788:OMY458789 OWU458788:OWU458789 PGQ458788:PGQ458789 PQM458788:PQM458789 QAI458788:QAI458789 QKE458788:QKE458789 QUA458788:QUA458789 RDW458788:RDW458789 RNS458788:RNS458789 RXO458788:RXO458789 SHK458788:SHK458789 SRG458788:SRG458789 TBC458788:TBC458789 TKY458788:TKY458789 TUU458788:TUU458789 UEQ458788:UEQ458789 UOM458788:UOM458789 UYI458788:UYI458789 VIE458788:VIE458789 VSA458788:VSA458789 WBW458788:WBW458789 WLS458788:WLS458789 WVO458788:WVO458789 G524324:G524325 JC524324:JC524325 SY524324:SY524325 ACU524324:ACU524325 AMQ524324:AMQ524325 AWM524324:AWM524325 BGI524324:BGI524325 BQE524324:BQE524325 CAA524324:CAA524325 CJW524324:CJW524325 CTS524324:CTS524325 DDO524324:DDO524325 DNK524324:DNK524325 DXG524324:DXG524325 EHC524324:EHC524325 EQY524324:EQY524325 FAU524324:FAU524325 FKQ524324:FKQ524325 FUM524324:FUM524325 GEI524324:GEI524325 GOE524324:GOE524325 GYA524324:GYA524325 HHW524324:HHW524325 HRS524324:HRS524325 IBO524324:IBO524325 ILK524324:ILK524325 IVG524324:IVG524325 JFC524324:JFC524325 JOY524324:JOY524325 JYU524324:JYU524325 KIQ524324:KIQ524325 KSM524324:KSM524325 LCI524324:LCI524325 LME524324:LME524325 LWA524324:LWA524325 MFW524324:MFW524325 MPS524324:MPS524325 MZO524324:MZO524325 NJK524324:NJK524325 NTG524324:NTG524325 ODC524324:ODC524325 OMY524324:OMY524325 OWU524324:OWU524325 PGQ524324:PGQ524325 PQM524324:PQM524325 QAI524324:QAI524325 QKE524324:QKE524325 QUA524324:QUA524325 RDW524324:RDW524325 RNS524324:RNS524325 RXO524324:RXO524325 SHK524324:SHK524325 SRG524324:SRG524325 TBC524324:TBC524325 TKY524324:TKY524325 TUU524324:TUU524325 UEQ524324:UEQ524325 UOM524324:UOM524325 UYI524324:UYI524325 VIE524324:VIE524325 VSA524324:VSA524325 WBW524324:WBW524325 WLS524324:WLS524325 WVO524324:WVO524325 G589860:G589861 JC589860:JC589861 SY589860:SY589861 ACU589860:ACU589861 AMQ589860:AMQ589861 AWM589860:AWM589861 BGI589860:BGI589861 BQE589860:BQE589861 CAA589860:CAA589861 CJW589860:CJW589861 CTS589860:CTS589861 DDO589860:DDO589861 DNK589860:DNK589861 DXG589860:DXG589861 EHC589860:EHC589861 EQY589860:EQY589861 FAU589860:FAU589861 FKQ589860:FKQ589861 FUM589860:FUM589861 GEI589860:GEI589861 GOE589860:GOE589861 GYA589860:GYA589861 HHW589860:HHW589861 HRS589860:HRS589861 IBO589860:IBO589861 ILK589860:ILK589861 IVG589860:IVG589861 JFC589860:JFC589861 JOY589860:JOY589861 JYU589860:JYU589861 KIQ589860:KIQ589861 KSM589860:KSM589861 LCI589860:LCI589861 LME589860:LME589861 LWA589860:LWA589861 MFW589860:MFW589861 MPS589860:MPS589861 MZO589860:MZO589861 NJK589860:NJK589861 NTG589860:NTG589861 ODC589860:ODC589861 OMY589860:OMY589861 OWU589860:OWU589861 PGQ589860:PGQ589861 PQM589860:PQM589861 QAI589860:QAI589861 QKE589860:QKE589861 QUA589860:QUA589861 RDW589860:RDW589861 RNS589860:RNS589861 RXO589860:RXO589861 SHK589860:SHK589861 SRG589860:SRG589861 TBC589860:TBC589861 TKY589860:TKY589861 TUU589860:TUU589861 UEQ589860:UEQ589861 UOM589860:UOM589861 UYI589860:UYI589861 VIE589860:VIE589861 VSA589860:VSA589861 WBW589860:WBW589861 WLS589860:WLS589861 WVO589860:WVO589861 G655396:G655397 JC655396:JC655397 SY655396:SY655397 ACU655396:ACU655397 AMQ655396:AMQ655397 AWM655396:AWM655397 BGI655396:BGI655397 BQE655396:BQE655397 CAA655396:CAA655397 CJW655396:CJW655397 CTS655396:CTS655397 DDO655396:DDO655397 DNK655396:DNK655397 DXG655396:DXG655397 EHC655396:EHC655397 EQY655396:EQY655397 FAU655396:FAU655397 FKQ655396:FKQ655397 FUM655396:FUM655397 GEI655396:GEI655397 GOE655396:GOE655397 GYA655396:GYA655397 HHW655396:HHW655397 HRS655396:HRS655397 IBO655396:IBO655397 ILK655396:ILK655397 IVG655396:IVG655397 JFC655396:JFC655397 JOY655396:JOY655397 JYU655396:JYU655397 KIQ655396:KIQ655397 KSM655396:KSM655397 LCI655396:LCI655397 LME655396:LME655397 LWA655396:LWA655397 MFW655396:MFW655397 MPS655396:MPS655397 MZO655396:MZO655397 NJK655396:NJK655397 NTG655396:NTG655397 ODC655396:ODC655397 OMY655396:OMY655397 OWU655396:OWU655397 PGQ655396:PGQ655397 PQM655396:PQM655397 QAI655396:QAI655397 QKE655396:QKE655397 QUA655396:QUA655397 RDW655396:RDW655397 RNS655396:RNS655397 RXO655396:RXO655397 SHK655396:SHK655397 SRG655396:SRG655397 TBC655396:TBC655397 TKY655396:TKY655397 TUU655396:TUU655397 UEQ655396:UEQ655397 UOM655396:UOM655397 UYI655396:UYI655397 VIE655396:VIE655397 VSA655396:VSA655397 WBW655396:WBW655397 WLS655396:WLS655397 WVO655396:WVO655397 G720932:G720933 JC720932:JC720933 SY720932:SY720933 ACU720932:ACU720933 AMQ720932:AMQ720933 AWM720932:AWM720933 BGI720932:BGI720933 BQE720932:BQE720933 CAA720932:CAA720933 CJW720932:CJW720933 CTS720932:CTS720933 DDO720932:DDO720933 DNK720932:DNK720933 DXG720932:DXG720933 EHC720932:EHC720933 EQY720932:EQY720933 FAU720932:FAU720933 FKQ720932:FKQ720933 FUM720932:FUM720933 GEI720932:GEI720933 GOE720932:GOE720933 GYA720932:GYA720933 HHW720932:HHW720933 HRS720932:HRS720933 IBO720932:IBO720933 ILK720932:ILK720933 IVG720932:IVG720933 JFC720932:JFC720933 JOY720932:JOY720933 JYU720932:JYU720933 KIQ720932:KIQ720933 KSM720932:KSM720933 LCI720932:LCI720933 LME720932:LME720933 LWA720932:LWA720933 MFW720932:MFW720933 MPS720932:MPS720933 MZO720932:MZO720933 NJK720932:NJK720933 NTG720932:NTG720933 ODC720932:ODC720933 OMY720932:OMY720933 OWU720932:OWU720933 PGQ720932:PGQ720933 PQM720932:PQM720933 QAI720932:QAI720933 QKE720932:QKE720933 QUA720932:QUA720933 RDW720932:RDW720933 RNS720932:RNS720933 RXO720932:RXO720933 SHK720932:SHK720933 SRG720932:SRG720933 TBC720932:TBC720933 TKY720932:TKY720933 TUU720932:TUU720933 UEQ720932:UEQ720933 UOM720932:UOM720933 UYI720932:UYI720933 VIE720932:VIE720933 VSA720932:VSA720933 WBW720932:WBW720933 WLS720932:WLS720933 WVO720932:WVO720933 G786468:G786469 JC786468:JC786469 SY786468:SY786469 ACU786468:ACU786469 AMQ786468:AMQ786469 AWM786468:AWM786469 BGI786468:BGI786469 BQE786468:BQE786469 CAA786468:CAA786469 CJW786468:CJW786469 CTS786468:CTS786469 DDO786468:DDO786469 DNK786468:DNK786469 DXG786468:DXG786469 EHC786468:EHC786469 EQY786468:EQY786469 FAU786468:FAU786469 FKQ786468:FKQ786469 FUM786468:FUM786469 GEI786468:GEI786469 GOE786468:GOE786469 GYA786468:GYA786469 HHW786468:HHW786469 HRS786468:HRS786469 IBO786468:IBO786469 ILK786468:ILK786469 IVG786468:IVG786469 JFC786468:JFC786469 JOY786468:JOY786469 JYU786468:JYU786469 KIQ786468:KIQ786469 KSM786468:KSM786469 LCI786468:LCI786469 LME786468:LME786469 LWA786468:LWA786469 MFW786468:MFW786469 MPS786468:MPS786469 MZO786468:MZO786469 NJK786468:NJK786469 NTG786468:NTG786469 ODC786468:ODC786469 OMY786468:OMY786469 OWU786468:OWU786469 PGQ786468:PGQ786469 PQM786468:PQM786469 QAI786468:QAI786469 QKE786468:QKE786469 QUA786468:QUA786469 RDW786468:RDW786469 RNS786468:RNS786469 RXO786468:RXO786469 SHK786468:SHK786469 SRG786468:SRG786469 TBC786468:TBC786469 TKY786468:TKY786469 TUU786468:TUU786469 UEQ786468:UEQ786469 UOM786468:UOM786469 UYI786468:UYI786469 VIE786468:VIE786469 VSA786468:VSA786469 WBW786468:WBW786469 WLS786468:WLS786469 WVO786468:WVO786469 G852004:G852005 JC852004:JC852005 SY852004:SY852005 ACU852004:ACU852005 AMQ852004:AMQ852005 AWM852004:AWM852005 BGI852004:BGI852005 BQE852004:BQE852005 CAA852004:CAA852005 CJW852004:CJW852005 CTS852004:CTS852005 DDO852004:DDO852005 DNK852004:DNK852005 DXG852004:DXG852005 EHC852004:EHC852005 EQY852004:EQY852005 FAU852004:FAU852005 FKQ852004:FKQ852005 FUM852004:FUM852005 GEI852004:GEI852005 GOE852004:GOE852005 GYA852004:GYA852005 HHW852004:HHW852005 HRS852004:HRS852005 IBO852004:IBO852005 ILK852004:ILK852005 IVG852004:IVG852005 JFC852004:JFC852005 JOY852004:JOY852005 JYU852004:JYU852005 KIQ852004:KIQ852005 KSM852004:KSM852005 LCI852004:LCI852005 LME852004:LME852005 LWA852004:LWA852005 MFW852004:MFW852005 MPS852004:MPS852005 MZO852004:MZO852005 NJK852004:NJK852005 NTG852004:NTG852005 ODC852004:ODC852005 OMY852004:OMY852005 OWU852004:OWU852005 PGQ852004:PGQ852005 PQM852004:PQM852005 QAI852004:QAI852005 QKE852004:QKE852005 QUA852004:QUA852005 RDW852004:RDW852005 RNS852004:RNS852005 RXO852004:RXO852005 SHK852004:SHK852005 SRG852004:SRG852005 TBC852004:TBC852005 TKY852004:TKY852005 TUU852004:TUU852005 UEQ852004:UEQ852005 UOM852004:UOM852005 UYI852004:UYI852005 VIE852004:VIE852005 VSA852004:VSA852005 WBW852004:WBW852005 WLS852004:WLS852005 WVO852004:WVO852005 G917540:G917541 JC917540:JC917541 SY917540:SY917541 ACU917540:ACU917541 AMQ917540:AMQ917541 AWM917540:AWM917541 BGI917540:BGI917541 BQE917540:BQE917541 CAA917540:CAA917541 CJW917540:CJW917541 CTS917540:CTS917541 DDO917540:DDO917541 DNK917540:DNK917541 DXG917540:DXG917541 EHC917540:EHC917541 EQY917540:EQY917541 FAU917540:FAU917541 FKQ917540:FKQ917541 FUM917540:FUM917541 GEI917540:GEI917541 GOE917540:GOE917541 GYA917540:GYA917541 HHW917540:HHW917541 HRS917540:HRS917541 IBO917540:IBO917541 ILK917540:ILK917541 IVG917540:IVG917541 JFC917540:JFC917541 JOY917540:JOY917541 JYU917540:JYU917541 KIQ917540:KIQ917541 KSM917540:KSM917541 LCI917540:LCI917541 LME917540:LME917541 LWA917540:LWA917541 MFW917540:MFW917541 MPS917540:MPS917541 MZO917540:MZO917541 NJK917540:NJK917541 NTG917540:NTG917541 ODC917540:ODC917541 OMY917540:OMY917541 OWU917540:OWU917541 PGQ917540:PGQ917541 PQM917540:PQM917541 QAI917540:QAI917541 QKE917540:QKE917541 QUA917540:QUA917541 RDW917540:RDW917541 RNS917540:RNS917541 RXO917540:RXO917541 SHK917540:SHK917541 SRG917540:SRG917541 TBC917540:TBC917541 TKY917540:TKY917541 TUU917540:TUU917541 UEQ917540:UEQ917541 UOM917540:UOM917541 UYI917540:UYI917541 VIE917540:VIE917541 VSA917540:VSA917541 WBW917540:WBW917541 WLS917540:WLS917541 WVO917540:WVO917541 G983076:G983077 JC983076:JC983077 SY983076:SY983077 ACU983076:ACU983077 AMQ983076:AMQ983077 AWM983076:AWM983077 BGI983076:BGI983077 BQE983076:BQE983077 CAA983076:CAA983077 CJW983076:CJW983077 CTS983076:CTS983077 DDO983076:DDO983077 DNK983076:DNK983077 DXG983076:DXG983077 EHC983076:EHC983077 EQY983076:EQY983077 FAU983076:FAU983077 FKQ983076:FKQ983077 FUM983076:FUM983077 GEI983076:GEI983077 GOE983076:GOE983077 GYA983076:GYA983077 HHW983076:HHW983077 HRS983076:HRS983077 IBO983076:IBO983077 ILK983076:ILK983077 IVG983076:IVG983077 JFC983076:JFC983077 JOY983076:JOY983077 JYU983076:JYU983077 KIQ983076:KIQ983077 KSM983076:KSM983077 LCI983076:LCI983077 LME983076:LME983077 LWA983076:LWA983077 MFW983076:MFW983077 MPS983076:MPS983077 MZO983076:MZO983077 NJK983076:NJK983077 NTG983076:NTG983077 ODC983076:ODC983077 OMY983076:OMY983077 OWU983076:OWU983077 PGQ983076:PGQ983077 PQM983076:PQM983077 QAI983076:QAI983077 QKE983076:QKE983077 QUA983076:QUA983077 RDW983076:RDW983077 RNS983076:RNS983077 RXO983076:RXO983077 SHK983076:SHK983077 SRG983076:SRG983077 TBC983076:TBC983077 TKY983076:TKY983077 TUU983076:TUU983077 UEQ983076:UEQ983077 UOM983076:UOM983077 UYI983076:UYI983077 VIE983076:VIE983077 VSA983076:VSA983077 WBW983076:WBW983077 WLS983076:WLS983077 WVO983076:WVO983077 D320:E324 IZ320:JA324 SV320:SW324 ACR320:ACS324 AMN320:AMO324 AWJ320:AWK324 BGF320:BGG324 BQB320:BQC324 BZX320:BZY324 CJT320:CJU324 CTP320:CTQ324 DDL320:DDM324 DNH320:DNI324 DXD320:DXE324 EGZ320:EHA324 EQV320:EQW324 FAR320:FAS324 FKN320:FKO324 FUJ320:FUK324 GEF320:GEG324 GOB320:GOC324 GXX320:GXY324 HHT320:HHU324 HRP320:HRQ324 IBL320:IBM324 ILH320:ILI324 IVD320:IVE324 JEZ320:JFA324 JOV320:JOW324 JYR320:JYS324 KIN320:KIO324 KSJ320:KSK324 LCF320:LCG324 LMB320:LMC324 LVX320:LVY324 MFT320:MFU324 MPP320:MPQ324 MZL320:MZM324 NJH320:NJI324 NTD320:NTE324 OCZ320:ODA324 OMV320:OMW324 OWR320:OWS324 PGN320:PGO324 PQJ320:PQK324 QAF320:QAG324 QKB320:QKC324 QTX320:QTY324 RDT320:RDU324 RNP320:RNQ324 RXL320:RXM324 SHH320:SHI324 SRD320:SRE324 TAZ320:TBA324 TKV320:TKW324 TUR320:TUS324 UEN320:UEO324 UOJ320:UOK324 UYF320:UYG324 VIB320:VIC324 VRX320:VRY324 WBT320:WBU324 WLP320:WLQ324 WVL320:WVM324 D65856:E65860 IZ65856:JA65860 SV65856:SW65860 ACR65856:ACS65860 AMN65856:AMO65860 AWJ65856:AWK65860 BGF65856:BGG65860 BQB65856:BQC65860 BZX65856:BZY65860 CJT65856:CJU65860 CTP65856:CTQ65860 DDL65856:DDM65860 DNH65856:DNI65860 DXD65856:DXE65860 EGZ65856:EHA65860 EQV65856:EQW65860 FAR65856:FAS65860 FKN65856:FKO65860 FUJ65856:FUK65860 GEF65856:GEG65860 GOB65856:GOC65860 GXX65856:GXY65860 HHT65856:HHU65860 HRP65856:HRQ65860 IBL65856:IBM65860 ILH65856:ILI65860 IVD65856:IVE65860 JEZ65856:JFA65860 JOV65856:JOW65860 JYR65856:JYS65860 KIN65856:KIO65860 KSJ65856:KSK65860 LCF65856:LCG65860 LMB65856:LMC65860 LVX65856:LVY65860 MFT65856:MFU65860 MPP65856:MPQ65860 MZL65856:MZM65860 NJH65856:NJI65860 NTD65856:NTE65860 OCZ65856:ODA65860 OMV65856:OMW65860 OWR65856:OWS65860 PGN65856:PGO65860 PQJ65856:PQK65860 QAF65856:QAG65860 QKB65856:QKC65860 QTX65856:QTY65860 RDT65856:RDU65860 RNP65856:RNQ65860 RXL65856:RXM65860 SHH65856:SHI65860 SRD65856:SRE65860 TAZ65856:TBA65860 TKV65856:TKW65860 TUR65856:TUS65860 UEN65856:UEO65860 UOJ65856:UOK65860 UYF65856:UYG65860 VIB65856:VIC65860 VRX65856:VRY65860 WBT65856:WBU65860 WLP65856:WLQ65860 WVL65856:WVM65860 D131392:E131396 IZ131392:JA131396 SV131392:SW131396 ACR131392:ACS131396 AMN131392:AMO131396 AWJ131392:AWK131396 BGF131392:BGG131396 BQB131392:BQC131396 BZX131392:BZY131396 CJT131392:CJU131396 CTP131392:CTQ131396 DDL131392:DDM131396 DNH131392:DNI131396 DXD131392:DXE131396 EGZ131392:EHA131396 EQV131392:EQW131396 FAR131392:FAS131396 FKN131392:FKO131396 FUJ131392:FUK131396 GEF131392:GEG131396 GOB131392:GOC131396 GXX131392:GXY131396 HHT131392:HHU131396 HRP131392:HRQ131396 IBL131392:IBM131396 ILH131392:ILI131396 IVD131392:IVE131396 JEZ131392:JFA131396 JOV131392:JOW131396 JYR131392:JYS131396 KIN131392:KIO131396 KSJ131392:KSK131396 LCF131392:LCG131396 LMB131392:LMC131396 LVX131392:LVY131396 MFT131392:MFU131396 MPP131392:MPQ131396 MZL131392:MZM131396 NJH131392:NJI131396 NTD131392:NTE131396 OCZ131392:ODA131396 OMV131392:OMW131396 OWR131392:OWS131396 PGN131392:PGO131396 PQJ131392:PQK131396 QAF131392:QAG131396 QKB131392:QKC131396 QTX131392:QTY131396 RDT131392:RDU131396 RNP131392:RNQ131396 RXL131392:RXM131396 SHH131392:SHI131396 SRD131392:SRE131396 TAZ131392:TBA131396 TKV131392:TKW131396 TUR131392:TUS131396 UEN131392:UEO131396 UOJ131392:UOK131396 UYF131392:UYG131396 VIB131392:VIC131396 VRX131392:VRY131396 WBT131392:WBU131396 WLP131392:WLQ131396 WVL131392:WVM131396 D196928:E196932 IZ196928:JA196932 SV196928:SW196932 ACR196928:ACS196932 AMN196928:AMO196932 AWJ196928:AWK196932 BGF196928:BGG196932 BQB196928:BQC196932 BZX196928:BZY196932 CJT196928:CJU196932 CTP196928:CTQ196932 DDL196928:DDM196932 DNH196928:DNI196932 DXD196928:DXE196932 EGZ196928:EHA196932 EQV196928:EQW196932 FAR196928:FAS196932 FKN196928:FKO196932 FUJ196928:FUK196932 GEF196928:GEG196932 GOB196928:GOC196932 GXX196928:GXY196932 HHT196928:HHU196932 HRP196928:HRQ196932 IBL196928:IBM196932 ILH196928:ILI196932 IVD196928:IVE196932 JEZ196928:JFA196932 JOV196928:JOW196932 JYR196928:JYS196932 KIN196928:KIO196932 KSJ196928:KSK196932 LCF196928:LCG196932 LMB196928:LMC196932 LVX196928:LVY196932 MFT196928:MFU196932 MPP196928:MPQ196932 MZL196928:MZM196932 NJH196928:NJI196932 NTD196928:NTE196932 OCZ196928:ODA196932 OMV196928:OMW196932 OWR196928:OWS196932 PGN196928:PGO196932 PQJ196928:PQK196932 QAF196928:QAG196932 QKB196928:QKC196932 QTX196928:QTY196932 RDT196928:RDU196932 RNP196928:RNQ196932 RXL196928:RXM196932 SHH196928:SHI196932 SRD196928:SRE196932 TAZ196928:TBA196932 TKV196928:TKW196932 TUR196928:TUS196932 UEN196928:UEO196932 UOJ196928:UOK196932 UYF196928:UYG196932 VIB196928:VIC196932 VRX196928:VRY196932 WBT196928:WBU196932 WLP196928:WLQ196932 WVL196928:WVM196932 D262464:E262468 IZ262464:JA262468 SV262464:SW262468 ACR262464:ACS262468 AMN262464:AMO262468 AWJ262464:AWK262468 BGF262464:BGG262468 BQB262464:BQC262468 BZX262464:BZY262468 CJT262464:CJU262468 CTP262464:CTQ262468 DDL262464:DDM262468 DNH262464:DNI262468 DXD262464:DXE262468 EGZ262464:EHA262468 EQV262464:EQW262468 FAR262464:FAS262468 FKN262464:FKO262468 FUJ262464:FUK262468 GEF262464:GEG262468 GOB262464:GOC262468 GXX262464:GXY262468 HHT262464:HHU262468 HRP262464:HRQ262468 IBL262464:IBM262468 ILH262464:ILI262468 IVD262464:IVE262468 JEZ262464:JFA262468 JOV262464:JOW262468 JYR262464:JYS262468 KIN262464:KIO262468 KSJ262464:KSK262468 LCF262464:LCG262468 LMB262464:LMC262468 LVX262464:LVY262468 MFT262464:MFU262468 MPP262464:MPQ262468 MZL262464:MZM262468 NJH262464:NJI262468 NTD262464:NTE262468 OCZ262464:ODA262468 OMV262464:OMW262468 OWR262464:OWS262468 PGN262464:PGO262468 PQJ262464:PQK262468 QAF262464:QAG262468 QKB262464:QKC262468 QTX262464:QTY262468 RDT262464:RDU262468 RNP262464:RNQ262468 RXL262464:RXM262468 SHH262464:SHI262468 SRD262464:SRE262468 TAZ262464:TBA262468 TKV262464:TKW262468 TUR262464:TUS262468 UEN262464:UEO262468 UOJ262464:UOK262468 UYF262464:UYG262468 VIB262464:VIC262468 VRX262464:VRY262468 WBT262464:WBU262468 WLP262464:WLQ262468 WVL262464:WVM262468 D328000:E328004 IZ328000:JA328004 SV328000:SW328004 ACR328000:ACS328004 AMN328000:AMO328004 AWJ328000:AWK328004 BGF328000:BGG328004 BQB328000:BQC328004 BZX328000:BZY328004 CJT328000:CJU328004 CTP328000:CTQ328004 DDL328000:DDM328004 DNH328000:DNI328004 DXD328000:DXE328004 EGZ328000:EHA328004 EQV328000:EQW328004 FAR328000:FAS328004 FKN328000:FKO328004 FUJ328000:FUK328004 GEF328000:GEG328004 GOB328000:GOC328004 GXX328000:GXY328004 HHT328000:HHU328004 HRP328000:HRQ328004 IBL328000:IBM328004 ILH328000:ILI328004 IVD328000:IVE328004 JEZ328000:JFA328004 JOV328000:JOW328004 JYR328000:JYS328004 KIN328000:KIO328004 KSJ328000:KSK328004 LCF328000:LCG328004 LMB328000:LMC328004 LVX328000:LVY328004 MFT328000:MFU328004 MPP328000:MPQ328004 MZL328000:MZM328004 NJH328000:NJI328004 NTD328000:NTE328004 OCZ328000:ODA328004 OMV328000:OMW328004 OWR328000:OWS328004 PGN328000:PGO328004 PQJ328000:PQK328004 QAF328000:QAG328004 QKB328000:QKC328004 QTX328000:QTY328004 RDT328000:RDU328004 RNP328000:RNQ328004 RXL328000:RXM328004 SHH328000:SHI328004 SRD328000:SRE328004 TAZ328000:TBA328004 TKV328000:TKW328004 TUR328000:TUS328004 UEN328000:UEO328004 UOJ328000:UOK328004 UYF328000:UYG328004 VIB328000:VIC328004 VRX328000:VRY328004 WBT328000:WBU328004 WLP328000:WLQ328004 WVL328000:WVM328004 D393536:E393540 IZ393536:JA393540 SV393536:SW393540 ACR393536:ACS393540 AMN393536:AMO393540 AWJ393536:AWK393540 BGF393536:BGG393540 BQB393536:BQC393540 BZX393536:BZY393540 CJT393536:CJU393540 CTP393536:CTQ393540 DDL393536:DDM393540 DNH393536:DNI393540 DXD393536:DXE393540 EGZ393536:EHA393540 EQV393536:EQW393540 FAR393536:FAS393540 FKN393536:FKO393540 FUJ393536:FUK393540 GEF393536:GEG393540 GOB393536:GOC393540 GXX393536:GXY393540 HHT393536:HHU393540 HRP393536:HRQ393540 IBL393536:IBM393540 ILH393536:ILI393540 IVD393536:IVE393540 JEZ393536:JFA393540 JOV393536:JOW393540 JYR393536:JYS393540 KIN393536:KIO393540 KSJ393536:KSK393540 LCF393536:LCG393540 LMB393536:LMC393540 LVX393536:LVY393540 MFT393536:MFU393540 MPP393536:MPQ393540 MZL393536:MZM393540 NJH393536:NJI393540 NTD393536:NTE393540 OCZ393536:ODA393540 OMV393536:OMW393540 OWR393536:OWS393540 PGN393536:PGO393540 PQJ393536:PQK393540 QAF393536:QAG393540 QKB393536:QKC393540 QTX393536:QTY393540 RDT393536:RDU393540 RNP393536:RNQ393540 RXL393536:RXM393540 SHH393536:SHI393540 SRD393536:SRE393540 TAZ393536:TBA393540 TKV393536:TKW393540 TUR393536:TUS393540 UEN393536:UEO393540 UOJ393536:UOK393540 UYF393536:UYG393540 VIB393536:VIC393540 VRX393536:VRY393540 WBT393536:WBU393540 WLP393536:WLQ393540 WVL393536:WVM393540 D459072:E459076 IZ459072:JA459076 SV459072:SW459076 ACR459072:ACS459076 AMN459072:AMO459076 AWJ459072:AWK459076 BGF459072:BGG459076 BQB459072:BQC459076 BZX459072:BZY459076 CJT459072:CJU459076 CTP459072:CTQ459076 DDL459072:DDM459076 DNH459072:DNI459076 DXD459072:DXE459076 EGZ459072:EHA459076 EQV459072:EQW459076 FAR459072:FAS459076 FKN459072:FKO459076 FUJ459072:FUK459076 GEF459072:GEG459076 GOB459072:GOC459076 GXX459072:GXY459076 HHT459072:HHU459076 HRP459072:HRQ459076 IBL459072:IBM459076 ILH459072:ILI459076 IVD459072:IVE459076 JEZ459072:JFA459076 JOV459072:JOW459076 JYR459072:JYS459076 KIN459072:KIO459076 KSJ459072:KSK459076 LCF459072:LCG459076 LMB459072:LMC459076 LVX459072:LVY459076 MFT459072:MFU459076 MPP459072:MPQ459076 MZL459072:MZM459076 NJH459072:NJI459076 NTD459072:NTE459076 OCZ459072:ODA459076 OMV459072:OMW459076 OWR459072:OWS459076 PGN459072:PGO459076 PQJ459072:PQK459076 QAF459072:QAG459076 QKB459072:QKC459076 QTX459072:QTY459076 RDT459072:RDU459076 RNP459072:RNQ459076 RXL459072:RXM459076 SHH459072:SHI459076 SRD459072:SRE459076 TAZ459072:TBA459076 TKV459072:TKW459076 TUR459072:TUS459076 UEN459072:UEO459076 UOJ459072:UOK459076 UYF459072:UYG459076 VIB459072:VIC459076 VRX459072:VRY459076 WBT459072:WBU459076 WLP459072:WLQ459076 WVL459072:WVM459076 D524608:E524612 IZ524608:JA524612 SV524608:SW524612 ACR524608:ACS524612 AMN524608:AMO524612 AWJ524608:AWK524612 BGF524608:BGG524612 BQB524608:BQC524612 BZX524608:BZY524612 CJT524608:CJU524612 CTP524608:CTQ524612 DDL524608:DDM524612 DNH524608:DNI524612 DXD524608:DXE524612 EGZ524608:EHA524612 EQV524608:EQW524612 FAR524608:FAS524612 FKN524608:FKO524612 FUJ524608:FUK524612 GEF524608:GEG524612 GOB524608:GOC524612 GXX524608:GXY524612 HHT524608:HHU524612 HRP524608:HRQ524612 IBL524608:IBM524612 ILH524608:ILI524612 IVD524608:IVE524612 JEZ524608:JFA524612 JOV524608:JOW524612 JYR524608:JYS524612 KIN524608:KIO524612 KSJ524608:KSK524612 LCF524608:LCG524612 LMB524608:LMC524612 LVX524608:LVY524612 MFT524608:MFU524612 MPP524608:MPQ524612 MZL524608:MZM524612 NJH524608:NJI524612 NTD524608:NTE524612 OCZ524608:ODA524612 OMV524608:OMW524612 OWR524608:OWS524612 PGN524608:PGO524612 PQJ524608:PQK524612 QAF524608:QAG524612 QKB524608:QKC524612 QTX524608:QTY524612 RDT524608:RDU524612 RNP524608:RNQ524612 RXL524608:RXM524612 SHH524608:SHI524612 SRD524608:SRE524612 TAZ524608:TBA524612 TKV524608:TKW524612 TUR524608:TUS524612 UEN524608:UEO524612 UOJ524608:UOK524612 UYF524608:UYG524612 VIB524608:VIC524612 VRX524608:VRY524612 WBT524608:WBU524612 WLP524608:WLQ524612 WVL524608:WVM524612 D590144:E590148 IZ590144:JA590148 SV590144:SW590148 ACR590144:ACS590148 AMN590144:AMO590148 AWJ590144:AWK590148 BGF590144:BGG590148 BQB590144:BQC590148 BZX590144:BZY590148 CJT590144:CJU590148 CTP590144:CTQ590148 DDL590144:DDM590148 DNH590144:DNI590148 DXD590144:DXE590148 EGZ590144:EHA590148 EQV590144:EQW590148 FAR590144:FAS590148 FKN590144:FKO590148 FUJ590144:FUK590148 GEF590144:GEG590148 GOB590144:GOC590148 GXX590144:GXY590148 HHT590144:HHU590148 HRP590144:HRQ590148 IBL590144:IBM590148 ILH590144:ILI590148 IVD590144:IVE590148 JEZ590144:JFA590148 JOV590144:JOW590148 JYR590144:JYS590148 KIN590144:KIO590148 KSJ590144:KSK590148 LCF590144:LCG590148 LMB590144:LMC590148 LVX590144:LVY590148 MFT590144:MFU590148 MPP590144:MPQ590148 MZL590144:MZM590148 NJH590144:NJI590148 NTD590144:NTE590148 OCZ590144:ODA590148 OMV590144:OMW590148 OWR590144:OWS590148 PGN590144:PGO590148 PQJ590144:PQK590148 QAF590144:QAG590148 QKB590144:QKC590148 QTX590144:QTY590148 RDT590144:RDU590148 RNP590144:RNQ590148 RXL590144:RXM590148 SHH590144:SHI590148 SRD590144:SRE590148 TAZ590144:TBA590148 TKV590144:TKW590148 TUR590144:TUS590148 UEN590144:UEO590148 UOJ590144:UOK590148 UYF590144:UYG590148 VIB590144:VIC590148 VRX590144:VRY590148 WBT590144:WBU590148 WLP590144:WLQ590148 WVL590144:WVM590148 D655680:E655684 IZ655680:JA655684 SV655680:SW655684 ACR655680:ACS655684 AMN655680:AMO655684 AWJ655680:AWK655684 BGF655680:BGG655684 BQB655680:BQC655684 BZX655680:BZY655684 CJT655680:CJU655684 CTP655680:CTQ655684 DDL655680:DDM655684 DNH655680:DNI655684 DXD655680:DXE655684 EGZ655680:EHA655684 EQV655680:EQW655684 FAR655680:FAS655684 FKN655680:FKO655684 FUJ655680:FUK655684 GEF655680:GEG655684 GOB655680:GOC655684 GXX655680:GXY655684 HHT655680:HHU655684 HRP655680:HRQ655684 IBL655680:IBM655684 ILH655680:ILI655684 IVD655680:IVE655684 JEZ655680:JFA655684 JOV655680:JOW655684 JYR655680:JYS655684 KIN655680:KIO655684 KSJ655680:KSK655684 LCF655680:LCG655684 LMB655680:LMC655684 LVX655680:LVY655684 MFT655680:MFU655684 MPP655680:MPQ655684 MZL655680:MZM655684 NJH655680:NJI655684 NTD655680:NTE655684 OCZ655680:ODA655684 OMV655680:OMW655684 OWR655680:OWS655684 PGN655680:PGO655684 PQJ655680:PQK655684 QAF655680:QAG655684 QKB655680:QKC655684 QTX655680:QTY655684 RDT655680:RDU655684 RNP655680:RNQ655684 RXL655680:RXM655684 SHH655680:SHI655684 SRD655680:SRE655684 TAZ655680:TBA655684 TKV655680:TKW655684 TUR655680:TUS655684 UEN655680:UEO655684 UOJ655680:UOK655684 UYF655680:UYG655684 VIB655680:VIC655684 VRX655680:VRY655684 WBT655680:WBU655684 WLP655680:WLQ655684 WVL655680:WVM655684 D721216:E721220 IZ721216:JA721220 SV721216:SW721220 ACR721216:ACS721220 AMN721216:AMO721220 AWJ721216:AWK721220 BGF721216:BGG721220 BQB721216:BQC721220 BZX721216:BZY721220 CJT721216:CJU721220 CTP721216:CTQ721220 DDL721216:DDM721220 DNH721216:DNI721220 DXD721216:DXE721220 EGZ721216:EHA721220 EQV721216:EQW721220 FAR721216:FAS721220 FKN721216:FKO721220 FUJ721216:FUK721220 GEF721216:GEG721220 GOB721216:GOC721220 GXX721216:GXY721220 HHT721216:HHU721220 HRP721216:HRQ721220 IBL721216:IBM721220 ILH721216:ILI721220 IVD721216:IVE721220 JEZ721216:JFA721220 JOV721216:JOW721220 JYR721216:JYS721220 KIN721216:KIO721220 KSJ721216:KSK721220 LCF721216:LCG721220 LMB721216:LMC721220 LVX721216:LVY721220 MFT721216:MFU721220 MPP721216:MPQ721220 MZL721216:MZM721220 NJH721216:NJI721220 NTD721216:NTE721220 OCZ721216:ODA721220 OMV721216:OMW721220 OWR721216:OWS721220 PGN721216:PGO721220 PQJ721216:PQK721220 QAF721216:QAG721220 QKB721216:QKC721220 QTX721216:QTY721220 RDT721216:RDU721220 RNP721216:RNQ721220 RXL721216:RXM721220 SHH721216:SHI721220 SRD721216:SRE721220 TAZ721216:TBA721220 TKV721216:TKW721220 TUR721216:TUS721220 UEN721216:UEO721220 UOJ721216:UOK721220 UYF721216:UYG721220 VIB721216:VIC721220 VRX721216:VRY721220 WBT721216:WBU721220 WLP721216:WLQ721220 WVL721216:WVM721220 D786752:E786756 IZ786752:JA786756 SV786752:SW786756 ACR786752:ACS786756 AMN786752:AMO786756 AWJ786752:AWK786756 BGF786752:BGG786756 BQB786752:BQC786756 BZX786752:BZY786756 CJT786752:CJU786756 CTP786752:CTQ786756 DDL786752:DDM786756 DNH786752:DNI786756 DXD786752:DXE786756 EGZ786752:EHA786756 EQV786752:EQW786756 FAR786752:FAS786756 FKN786752:FKO786756 FUJ786752:FUK786756 GEF786752:GEG786756 GOB786752:GOC786756 GXX786752:GXY786756 HHT786752:HHU786756 HRP786752:HRQ786756 IBL786752:IBM786756 ILH786752:ILI786756 IVD786752:IVE786756 JEZ786752:JFA786756 JOV786752:JOW786756 JYR786752:JYS786756 KIN786752:KIO786756 KSJ786752:KSK786756 LCF786752:LCG786756 LMB786752:LMC786756 LVX786752:LVY786756 MFT786752:MFU786756 MPP786752:MPQ786756 MZL786752:MZM786756 NJH786752:NJI786756 NTD786752:NTE786756 OCZ786752:ODA786756 OMV786752:OMW786756 OWR786752:OWS786756 PGN786752:PGO786756 PQJ786752:PQK786756 QAF786752:QAG786756 QKB786752:QKC786756 QTX786752:QTY786756 RDT786752:RDU786756 RNP786752:RNQ786756 RXL786752:RXM786756 SHH786752:SHI786756 SRD786752:SRE786756 TAZ786752:TBA786756 TKV786752:TKW786756 TUR786752:TUS786756 UEN786752:UEO786756 UOJ786752:UOK786756 UYF786752:UYG786756 VIB786752:VIC786756 VRX786752:VRY786756 WBT786752:WBU786756 WLP786752:WLQ786756 WVL786752:WVM786756 D852288:E852292 IZ852288:JA852292 SV852288:SW852292 ACR852288:ACS852292 AMN852288:AMO852292 AWJ852288:AWK852292 BGF852288:BGG852292 BQB852288:BQC852292 BZX852288:BZY852292 CJT852288:CJU852292 CTP852288:CTQ852292 DDL852288:DDM852292 DNH852288:DNI852292 DXD852288:DXE852292 EGZ852288:EHA852292 EQV852288:EQW852292 FAR852288:FAS852292 FKN852288:FKO852292 FUJ852288:FUK852292 GEF852288:GEG852292 GOB852288:GOC852292 GXX852288:GXY852292 HHT852288:HHU852292 HRP852288:HRQ852292 IBL852288:IBM852292 ILH852288:ILI852292 IVD852288:IVE852292 JEZ852288:JFA852292 JOV852288:JOW852292 JYR852288:JYS852292 KIN852288:KIO852292 KSJ852288:KSK852292 LCF852288:LCG852292 LMB852288:LMC852292 LVX852288:LVY852292 MFT852288:MFU852292 MPP852288:MPQ852292 MZL852288:MZM852292 NJH852288:NJI852292 NTD852288:NTE852292 OCZ852288:ODA852292 OMV852288:OMW852292 OWR852288:OWS852292 PGN852288:PGO852292 PQJ852288:PQK852292 QAF852288:QAG852292 QKB852288:QKC852292 QTX852288:QTY852292 RDT852288:RDU852292 RNP852288:RNQ852292 RXL852288:RXM852292 SHH852288:SHI852292 SRD852288:SRE852292 TAZ852288:TBA852292 TKV852288:TKW852292 TUR852288:TUS852292 UEN852288:UEO852292 UOJ852288:UOK852292 UYF852288:UYG852292 VIB852288:VIC852292 VRX852288:VRY852292 WBT852288:WBU852292 WLP852288:WLQ852292 WVL852288:WVM852292 D917824:E917828 IZ917824:JA917828 SV917824:SW917828 ACR917824:ACS917828 AMN917824:AMO917828 AWJ917824:AWK917828 BGF917824:BGG917828 BQB917824:BQC917828 BZX917824:BZY917828 CJT917824:CJU917828 CTP917824:CTQ917828 DDL917824:DDM917828 DNH917824:DNI917828 DXD917824:DXE917828 EGZ917824:EHA917828 EQV917824:EQW917828 FAR917824:FAS917828 FKN917824:FKO917828 FUJ917824:FUK917828 GEF917824:GEG917828 GOB917824:GOC917828 GXX917824:GXY917828 HHT917824:HHU917828 HRP917824:HRQ917828 IBL917824:IBM917828 ILH917824:ILI917828 IVD917824:IVE917828 JEZ917824:JFA917828 JOV917824:JOW917828 JYR917824:JYS917828 KIN917824:KIO917828 KSJ917824:KSK917828 LCF917824:LCG917828 LMB917824:LMC917828 LVX917824:LVY917828 MFT917824:MFU917828 MPP917824:MPQ917828 MZL917824:MZM917828 NJH917824:NJI917828 NTD917824:NTE917828 OCZ917824:ODA917828 OMV917824:OMW917828 OWR917824:OWS917828 PGN917824:PGO917828 PQJ917824:PQK917828 QAF917824:QAG917828 QKB917824:QKC917828 QTX917824:QTY917828 RDT917824:RDU917828 RNP917824:RNQ917828 RXL917824:RXM917828 SHH917824:SHI917828 SRD917824:SRE917828 TAZ917824:TBA917828 TKV917824:TKW917828 TUR917824:TUS917828 UEN917824:UEO917828 UOJ917824:UOK917828 UYF917824:UYG917828 VIB917824:VIC917828 VRX917824:VRY917828 WBT917824:WBU917828 WLP917824:WLQ917828 WVL917824:WVM917828 D983360:E983364 IZ983360:JA983364 SV983360:SW983364 ACR983360:ACS983364 AMN983360:AMO983364 AWJ983360:AWK983364 BGF983360:BGG983364 BQB983360:BQC983364 BZX983360:BZY983364 CJT983360:CJU983364 CTP983360:CTQ983364 DDL983360:DDM983364 DNH983360:DNI983364 DXD983360:DXE983364 EGZ983360:EHA983364 EQV983360:EQW983364 FAR983360:FAS983364 FKN983360:FKO983364 FUJ983360:FUK983364 GEF983360:GEG983364 GOB983360:GOC983364 GXX983360:GXY983364 HHT983360:HHU983364 HRP983360:HRQ983364 IBL983360:IBM983364 ILH983360:ILI983364 IVD983360:IVE983364 JEZ983360:JFA983364 JOV983360:JOW983364 JYR983360:JYS983364 KIN983360:KIO983364 KSJ983360:KSK983364 LCF983360:LCG983364 LMB983360:LMC983364 LVX983360:LVY983364 MFT983360:MFU983364 MPP983360:MPQ983364 MZL983360:MZM983364 NJH983360:NJI983364 NTD983360:NTE983364 OCZ983360:ODA983364 OMV983360:OMW983364 OWR983360:OWS983364 PGN983360:PGO983364 PQJ983360:PQK983364 QAF983360:QAG983364 QKB983360:QKC983364 QTX983360:QTY983364 RDT983360:RDU983364 RNP983360:RNQ983364 RXL983360:RXM983364 SHH983360:SHI983364 SRD983360:SRE983364 TAZ983360:TBA983364 TKV983360:TKW983364 TUR983360:TUS983364 UEN983360:UEO983364 UOJ983360:UOK983364 UYF983360:UYG983364 VIB983360:VIC983364 VRX983360:VRY983364 WBT983360:WBU983364 WLP983360:WLQ983364 WVL983360:WVM983364 I127 F99:I99 I123 I125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40" customWidth="1"/>
    <col min="8" max="9" width="0" style="134" hidden="1" customWidth="1"/>
    <col min="10" max="15" width="0" style="12" hidden="1" customWidth="1"/>
    <col min="16" max="16384" width="9.140625" style="12"/>
  </cols>
  <sheetData>
    <row r="1" spans="1:9" s="79" customFormat="1" ht="38.25" customHeight="1">
      <c r="A1" s="1300" t="str">
        <f>'Attach 3(JV)'!A1</f>
        <v>Specification No. :CC/NT/W-TR/DOM/A02/23/01478/ 5002002700</v>
      </c>
      <c r="B1" s="1300"/>
      <c r="C1" s="1300"/>
      <c r="D1" s="1300"/>
      <c r="E1" s="634"/>
      <c r="F1" s="635"/>
      <c r="G1" s="617" t="str">
        <f>"Attachment-4 " &amp; 'Attach 3(JV)'!AV1</f>
        <v xml:space="preserve">Attachment-4 </v>
      </c>
      <c r="H1" s="134"/>
      <c r="I1" s="134"/>
    </row>
    <row r="3" spans="1:9" ht="81"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949"/>
      <c r="G3" s="949"/>
    </row>
    <row r="4" spans="1:9" ht="20.100000000000001" customHeight="1">
      <c r="A4" s="15"/>
      <c r="H4" s="143"/>
    </row>
    <row r="5" spans="1:9" ht="20.100000000000001" customHeight="1">
      <c r="A5" s="985" t="s">
        <v>351</v>
      </c>
      <c r="B5" s="985"/>
      <c r="C5" s="985"/>
      <c r="D5" s="985"/>
      <c r="E5" s="985"/>
      <c r="F5" s="985"/>
      <c r="G5" s="985"/>
      <c r="H5" s="144"/>
    </row>
    <row r="6" spans="1:9" ht="20.100000000000001" customHeight="1">
      <c r="A6" s="19"/>
      <c r="H6" s="144"/>
    </row>
    <row r="7" spans="1:9" ht="20.100000000000001" customHeight="1">
      <c r="A7" s="20" t="str">
        <f>'Attach 3(JV)'!A7</f>
        <v>Bidder’s Name and Address  :</v>
      </c>
      <c r="F7" s="5" t="str">
        <f>'Attach 3(JV)'!E7</f>
        <v>To:</v>
      </c>
      <c r="H7" s="144"/>
    </row>
    <row r="8" spans="1:9" ht="36" customHeight="1">
      <c r="A8" s="991" t="str">
        <f>'Attach 3(JV)'!A8</f>
        <v/>
      </c>
      <c r="B8" s="991"/>
      <c r="C8" s="991"/>
      <c r="D8" s="991"/>
      <c r="F8" s="122" t="str">
        <f>'Attach 3(JV)'!E8</f>
        <v>Contract Services</v>
      </c>
      <c r="H8" s="144"/>
    </row>
    <row r="9" spans="1:9" ht="20.100000000000001" customHeight="1">
      <c r="A9" s="4" t="s">
        <v>344</v>
      </c>
      <c r="B9" s="1302">
        <f>'Attach 3(JV)'!B9</f>
        <v>0</v>
      </c>
      <c r="C9" s="1302"/>
      <c r="D9" s="1302"/>
      <c r="F9" s="122" t="str">
        <f>'Attach 3(JV)'!E9</f>
        <v>Power Grid Corporation of India Ltd.,</v>
      </c>
      <c r="H9" s="144"/>
    </row>
    <row r="10" spans="1:9" ht="20.100000000000001" customHeight="1">
      <c r="A10" s="4" t="s">
        <v>346</v>
      </c>
      <c r="B10" s="1302">
        <f>'Attach 3(JV)'!B10</f>
        <v>0</v>
      </c>
      <c r="C10" s="1302"/>
      <c r="D10" s="1302"/>
      <c r="F10" s="122" t="str">
        <f>'Attach 3(JV)'!E10</f>
        <v>"Saudamini", Plot No. 2, Sector 29</v>
      </c>
      <c r="H10" s="144"/>
    </row>
    <row r="11" spans="1:9" ht="20.100000000000001" customHeight="1">
      <c r="B11" s="1302">
        <f>'Attach 3(JV)'!B11</f>
        <v>0</v>
      </c>
      <c r="C11" s="1302"/>
      <c r="D11" s="1302"/>
      <c r="F11" s="122" t="str">
        <f>'Attach 3(JV)'!E11</f>
        <v>Gurgaon (Haryana) - 122001</v>
      </c>
    </row>
    <row r="12" spans="1:9" ht="20.100000000000001" customHeight="1">
      <c r="A12" s="19"/>
      <c r="B12" s="1302">
        <f>'Attach 3(JV)'!B12</f>
        <v>0</v>
      </c>
      <c r="C12" s="1302"/>
      <c r="D12" s="1302"/>
      <c r="E12" s="5"/>
    </row>
    <row r="13" spans="1:9" ht="20.100000000000001" customHeight="1">
      <c r="A13" s="19"/>
      <c r="B13" s="113"/>
      <c r="C13" s="113"/>
      <c r="D13" s="113"/>
      <c r="E13" s="12"/>
      <c r="F13" s="141"/>
      <c r="G13" s="141"/>
    </row>
    <row r="14" spans="1:9" ht="20.100000000000001" customHeight="1">
      <c r="A14" s="19"/>
      <c r="B14" s="113"/>
      <c r="C14" s="113"/>
      <c r="D14" s="113"/>
    </row>
    <row r="15" spans="1:9" ht="20.100000000000001" customHeight="1">
      <c r="A15" s="16" t="s">
        <v>339</v>
      </c>
    </row>
    <row r="16" spans="1:9" ht="20.100000000000001" customHeight="1">
      <c r="A16" s="19"/>
    </row>
    <row r="17" spans="1:9" ht="50.1" customHeight="1">
      <c r="A17" s="1303" t="str">
        <f>"We hereby certify that equipment and materials to be supplied are produced in " &amp;H26 &amp; " eligible source " &amp; F26</f>
        <v>We hereby certify that equipment and materials to be supplied are produced in [Name of Countries],  eligible source country.</v>
      </c>
      <c r="B17" s="1303"/>
      <c r="C17" s="1303"/>
      <c r="D17" s="1303"/>
      <c r="E17" s="1303"/>
      <c r="F17" s="142" t="s">
        <v>178</v>
      </c>
      <c r="G17" s="142" t="s">
        <v>179</v>
      </c>
    </row>
    <row r="18" spans="1:9" ht="45" customHeight="1">
      <c r="A18" s="1301" t="str">
        <f>"We hereby certify that our company is incorporated and registered in " &amp;I26 &amp; " eligible source " &amp;G26</f>
        <v>We hereby certify that our company is incorporated and registered in [Name of Countries],  eligible source country.</v>
      </c>
      <c r="B18" s="1301"/>
      <c r="C18" s="1301"/>
      <c r="D18" s="1301"/>
      <c r="E18" s="1301"/>
      <c r="F18" s="148" t="s">
        <v>152</v>
      </c>
      <c r="G18" s="148" t="s">
        <v>152</v>
      </c>
      <c r="H18" s="130" t="str">
        <f t="shared" ref="H18:I25" si="0">IF(F18 = "", "", F18&amp; ", ")</f>
        <v xml:space="preserve">[Name of Countries], </v>
      </c>
      <c r="I18" s="130" t="str">
        <f t="shared" si="0"/>
        <v xml:space="preserve">[Name of Countries], </v>
      </c>
    </row>
    <row r="19" spans="1:9" ht="33" customHeight="1">
      <c r="A19" s="146"/>
      <c r="B19" s="146"/>
      <c r="C19" s="146"/>
      <c r="D19" s="146"/>
      <c r="E19" s="146"/>
      <c r="F19" s="148"/>
      <c r="G19" s="148"/>
      <c r="H19" s="130" t="str">
        <f t="shared" si="0"/>
        <v/>
      </c>
      <c r="I19" s="130" t="str">
        <f t="shared" si="0"/>
        <v/>
      </c>
    </row>
    <row r="20" spans="1:9" ht="33" customHeight="1">
      <c r="A20" s="146"/>
      <c r="B20" s="146"/>
      <c r="C20" s="146"/>
      <c r="D20" s="24"/>
      <c r="E20" s="146"/>
      <c r="F20" s="148"/>
      <c r="G20" s="148"/>
      <c r="H20" s="130" t="str">
        <f t="shared" si="0"/>
        <v/>
      </c>
      <c r="I20" s="130" t="str">
        <f t="shared" si="0"/>
        <v/>
      </c>
    </row>
    <row r="21" spans="1:9" ht="33" customHeight="1">
      <c r="A21" s="23" t="s">
        <v>6</v>
      </c>
      <c r="B21" s="52" t="str">
        <f>'Attach 3(JV)'!B24</f>
        <v>--</v>
      </c>
      <c r="D21" s="24" t="s">
        <v>4</v>
      </c>
      <c r="E21" s="253" t="str">
        <f>'Attach 3(JV)'!E24</f>
        <v/>
      </c>
      <c r="F21" s="148"/>
      <c r="G21" s="148"/>
      <c r="H21" s="130" t="str">
        <f t="shared" si="0"/>
        <v/>
      </c>
      <c r="I21" s="130" t="str">
        <f t="shared" si="0"/>
        <v/>
      </c>
    </row>
    <row r="22" spans="1:9" ht="33" customHeight="1">
      <c r="A22" s="23" t="s">
        <v>7</v>
      </c>
      <c r="B22" s="253" t="str">
        <f>'Attach 3(JV)'!B25</f>
        <v/>
      </c>
      <c r="D22" s="24" t="s">
        <v>5</v>
      </c>
      <c r="E22" s="253" t="str">
        <f>'Attach 3(JV)'!E25</f>
        <v/>
      </c>
      <c r="F22" s="148"/>
      <c r="G22" s="148"/>
      <c r="H22" s="130" t="str">
        <f t="shared" si="0"/>
        <v/>
      </c>
      <c r="I22" s="130" t="str">
        <f t="shared" si="0"/>
        <v/>
      </c>
    </row>
    <row r="23" spans="1:9" ht="33" customHeight="1">
      <c r="D23" s="24"/>
      <c r="F23" s="148"/>
      <c r="G23" s="148"/>
      <c r="H23" s="130" t="str">
        <f t="shared" si="0"/>
        <v/>
      </c>
      <c r="I23" s="130" t="str">
        <f t="shared" si="0"/>
        <v/>
      </c>
    </row>
    <row r="24" spans="1:9" ht="33" customHeight="1">
      <c r="D24" s="24"/>
      <c r="F24" s="148"/>
      <c r="G24" s="148"/>
      <c r="H24" s="130" t="str">
        <f t="shared" si="0"/>
        <v/>
      </c>
      <c r="I24" s="130" t="str">
        <f t="shared" si="0"/>
        <v/>
      </c>
    </row>
    <row r="25" spans="1:9" ht="33" customHeight="1">
      <c r="A25" s="12"/>
      <c r="B25" s="12"/>
      <c r="C25" s="12"/>
      <c r="D25" s="12"/>
      <c r="E25" s="12"/>
      <c r="F25" s="148"/>
      <c r="G25" s="148"/>
      <c r="H25" s="130" t="str">
        <f t="shared" si="0"/>
        <v/>
      </c>
      <c r="I25" s="130" t="str">
        <f t="shared" si="0"/>
        <v/>
      </c>
    </row>
    <row r="26" spans="1:9" ht="33" customHeight="1">
      <c r="A26" s="12"/>
      <c r="B26" s="12"/>
      <c r="C26" s="12"/>
      <c r="D26" s="12"/>
      <c r="E26" s="12"/>
      <c r="F26" s="145" t="str">
        <f>IF((8-COUNTBLANK(F18:F25)) &lt;2, "country.", "countries.")</f>
        <v>country.</v>
      </c>
      <c r="G26" s="145" t="str">
        <f>IF((8-COUNTBLANK(G18:G25)) &lt;2, "country.", "countries.")</f>
        <v>country.</v>
      </c>
      <c r="H26" s="130" t="str">
        <f>IF(COUNTBLANK(F18:F25) =8, "[Enter the name of country where from equipments &amp; material shall be supplied]",CONCATENATE(H18,H19,H20,H21,H22,H23,H24,H25))</f>
        <v xml:space="preserve">[Name of Countries], </v>
      </c>
      <c r="I26" s="130"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7A521482-0921-4E40-B959-D8FD4CDE2E19}" scale="80"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33F30260-5F26-454D-8BAF-A1CF75E5E970}" scale="80" showPageBreaks="1" showGridLines="0" zeroValues="0" printArea="1" hiddenColumns="1" view="pageBreakPreview" topLeftCell="A7">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CDDDFC33-D7BE-49ED-A662-6DB8AC7AF358}" scale="80"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BCE30E3D-0C5D-4C23-ABC5-E7C2D3AC4971}" scale="80" showPageBreaks="1" showGridLines="0" zeroValues="0" printArea="1" hiddenColumns="1" view="pageBreakPreview" topLeftCell="A10">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5"/>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6"/>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10"/>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11"/>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12"/>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3"/>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5"/>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4"/>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5"/>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41"/>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42"/>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3"/>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4"/>
      <headerFooter alignWithMargins="0">
        <oddFooter>&amp;R&amp;"Book Antiqua,Bold"&amp;8 Page &amp;P of &amp;N</oddFooter>
      </headerFooter>
    </customSheetView>
    <customSheetView guid="{4B898AE2-7356-489E-882D-EC3B09CB95AA}" scale="80" showPageBreaks="1" showGridLines="0" zeroValues="0" printArea="1" hiddenColumns="1" view="pageBreakPreview">
      <selection activeCell="F18" sqref="F18"/>
      <pageMargins left="0.75" right="0.63" top="0.57999999999999996" bottom="0.6" header="0.34" footer="0.35"/>
      <pageSetup scale="67" orientation="portrait" r:id="rId45"/>
      <headerFooter alignWithMargins="0">
        <oddFooter>&amp;R&amp;"Book Antiqua,Bold"&amp;8 Page &amp;P of &amp;N</oddFooter>
      </headerFooter>
    </customSheetView>
    <customSheetView guid="{9F341631-288D-49D9-8F81-65CCC818C9BA}" scale="80" showPageBreaks="1" showGridLines="0" zeroValues="0" printArea="1" hiddenColumns="1" view="pageBreakPreview">
      <selection activeCell="F18" sqref="F18"/>
      <pageMargins left="0.75" right="0.63" top="0.57999999999999996" bottom="0.6" header="0.34" footer="0.35"/>
      <pageSetup scale="67" orientation="portrait" r:id="rId46"/>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7"/>
  <headerFooter alignWithMargins="0">
    <oddFooter>&amp;R&amp;"Book Antiqua,Bold"&amp;8 Page &amp;P of &amp;N</oddFooter>
  </headerFooter>
  <drawing r:id="rId4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4" zoomScaleSheetLayoutView="100" workbookViewId="0">
      <selection activeCell="B18" sqref="B18"/>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203"/>
    <col min="9" max="38" width="9.140625" style="204"/>
    <col min="39" max="16384" width="9.140625" style="12"/>
  </cols>
  <sheetData>
    <row r="1" spans="1:38" s="621" customFormat="1" ht="20.25" customHeight="1">
      <c r="A1" s="1306" t="str">
        <f>'Attach 3(JV)'!A1</f>
        <v>Specification No. :CC/NT/W-TR/DOM/A02/23/01478/ 5002002700</v>
      </c>
      <c r="B1" s="1306"/>
      <c r="C1" s="1306"/>
      <c r="D1" s="636"/>
      <c r="E1" s="637" t="str">
        <f>"Attachment-4(A) "&amp; 'Attach 3(JV)'!AT1</f>
        <v xml:space="preserve">Attachment-4(A) </v>
      </c>
      <c r="F1" s="638"/>
      <c r="G1" s="638"/>
      <c r="H1" s="638"/>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row>
    <row r="2" spans="1:38" ht="11.1" customHeight="1"/>
    <row r="3" spans="1:38" ht="89.25" customHeight="1">
      <c r="A3" s="948" t="str">
        <f>'Attach 3(JV)'!A3</f>
        <v>Transformer Package-TR38: 3 X 500MVA, 400/220kV (3-Ph) Transformer at Fathegarh-III PS  under Transmission system for evacuation of power from REZ in Rajasthan (20GW) under Phase-III Part E1</v>
      </c>
      <c r="B3" s="949"/>
      <c r="C3" s="949"/>
      <c r="D3" s="949"/>
      <c r="E3" s="949"/>
      <c r="F3" s="205"/>
      <c r="G3" s="206"/>
      <c r="H3" s="205"/>
    </row>
    <row r="4" spans="1:38" ht="11.1" customHeight="1">
      <c r="A4" s="15"/>
      <c r="H4" s="207"/>
      <c r="I4" s="208"/>
    </row>
    <row r="5" spans="1:38" ht="20.100000000000001" customHeight="1">
      <c r="A5" s="985" t="s">
        <v>352</v>
      </c>
      <c r="B5" s="985"/>
      <c r="C5" s="985"/>
      <c r="D5" s="985"/>
      <c r="E5" s="985"/>
      <c r="F5" s="205"/>
      <c r="H5" s="207"/>
      <c r="I5" s="209"/>
    </row>
    <row r="6" spans="1:38" ht="11.1" customHeight="1">
      <c r="A6" s="19"/>
      <c r="H6" s="207"/>
      <c r="I6" s="209"/>
    </row>
    <row r="7" spans="1:38" ht="20.100000000000001" customHeight="1">
      <c r="A7" s="20" t="str">
        <f>'Attach 3(JV)'!A7</f>
        <v>Bidder’s Name and Address  :</v>
      </c>
      <c r="D7" s="5" t="str">
        <f>'Attach 3(JV)'!E7</f>
        <v>To:</v>
      </c>
      <c r="H7" s="207"/>
      <c r="I7" s="209"/>
    </row>
    <row r="8" spans="1:38" s="147" customFormat="1" ht="36" customHeight="1">
      <c r="A8" s="991" t="str">
        <f>'Attach 3(JV)'!A8</f>
        <v/>
      </c>
      <c r="B8" s="991"/>
      <c r="C8" s="991"/>
      <c r="D8" s="2" t="str">
        <f>'Attach 3(JV)'!E8</f>
        <v>Contract Services</v>
      </c>
      <c r="E8" s="19"/>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4" t="s">
        <v>344</v>
      </c>
      <c r="B9" s="1302">
        <f>'Attach 3(JV)'!B9</f>
        <v>0</v>
      </c>
      <c r="C9" s="1302"/>
      <c r="D9" s="2" t="str">
        <f>'Attach 3(JV)'!E9</f>
        <v>Power Grid Corporation of India Ltd.,</v>
      </c>
      <c r="H9" s="207"/>
      <c r="I9" s="209"/>
    </row>
    <row r="10" spans="1:38" ht="20.100000000000001" customHeight="1">
      <c r="A10" s="4" t="s">
        <v>346</v>
      </c>
      <c r="B10" s="1302">
        <f>'Attach 3(JV)'!B10</f>
        <v>0</v>
      </c>
      <c r="C10" s="1302"/>
      <c r="D10" s="2" t="str">
        <f>'Attach 3(JV)'!E10</f>
        <v>"Saudamini", Plot No. 2, Sector 29</v>
      </c>
      <c r="H10" s="207"/>
      <c r="I10" s="209"/>
    </row>
    <row r="11" spans="1:38" ht="20.100000000000001" customHeight="1">
      <c r="B11" s="1302">
        <f>'Attach 3(JV)'!B11</f>
        <v>0</v>
      </c>
      <c r="C11" s="1302"/>
      <c r="D11" s="2" t="str">
        <f>'Attach 3(JV)'!E11</f>
        <v>Gurgaon (Haryana) - 122001</v>
      </c>
    </row>
    <row r="12" spans="1:38" ht="15" customHeight="1">
      <c r="A12" s="19"/>
      <c r="B12" s="1302">
        <f>'Attach 3(JV)'!B12</f>
        <v>0</v>
      </c>
      <c r="C12" s="1302"/>
      <c r="D12" s="2"/>
    </row>
    <row r="13" spans="1:38" ht="20.100000000000001" customHeight="1">
      <c r="A13" s="16" t="s">
        <v>339</v>
      </c>
      <c r="D13" s="29"/>
    </row>
    <row r="14" spans="1:38" ht="79.5" customHeight="1">
      <c r="A14" s="1305" t="s">
        <v>353</v>
      </c>
      <c r="B14" s="1305"/>
      <c r="C14" s="1305"/>
      <c r="D14" s="1305"/>
      <c r="E14" s="1305"/>
    </row>
    <row r="15" spans="1:38" ht="20.100000000000001" customHeight="1">
      <c r="A15" s="124" t="s">
        <v>359</v>
      </c>
      <c r="B15" s="124" t="s">
        <v>360</v>
      </c>
      <c r="C15" s="124" t="s">
        <v>361</v>
      </c>
      <c r="D15" s="124" t="s">
        <v>340</v>
      </c>
      <c r="E15" s="124" t="s">
        <v>341</v>
      </c>
    </row>
    <row r="16" spans="1:38" ht="20.100000000000001" customHeight="1">
      <c r="A16" s="125">
        <v>1</v>
      </c>
      <c r="B16" s="255"/>
      <c r="C16" s="255"/>
      <c r="D16" s="255"/>
      <c r="E16" s="255"/>
    </row>
    <row r="17" spans="1:38" ht="20.100000000000001" customHeight="1">
      <c r="A17" s="126">
        <v>2</v>
      </c>
      <c r="B17" s="256"/>
      <c r="C17" s="256"/>
      <c r="D17" s="256"/>
      <c r="E17" s="256"/>
    </row>
    <row r="18" spans="1:38" ht="20.100000000000001" customHeight="1">
      <c r="A18" s="126">
        <v>3</v>
      </c>
      <c r="B18" s="256"/>
      <c r="C18" s="256"/>
      <c r="D18" s="256"/>
      <c r="E18" s="256"/>
    </row>
    <row r="19" spans="1:38" ht="20.100000000000001" customHeight="1">
      <c r="A19" s="126">
        <v>4</v>
      </c>
      <c r="B19" s="256"/>
      <c r="C19" s="256"/>
      <c r="D19" s="256"/>
      <c r="E19" s="256"/>
    </row>
    <row r="20" spans="1:38" ht="19.5" customHeight="1">
      <c r="A20" s="127">
        <v>5</v>
      </c>
      <c r="B20" s="257"/>
      <c r="C20" s="257"/>
      <c r="D20" s="257"/>
      <c r="E20" s="257"/>
    </row>
    <row r="21" spans="1:38" ht="15" customHeight="1">
      <c r="A21" s="12"/>
      <c r="B21" s="12"/>
      <c r="C21" s="12"/>
      <c r="D21" s="12"/>
      <c r="E21" s="12"/>
    </row>
    <row r="22" spans="1:38" ht="62.25" customHeight="1">
      <c r="A22" s="1305" t="s">
        <v>354</v>
      </c>
      <c r="B22" s="1305"/>
      <c r="C22" s="1305"/>
      <c r="D22" s="1305"/>
      <c r="E22" s="1305"/>
    </row>
    <row r="23" spans="1:38" s="118" customFormat="1" ht="15.95" customHeight="1">
      <c r="A23" s="83"/>
      <c r="B23" s="83"/>
      <c r="C23" s="83"/>
      <c r="D23" s="83"/>
      <c r="E23" s="83"/>
      <c r="F23" s="285"/>
      <c r="G23" s="285"/>
      <c r="H23" s="285"/>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row>
    <row r="24" spans="1:38" ht="23.1" customHeight="1">
      <c r="C24" s="24"/>
    </row>
    <row r="25" spans="1:38" ht="23.1" customHeight="1">
      <c r="A25" s="23" t="s">
        <v>6</v>
      </c>
      <c r="B25" s="52" t="str">
        <f>'Attach 3(JV)'!B24</f>
        <v>--</v>
      </c>
      <c r="C25" s="24" t="s">
        <v>4</v>
      </c>
      <c r="D25" s="1304" t="str">
        <f>'Attach 3(JV)'!E24</f>
        <v/>
      </c>
      <c r="E25" s="1304"/>
    </row>
    <row r="26" spans="1:38" ht="23.1" customHeight="1">
      <c r="A26" s="23" t="s">
        <v>7</v>
      </c>
      <c r="B26" s="253" t="str">
        <f>'Attach 3(JV)'!B25</f>
        <v/>
      </c>
      <c r="C26" s="24" t="s">
        <v>5</v>
      </c>
      <c r="D26" s="26" t="str">
        <f>'Attach 3(JV)'!E25</f>
        <v/>
      </c>
    </row>
    <row r="27" spans="1:38" ht="23.1" customHeight="1">
      <c r="C27" s="24"/>
      <c r="D27" s="24"/>
    </row>
    <row r="28" spans="1:38" ht="20.100000000000001" customHeight="1"/>
    <row r="29" spans="1:38" ht="20.100000000000001" customHeight="1">
      <c r="A29" s="25"/>
    </row>
    <row r="30" spans="1:38" ht="20.100000000000001" customHeight="1"/>
    <row r="31" spans="1:38" ht="20.100000000000001" customHeight="1"/>
    <row r="32" spans="1:3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7A521482-0921-4E40-B959-D8FD4CDE2E19}" showPageBreaks="1" showGridLines="0" zeroValues="0" fitToPage="1" printArea="1" view="pageBreakPreview" topLeftCell="A4">
      <selection activeCell="B18" sqref="B18"/>
      <pageMargins left="0.75" right="0.63" top="0.57999999999999996" bottom="0.4" header="0.34" footer="0.2"/>
      <pageSetup orientation="portrait" r:id="rId1"/>
      <headerFooter alignWithMargins="0">
        <oddFooter>&amp;R&amp;"Book Antiqua,Bold"&amp;8 Page &amp;P of &amp;N</oddFooter>
      </headerFooter>
    </customSheetView>
    <customSheetView guid="{33F30260-5F26-454D-8BAF-A1CF75E5E970}" showPageBreaks="1" showGridLines="0" zeroValues="0" fitToPage="1" printArea="1" view="pageBreakPreview" topLeftCell="A4">
      <selection activeCell="B18" sqref="B18"/>
      <pageMargins left="0.75" right="0.63" top="0.57999999999999996" bottom="0.4" header="0.34" footer="0.2"/>
      <pageSetup orientation="portrait" r:id="rId2"/>
      <headerFooter alignWithMargins="0">
        <oddFooter>&amp;R&amp;"Book Antiqua,Bold"&amp;8 Page &amp;P of &amp;N</oddFooter>
      </headerFooter>
    </customSheetView>
    <customSheetView guid="{CDDDFC33-D7BE-49ED-A662-6DB8AC7AF358}" showPageBreaks="1" showGridLines="0" zeroValues="0" fitToPage="1" printArea="1" view="pageBreakPreview" topLeftCell="A10">
      <selection activeCell="B18" sqref="B18"/>
      <pageMargins left="0.75" right="0.63" top="0.57999999999999996" bottom="0.4" header="0.34" footer="0.2"/>
      <pageSetup orientation="portrait" r:id="rId3"/>
      <headerFooter alignWithMargins="0">
        <oddFooter>&amp;R&amp;"Book Antiqua,Bold"&amp;8 Page &amp;P of &amp;N</oddFooter>
      </headerFooter>
    </customSheetView>
    <customSheetView guid="{BCE30E3D-0C5D-4C23-ABC5-E7C2D3AC4971}" showPageBreaks="1" showGridLines="0" zeroValues="0" fitToPage="1" printArea="1" view="pageBreakPreview" topLeftCell="A10">
      <selection activeCell="B18" sqref="B18"/>
      <pageMargins left="0.75" right="0.63" top="0.57999999999999996" bottom="0.4" header="0.34" footer="0.2"/>
      <pageSetup orientation="portrait" r:id="rId4"/>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10"/>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12"/>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8"/>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1"/>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4"/>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8"/>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30"/>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3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5"/>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3"/>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4"/>
      <headerFooter alignWithMargins="0">
        <oddFooter>&amp;R&amp;"Book Antiqua,Bold"&amp;8 Page &amp;P of &amp;N</oddFooter>
      </headerFooter>
    </customSheetView>
    <customSheetView guid="{4B898AE2-7356-489E-882D-EC3B09CB95AA}" showPageBreaks="1" showGridLines="0" zeroValues="0" fitToPage="1" printArea="1" view="pageBreakPreview" topLeftCell="A10">
      <selection activeCell="B18" sqref="B18"/>
      <pageMargins left="0.75" right="0.63" top="0.57999999999999996" bottom="0.4" header="0.34" footer="0.2"/>
      <pageSetup orientation="portrait" r:id="rId45"/>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B18" sqref="B18"/>
      <pageMargins left="0.75" right="0.63" top="0.57999999999999996" bottom="0.4" header="0.34" footer="0.2"/>
      <pageSetup orientation="portrait" r:id="rId46"/>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7"/>
  <headerFooter alignWithMargins="0">
    <oddFooter>&amp;R&amp;"Book Antiqua,Bold"&amp;8 Page &amp;P of &amp;N</oddFooter>
  </headerFooter>
  <drawing r:id="rId4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Kamal  Kumar Rathore {कमल कुमार राठौर}</cp:lastModifiedBy>
  <cp:lastPrinted>2020-01-01T10:53:58Z</cp:lastPrinted>
  <dcterms:created xsi:type="dcterms:W3CDTF">2010-09-27T08:09:01Z</dcterms:created>
  <dcterms:modified xsi:type="dcterms:W3CDTF">2023-04-18T09:53:08Z</dcterms:modified>
  <cp:contentStatus/>
</cp:coreProperties>
</file>