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231"/>
  <workbookPr codeName="ThisWorkbook" hidePivotFieldList="1" defaultThemeVersion="124226"/>
  <mc:AlternateContent xmlns:mc="http://schemas.openxmlformats.org/markup-compatibility/2006">
    <mc:Choice Requires="x15">
      <x15ac:absPath xmlns:x15ac="http://schemas.microsoft.com/office/spreadsheetml/2010/11/ac" url="D:\C&amp;M\600 Imphal\600-183 GIS Store\Bid documents\"/>
    </mc:Choice>
  </mc:AlternateContent>
  <xr:revisionPtr revIDLastSave="0" documentId="13_ncr:1_{DEF40D55-85A3-44E3-BA8F-236EF90FF4E5}" xr6:coauthVersionLast="47" xr6:coauthVersionMax="47" xr10:uidLastSave="{00000000-0000-0000-0000-000000000000}"/>
  <bookViews>
    <workbookView xWindow="-120" yWindow="-120" windowWidth="29040" windowHeight="15720" tabRatio="842" activeTab="5" xr2:uid="{00000000-000D-0000-FFFF-FFFF00000000}"/>
  </bookViews>
  <sheets>
    <sheet name="Basic" sheetId="37" r:id="rId1"/>
    <sheet name="Cover" sheetId="2" r:id="rId2"/>
    <sheet name="Instructions" sheetId="3" r:id="rId3"/>
    <sheet name="Names of Bidder" sheetId="40" r:id="rId4"/>
    <sheet name="Bid Form 2nd Envelope" sheetId="29" r:id="rId5"/>
    <sheet name="Sch-1 " sheetId="12" r:id="rId6"/>
    <sheet name="Sch-2" sheetId="41" r:id="rId7"/>
    <sheet name="Sch-3" sheetId="19" r:id="rId8"/>
  </sheets>
  <definedNames>
    <definedName name="\A" localSheetId="0">#REF!</definedName>
    <definedName name="\A" localSheetId="4">#REF!</definedName>
    <definedName name="\A" localSheetId="3">#N/A</definedName>
    <definedName name="\A" localSheetId="5">#REF!</definedName>
    <definedName name="\A" localSheetId="6">#REF!</definedName>
    <definedName name="\A">#REF!</definedName>
    <definedName name="\B" localSheetId="0">#REF!</definedName>
    <definedName name="\B" localSheetId="4">#REF!</definedName>
    <definedName name="\B" localSheetId="3">#N/A</definedName>
    <definedName name="\B" localSheetId="5">#REF!</definedName>
    <definedName name="\B" localSheetId="6">#REF!</definedName>
    <definedName name="\B">#REF!</definedName>
    <definedName name="\C" localSheetId="0">#REF!</definedName>
    <definedName name="\C" localSheetId="4">#REF!</definedName>
    <definedName name="\C" localSheetId="3">#N/A</definedName>
    <definedName name="\C" localSheetId="5">#REF!</definedName>
    <definedName name="\C" localSheetId="6">#REF!</definedName>
    <definedName name="\C">#REF!</definedName>
    <definedName name="\M" localSheetId="0">#REF!</definedName>
    <definedName name="\M" localSheetId="4">#REF!</definedName>
    <definedName name="\M" localSheetId="3">#N/A</definedName>
    <definedName name="\M" localSheetId="5">#REF!</definedName>
    <definedName name="\M" localSheetId="6">#REF!</definedName>
    <definedName name="\M">#REF!</definedName>
    <definedName name="\N" localSheetId="0">#REF!</definedName>
    <definedName name="\N" localSheetId="4">#REF!</definedName>
    <definedName name="\N" localSheetId="3">#N/A</definedName>
    <definedName name="\N" localSheetId="5">#REF!</definedName>
    <definedName name="\N" localSheetId="6">#REF!</definedName>
    <definedName name="\N">#REF!</definedName>
    <definedName name="\P" localSheetId="0">#REF!</definedName>
    <definedName name="\P" localSheetId="4">#REF!</definedName>
    <definedName name="\P" localSheetId="3">#N/A</definedName>
    <definedName name="\P" localSheetId="5">#REF!</definedName>
    <definedName name="\P" localSheetId="6">#REF!</definedName>
    <definedName name="\P">#REF!</definedName>
    <definedName name="\R" localSheetId="0">#REF!</definedName>
    <definedName name="\R" localSheetId="4">#REF!</definedName>
    <definedName name="\R" localSheetId="3">#N/A</definedName>
    <definedName name="\R" localSheetId="5">#REF!</definedName>
    <definedName name="\R" localSheetId="6">#REF!</definedName>
    <definedName name="\R">#REF!</definedName>
    <definedName name="\U" localSheetId="0">#REF!</definedName>
    <definedName name="\U" localSheetId="4">#REF!</definedName>
    <definedName name="\U" localSheetId="3">#N/A</definedName>
    <definedName name="\U" localSheetId="5">#REF!</definedName>
    <definedName name="\U" localSheetId="6">#REF!</definedName>
    <definedName name="\U">#REF!</definedName>
    <definedName name="\V" localSheetId="0">#REF!</definedName>
    <definedName name="\V" localSheetId="4">#REF!</definedName>
    <definedName name="\V" localSheetId="3">#N/A</definedName>
    <definedName name="\V" localSheetId="5">#REF!</definedName>
    <definedName name="\V" localSheetId="6">#REF!</definedName>
    <definedName name="\V">#REF!</definedName>
    <definedName name="_xlnm._FilterDatabase" localSheetId="5" hidden="1">'Sch-1 '!$A$16:$Z$77</definedName>
    <definedName name="ab" localSheetId="0">#REF!</definedName>
    <definedName name="ab" localSheetId="4">#REF!</definedName>
    <definedName name="ab" localSheetId="3">#N/A</definedName>
    <definedName name="ab" localSheetId="5">#REF!</definedName>
    <definedName name="ab" localSheetId="6">#REF!</definedName>
    <definedName name="ab">#REF!</definedName>
    <definedName name="BL2A">#N/A</definedName>
    <definedName name="BL2A2">#N/A</definedName>
    <definedName name="BL2AA">#N/A</definedName>
    <definedName name="BL2AAA" localSheetId="0">#REF!</definedName>
    <definedName name="BL2AAA">#N/A</definedName>
    <definedName name="BL2B">#N/A</definedName>
    <definedName name="BL2BB">#N/A</definedName>
    <definedName name="BL2BBB" localSheetId="0">#REF!</definedName>
    <definedName name="BL2BBB">#N/A</definedName>
    <definedName name="BL2C">#N/A</definedName>
    <definedName name="BL2CC">#N/A</definedName>
    <definedName name="BL2CCC" localSheetId="0">#REF!</definedName>
    <definedName name="BL2CCC">#N/A</definedName>
    <definedName name="BL3A">#N/A</definedName>
    <definedName name="BL3AA">#N/A</definedName>
    <definedName name="BL3AAA" localSheetId="0">#REF!</definedName>
    <definedName name="BL3AAA">#N/A</definedName>
    <definedName name="BL3B">#N/A</definedName>
    <definedName name="BL3BB">#N/A</definedName>
    <definedName name="BL3BBB" localSheetId="0">#REF!</definedName>
    <definedName name="BL3BBB">#N/A</definedName>
    <definedName name="BL3C">#N/A</definedName>
    <definedName name="BL3CC">#N/A</definedName>
    <definedName name="BL3CCC" localSheetId="0">#REF!</definedName>
    <definedName name="BL3CCC">#N/A</definedName>
    <definedName name="BL4A">#N/A</definedName>
    <definedName name="BL4AA">#N/A</definedName>
    <definedName name="BL4AAA" localSheetId="0">#REF!</definedName>
    <definedName name="BL4AAA">#N/A</definedName>
    <definedName name="BL4B">#N/A</definedName>
    <definedName name="BL4BB">#N/A</definedName>
    <definedName name="BL4BBB" localSheetId="0">#REF!</definedName>
    <definedName name="BL4BBB">#N/A</definedName>
    <definedName name="BL4C">#N/A</definedName>
    <definedName name="BL4CC">#N/A</definedName>
    <definedName name="BL4CCC" localSheetId="0">#REF!</definedName>
    <definedName name="BL4CCC">#N/A</definedName>
    <definedName name="BL5A">#N/A</definedName>
    <definedName name="BL5AA">#N/A</definedName>
    <definedName name="BL5AAA" localSheetId="0">#REF!</definedName>
    <definedName name="BL5AAA">#N/A</definedName>
    <definedName name="BL5B">#N/A</definedName>
    <definedName name="BL5BB">#N/A</definedName>
    <definedName name="BL5BBB" localSheetId="0">#REF!</definedName>
    <definedName name="BL5BBB">#N/A</definedName>
    <definedName name="BL5C">#N/A</definedName>
    <definedName name="BL5CC">#N/A</definedName>
    <definedName name="BL5CCC" localSheetId="0">#REF!</definedName>
    <definedName name="BL5CCC">#N/A</definedName>
    <definedName name="CAPA1">#N/A</definedName>
    <definedName name="CAPA11">#N/A</definedName>
    <definedName name="CAPA111" localSheetId="0">#REF!</definedName>
    <definedName name="CAPA111">#N/A</definedName>
    <definedName name="CAPA2">#N/A</definedName>
    <definedName name="CAPA22">#N/A</definedName>
    <definedName name="CAPA222" localSheetId="0">#REF!</definedName>
    <definedName name="CAPA222">#N/A</definedName>
    <definedName name="CAPA3">#N/A</definedName>
    <definedName name="CAPA33">#N/A</definedName>
    <definedName name="CAPA333" localSheetId="0">#REF!</definedName>
    <definedName name="CAPA333">#N/A</definedName>
    <definedName name="CAPA4">#N/A</definedName>
    <definedName name="CAPA44">#N/A</definedName>
    <definedName name="CAPA444" localSheetId="0">#REF!</definedName>
    <definedName name="CAPA444">#N/A</definedName>
    <definedName name="CAPA7">#N/A</definedName>
    <definedName name="CAPA77">#N/A</definedName>
    <definedName name="CAPA777" localSheetId="0">#REF!</definedName>
    <definedName name="CAPA777">#N/A</definedName>
    <definedName name="LA">#N/A</definedName>
    <definedName name="logo1">"Picture 7"</definedName>
    <definedName name="MANU1">#N/A</definedName>
    <definedName name="MANU11">#N/A</definedName>
    <definedName name="MANU111" localSheetId="0">#REF!</definedName>
    <definedName name="MANU111">#N/A</definedName>
    <definedName name="MANU2">#N/A</definedName>
    <definedName name="MANU22">#N/A</definedName>
    <definedName name="MANU222" localSheetId="0">#REF!</definedName>
    <definedName name="MANU222">#N/A</definedName>
    <definedName name="MANU3">#N/A</definedName>
    <definedName name="MANU33">#N/A</definedName>
    <definedName name="MANU333" localSheetId="0">#REF!</definedName>
    <definedName name="MANU333">#N/A</definedName>
    <definedName name="MANU4">#N/A</definedName>
    <definedName name="MANU44">#N/A</definedName>
    <definedName name="MANU444" localSheetId="0">#REF!</definedName>
    <definedName name="MANU444">#N/A</definedName>
    <definedName name="MANU5">#N/A</definedName>
    <definedName name="MANU55">#N/A</definedName>
    <definedName name="MANU555" localSheetId="0">#REF!</definedName>
    <definedName name="MANU555">#N/A</definedName>
    <definedName name="PATH1">#N/A</definedName>
    <definedName name="PATH11">#N/A</definedName>
    <definedName name="PATH111" localSheetId="0">#REF!</definedName>
    <definedName name="PATH111">#N/A</definedName>
    <definedName name="PATH2">#N/A</definedName>
    <definedName name="PATH22">#N/A</definedName>
    <definedName name="PATH222" localSheetId="0">#REF!</definedName>
    <definedName name="PATH222">#N/A</definedName>
    <definedName name="PATH3">#N/A</definedName>
    <definedName name="PATH33">#N/A</definedName>
    <definedName name="PATH333" localSheetId="0">#REF!</definedName>
    <definedName name="PATH333">#N/A</definedName>
    <definedName name="PATH4">#N/A</definedName>
    <definedName name="PATH44">#N/A</definedName>
    <definedName name="PATH444" localSheetId="0">#REF!</definedName>
    <definedName name="PATH444">#N/A</definedName>
    <definedName name="PATH5">#N/A</definedName>
    <definedName name="PATH55">#N/A</definedName>
    <definedName name="PATH555">#N/A</definedName>
    <definedName name="PATHAR1">#N/A</definedName>
    <definedName name="PATHAR2">#N/A</definedName>
    <definedName name="PATHAR3" localSheetId="0">#REF!</definedName>
    <definedName name="PATHAR3">#N/A</definedName>
    <definedName name="PATHJV1">#N/A</definedName>
    <definedName name="PATHJV11">#N/A</definedName>
    <definedName name="PATHJV111">#N/A</definedName>
    <definedName name="PATHJV2">#N/A</definedName>
    <definedName name="PATHJV22">#N/A</definedName>
    <definedName name="PATHJV222">#N/A</definedName>
    <definedName name="PATHJV3" localSheetId="0">#REF!</definedName>
    <definedName name="PATHJV3">#N/A</definedName>
    <definedName name="PATHJV33" localSheetId="0">#REF!</definedName>
    <definedName name="PATHJV33">#N/A</definedName>
    <definedName name="PATHJV333" localSheetId="0">#REF!</definedName>
    <definedName name="PATHJV333">#N/A</definedName>
    <definedName name="PATHJVPR1">#N/A</definedName>
    <definedName name="PATHJVPR11">#N/A</definedName>
    <definedName name="PATHJVPR111" localSheetId="0">#REF!</definedName>
    <definedName name="PATHJVPR111">#N/A</definedName>
    <definedName name="PATHJVPR2">#N/A</definedName>
    <definedName name="PATHJVPR22">#N/A</definedName>
    <definedName name="PATHJVPR222" localSheetId="0">#REF!</definedName>
    <definedName name="PATHJVPR222">#N/A</definedName>
    <definedName name="PATHLA1">#N/A</definedName>
    <definedName name="PATHLA2">#N/A</definedName>
    <definedName name="PATHLA3" localSheetId="0">#REF!</definedName>
    <definedName name="PATHLA3">#N/A</definedName>
    <definedName name="PATHLP1">#N/A</definedName>
    <definedName name="PATHLP2">#N/A</definedName>
    <definedName name="PATHLP3" localSheetId="0">#REF!</definedName>
    <definedName name="PATHLP3">#N/A</definedName>
    <definedName name="PATHPR1">#N/A</definedName>
    <definedName name="PATHPR2">#N/A</definedName>
    <definedName name="_xlnm.Print_Area" localSheetId="0">Basic!$A$1:$B$14</definedName>
    <definedName name="_xlnm.Print_Area" localSheetId="4">'Bid Form 2nd Envelope'!$A$1:$F$57</definedName>
    <definedName name="_xlnm.Print_Area" localSheetId="2">Instructions!$A$1:$C$36</definedName>
    <definedName name="_xlnm.Print_Area" localSheetId="3">'Names of Bidder'!$B$1:$G$30</definedName>
    <definedName name="_xlnm.Print_Area" localSheetId="5">'Sch-1 '!$A$1:$L$91</definedName>
    <definedName name="_xlnm.Print_Area" localSheetId="6">'Sch-2'!$A$1:$K$45</definedName>
    <definedName name="_xlnm.Print_Area" localSheetId="7">'Sch-3'!$A$1:$E$23</definedName>
    <definedName name="_xlnm.Print_Titles" localSheetId="5">'Sch-1 '!$13:$13</definedName>
    <definedName name="_xlnm.Print_Titles" localSheetId="6">'Sch-2'!$13:$13</definedName>
    <definedName name="_xlnm.Print_Titles" localSheetId="7">'Sch-3'!$3:$13</definedName>
    <definedName name="_xlnm.Recorder" localSheetId="0">#REF!</definedName>
    <definedName name="_xlnm.Recorder" localSheetId="4">#REF!</definedName>
    <definedName name="_xlnm.Recorder" localSheetId="3">#N/A</definedName>
    <definedName name="_xlnm.Recorder" localSheetId="5">#REF!</definedName>
    <definedName name="_xlnm.Recorder" localSheetId="6">#REF!</definedName>
    <definedName name="_xlnm.Recorder">#REF!</definedName>
    <definedName name="TEST" localSheetId="0">#REF!</definedName>
    <definedName name="TEST" localSheetId="4">#REF!</definedName>
    <definedName name="TEST" localSheetId="3">#N/A</definedName>
    <definedName name="TEST" localSheetId="5">#REF!</definedName>
    <definedName name="TEST" localSheetId="6">#REF!</definedName>
    <definedName name="TEST">#REF!</definedName>
    <definedName name="TO">#N/A</definedName>
    <definedName name="Z_01ACF2E1_8E61_4459_ABC1_B6C183DEED61_.wvu.PrintArea" localSheetId="4" hidden="1">'Bid Form 2nd Envelope'!$A$2:$F$59</definedName>
    <definedName name="Z_01ACF2E1_8E61_4459_ABC1_B6C183DEED61_.wvu.PrintArea" localSheetId="5" hidden="1">'Sch-1 '!$A$1:$M$93</definedName>
    <definedName name="Z_01ACF2E1_8E61_4459_ABC1_B6C183DEED61_.wvu.PrintArea" localSheetId="6" hidden="1">'Sch-2'!$A$1:$K$47</definedName>
    <definedName name="Z_01ACF2E1_8E61_4459_ABC1_B6C183DEED61_.wvu.PrintArea" localSheetId="7" hidden="1">'Sch-3'!$A$1:$E$24</definedName>
    <definedName name="Z_01ACF2E1_8E61_4459_ABC1_B6C183DEED61_.wvu.PrintTitles" localSheetId="7" hidden="1">'Sch-3'!$3:$13</definedName>
    <definedName name="Z_091A6405_72DB_46E0_B81A_EC53A5C58396_.wvu.PrintArea" localSheetId="2" hidden="1">Instructions!$A$1:$C$36</definedName>
    <definedName name="Z_091A6405_72DB_46E0_B81A_EC53A5C58396_.wvu.PrintArea" localSheetId="7" hidden="1">'Sch-3'!$A$1:$E$23</definedName>
    <definedName name="Z_091A6405_72DB_46E0_B81A_EC53A5C58396_.wvu.PrintTitles" localSheetId="7" hidden="1">'Sch-3'!$3:$13</definedName>
    <definedName name="Z_091A6405_72DB_46E0_B81A_EC53A5C58396_.wvu.Rows" localSheetId="1" hidden="1">Cover!$8:$8</definedName>
    <definedName name="Z_0E3D301D_E03B_4B92_8B58_0C87959E7F62_.wvu.PrintArea" localSheetId="3" hidden="1">#N/A</definedName>
    <definedName name="Z_0E3D301D_E03B_4B92_8B58_0C87959E7F62_.wvu.Rows" localSheetId="3" hidden="1">#N/A</definedName>
    <definedName name="Z_0FD57552_2BEC_46C5_9782_073911F63806_.wvu.PrintArea" localSheetId="3" hidden="1">#N/A</definedName>
    <definedName name="Z_0FD57552_2BEC_46C5_9782_073911F63806_.wvu.Rows" localSheetId="3" hidden="1">#N/A</definedName>
    <definedName name="Z_14D7F02E_BCCA_4517_ABC7_537FF4AEB67A_.wvu.PrintArea" localSheetId="4" hidden="1">'Bid Form 2nd Envelope'!$A$2:$F$59</definedName>
    <definedName name="Z_14D7F02E_BCCA_4517_ABC7_537FF4AEB67A_.wvu.PrintArea" localSheetId="2" hidden="1">Instructions!$A$1:$C$36</definedName>
    <definedName name="Z_14D7F02E_BCCA_4517_ABC7_537FF4AEB67A_.wvu.PrintArea" localSheetId="5" hidden="1">'Sch-1 '!$A$1:$M$93</definedName>
    <definedName name="Z_14D7F02E_BCCA_4517_ABC7_537FF4AEB67A_.wvu.PrintArea" localSheetId="6" hidden="1">'Sch-2'!$A$1:$K$47</definedName>
    <definedName name="Z_14D7F02E_BCCA_4517_ABC7_537FF4AEB67A_.wvu.PrintArea" localSheetId="7" hidden="1">'Sch-3'!$A$1:$E$23</definedName>
    <definedName name="Z_14D7F02E_BCCA_4517_ABC7_537FF4AEB67A_.wvu.PrintTitles" localSheetId="7" hidden="1">'Sch-3'!$3:$13</definedName>
    <definedName name="Z_17F5C48B_526E_48D2_9F97_823D578F9893_.wvu.Cols" localSheetId="4" hidden="1">'Bid Form 2nd Envelope'!$G:$K</definedName>
    <definedName name="Z_17F5C48B_526E_48D2_9F97_823D578F9893_.wvu.PrintArea" localSheetId="4" hidden="1">'Bid Form 2nd Envelope'!$A$2:$F$59</definedName>
    <definedName name="Z_1A69D62F_E881_40D6_8A9A_90D0B2FD17F9_.wvu.Cols" localSheetId="4" hidden="1">'Bid Form 2nd Envelope'!$H:$H,'Bid Form 2nd Envelope'!$Z:$AJ</definedName>
    <definedName name="Z_1A69D62F_E881_40D6_8A9A_90D0B2FD17F9_.wvu.Cols" localSheetId="5" hidden="1">'Sch-1 '!$N:$O,'Sch-1 '!$JJ:$JK,'Sch-1 '!$TF:$TG,'Sch-1 '!$ADB:$ADC,'Sch-1 '!$AMX:$AMY,'Sch-1 '!$AWT:$AWU,'Sch-1 '!$BGP:$BGQ,'Sch-1 '!$BQL:$BQM,'Sch-1 '!$CAH:$CAI,'Sch-1 '!$CKD:$CKE,'Sch-1 '!$CTZ:$CUA,'Sch-1 '!$DDV:$DDW,'Sch-1 '!$DNR:$DNS,'Sch-1 '!$DXN:$DXO,'Sch-1 '!$EHJ:$EHK,'Sch-1 '!$ERF:$ERG,'Sch-1 '!$FBB:$FBC,'Sch-1 '!$FKX:$FKY,'Sch-1 '!$FUT:$FUU,'Sch-1 '!$GEP:$GEQ,'Sch-1 '!$GOL:$GOM,'Sch-1 '!$GYH:$GYI,'Sch-1 '!$HID:$HIE,'Sch-1 '!$HRZ:$HSA,'Sch-1 '!$IBV:$IBW,'Sch-1 '!$ILR:$ILS,'Sch-1 '!$IVN:$IVO,'Sch-1 '!$JFJ:$JFK,'Sch-1 '!$JPF:$JPG,'Sch-1 '!$JZB:$JZC,'Sch-1 '!$KIX:$KIY,'Sch-1 '!$KST:$KSU,'Sch-1 '!$LCP:$LCQ,'Sch-1 '!$LML:$LMM,'Sch-1 '!$LWH:$LWI,'Sch-1 '!$MGD:$MGE,'Sch-1 '!$MPZ:$MQA,'Sch-1 '!$MZV:$MZW,'Sch-1 '!$NJR:$NJS,'Sch-1 '!$NTN:$NTO,'Sch-1 '!$ODJ:$ODK,'Sch-1 '!$ONF:$ONG,'Sch-1 '!$OXB:$OXC,'Sch-1 '!$PGX:$PGY,'Sch-1 '!$PQT:$PQU,'Sch-1 '!$QAP:$QAQ,'Sch-1 '!$QKL:$QKM,'Sch-1 '!$QUH:$QUI,'Sch-1 '!$RED:$REE,'Sch-1 '!$RNZ:$ROA,'Sch-1 '!$RXV:$RXW,'Sch-1 '!$SHR:$SHS,'Sch-1 '!$SRN:$SRO,'Sch-1 '!$TBJ:$TBK,'Sch-1 '!$TLF:$TLG,'Sch-1 '!$TVB:$TVC,'Sch-1 '!$UEX:$UEY,'Sch-1 '!$UOT:$UOU,'Sch-1 '!$UYP:$UYQ,'Sch-1 '!$VIL:$VIM,'Sch-1 '!$VSH:$VSI,'Sch-1 '!$WCD:$WCE,'Sch-1 '!$WLZ:$WMA,'Sch-1 '!$WVV:$WVW</definedName>
    <definedName name="Z_1A69D62F_E881_40D6_8A9A_90D0B2FD17F9_.wvu.Cols" localSheetId="6" hidden="1">'Sch-2'!#REF!,'Sch-2'!$IV:$IW,'Sch-2'!$SR:$SS,'Sch-2'!$ACN:$ACO,'Sch-2'!$AMJ:$AMK,'Sch-2'!$AWF:$AWG,'Sch-2'!$BGB:$BGC,'Sch-2'!$BPX:$BPY,'Sch-2'!$BZT:$BZU,'Sch-2'!$CJP:$CJQ,'Sch-2'!$CTL:$CTM,'Sch-2'!$DDH:$DDI,'Sch-2'!$DND:$DNE,'Sch-2'!$DWZ:$DXA,'Sch-2'!$EGV:$EGW,'Sch-2'!$EQR:$EQS,'Sch-2'!$FAN:$FAO,'Sch-2'!$FKJ:$FKK,'Sch-2'!$FUF:$FUG,'Sch-2'!$GEB:$GEC,'Sch-2'!$GNX:$GNY,'Sch-2'!$GXT:$GXU,'Sch-2'!$HHP:$HHQ,'Sch-2'!$HRL:$HRM,'Sch-2'!$IBH:$IBI,'Sch-2'!$ILD:$ILE,'Sch-2'!$IUZ:$IVA,'Sch-2'!$JEV:$JEW,'Sch-2'!$JOR:$JOS,'Sch-2'!$JYN:$JYO,'Sch-2'!$KIJ:$KIK,'Sch-2'!$KSF:$KSG,'Sch-2'!$LCB:$LCC,'Sch-2'!$LLX:$LLY,'Sch-2'!$LVT:$LVU,'Sch-2'!$MFP:$MFQ,'Sch-2'!$MPL:$MPM,'Sch-2'!$MZH:$MZI,'Sch-2'!$NJD:$NJE,'Sch-2'!$NSZ:$NTA,'Sch-2'!$OCV:$OCW,'Sch-2'!$OMR:$OMS,'Sch-2'!$OWN:$OWO,'Sch-2'!$PGJ:$PGK,'Sch-2'!$PQF:$PQG,'Sch-2'!$QAB:$QAC,'Sch-2'!$QJX:$QJY,'Sch-2'!$QTT:$QTU,'Sch-2'!$RDP:$RDQ,'Sch-2'!$RNL:$RNM,'Sch-2'!$RXH:$RXI,'Sch-2'!$SHD:$SHE,'Sch-2'!$SQZ:$SRA,'Sch-2'!$TAV:$TAW,'Sch-2'!$TKR:$TKS,'Sch-2'!$TUN:$TUO,'Sch-2'!$UEJ:$UEK,'Sch-2'!$UOF:$UOG,'Sch-2'!$UYB:$UYC,'Sch-2'!$VHX:$VHY,'Sch-2'!$VRT:$VRU,'Sch-2'!$WBP:$WBQ,'Sch-2'!$WLL:$WLM,'Sch-2'!$WVH:$WVI</definedName>
    <definedName name="Z_1A69D62F_E881_40D6_8A9A_90D0B2FD17F9_.wvu.PrintArea" localSheetId="4" hidden="1">'Bid Form 2nd Envelope'!$A$2:$F$57</definedName>
    <definedName name="Z_1A69D62F_E881_40D6_8A9A_90D0B2FD17F9_.wvu.PrintArea" localSheetId="2" hidden="1">Instructions!$A$1:$C$36</definedName>
    <definedName name="Z_1A69D62F_E881_40D6_8A9A_90D0B2FD17F9_.wvu.PrintArea" localSheetId="5" hidden="1">'Sch-1 '!$A$1:$L$91</definedName>
    <definedName name="Z_1A69D62F_E881_40D6_8A9A_90D0B2FD17F9_.wvu.PrintArea" localSheetId="6" hidden="1">'Sch-2'!$A$1:$K$45</definedName>
    <definedName name="Z_1A69D62F_E881_40D6_8A9A_90D0B2FD17F9_.wvu.PrintArea" localSheetId="7" hidden="1">'Sch-3'!$A$1:$E$23</definedName>
    <definedName name="Z_1A69D62F_E881_40D6_8A9A_90D0B2FD17F9_.wvu.PrintTitles" localSheetId="7" hidden="1">'Sch-3'!$3:$13</definedName>
    <definedName name="Z_1A69D62F_E881_40D6_8A9A_90D0B2FD17F9_.wvu.Rows" localSheetId="1" hidden="1">Cover!$8:$8</definedName>
    <definedName name="Z_1A69D62F_E881_40D6_8A9A_90D0B2FD17F9_.wvu.Rows" localSheetId="2" hidden="1">Instructions!#REF!,Instructions!$27:$28</definedName>
    <definedName name="Z_223BC0FC_814D_40F0_9795_CE82A16FF3A5_.wvu.PrintArea" localSheetId="4" hidden="1">'Bid Form 2nd Envelope'!$A$2:$F$59</definedName>
    <definedName name="Z_223BC0FC_814D_40F0_9795_CE82A16FF3A5_.wvu.PrintArea" localSheetId="5" hidden="1">'Sch-1 '!$A$1:$M$93</definedName>
    <definedName name="Z_223BC0FC_814D_40F0_9795_CE82A16FF3A5_.wvu.PrintArea" localSheetId="6" hidden="1">'Sch-2'!$A$1:$K$47</definedName>
    <definedName name="Z_23A891B9_223B_4850_B5EE_7267DBBF2566_.wvu.Cols" localSheetId="4" hidden="1">'Bid Form 2nd Envelope'!$G:$K</definedName>
    <definedName name="Z_23A891B9_223B_4850_B5EE_7267DBBF2566_.wvu.PrintArea" localSheetId="4" hidden="1">'Bid Form 2nd Envelope'!$A$2:$F$59</definedName>
    <definedName name="Z_27A45B7A_04F2_4516_B80B_5ED0825D4ED3_.wvu.PrintArea" localSheetId="4" hidden="1">'Bid Form 2nd Envelope'!$A$2:$F$59</definedName>
    <definedName name="Z_27A45B7A_04F2_4516_B80B_5ED0825D4ED3_.wvu.PrintArea" localSheetId="2" hidden="1">Instructions!$A$1:$C$36</definedName>
    <definedName name="Z_27A45B7A_04F2_4516_B80B_5ED0825D4ED3_.wvu.PrintArea" localSheetId="5" hidden="1">'Sch-1 '!$A$1:$M$93</definedName>
    <definedName name="Z_27A45B7A_04F2_4516_B80B_5ED0825D4ED3_.wvu.PrintArea" localSheetId="6" hidden="1">'Sch-2'!$A$1:$K$47</definedName>
    <definedName name="Z_27A45B7A_04F2_4516_B80B_5ED0825D4ED3_.wvu.PrintArea" localSheetId="7" hidden="1">'Sch-3'!$A$1:$E$23</definedName>
    <definedName name="Z_27A45B7A_04F2_4516_B80B_5ED0825D4ED3_.wvu.PrintTitles" localSheetId="7" hidden="1">'Sch-3'!$3:$13</definedName>
    <definedName name="Z_27A45B7A_04F2_4516_B80B_5ED0825D4ED3_.wvu.Rows" localSheetId="1" hidden="1">Cover!$8:$8</definedName>
    <definedName name="Z_2CE5BBB8_7D2C_4EA1_98DE_92BEDF0C8A97_.wvu.PrintArea" localSheetId="2" hidden="1">Instructions!$A$1:$C$36</definedName>
    <definedName name="Z_2CE5BBB8_7D2C_4EA1_98DE_92BEDF0C8A97_.wvu.PrintArea" localSheetId="7" hidden="1">'Sch-3'!$A$1:$E$23</definedName>
    <definedName name="Z_2CE5BBB8_7D2C_4EA1_98DE_92BEDF0C8A97_.wvu.PrintTitles" localSheetId="7" hidden="1">'Sch-3'!$3:$13</definedName>
    <definedName name="Z_2CE5BBB8_7D2C_4EA1_98DE_92BEDF0C8A97_.wvu.Rows" localSheetId="1" hidden="1">Cover!$8:$8</definedName>
    <definedName name="Z_2F2FBC91_79AB_49BF_B046_986FA957665E_.wvu.PrintArea" localSheetId="2" hidden="1">Instructions!$A$1:$C$36</definedName>
    <definedName name="Z_2F2FBC91_79AB_49BF_B046_986FA957665E_.wvu.PrintArea" localSheetId="7" hidden="1">'Sch-3'!$A$1:$E$23</definedName>
    <definedName name="Z_2F2FBC91_79AB_49BF_B046_986FA957665E_.wvu.PrintTitles" localSheetId="7" hidden="1">'Sch-3'!$3:$13</definedName>
    <definedName name="Z_2F2FBC91_79AB_49BF_B046_986FA957665E_.wvu.Rows" localSheetId="1" hidden="1">Cover!$8:$8</definedName>
    <definedName name="Z_2F2FBC91_79AB_49BF_B046_986FA957665E_.wvu.Rows" localSheetId="2" hidden="1">Instructions!$21:$25,Instructions!#REF!</definedName>
    <definedName name="Z_31C9BD41_85AC_49F8_A4C5_D341A7DF9809_.wvu.PrintArea" localSheetId="3" hidden="1">#N/A</definedName>
    <definedName name="Z_31C9BD41_85AC_49F8_A4C5_D341A7DF9809_.wvu.Rows" localSheetId="3" hidden="1">#N/A</definedName>
    <definedName name="Z_38BADFEC_005D_4348_A1C4_C10C151F5DFC_.wvu.PrintArea" localSheetId="2" hidden="1">Instructions!$A$1:$C$36</definedName>
    <definedName name="Z_38BADFEC_005D_4348_A1C4_C10C151F5DFC_.wvu.PrintArea" localSheetId="7" hidden="1">'Sch-3'!$A$1:$E$23</definedName>
    <definedName name="Z_38BADFEC_005D_4348_A1C4_C10C151F5DFC_.wvu.PrintTitles" localSheetId="7" hidden="1">'Sch-3'!$3:$13</definedName>
    <definedName name="Z_38BADFEC_005D_4348_A1C4_C10C151F5DFC_.wvu.Rows" localSheetId="1" hidden="1">Cover!$8:$8</definedName>
    <definedName name="Z_3AF5D368_0F40_4903_B06B_A4E8DE0BBD2F_.wvu.PrintArea" localSheetId="2" hidden="1">Instructions!$A$1:$C$36</definedName>
    <definedName name="Z_3AF5D368_0F40_4903_B06B_A4E8DE0BBD2F_.wvu.PrintArea" localSheetId="7" hidden="1">'Sch-3'!$A$1:$E$23</definedName>
    <definedName name="Z_3AF5D368_0F40_4903_B06B_A4E8DE0BBD2F_.wvu.PrintTitles" localSheetId="7" hidden="1">'Sch-3'!$3:$13</definedName>
    <definedName name="Z_3AF5D368_0F40_4903_B06B_A4E8DE0BBD2F_.wvu.Rows" localSheetId="1" hidden="1">Cover!$8:$8</definedName>
    <definedName name="Z_43BCBF1E_CDCF_4541_8D79_87EDCECBC1FD_.wvu.PrintArea" localSheetId="3" hidden="1">#N/A</definedName>
    <definedName name="Z_494F6778_23FE_4AAC_B37D_6C7543FC13B9_.wvu.PrintArea" localSheetId="3" hidden="1">#N/A</definedName>
    <definedName name="Z_494F6778_23FE_4AAC_B37D_6C7543FC13B9_.wvu.Rows" localSheetId="3" hidden="1">#N/A</definedName>
    <definedName name="Z_498493C3_769C_4143_9114_C68CD1D40B11_.wvu.Cols" localSheetId="5" hidden="1">'Sch-1 '!$N:$O</definedName>
    <definedName name="Z_498493C3_769C_4143_9114_C68CD1D40B11_.wvu.Cols" localSheetId="6" hidden="1">'Sch-2'!#REF!</definedName>
    <definedName name="Z_498493C3_769C_4143_9114_C68CD1D40B11_.wvu.PrintArea" localSheetId="5" hidden="1">'Sch-1 '!$A$1:$M$93</definedName>
    <definedName name="Z_498493C3_769C_4143_9114_C68CD1D40B11_.wvu.PrintArea" localSheetId="6" hidden="1">'Sch-2'!$A$1:$K$47</definedName>
    <definedName name="Z_4AA1107B_A795_4744_B566_827168772C7A_.wvu.PrintArea" localSheetId="4" hidden="1">'Bid Form 2nd Envelope'!$A$2:$F$59</definedName>
    <definedName name="Z_4AA1107B_A795_4744_B566_827168772C7A_.wvu.PrintArea" localSheetId="5" hidden="1">'Sch-1 '!$A$1:$M$93</definedName>
    <definedName name="Z_4AA1107B_A795_4744_B566_827168772C7A_.wvu.PrintArea" localSheetId="6" hidden="1">'Sch-2'!$A$1:$K$47</definedName>
    <definedName name="Z_4F65FF32_EC61_4022_A399_2986D7B6B8B3_.wvu.Cols" localSheetId="4" hidden="1">'Bid Form 2nd Envelope'!$Z:$AJ</definedName>
    <definedName name="Z_4F65FF32_EC61_4022_A399_2986D7B6B8B3_.wvu.PrintArea" localSheetId="4" hidden="1">'Bid Form 2nd Envelope'!$A$2:$F$59</definedName>
    <definedName name="Z_4F65FF32_EC61_4022_A399_2986D7B6B8B3_.wvu.PrintArea" localSheetId="2" hidden="1">Instructions!$A$1:$C$36</definedName>
    <definedName name="Z_4F65FF32_EC61_4022_A399_2986D7B6B8B3_.wvu.PrintArea" localSheetId="5" hidden="1">'Sch-1 '!$A$1:$M$93</definedName>
    <definedName name="Z_4F65FF32_EC61_4022_A399_2986D7B6B8B3_.wvu.PrintArea" localSheetId="6" hidden="1">'Sch-2'!$A$1:$K$47</definedName>
    <definedName name="Z_4F65FF32_EC61_4022_A399_2986D7B6B8B3_.wvu.PrintArea" localSheetId="7" hidden="1">'Sch-3'!$A$1:$E$23</definedName>
    <definedName name="Z_4F65FF32_EC61_4022_A399_2986D7B6B8B3_.wvu.PrintTitles" localSheetId="7" hidden="1">'Sch-3'!$3:$13</definedName>
    <definedName name="Z_5C6610A7_30B1_43C5_B47D_FDA0FBB789C6_.wvu.PrintArea" localSheetId="2" hidden="1">Instructions!$A$1:$C$36</definedName>
    <definedName name="Z_611D8B62_9C40_451B_ABB4_92F111B2BF43_.wvu.PrintArea" localSheetId="2" hidden="1">Instructions!$A$1:$C$36</definedName>
    <definedName name="Z_611D8B62_9C40_451B_ABB4_92F111B2BF43_.wvu.PrintArea" localSheetId="7" hidden="1">'Sch-3'!$A$1:$E$23</definedName>
    <definedName name="Z_611D8B62_9C40_451B_ABB4_92F111B2BF43_.wvu.PrintTitles" localSheetId="7" hidden="1">'Sch-3'!$3:$13</definedName>
    <definedName name="Z_611D8B62_9C40_451B_ABB4_92F111B2BF43_.wvu.Rows" localSheetId="1" hidden="1">Cover!$8:$8</definedName>
    <definedName name="Z_693AE0F1_9847_4E6A_B08E_BAB67D33B621_.wvu.PrintArea" localSheetId="2" hidden="1">Instructions!$A$1:$C$36</definedName>
    <definedName name="Z_693AE0F1_9847_4E6A_B08E_BAB67D33B621_.wvu.PrintArea" localSheetId="7" hidden="1">'Sch-3'!$A$1:$E$23</definedName>
    <definedName name="Z_693AE0F1_9847_4E6A_B08E_BAB67D33B621_.wvu.PrintTitles" localSheetId="7" hidden="1">'Sch-3'!$3:$13</definedName>
    <definedName name="Z_693AE0F1_9847_4E6A_B08E_BAB67D33B621_.wvu.Rows" localSheetId="1" hidden="1">Cover!$8:$8</definedName>
    <definedName name="Z_705A993D_5DF6_4963_9DB5_8F89E6445EBA_.wvu.PrintArea" localSheetId="3" hidden="1">#N/A</definedName>
    <definedName name="Z_705A993D_5DF6_4963_9DB5_8F89E6445EBA_.wvu.Rows" localSheetId="3" hidden="1">#N/A</definedName>
    <definedName name="Z_7487ED9F_BBED_4B2A_9631_22F1A430946B_.wvu.PrintArea" localSheetId="4" hidden="1">'Bid Form 2nd Envelope'!$A$2:$F$59</definedName>
    <definedName name="Z_7487ED9F_BBED_4B2A_9631_22F1A430946B_.wvu.PrintArea" localSheetId="5" hidden="1">'Sch-1 '!$A$1:$M$93</definedName>
    <definedName name="Z_7487ED9F_BBED_4B2A_9631_22F1A430946B_.wvu.PrintArea" localSheetId="6" hidden="1">'Sch-2'!$A$1:$K$47</definedName>
    <definedName name="Z_75ADC1CB_B2FC_4413_A994_9BBA99DCA57A_.wvu.PrintArea" localSheetId="2" hidden="1">Instructions!$A$1:$C$36</definedName>
    <definedName name="Z_75ADC1CB_B2FC_4413_A994_9BBA99DCA57A_.wvu.PrintArea" localSheetId="7" hidden="1">'Sch-3'!$A$1:$E$23</definedName>
    <definedName name="Z_75ADC1CB_B2FC_4413_A994_9BBA99DCA57A_.wvu.PrintTitles" localSheetId="7" hidden="1">'Sch-3'!$3:$13</definedName>
    <definedName name="Z_75ADC1CB_B2FC_4413_A994_9BBA99DCA57A_.wvu.Rows" localSheetId="1" hidden="1">Cover!$8:$8</definedName>
    <definedName name="Z_7A9EA6D6_4DDF_43D9_92E6_C6AFAD14E266_.wvu.PrintArea" localSheetId="3" hidden="1">#N/A</definedName>
    <definedName name="Z_7A9EA6D6_4DDF_43D9_92E6_C6AFAD14E266_.wvu.Rows" localSheetId="3" hidden="1">#N/A</definedName>
    <definedName name="Z_7FEA3959_92A6_4B7E_927B_087EAC5E7414_.wvu.Cols" localSheetId="4" hidden="1">'Bid Form 2nd Envelope'!$G:$K</definedName>
    <definedName name="Z_7FEA3959_92A6_4B7E_927B_087EAC5E7414_.wvu.PrintArea" localSheetId="4" hidden="1">'Bid Form 2nd Envelope'!$A$2:$F$59</definedName>
    <definedName name="Z_7FEA3959_92A6_4B7E_927B_087EAC5E7414_.wvu.PrintArea" localSheetId="2" hidden="1">Instructions!$A$1:$C$36</definedName>
    <definedName name="Z_7FEA3959_92A6_4B7E_927B_087EAC5E7414_.wvu.PrintArea" localSheetId="7" hidden="1">'Sch-3'!$A$1:$E$23</definedName>
    <definedName name="Z_7FEA3959_92A6_4B7E_927B_087EAC5E7414_.wvu.PrintTitles" localSheetId="7" hidden="1">'Sch-3'!$3:$13</definedName>
    <definedName name="Z_7FEA3959_92A6_4B7E_927B_087EAC5E7414_.wvu.Rows" localSheetId="1" hidden="1">Cover!$8:$8</definedName>
    <definedName name="Z_7FEA3959_92A6_4B7E_927B_087EAC5E7414_.wvu.Rows" localSheetId="2" hidden="1">Instructions!#REF!,Instructions!$27:$28</definedName>
    <definedName name="Z_85C5F000_3F2E_4A34_B83F_6CE80CF74968_.wvu.PrintArea" localSheetId="2" hidden="1">Instructions!$A$1:$C$36</definedName>
    <definedName name="Z_85C5F000_3F2E_4A34_B83F_6CE80CF74968_.wvu.PrintArea" localSheetId="7" hidden="1">'Sch-3'!$A$1:$E$23</definedName>
    <definedName name="Z_85C5F000_3F2E_4A34_B83F_6CE80CF74968_.wvu.PrintTitles" localSheetId="7" hidden="1">'Sch-3'!$3:$13</definedName>
    <definedName name="Z_85C5F000_3F2E_4A34_B83F_6CE80CF74968_.wvu.Rows" localSheetId="1" hidden="1">Cover!$8:$8</definedName>
    <definedName name="Z_85C5F000_3F2E_4A34_B83F_6CE80CF74968_.wvu.Rows" localSheetId="2" hidden="1">Instructions!$21:$25,Instructions!#REF!</definedName>
    <definedName name="Z_89820FCD_8AFD_42C4_B05F_5701FCC12354_.wvu.PrintArea" localSheetId="2" hidden="1">Instructions!$A$1:$C$36</definedName>
    <definedName name="Z_89820FCD_8AFD_42C4_B05F_5701FCC12354_.wvu.PrintArea" localSheetId="7" hidden="1">'Sch-3'!$A$1:$E$23</definedName>
    <definedName name="Z_89820FCD_8AFD_42C4_B05F_5701FCC12354_.wvu.PrintTitles" localSheetId="7" hidden="1">'Sch-3'!$3:$13</definedName>
    <definedName name="Z_89820FCD_8AFD_42C4_B05F_5701FCC12354_.wvu.Rows" localSheetId="1" hidden="1">Cover!$8:$8</definedName>
    <definedName name="Z_8DCF598F_E3E8_4517_8889_6DF83747DD2A_.wvu.PrintArea" localSheetId="2" hidden="1">Instructions!$A$1:$C$36</definedName>
    <definedName name="Z_8DCF598F_E3E8_4517_8889_6DF83747DD2A_.wvu.PrintArea" localSheetId="7" hidden="1">'Sch-3'!$A$1:$E$23</definedName>
    <definedName name="Z_8DCF598F_E3E8_4517_8889_6DF83747DD2A_.wvu.PrintTitles" localSheetId="7" hidden="1">'Sch-3'!$3:$13</definedName>
    <definedName name="Z_8DCF598F_E3E8_4517_8889_6DF83747DD2A_.wvu.Rows" localSheetId="1" hidden="1">Cover!$8:$8</definedName>
    <definedName name="Z_8DCF598F_E3E8_4517_8889_6DF83747DD2A_.wvu.Rows" localSheetId="2" hidden="1">Instructions!$21:$25,Instructions!#REF!</definedName>
    <definedName name="Z_8E7B022F_1113_4BA2_B2BA_8EDBE02A2557_.wvu.PrintArea" localSheetId="3" hidden="1">#N/A</definedName>
    <definedName name="Z_92E4643E_E153_4A15_ADC8_B3E5FA86113E_.wvu.Cols" localSheetId="4" hidden="1">'Bid Form 2nd Envelope'!$H:$H,'Bid Form 2nd Envelope'!$Z:$AJ</definedName>
    <definedName name="Z_92E4643E_E153_4A15_ADC8_B3E5FA86113E_.wvu.Cols" localSheetId="5" hidden="1">'Sch-1 '!$N:$O,'Sch-1 '!$JJ:$JK,'Sch-1 '!$TF:$TG,'Sch-1 '!$ADB:$ADC,'Sch-1 '!$AMX:$AMY,'Sch-1 '!$AWT:$AWU,'Sch-1 '!$BGP:$BGQ,'Sch-1 '!$BQL:$BQM,'Sch-1 '!$CAH:$CAI,'Sch-1 '!$CKD:$CKE,'Sch-1 '!$CTZ:$CUA,'Sch-1 '!$DDV:$DDW,'Sch-1 '!$DNR:$DNS,'Sch-1 '!$DXN:$DXO,'Sch-1 '!$EHJ:$EHK,'Sch-1 '!$ERF:$ERG,'Sch-1 '!$FBB:$FBC,'Sch-1 '!$FKX:$FKY,'Sch-1 '!$FUT:$FUU,'Sch-1 '!$GEP:$GEQ,'Sch-1 '!$GOL:$GOM,'Sch-1 '!$GYH:$GYI,'Sch-1 '!$HID:$HIE,'Sch-1 '!$HRZ:$HSA,'Sch-1 '!$IBV:$IBW,'Sch-1 '!$ILR:$ILS,'Sch-1 '!$IVN:$IVO,'Sch-1 '!$JFJ:$JFK,'Sch-1 '!$JPF:$JPG,'Sch-1 '!$JZB:$JZC,'Sch-1 '!$KIX:$KIY,'Sch-1 '!$KST:$KSU,'Sch-1 '!$LCP:$LCQ,'Sch-1 '!$LML:$LMM,'Sch-1 '!$LWH:$LWI,'Sch-1 '!$MGD:$MGE,'Sch-1 '!$MPZ:$MQA,'Sch-1 '!$MZV:$MZW,'Sch-1 '!$NJR:$NJS,'Sch-1 '!$NTN:$NTO,'Sch-1 '!$ODJ:$ODK,'Sch-1 '!$ONF:$ONG,'Sch-1 '!$OXB:$OXC,'Sch-1 '!$PGX:$PGY,'Sch-1 '!$PQT:$PQU,'Sch-1 '!$QAP:$QAQ,'Sch-1 '!$QKL:$QKM,'Sch-1 '!$QUH:$QUI,'Sch-1 '!$RED:$REE,'Sch-1 '!$RNZ:$ROA,'Sch-1 '!$RXV:$RXW,'Sch-1 '!$SHR:$SHS,'Sch-1 '!$SRN:$SRO,'Sch-1 '!$TBJ:$TBK,'Sch-1 '!$TLF:$TLG,'Sch-1 '!$TVB:$TVC,'Sch-1 '!$UEX:$UEY,'Sch-1 '!$UOT:$UOU,'Sch-1 '!$UYP:$UYQ,'Sch-1 '!$VIL:$VIM,'Sch-1 '!$VSH:$VSI,'Sch-1 '!$WCD:$WCE,'Sch-1 '!$WLZ:$WMA,'Sch-1 '!$WVV:$WVW</definedName>
    <definedName name="Z_92E4643E_E153_4A15_ADC8_B3E5FA86113E_.wvu.Cols" localSheetId="6" hidden="1">'Sch-2'!#REF!,'Sch-2'!$IV:$IW,'Sch-2'!$SR:$SS,'Sch-2'!$ACN:$ACO,'Sch-2'!$AMJ:$AMK,'Sch-2'!$AWF:$AWG,'Sch-2'!$BGB:$BGC,'Sch-2'!$BPX:$BPY,'Sch-2'!$BZT:$BZU,'Sch-2'!$CJP:$CJQ,'Sch-2'!$CTL:$CTM,'Sch-2'!$DDH:$DDI,'Sch-2'!$DND:$DNE,'Sch-2'!$DWZ:$DXA,'Sch-2'!$EGV:$EGW,'Sch-2'!$EQR:$EQS,'Sch-2'!$FAN:$FAO,'Sch-2'!$FKJ:$FKK,'Sch-2'!$FUF:$FUG,'Sch-2'!$GEB:$GEC,'Sch-2'!$GNX:$GNY,'Sch-2'!$GXT:$GXU,'Sch-2'!$HHP:$HHQ,'Sch-2'!$HRL:$HRM,'Sch-2'!$IBH:$IBI,'Sch-2'!$ILD:$ILE,'Sch-2'!$IUZ:$IVA,'Sch-2'!$JEV:$JEW,'Sch-2'!$JOR:$JOS,'Sch-2'!$JYN:$JYO,'Sch-2'!$KIJ:$KIK,'Sch-2'!$KSF:$KSG,'Sch-2'!$LCB:$LCC,'Sch-2'!$LLX:$LLY,'Sch-2'!$LVT:$LVU,'Sch-2'!$MFP:$MFQ,'Sch-2'!$MPL:$MPM,'Sch-2'!$MZH:$MZI,'Sch-2'!$NJD:$NJE,'Sch-2'!$NSZ:$NTA,'Sch-2'!$OCV:$OCW,'Sch-2'!$OMR:$OMS,'Sch-2'!$OWN:$OWO,'Sch-2'!$PGJ:$PGK,'Sch-2'!$PQF:$PQG,'Sch-2'!$QAB:$QAC,'Sch-2'!$QJX:$QJY,'Sch-2'!$QTT:$QTU,'Sch-2'!$RDP:$RDQ,'Sch-2'!$RNL:$RNM,'Sch-2'!$RXH:$RXI,'Sch-2'!$SHD:$SHE,'Sch-2'!$SQZ:$SRA,'Sch-2'!$TAV:$TAW,'Sch-2'!$TKR:$TKS,'Sch-2'!$TUN:$TUO,'Sch-2'!$UEJ:$UEK,'Sch-2'!$UOF:$UOG,'Sch-2'!$UYB:$UYC,'Sch-2'!$VHX:$VHY,'Sch-2'!$VRT:$VRU,'Sch-2'!$WBP:$WBQ,'Sch-2'!$WLL:$WLM,'Sch-2'!$WVH:$WVI</definedName>
    <definedName name="Z_92E4643E_E153_4A15_ADC8_B3E5FA86113E_.wvu.PrintArea" localSheetId="4" hidden="1">'Bid Form 2nd Envelope'!$A$2:$F$57</definedName>
    <definedName name="Z_92E4643E_E153_4A15_ADC8_B3E5FA86113E_.wvu.PrintArea" localSheetId="2" hidden="1">Instructions!$A$1:$C$36</definedName>
    <definedName name="Z_92E4643E_E153_4A15_ADC8_B3E5FA86113E_.wvu.PrintArea" localSheetId="5" hidden="1">'Sch-1 '!$A$1:$L$91</definedName>
    <definedName name="Z_92E4643E_E153_4A15_ADC8_B3E5FA86113E_.wvu.PrintArea" localSheetId="6" hidden="1">'Sch-2'!$A$1:$K$45</definedName>
    <definedName name="Z_92E4643E_E153_4A15_ADC8_B3E5FA86113E_.wvu.PrintArea" localSheetId="7" hidden="1">'Sch-3'!$A$1:$E$23</definedName>
    <definedName name="Z_92E4643E_E153_4A15_ADC8_B3E5FA86113E_.wvu.PrintTitles" localSheetId="7" hidden="1">'Sch-3'!$3:$13</definedName>
    <definedName name="Z_92E4643E_E153_4A15_ADC8_B3E5FA86113E_.wvu.Rows" localSheetId="1" hidden="1">Cover!$8:$8</definedName>
    <definedName name="Z_92E4643E_E153_4A15_ADC8_B3E5FA86113E_.wvu.Rows" localSheetId="2" hidden="1">Instructions!#REF!,Instructions!$27:$28</definedName>
    <definedName name="Z_98F1BFA0_C539_421E_A117_3F3CC19FB763_.wvu.PrintArea" localSheetId="3" hidden="1">#N/A</definedName>
    <definedName name="Z_98F1BFA0_C539_421E_A117_3F3CC19FB763_.wvu.Rows" localSheetId="3" hidden="1">#N/A</definedName>
    <definedName name="Z_996AFBE6_B482_42C1_8052_EFE8998821C2_.wvu.PrintArea" localSheetId="2" hidden="1">Instructions!$A$1:$C$36</definedName>
    <definedName name="Z_996AFBE6_B482_42C1_8052_EFE8998821C2_.wvu.PrintArea" localSheetId="7" hidden="1">'Sch-3'!$A$1:$E$23</definedName>
    <definedName name="Z_996AFBE6_B482_42C1_8052_EFE8998821C2_.wvu.PrintTitles" localSheetId="7" hidden="1">'Sch-3'!$3:$13</definedName>
    <definedName name="Z_996AFBE6_B482_42C1_8052_EFE8998821C2_.wvu.Rows" localSheetId="1" hidden="1">Cover!$8:$8</definedName>
    <definedName name="Z_996AFBE6_B482_42C1_8052_EFE8998821C2_.wvu.Rows" localSheetId="2" hidden="1">Instructions!$21:$25,Instructions!#REF!</definedName>
    <definedName name="Z_A34CC49F_E309_4C23_B4F6_1E3B307C10D1_.wvu.Cols" localSheetId="5" hidden="1">'Sch-1 '!$N:$O</definedName>
    <definedName name="Z_A34CC49F_E309_4C23_B4F6_1E3B307C10D1_.wvu.Cols" localSheetId="6" hidden="1">'Sch-2'!#REF!</definedName>
    <definedName name="Z_A34CC49F_E309_4C23_B4F6_1E3B307C10D1_.wvu.PrintArea" localSheetId="5" hidden="1">'Sch-1 '!$A$1:$M$93</definedName>
    <definedName name="Z_A34CC49F_E309_4C23_B4F6_1E3B307C10D1_.wvu.PrintArea" localSheetId="6" hidden="1">'Sch-2'!$A$1:$K$47</definedName>
    <definedName name="Z_A3F641DF_CF1D_48E3_AFDC_E52726A449CB_.wvu.PrintArea" localSheetId="3" hidden="1">#N/A</definedName>
    <definedName name="Z_A6F13BD3_B96C_452C_968D_78F6E5959979_.wvu.Cols" localSheetId="4" hidden="1">'Bid Form 2nd Envelope'!$H:$H,'Bid Form 2nd Envelope'!$Z:$AJ</definedName>
    <definedName name="Z_A6F13BD3_B96C_452C_968D_78F6E5959979_.wvu.Cols" localSheetId="5" hidden="1">'Sch-1 '!$N:$O,'Sch-1 '!$JJ:$JK,'Sch-1 '!$TF:$TG,'Sch-1 '!$ADB:$ADC,'Sch-1 '!$AMX:$AMY,'Sch-1 '!$AWT:$AWU,'Sch-1 '!$BGP:$BGQ,'Sch-1 '!$BQL:$BQM,'Sch-1 '!$CAH:$CAI,'Sch-1 '!$CKD:$CKE,'Sch-1 '!$CTZ:$CUA,'Sch-1 '!$DDV:$DDW,'Sch-1 '!$DNR:$DNS,'Sch-1 '!$DXN:$DXO,'Sch-1 '!$EHJ:$EHK,'Sch-1 '!$ERF:$ERG,'Sch-1 '!$FBB:$FBC,'Sch-1 '!$FKX:$FKY,'Sch-1 '!$FUT:$FUU,'Sch-1 '!$GEP:$GEQ,'Sch-1 '!$GOL:$GOM,'Sch-1 '!$GYH:$GYI,'Sch-1 '!$HID:$HIE,'Sch-1 '!$HRZ:$HSA,'Sch-1 '!$IBV:$IBW,'Sch-1 '!$ILR:$ILS,'Sch-1 '!$IVN:$IVO,'Sch-1 '!$JFJ:$JFK,'Sch-1 '!$JPF:$JPG,'Sch-1 '!$JZB:$JZC,'Sch-1 '!$KIX:$KIY,'Sch-1 '!$KST:$KSU,'Sch-1 '!$LCP:$LCQ,'Sch-1 '!$LML:$LMM,'Sch-1 '!$LWH:$LWI,'Sch-1 '!$MGD:$MGE,'Sch-1 '!$MPZ:$MQA,'Sch-1 '!$MZV:$MZW,'Sch-1 '!$NJR:$NJS,'Sch-1 '!$NTN:$NTO,'Sch-1 '!$ODJ:$ODK,'Sch-1 '!$ONF:$ONG,'Sch-1 '!$OXB:$OXC,'Sch-1 '!$PGX:$PGY,'Sch-1 '!$PQT:$PQU,'Sch-1 '!$QAP:$QAQ,'Sch-1 '!$QKL:$QKM,'Sch-1 '!$QUH:$QUI,'Sch-1 '!$RED:$REE,'Sch-1 '!$RNZ:$ROA,'Sch-1 '!$RXV:$RXW,'Sch-1 '!$SHR:$SHS,'Sch-1 '!$SRN:$SRO,'Sch-1 '!$TBJ:$TBK,'Sch-1 '!$TLF:$TLG,'Sch-1 '!$TVB:$TVC,'Sch-1 '!$UEX:$UEY,'Sch-1 '!$UOT:$UOU,'Sch-1 '!$UYP:$UYQ,'Sch-1 '!$VIL:$VIM,'Sch-1 '!$VSH:$VSI,'Sch-1 '!$WCD:$WCE,'Sch-1 '!$WLZ:$WMA,'Sch-1 '!$WVV:$WVW</definedName>
    <definedName name="Z_A6F13BD3_B96C_452C_968D_78F6E5959979_.wvu.Cols" localSheetId="6" hidden="1">'Sch-2'!#REF!,'Sch-2'!$IV:$IW,'Sch-2'!$SR:$SS,'Sch-2'!$ACN:$ACO,'Sch-2'!$AMJ:$AMK,'Sch-2'!$AWF:$AWG,'Sch-2'!$BGB:$BGC,'Sch-2'!$BPX:$BPY,'Sch-2'!$BZT:$BZU,'Sch-2'!$CJP:$CJQ,'Sch-2'!$CTL:$CTM,'Sch-2'!$DDH:$DDI,'Sch-2'!$DND:$DNE,'Sch-2'!$DWZ:$DXA,'Sch-2'!$EGV:$EGW,'Sch-2'!$EQR:$EQS,'Sch-2'!$FAN:$FAO,'Sch-2'!$FKJ:$FKK,'Sch-2'!$FUF:$FUG,'Sch-2'!$GEB:$GEC,'Sch-2'!$GNX:$GNY,'Sch-2'!$GXT:$GXU,'Sch-2'!$HHP:$HHQ,'Sch-2'!$HRL:$HRM,'Sch-2'!$IBH:$IBI,'Sch-2'!$ILD:$ILE,'Sch-2'!$IUZ:$IVA,'Sch-2'!$JEV:$JEW,'Sch-2'!$JOR:$JOS,'Sch-2'!$JYN:$JYO,'Sch-2'!$KIJ:$KIK,'Sch-2'!$KSF:$KSG,'Sch-2'!$LCB:$LCC,'Sch-2'!$LLX:$LLY,'Sch-2'!$LVT:$LVU,'Sch-2'!$MFP:$MFQ,'Sch-2'!$MPL:$MPM,'Sch-2'!$MZH:$MZI,'Sch-2'!$NJD:$NJE,'Sch-2'!$NSZ:$NTA,'Sch-2'!$OCV:$OCW,'Sch-2'!$OMR:$OMS,'Sch-2'!$OWN:$OWO,'Sch-2'!$PGJ:$PGK,'Sch-2'!$PQF:$PQG,'Sch-2'!$QAB:$QAC,'Sch-2'!$QJX:$QJY,'Sch-2'!$QTT:$QTU,'Sch-2'!$RDP:$RDQ,'Sch-2'!$RNL:$RNM,'Sch-2'!$RXH:$RXI,'Sch-2'!$SHD:$SHE,'Sch-2'!$SQZ:$SRA,'Sch-2'!$TAV:$TAW,'Sch-2'!$TKR:$TKS,'Sch-2'!$TUN:$TUO,'Sch-2'!$UEJ:$UEK,'Sch-2'!$UOF:$UOG,'Sch-2'!$UYB:$UYC,'Sch-2'!$VHX:$VHY,'Sch-2'!$VRT:$VRU,'Sch-2'!$WBP:$WBQ,'Sch-2'!$WLL:$WLM,'Sch-2'!$WVH:$WVI</definedName>
    <definedName name="Z_A6F13BD3_B96C_452C_968D_78F6E5959979_.wvu.PrintArea" localSheetId="4" hidden="1">'Bid Form 2nd Envelope'!$A$2:$F$57</definedName>
    <definedName name="Z_A6F13BD3_B96C_452C_968D_78F6E5959979_.wvu.PrintArea" localSheetId="2" hidden="1">Instructions!$A$1:$C$36</definedName>
    <definedName name="Z_A6F13BD3_B96C_452C_968D_78F6E5959979_.wvu.PrintArea" localSheetId="5" hidden="1">'Sch-1 '!$A$1:$L$91</definedName>
    <definedName name="Z_A6F13BD3_B96C_452C_968D_78F6E5959979_.wvu.PrintArea" localSheetId="6" hidden="1">'Sch-2'!$A$1:$K$45</definedName>
    <definedName name="Z_A6F13BD3_B96C_452C_968D_78F6E5959979_.wvu.PrintArea" localSheetId="7" hidden="1">'Sch-3'!$A$1:$E$23</definedName>
    <definedName name="Z_A6F13BD3_B96C_452C_968D_78F6E5959979_.wvu.PrintTitles" localSheetId="7" hidden="1">'Sch-3'!$3:$13</definedName>
    <definedName name="Z_A6F13BD3_B96C_452C_968D_78F6E5959979_.wvu.Rows" localSheetId="1" hidden="1">Cover!$8:$8</definedName>
    <definedName name="Z_A6F13BD3_B96C_452C_968D_78F6E5959979_.wvu.Rows" localSheetId="2" hidden="1">Instructions!#REF!,Instructions!$27:$28</definedName>
    <definedName name="Z_A7DBDDEF_9245_44C6_9EBF_032DB6E1C0A2_.wvu.PrintArea" localSheetId="4" hidden="1">'Bid Form 2nd Envelope'!$A$2:$F$59</definedName>
    <definedName name="Z_A7DBDDEF_9245_44C6_9EBF_032DB6E1C0A2_.wvu.PrintArea" localSheetId="5" hidden="1">'Sch-1 '!$A$1:$M$93</definedName>
    <definedName name="Z_A7DBDDEF_9245_44C6_9EBF_032DB6E1C0A2_.wvu.PrintArea" localSheetId="6" hidden="1">'Sch-2'!$A$1:$K$47</definedName>
    <definedName name="Z_AD86AC6C_B2E5_489A_BA08_94D78CF752AB_.wvu.PrintArea" localSheetId="2" hidden="1">Instructions!$A$1:$C$36</definedName>
    <definedName name="Z_AD86AC6C_B2E5_489A_BA08_94D78CF752AB_.wvu.PrintArea" localSheetId="7" hidden="1">'Sch-3'!$A$1:$E$23</definedName>
    <definedName name="Z_AD86AC6C_B2E5_489A_BA08_94D78CF752AB_.wvu.PrintTitles" localSheetId="7" hidden="1">'Sch-3'!$3:$13</definedName>
    <definedName name="Z_AD86AC6C_B2E5_489A_BA08_94D78CF752AB_.wvu.Rows" localSheetId="1" hidden="1">Cover!$8:$8</definedName>
    <definedName name="Z_AD86AC6C_B2E5_489A_BA08_94D78CF752AB_.wvu.Rows" localSheetId="2" hidden="1">Instructions!$21:$25,Instructions!#REF!</definedName>
    <definedName name="Z_B23AD343_29DA_4CE0_BD10_47BF44F3782F_.wvu.PrintArea" localSheetId="4" hidden="1">'Bid Form 2nd Envelope'!$A$2:$F$59</definedName>
    <definedName name="Z_B23AD343_29DA_4CE0_BD10_47BF44F3782F_.wvu.PrintArea" localSheetId="5" hidden="1">'Sch-1 '!$A$1:$M$93</definedName>
    <definedName name="Z_B23AD343_29DA_4CE0_BD10_47BF44F3782F_.wvu.PrintArea" localSheetId="6" hidden="1">'Sch-2'!$A$1:$K$47</definedName>
    <definedName name="Z_B3CE7B10_A914_4559_A6DA_AED8C22AFD6D_.wvu.PrintArea" localSheetId="4" hidden="1">'Bid Form 2nd Envelope'!$A$2:$F$59</definedName>
    <definedName name="Z_B3CE7B10_A914_4559_A6DA_AED8C22AFD6D_.wvu.PrintArea" localSheetId="5" hidden="1">'Sch-1 '!$A$1:$M$93</definedName>
    <definedName name="Z_B3CE7B10_A914_4559_A6DA_AED8C22AFD6D_.wvu.PrintArea" localSheetId="6" hidden="1">'Sch-2'!$A$1:$K$47</definedName>
    <definedName name="Z_B7DA3930_F502_4F10_B6E9_DF93489BC550_.wvu.PrintArea" localSheetId="2" hidden="1">Instructions!$A$1:$C$36</definedName>
    <definedName name="Z_B7DA3930_F502_4F10_B6E9_DF93489BC550_.wvu.PrintArea" localSheetId="7" hidden="1">'Sch-3'!$A$1:$E$23</definedName>
    <definedName name="Z_B7DA3930_F502_4F10_B6E9_DF93489BC550_.wvu.PrintTitles" localSheetId="7" hidden="1">'Sch-3'!$3:$13</definedName>
    <definedName name="Z_B7DA3930_F502_4F10_B6E9_DF93489BC550_.wvu.Rows" localSheetId="1" hidden="1">Cover!$8:$8</definedName>
    <definedName name="Z_B7DA3930_F502_4F10_B6E9_DF93489BC550_.wvu.Rows" localSheetId="2" hidden="1">Instructions!$21:$25,Instructions!#REF!</definedName>
    <definedName name="Z_B835C05C_B615_4DCB_982D_4519616B3CD8_.wvu.PrintArea" localSheetId="4" hidden="1">'Bid Form 2nd Envelope'!$A$2:$F$59</definedName>
    <definedName name="Z_B835C05C_B615_4DCB_982D_4519616B3CD8_.wvu.PrintArea" localSheetId="5" hidden="1">'Sch-1 '!$A$1:$M$93</definedName>
    <definedName name="Z_B835C05C_B615_4DCB_982D_4519616B3CD8_.wvu.PrintArea" localSheetId="6" hidden="1">'Sch-2'!$A$1:$K$47</definedName>
    <definedName name="Z_B95AE71C_5BDA_4E26_8FE3_DB001AA67062_.wvu.PrintArea" localSheetId="2" hidden="1">Instructions!$A$1:$C$36</definedName>
    <definedName name="Z_B95AE71C_5BDA_4E26_8FE3_DB001AA67062_.wvu.PrintArea" localSheetId="7" hidden="1">'Sch-3'!$A$1:$E$23</definedName>
    <definedName name="Z_B95AE71C_5BDA_4E26_8FE3_DB001AA67062_.wvu.PrintTitles" localSheetId="7" hidden="1">'Sch-3'!$3:$13</definedName>
    <definedName name="Z_B95AE71C_5BDA_4E26_8FE3_DB001AA67062_.wvu.Rows" localSheetId="1" hidden="1">Cover!$8:$8</definedName>
    <definedName name="Z_C431BC99_7569_44AB_83F6_AB73BDED3783_.wvu.PrintArea" localSheetId="5" hidden="1">'Sch-1 '!$A$1:$M$93</definedName>
    <definedName name="Z_C431BC99_7569_44AB_83F6_AB73BDED3783_.wvu.PrintArea" localSheetId="6" hidden="1">'Sch-2'!$A$1:$K$47</definedName>
    <definedName name="Z_C5EDEBE1_F188_4851_AFDC_E4218278837C_.wvu.PrintArea" localSheetId="3" hidden="1">#N/A</definedName>
    <definedName name="Z_C5EDEBE1_F188_4851_AFDC_E4218278837C_.wvu.Rows" localSheetId="3" hidden="1">#N/A</definedName>
    <definedName name="Z_CD4CA1A8_824A_452F_BDBA_32A47C1B3013_.wvu.PrintArea" localSheetId="3" hidden="1">#N/A</definedName>
    <definedName name="Z_D0757F9E_DF41_4B40_A5E5_F4F8FDD8D61D_.wvu.PrintArea" localSheetId="4" hidden="1">'Bid Form 2nd Envelope'!$A$2:$F$59</definedName>
    <definedName name="Z_D0757F9E_DF41_4B40_A5E5_F4F8FDD8D61D_.wvu.PrintArea" localSheetId="5" hidden="1">'Sch-1 '!$A$1:$M$93</definedName>
    <definedName name="Z_D0757F9E_DF41_4B40_A5E5_F4F8FDD8D61D_.wvu.PrintArea" localSheetId="6" hidden="1">'Sch-2'!$A$1:$K$47</definedName>
    <definedName name="Z_D53177B2_31EC_4222_B97A_A37DCFD9E45B_.wvu.PrintArea" localSheetId="4" hidden="1">'Bid Form 2nd Envelope'!$A$2:$F$59</definedName>
    <definedName name="Z_D53177B2_31EC_4222_B97A_A37DCFD9E45B_.wvu.PrintArea" localSheetId="5" hidden="1">'Sch-1 '!$A$1:$M$93</definedName>
    <definedName name="Z_D53177B2_31EC_4222_B97A_A37DCFD9E45B_.wvu.PrintArea" localSheetId="6" hidden="1">'Sch-2'!$A$1:$K$47</definedName>
    <definedName name="Z_DC28ED1E_3E35_4094_9C2B_5C0A1C1D459C_.wvu.PrintArea" localSheetId="3" hidden="1">#N/A</definedName>
    <definedName name="Z_DC28ED1E_3E35_4094_9C2B_5C0A1C1D459C_.wvu.Rows" localSheetId="3" hidden="1">#N/A</definedName>
    <definedName name="Z_DECF7153_B692_414F_BA42_AEEFA09CA6EC_.wvu.PrintArea" localSheetId="2" hidden="1">Instructions!$A$1:$C$36</definedName>
    <definedName name="Z_DECF7153_B692_414F_BA42_AEEFA09CA6EC_.wvu.PrintArea" localSheetId="7" hidden="1">'Sch-3'!$A$1:$E$23</definedName>
    <definedName name="Z_DECF7153_B692_414F_BA42_AEEFA09CA6EC_.wvu.PrintTitles" localSheetId="7" hidden="1">'Sch-3'!$3:$13</definedName>
    <definedName name="Z_DECF7153_B692_414F_BA42_AEEFA09CA6EC_.wvu.Rows" localSheetId="1" hidden="1">Cover!$8:$8</definedName>
    <definedName name="Z_E81F0721_C35D_4189_B675_E46A21339863_.wvu.Cols" localSheetId="4" hidden="1">'Bid Form 2nd Envelope'!$G:$AO</definedName>
    <definedName name="Z_E97134B6_5E8D_4951_8DA0_73D065532361_.wvu.PrintArea" localSheetId="4" hidden="1">'Bid Form 2nd Envelope'!$A$2:$F$59</definedName>
    <definedName name="Z_E97134B6_5E8D_4951_8DA0_73D065532361_.wvu.PrintArea" localSheetId="5" hidden="1">'Sch-1 '!$A$1:$M$93</definedName>
    <definedName name="Z_E97134B6_5E8D_4951_8DA0_73D065532361_.wvu.PrintArea" localSheetId="6" hidden="1">'Sch-2'!$A$1:$K$47</definedName>
    <definedName name="Z_E9F4E142_7D26_464D_BECA_4F3806DB1FE1_.wvu.PrintArea" localSheetId="4" hidden="1">'Bid Form 2nd Envelope'!$A$2:$F$59</definedName>
    <definedName name="Z_E9F4E142_7D26_464D_BECA_4F3806DB1FE1_.wvu.PrintArea" localSheetId="5" hidden="1">'Sch-1 '!$A$1:$M$93</definedName>
    <definedName name="Z_E9F4E142_7D26_464D_BECA_4F3806DB1FE1_.wvu.PrintArea" localSheetId="6" hidden="1">'Sch-2'!$A$1:$K$47</definedName>
    <definedName name="Z_ECE9294F_C910_4036_88BC_B1F2176FB06B_.wvu.PrintArea" localSheetId="4" hidden="1">'Bid Form 2nd Envelope'!$A$2:$F$59</definedName>
    <definedName name="Z_ECE9294F_C910_4036_88BC_B1F2176FB06B_.wvu.PrintArea" localSheetId="5" hidden="1">'Sch-1 '!$A$1:$M$93</definedName>
    <definedName name="Z_ECE9294F_C910_4036_88BC_B1F2176FB06B_.wvu.PrintArea" localSheetId="6" hidden="1">'Sch-2'!$A$1:$K$47</definedName>
    <definedName name="Z_ECEBABD0_566A_41C4_AA9A_38EA30EFEDA8_.wvu.PrintArea" localSheetId="3" hidden="1">#N/A</definedName>
    <definedName name="Z_EE46BCD1_F715_4FA9_A5FC_1B125AD601E0_.wvu.PrintArea" localSheetId="4" hidden="1">'Bid Form 2nd Envelope'!$A$2:$F$59</definedName>
    <definedName name="Z_EE46BCD1_F715_4FA9_A5FC_1B125AD601E0_.wvu.PrintArea" localSheetId="5" hidden="1">'Sch-1 '!$A$1:$M$93</definedName>
    <definedName name="Z_EE46BCD1_F715_4FA9_A5FC_1B125AD601E0_.wvu.PrintArea" localSheetId="6" hidden="1">'Sch-2'!$A$1:$K$47</definedName>
    <definedName name="Z_F0C04A94_3592_4F6C_9F23_4ED83DE4133D_.wvu.Cols" localSheetId="5" hidden="1">'Sch-1 '!$N:$O</definedName>
    <definedName name="Z_F0C04A94_3592_4F6C_9F23_4ED83DE4133D_.wvu.Cols" localSheetId="6" hidden="1">'Sch-2'!#REF!</definedName>
    <definedName name="Z_F0C04A94_3592_4F6C_9F23_4ED83DE4133D_.wvu.PrintArea" localSheetId="5" hidden="1">'Sch-1 '!$A$1:$M$93</definedName>
    <definedName name="Z_F0C04A94_3592_4F6C_9F23_4ED83DE4133D_.wvu.PrintArea" localSheetId="6" hidden="1">'Sch-2'!$A$1:$K$47</definedName>
    <definedName name="Z_F51A1875_E3DE_4601_ADCE_E0FEEC04A5F8_.wvu.PrintArea" localSheetId="2" hidden="1">Instructions!$A$1:$C$36</definedName>
    <definedName name="Z_F83BAE73_0719_4E5C_A6D6_E09ECA90A570_.wvu.PrintArea" localSheetId="3" hidden="1">#N/A</definedName>
    <definedName name="Z_F981E7AA_7BA7_4BEC_A9A2_30871332138C_.wvu.Cols" localSheetId="5" hidden="1">'Sch-1 '!$N:$O</definedName>
    <definedName name="Z_F981E7AA_7BA7_4BEC_A9A2_30871332138C_.wvu.Cols" localSheetId="6" hidden="1">'Sch-2'!#REF!</definedName>
    <definedName name="Z_F981E7AA_7BA7_4BEC_A9A2_30871332138C_.wvu.PrintArea" localSheetId="5" hidden="1">'Sch-1 '!$A$1:$M$93</definedName>
    <definedName name="Z_F981E7AA_7BA7_4BEC_A9A2_30871332138C_.wvu.PrintArea" localSheetId="6" hidden="1">'Sch-2'!$A$1:$K$47</definedName>
    <definedName name="Z_FFA7F230_53D0_48EC_855F_98BD36863E0C_.wvu.PrintArea" localSheetId="3" hidden="1">#N/A</definedName>
    <definedName name="Z_FFA7F230_53D0_48EC_855F_98BD36863E0C_.wvu.Rows" localSheetId="3" hidden="1">#N/A</definedName>
  </definedNames>
  <calcPr calcId="191029"/>
  <customWorkbookViews>
    <customWorkbookView name="Prashanth Kumar Gade {प्रशांत जि} - Personal View" guid="{A6F13BD3-B96C-452C-968D-78F6E5959979}" mergeInterval="0" personalView="1" maximized="1" windowWidth="1916" windowHeight="794" tabRatio="842" activeSheetId="29" showComments="commIndAndComment"/>
    <customWorkbookView name="A K Singh - Personal View" guid="{2F2FBC91-79AB-49BF-B046-986FA957665E}" mergeInterval="0" personalView="1" maximized="1" windowWidth="1276" windowHeight="798" tabRatio="842" activeSheetId="4"/>
    <customWorkbookView name="60001959 - Personal View" guid="{AD86AC6C-B2E5-489A-BA08-94D78CF752AB}" mergeInterval="0" personalView="1" maximized="1" windowWidth="1362" windowHeight="553" tabRatio="804" activeSheetId="2"/>
    <customWorkbookView name="60002881 - Personal View" guid="{996AFBE6-B482-42C1-8052-EFE8998821C2}" mergeInterval="0" personalView="1" maximized="1" xWindow="1" yWindow="1" windowWidth="1362" windowHeight="538" tabRatio="804" activeSheetId="6"/>
    <customWorkbookView name="60003018 - Personal View" guid="{85C5F000-3F2E-4A34-B83F-6CE80CF74968}" mergeInterval="0" personalView="1" maximized="1" xWindow="1" yWindow="1" windowWidth="1366" windowHeight="538" tabRatio="804" activeSheetId="10" showComments="commIndAndComment"/>
    <customWorkbookView name="Parveen Kumar - Personal View" guid="{B95AE71C-5BDA-4E26-8FE3-DB001AA67062}" mergeInterval="0" personalView="1" maximized="1" windowWidth="1362" windowHeight="543" tabRatio="804" activeSheetId="30"/>
    <customWorkbookView name="Dinesh C. Nainwal - Personal View" guid="{2CE5BBB8-7D2C-4EA1-98DE-92BEDF0C8A97}" mergeInterval="0" personalView="1" maximized="1" windowWidth="1362" windowHeight="543" tabRatio="804" activeSheetId="25"/>
    <customWorkbookView name="Parveen Saluja - Personal View" guid="{75ADC1CB-B2FC-4413-A994-9BBA99DCA57A}" mergeInterval="0" personalView="1" maximized="1" windowWidth="1362" windowHeight="543" tabRatio="632" activeSheetId="2"/>
    <customWorkbookView name="admin - Personal View" guid="{611D8B62-9C40-451B-ABB4-92F111B2BF43}" mergeInterval="0" personalView="1" maximized="1" xWindow="1" yWindow="1" windowWidth="1280" windowHeight="794" tabRatio="632" activeSheetId="1"/>
    <customWorkbookView name="01209 - Personal View" guid="{27A45B7A-04F2-4516-B80B-5ED0825D4ED3}" mergeInterval="0" personalView="1" maximized="1" xWindow="1" yWindow="1" windowWidth="1366" windowHeight="538" tabRatio="632" activeSheetId="28"/>
    <customWorkbookView name="00398 - Personal View" guid="{14D7F02E-BCCA-4517-ABC7-537FF4AEB67A}" mergeInterval="0" personalView="1" maximized="1" xWindow="1" yWindow="1" windowWidth="1020" windowHeight="501" tabRatio="632" activeSheetId="2"/>
    <customWorkbookView name="asd - Personal View" guid="{01ACF2E1-8E61-4459-ABC1-B6C183DEED61}" mergeInterval="0" personalView="1" maximized="1" windowWidth="1276" windowHeight="597" activeSheetId="1"/>
    <customWorkbookView name="20074 - Personal View" guid="{4F65FF32-EC61-4022-A399-2986D7B6B8B3}" mergeInterval="0" personalView="1" maximized="1" windowWidth="1020" windowHeight="539" tabRatio="632" activeSheetId="6"/>
    <customWorkbookView name="Ann Mary Jose           - Personal View" guid="{091A6405-72DB-46E0-B81A-EC53A5C58396}" mergeInterval="0" personalView="1" maximized="1" xWindow="1" yWindow="1" windowWidth="1362" windowHeight="492" tabRatio="632" activeSheetId="2"/>
    <customWorkbookView name="gowda - Personal View" guid="{3AF5D368-0F40-4903-B06B-A4E8DE0BBD2F}" mergeInterval="0" personalView="1" maximized="1" xWindow="1" yWindow="1" windowWidth="1440" windowHeight="670" tabRatio="632" activeSheetId="19"/>
    <customWorkbookView name="01192 - Personal View" guid="{38BADFEC-005D-4348-A1C4-C10C151F5DFC}" mergeInterval="0" personalView="1" maximized="1" xWindow="1" yWindow="1" windowWidth="1366" windowHeight="538" tabRatio="632" activeSheetId="2"/>
    <customWorkbookView name="01660 - Personal View" guid="{693AE0F1-9847-4E6A-B08E-BAB67D33B621}" mergeInterval="0" personalView="1" maximized="1" xWindow="1" yWindow="1" windowWidth="1362" windowHeight="538" tabRatio="632" activeSheetId="20" showComments="commIndAndComment"/>
    <customWorkbookView name="31103 - Personal View" guid="{DECF7153-B692-414F-BA42-AEEFA09CA6EC}" mergeInterval="0" personalView="1" maximized="1" windowWidth="1362" windowHeight="543" tabRatio="632" activeSheetId="23"/>
    <customWorkbookView name="11086 - Personal View" guid="{89820FCD-8AFD-42C4-B05F-5701FCC12354}" mergeInterval="0" personalView="1" maximized="1" windowWidth="1270" windowHeight="511" tabRatio="632" activeSheetId="23"/>
    <customWorkbookView name="Jasminder Singh - Personal View" guid="{B7DA3930-F502-4F10-B6E9-DF93489BC550}" mergeInterval="0" personalView="1" maximized="1" windowWidth="1596" windowHeight="674" tabRatio="804" activeSheetId="30"/>
    <customWorkbookView name="G.V.N.Ananda Kumar - Personal View" guid="{8DCF598F-E3E8-4517-8889-6DF83747DD2A}" mergeInterval="0" personalView="1" maximized="1" windowWidth="1362" windowHeight="543" tabRatio="842" activeSheetId="13"/>
    <customWorkbookView name="Nrapendra Kumar - Personal View" guid="{7FEA3959-92A6-4B7E-927B-087EAC5E7414}" mergeInterval="0" personalView="1" maximized="1" windowWidth="1239" windowHeight="511" tabRatio="842" activeSheetId="2"/>
    <customWorkbookView name="Akhilesh Kumar Singh {अखिलेश कुमार सिंह} - Personal View" guid="{1A69D62F-E881-40D6-8A9A-90D0B2FD17F9}" mergeInterval="0" personalView="1" maximized="1" windowWidth="1916" windowHeight="854" tabRatio="842" activeSheetId="12"/>
    <customWorkbookView name="Niraj Mishra - Personal View" guid="{92E4643E-E153-4A15-ADC8-B3E5FA86113E}" mergeInterval="0" personalView="1" maximized="1" xWindow="-8" yWindow="-8" windowWidth="1382" windowHeight="744" tabRatio="842" activeSheetId="2"/>
  </customWorkbookViews>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 i="19" l="1"/>
  <c r="K1" i="41"/>
  <c r="L1" i="12"/>
  <c r="K17" i="12"/>
  <c r="L17" i="12" s="1"/>
  <c r="K25" i="41" l="1"/>
  <c r="K26" i="41"/>
  <c r="K27" i="41"/>
  <c r="K28" i="41"/>
  <c r="K29" i="41"/>
  <c r="K32" i="41" l="1"/>
  <c r="K33" i="41"/>
  <c r="K34" i="41"/>
  <c r="K35" i="41"/>
  <c r="K36" i="41"/>
  <c r="K31" i="41"/>
  <c r="K82" i="12"/>
  <c r="L82" i="12" s="1"/>
  <c r="K80" i="12"/>
  <c r="L80" i="12" s="1"/>
  <c r="K79" i="12"/>
  <c r="L79" i="12" s="1"/>
  <c r="K77" i="12"/>
  <c r="L77" i="12" s="1"/>
  <c r="K76" i="12"/>
  <c r="L76" i="12" s="1"/>
  <c r="K75" i="12"/>
  <c r="L75" i="12" s="1"/>
  <c r="K73" i="12"/>
  <c r="L73" i="12" s="1"/>
  <c r="K71" i="12"/>
  <c r="L71" i="12" s="1"/>
  <c r="K69" i="12"/>
  <c r="L69" i="12" s="1"/>
  <c r="K67" i="12"/>
  <c r="L67" i="12" s="1"/>
  <c r="K22" i="41" l="1"/>
  <c r="K23" i="41"/>
  <c r="K21" i="41"/>
  <c r="K18" i="41"/>
  <c r="K16" i="41"/>
  <c r="K18" i="12"/>
  <c r="L18" i="12" s="1"/>
  <c r="K20" i="12"/>
  <c r="L20" i="12" s="1"/>
  <c r="K22" i="12"/>
  <c r="L22" i="12" s="1"/>
  <c r="K24" i="12"/>
  <c r="L24" i="12" s="1"/>
  <c r="K25" i="12"/>
  <c r="L25" i="12" s="1"/>
  <c r="K27" i="12"/>
  <c r="L27" i="12" s="1"/>
  <c r="K29" i="12"/>
  <c r="L29" i="12" s="1"/>
  <c r="K30" i="12"/>
  <c r="L30" i="12" s="1"/>
  <c r="K32" i="12"/>
  <c r="L32" i="12" s="1"/>
  <c r="K33" i="12"/>
  <c r="L33" i="12" s="1"/>
  <c r="K34" i="12"/>
  <c r="L34" i="12" s="1"/>
  <c r="K35" i="12"/>
  <c r="L35" i="12" s="1"/>
  <c r="K37" i="12"/>
  <c r="L37" i="12" s="1"/>
  <c r="K39" i="12"/>
  <c r="L39" i="12" s="1"/>
  <c r="K40" i="12"/>
  <c r="L40" i="12" s="1"/>
  <c r="K41" i="12"/>
  <c r="L41" i="12" s="1"/>
  <c r="K43" i="12"/>
  <c r="L43" i="12" s="1"/>
  <c r="K46" i="12"/>
  <c r="L46" i="12" s="1"/>
  <c r="K47" i="12"/>
  <c r="L47" i="12" s="1"/>
  <c r="K49" i="12"/>
  <c r="L49" i="12" s="1"/>
  <c r="K50" i="12"/>
  <c r="L50" i="12" s="1"/>
  <c r="K52" i="12"/>
  <c r="L52" i="12" s="1"/>
  <c r="K54" i="12"/>
  <c r="L54" i="12" s="1"/>
  <c r="K56" i="12"/>
  <c r="L56" i="12" s="1"/>
  <c r="K58" i="12"/>
  <c r="L58" i="12" s="1"/>
  <c r="K60" i="12"/>
  <c r="L60" i="12" s="1"/>
  <c r="K62" i="12"/>
  <c r="L62" i="12" s="1"/>
  <c r="K64" i="12"/>
  <c r="L64" i="12" s="1"/>
  <c r="L83" i="12" l="1"/>
  <c r="K86" i="12" s="1"/>
  <c r="E22" i="19"/>
  <c r="D22" i="19"/>
  <c r="B22" i="19"/>
  <c r="E21" i="19"/>
  <c r="B21" i="19"/>
  <c r="J45" i="41"/>
  <c r="I45" i="41"/>
  <c r="B45" i="41"/>
  <c r="J44" i="41"/>
  <c r="B44" i="41"/>
  <c r="J91" i="12"/>
  <c r="J90" i="12"/>
  <c r="B90" i="12"/>
  <c r="B91" i="12"/>
  <c r="F43" i="29"/>
  <c r="F42" i="29"/>
  <c r="B43" i="29"/>
  <c r="B18" i="29"/>
  <c r="H36" i="29"/>
  <c r="B2" i="40"/>
  <c r="D9" i="40"/>
  <c r="B42" i="29"/>
  <c r="C7" i="29"/>
  <c r="K19" i="41"/>
  <c r="K37" i="41" l="1"/>
  <c r="B4" i="2" l="1"/>
  <c r="J39" i="41" l="1"/>
  <c r="I11" i="41" l="1"/>
  <c r="B11" i="41"/>
  <c r="I10" i="41"/>
  <c r="B10" i="41"/>
  <c r="I9" i="41"/>
  <c r="B9" i="41"/>
  <c r="I8" i="41"/>
  <c r="B8" i="41"/>
  <c r="I7" i="41"/>
  <c r="E17" i="19" l="1"/>
  <c r="E8" i="19" l="1"/>
  <c r="E9" i="19"/>
  <c r="E10" i="19"/>
  <c r="E11" i="19"/>
  <c r="E7" i="19"/>
  <c r="J8" i="12"/>
  <c r="J9" i="12"/>
  <c r="J10" i="12"/>
  <c r="J11" i="12"/>
  <c r="J7" i="12"/>
  <c r="AK6" i="40" l="1"/>
  <c r="A7" i="12" l="1"/>
  <c r="A7" i="41"/>
  <c r="A7" i="19"/>
  <c r="D11" i="19" l="1"/>
  <c r="B11" i="19"/>
  <c r="D10" i="19"/>
  <c r="B10" i="19"/>
  <c r="D9" i="19"/>
  <c r="B9" i="19"/>
  <c r="D8" i="19"/>
  <c r="B8" i="19"/>
  <c r="B9" i="12"/>
  <c r="B10" i="12"/>
  <c r="B11" i="12"/>
  <c r="B8" i="12"/>
  <c r="A1" i="29" l="1"/>
  <c r="A44" i="29" l="1"/>
  <c r="F41" i="29"/>
  <c r="B1" i="40" l="1"/>
  <c r="B17" i="40"/>
  <c r="B16" i="40"/>
  <c r="J14" i="40"/>
  <c r="B12" i="40"/>
  <c r="B11" i="40"/>
  <c r="AG9" i="40"/>
  <c r="B9" i="40"/>
  <c r="L8" i="40"/>
  <c r="I8" i="40"/>
  <c r="J8" i="40" s="1"/>
  <c r="K8" i="40" s="1"/>
  <c r="B7" i="40"/>
  <c r="AA6" i="40"/>
  <c r="I6" i="40"/>
  <c r="J6" i="40" s="1"/>
  <c r="A6" i="19" l="1"/>
  <c r="A6" i="41"/>
  <c r="A6" i="12"/>
  <c r="A1" i="41"/>
  <c r="B3" i="2"/>
  <c r="B2" i="2"/>
  <c r="A2" i="29" l="1"/>
  <c r="A3" i="41"/>
  <c r="A1" i="19"/>
  <c r="F2" i="2"/>
  <c r="C16" i="29" l="1"/>
  <c r="B2" i="3"/>
  <c r="E15" i="19" l="1"/>
  <c r="E18" i="19" s="1"/>
  <c r="A1" i="3"/>
  <c r="I91" i="12" l="1"/>
  <c r="A56" i="29" l="1"/>
  <c r="F45" i="29" l="1"/>
  <c r="C45" i="29"/>
  <c r="AG7" i="29" l="1"/>
  <c r="AG8" i="29"/>
  <c r="AG9" i="29" s="1"/>
  <c r="AG10" i="29"/>
  <c r="B38" i="29" l="1"/>
  <c r="A1" i="12" l="1"/>
  <c r="A3" i="12"/>
  <c r="A3" i="19"/>
  <c r="AB18" i="29" l="1"/>
  <c r="AC18" i="29" l="1"/>
</calcChain>
</file>

<file path=xl/sharedStrings.xml><?xml version="1.0" encoding="utf-8"?>
<sst xmlns="http://schemas.openxmlformats.org/spreadsheetml/2006/main" count="443" uniqueCount="329">
  <si>
    <r>
      <rPr>
        <b/>
        <sz val="26"/>
        <rFont val="Book Antiqua"/>
        <family val="1"/>
      </rPr>
      <t xml:space="preserve">:: </t>
    </r>
    <r>
      <rPr>
        <b/>
        <sz val="20"/>
        <rFont val="Book Antiqua"/>
        <family val="1"/>
      </rPr>
      <t xml:space="preserve">COVER PAGE </t>
    </r>
    <r>
      <rPr>
        <b/>
        <sz val="26"/>
        <rFont val="Book Antiqua"/>
        <family val="1"/>
      </rPr>
      <t>::</t>
    </r>
  </si>
  <si>
    <t>Name of Package</t>
  </si>
  <si>
    <t>Limited Tender Enquiry No.:</t>
  </si>
  <si>
    <t>Specification No./Document Code No.:</t>
  </si>
  <si>
    <t>Address of Purchaser/ Owner</t>
  </si>
  <si>
    <t>Sr. General Manager (C&amp;M)</t>
  </si>
  <si>
    <t>Power Grid Corporation of India Limited.</t>
  </si>
  <si>
    <t>Dongtieh, Lower Nongrah, Lapalang.</t>
  </si>
  <si>
    <t>Shillong - 793006.</t>
  </si>
  <si>
    <t>Phone- 0364 2536406, Fax -0364- 2536406</t>
  </si>
  <si>
    <t>General guidelines for filling up  the Attachments</t>
  </si>
  <si>
    <t>: Attachments :</t>
  </si>
  <si>
    <t>Instructions / error messages, if any, will be displayed automatically  after selecting the cell.</t>
  </si>
  <si>
    <t>After filling up all the schedues, save the file, take print out of all the schedules and Bid form and sign &amp; stamp and submit them as hard copy of the 2nd envelope (Price part) of the bid. Also ensure to submit the soft copy of the the same file on CD/ DVD.</t>
  </si>
  <si>
    <t>Note :</t>
  </si>
  <si>
    <t>Enable the Active X Control &amp; Macros. Also ensure to keep option of "Trust acess to VBA project object Model" cheched [√]. Ensure that you work on MS Excel 2007 or higher version.</t>
  </si>
  <si>
    <t>Click to Proceed</t>
  </si>
  <si>
    <t>I</t>
  </si>
  <si>
    <t>While filling up the worksheets following may please be observed :</t>
  </si>
  <si>
    <t>(i)</t>
  </si>
  <si>
    <t>Fill up only green shaded cells.</t>
  </si>
  <si>
    <t>(ii)</t>
  </si>
  <si>
    <t>Certain data type entries have been restricted, such as Numeric values or limits of numeric values.</t>
  </si>
  <si>
    <t>(iii)</t>
  </si>
  <si>
    <t>Select only the options provided in pull down menus.</t>
  </si>
  <si>
    <t>(iv)</t>
  </si>
  <si>
    <t>Do not link any cell of this work book with any other work book.</t>
  </si>
  <si>
    <t>(v)</t>
  </si>
  <si>
    <t>Do not use copy &amp; paste or cut &amp; paste options for filling up the data.</t>
  </si>
  <si>
    <t>(vi)</t>
  </si>
  <si>
    <t>Do not reformat any of the cell of the workbook.</t>
  </si>
  <si>
    <t>II</t>
  </si>
  <si>
    <t>This Workbook consists of following worksheets :</t>
  </si>
  <si>
    <t xml:space="preserve">Cover : </t>
  </si>
  <si>
    <t>Opening page of the workbook.</t>
  </si>
  <si>
    <t>Names of Bidder :</t>
  </si>
  <si>
    <t>●</t>
  </si>
  <si>
    <t>Select Sole Bidder or JV (Joint Venture) from the pull down menu. Do not leave this cell blank.</t>
  </si>
  <si>
    <t>Select nos. of the JV Partners other than the Lead Partner from drop down menu.</t>
  </si>
  <si>
    <r>
      <t>In case of JV partners more than 2, enter details of 3</t>
    </r>
    <r>
      <rPr>
        <vertAlign val="superscript"/>
        <sz val="12"/>
        <rFont val="Book Antiqua"/>
        <family val="1"/>
      </rPr>
      <t>rd</t>
    </r>
    <r>
      <rPr>
        <sz val="12"/>
        <rFont val="Book Antiqua"/>
        <family val="1"/>
      </rPr>
      <t xml:space="preserve"> &amp; more partners along with details of 2</t>
    </r>
    <r>
      <rPr>
        <vertAlign val="superscript"/>
        <sz val="12"/>
        <rFont val="Book Antiqua"/>
        <family val="1"/>
      </rPr>
      <t>nd</t>
    </r>
    <r>
      <rPr>
        <sz val="12"/>
        <rFont val="Book Antiqua"/>
        <family val="1"/>
      </rPr>
      <t xml:space="preserve"> partner.</t>
    </r>
  </si>
  <si>
    <t>Fill up names and address of the Sole Bidder and /or Joint Venture.</t>
  </si>
  <si>
    <t>Fill up date in dd-mm-yyyy format from drop down menu.</t>
  </si>
  <si>
    <t>Click for Sch-1 given at the right top of the worksheet to go to Sch-1.</t>
  </si>
  <si>
    <t>Fill up unit rates for all the items in numeric values greater than 0 (zero). If unit rate is left blank, the corresponding item shall be deemed to be included in the total price. Total amount shall get calculated automatically.</t>
  </si>
  <si>
    <r>
      <t>Bid from 2</t>
    </r>
    <r>
      <rPr>
        <b/>
        <vertAlign val="superscript"/>
        <sz val="12"/>
        <color indexed="12"/>
        <rFont val="Book Antiqua"/>
        <family val="1"/>
      </rPr>
      <t>nd</t>
    </r>
    <r>
      <rPr>
        <b/>
        <sz val="12"/>
        <color indexed="12"/>
        <rFont val="Book Antiqua"/>
        <family val="1"/>
      </rPr>
      <t xml:space="preserve"> Envelope :</t>
    </r>
  </si>
  <si>
    <t>Fill up ref. no. as bidder's ref no. of this letter.</t>
  </si>
  <si>
    <t xml:space="preserve">Fill up names &amp; Designation of the representatives of other JV partner(s) if the bidder is JV (Joint Venture) . </t>
  </si>
  <si>
    <t>Fill up additional information as required.</t>
  </si>
  <si>
    <t>Happy Bidding !</t>
  </si>
  <si>
    <t>Sole Bidder</t>
  </si>
  <si>
    <t>Yes</t>
  </si>
  <si>
    <t>JV (Joint Venture)</t>
  </si>
  <si>
    <t>2 or More</t>
  </si>
  <si>
    <t>Enter following details of the bidder</t>
  </si>
  <si>
    <t>No</t>
  </si>
  <si>
    <t>Specify type of Bidder         [Select from drop down menu]</t>
  </si>
  <si>
    <t>Whether the bidder is an MSE (Micro &amp; Small Enterprise)</t>
  </si>
  <si>
    <t>MSE</t>
  </si>
  <si>
    <t>other Partner</t>
  </si>
  <si>
    <t>Other Prtner</t>
  </si>
  <si>
    <t>Route-1 of Annexure-A(BDS)</t>
  </si>
  <si>
    <t>Route-2 of Annexure-A(BDS)</t>
  </si>
  <si>
    <t>Name of other Partner - 2 (more, if any)</t>
  </si>
  <si>
    <t>other-2</t>
  </si>
  <si>
    <t>Joint venture Route</t>
  </si>
  <si>
    <t>Address of other Partner - 2 (more, if any)</t>
  </si>
  <si>
    <t xml:space="preserve">Printed Name </t>
  </si>
  <si>
    <t>Designation</t>
  </si>
  <si>
    <t xml:space="preserve">Date     </t>
  </si>
  <si>
    <t xml:space="preserve">Place     </t>
  </si>
  <si>
    <t>Bid Form 2nd Envelope</t>
  </si>
  <si>
    <t>st</t>
  </si>
  <si>
    <t>January</t>
  </si>
  <si>
    <t>nd</t>
  </si>
  <si>
    <t>February</t>
  </si>
  <si>
    <t>BID FORM (Second Envelope)</t>
  </si>
  <si>
    <t>rd</t>
  </si>
  <si>
    <t>March</t>
  </si>
  <si>
    <t>th</t>
  </si>
  <si>
    <t>April</t>
  </si>
  <si>
    <t>Bid Proposal Ref. No.::</t>
  </si>
  <si>
    <t>May</t>
  </si>
  <si>
    <t>Date  ::</t>
  </si>
  <si>
    <t>June</t>
  </si>
  <si>
    <t>July</t>
  </si>
  <si>
    <t>To:</t>
  </si>
  <si>
    <t>August</t>
  </si>
  <si>
    <t>September</t>
  </si>
  <si>
    <t xml:space="preserve">Power Grid Corporation of India Limited </t>
  </si>
  <si>
    <t>October</t>
  </si>
  <si>
    <t>North Eastern Region</t>
  </si>
  <si>
    <t>November</t>
  </si>
  <si>
    <t xml:space="preserve">Dongtieh, Lower Nongrah, Lapalang </t>
  </si>
  <si>
    <t>December</t>
  </si>
  <si>
    <t>Shillong – 793 006 (Meghalaya).</t>
  </si>
  <si>
    <t>Name of Contract  :</t>
  </si>
  <si>
    <t>Dear Ladies and/or Gentlemen,</t>
  </si>
  <si>
    <t xml:space="preserve">In continuation of First Envelope of our Bid, we hereby submit the Second Envelope of the Bid, both of which shall be read together and in conjunction with each other, and shall be construed as an integral part of our Bid. Accordingly, we the undersigned, offer to design, manufacture, test, deliver, install and commission (including carrying out Trial Operation, Performance &amp; Guarantee Test as per provision of Technical Specification) under the above-named package in full conformity with the said Bidding Documents for the sum of Rs. </t>
  </si>
  <si>
    <t xml:space="preserve"> or such other sums as may be determined in accordance with the terms and conditions of the Bidding Documents.</t>
  </si>
  <si>
    <t xml:space="preserve">The above amounts are in accordance with the price schedules attached herewith and are made part of this bid.  </t>
  </si>
  <si>
    <t>Price Schedules :</t>
  </si>
  <si>
    <t>In line with the requirements of the Bidding documents, we enclose herewith the following Price Schedules, duly filled - in as per your proforma:</t>
  </si>
  <si>
    <t>Schedule 1 :</t>
  </si>
  <si>
    <t>Schedule 2 :</t>
  </si>
  <si>
    <t>We are aware that the Price Schedules do not generally give a full description of the Work to be performed under each item and we shall be deemed to have read the Technical Specifications and other sections of the Bidding Documents and Drawings to ascertain the full scope of Work included in each item while filling-in the rates and prices. We agree that the entered rates and prices shall be deemed to include for the full scope as aforesaid, including overheads and profit.</t>
  </si>
  <si>
    <t>We declare that items left blank in the Schedules will be deemed to have been included in other items. The TOTAL for each Schedule and the TOTAL of Grand Summary shall be deemed to be the total price for executing the Facilities and sections thereof in complete accordance with the Contract, whether or not each individual item has been priced.</t>
  </si>
  <si>
    <t>We confirm that except as otherwise specifically provided our Bid Prices in this Second Envelope include all taxes, duties, levies and charges as may be assessed on us/our Associate (applicable for Foreign Bidder), our Sub-Contractor/Sub-Vendor or their employees by all municipal, state or national government authorities in connection with the Facilities, in and outside of India.</t>
  </si>
  <si>
    <r>
      <t xml:space="preserve">100% of applicable Taxes and Duties i.e </t>
    </r>
    <r>
      <rPr>
        <b/>
        <sz val="11"/>
        <rFont val="Book Antiqua"/>
        <family val="1"/>
      </rPr>
      <t>GST</t>
    </r>
    <r>
      <rPr>
        <sz val="11"/>
        <rFont val="Book Antiqua"/>
        <family val="1"/>
      </rPr>
      <t>, which are payable by the Employer under the Contract, shall be reimbursed by the Employer on production of satisfactory documentary evidence by the Contractor in accordance with the provisions of the Bidding Documents.</t>
    </r>
  </si>
  <si>
    <t>We confirm that we have also registered/we shall also get registered in the GST Network with a GSTIN, in all the states where the project is located and the states from which we shall make our supply of goods.</t>
  </si>
  <si>
    <t># (For Joint Venture only) We, the partners of Joint Venture submitting this bid, do agree and confirm that in case of Award of Contract on the Joint Venture, we shall be jointly and severally liable and responsible for the execution of the Contract in accordance with Contract terms and conditions.</t>
  </si>
  <si>
    <t xml:space="preserve">We, hereby, declare that only the persons or firms interested in this proposal as principals are named here and that no other persons or firms other than those mentioned herein have any interest in this proposal or in the Contract to be entered into, if the award is made on us, that this proposal is made without any connection with any other person, firm or party likewise submitting a proposal is in all respects for and in good faith, without collusion or fraud. </t>
  </si>
  <si>
    <t>Thanking you, we remain,</t>
  </si>
  <si>
    <t>Yours faithfully,</t>
  </si>
  <si>
    <t>Date :</t>
  </si>
  <si>
    <t>Printed Name :</t>
  </si>
  <si>
    <t>Place :</t>
  </si>
  <si>
    <t>Designation :</t>
  </si>
  <si>
    <t>Please provide additional information of the Bidder</t>
  </si>
  <si>
    <t>Business Address                       :</t>
  </si>
  <si>
    <t>Country of Incorporation         :</t>
  </si>
  <si>
    <t>State/Province to be indicated :</t>
  </si>
  <si>
    <t>Name of Principal Officer         :</t>
  </si>
  <si>
    <t>Address of  Principal Officer    :</t>
  </si>
  <si>
    <t>* * *</t>
  </si>
  <si>
    <t>To,</t>
  </si>
  <si>
    <t>Name        :</t>
  </si>
  <si>
    <t>Address    :</t>
  </si>
  <si>
    <t>SI. No.</t>
  </si>
  <si>
    <t>DSR Item Ref. No,:
[DSR,2021]</t>
  </si>
  <si>
    <t>SAC Code</t>
  </si>
  <si>
    <t>Rate of GST applicable ( in %)</t>
  </si>
  <si>
    <t>Description</t>
  </si>
  <si>
    <t>Unit</t>
  </si>
  <si>
    <t>Quantity</t>
  </si>
  <si>
    <t>Each</t>
  </si>
  <si>
    <t>5.22.6</t>
  </si>
  <si>
    <t>In case the bidder leaves the cell for confirmation of the HSN code and/or  GST rate  “blank”,  the HSN code and corresponding GST rate indicated by the Employer shall be deemed to be the one confirmed by the Bidder.</t>
  </si>
  <si>
    <t xml:space="preserve">Date : </t>
  </si>
  <si>
    <t xml:space="preserve">Printed Name : </t>
  </si>
  <si>
    <t>NS</t>
  </si>
  <si>
    <t>(GRAND SUMMARY)</t>
  </si>
  <si>
    <t>Name     :</t>
  </si>
  <si>
    <t>Address :</t>
  </si>
  <si>
    <t>Sl. No.</t>
  </si>
  <si>
    <t>Total Price (INR)</t>
  </si>
  <si>
    <t>1</t>
  </si>
  <si>
    <t>TOTAL SCHEDULE NO. 1</t>
  </si>
  <si>
    <t>TOTAL SCHEDULE NO. 2</t>
  </si>
  <si>
    <t>email - Alt 1: bhaskar.deka@powergrid.in.
             Alt 2: rodasee@powergrid.in</t>
  </si>
  <si>
    <t>Whether SAC in column '4' is confirmed. If not  indicate applicable the SAC *</t>
  </si>
  <si>
    <t>Whether  rate of GST in column ‘6’ is confirmed. If not  indicate applicable rate of GST *</t>
  </si>
  <si>
    <t>Estimated Unit Rate (in Rs., excluding GST)</t>
  </si>
  <si>
    <t>Quoted Unit Rate (in Rs., excluding GST)</t>
  </si>
  <si>
    <t>Amount (in Rs., excluding GST)</t>
  </si>
  <si>
    <t>13=9X12</t>
  </si>
  <si>
    <t>cum</t>
  </si>
  <si>
    <t>sqm</t>
  </si>
  <si>
    <t>each</t>
  </si>
  <si>
    <t>Providing and laying in position specified grade of reinforced cement concrete, excluding the cost of centering, shuttering, finishing and reinforcement - All work up to plinth level :</t>
  </si>
  <si>
    <t>2.10.1</t>
  </si>
  <si>
    <t>metre</t>
  </si>
  <si>
    <t xml:space="preserve">each </t>
  </si>
  <si>
    <t>Meter</t>
  </si>
  <si>
    <t>In case the bidder leaves any of the cell blank, the prices against that BOQ line item shall be considered to be deemed  included in other quoted price.</t>
  </si>
  <si>
    <t>PART-A CIVIL WORKS</t>
  </si>
  <si>
    <t>Sub-Total Against Scheduled portion (in Rs., excl. of GST)</t>
  </si>
  <si>
    <t>Sub-Total Against Non-scheduled items (exclusive of GST, in Rs.)</t>
  </si>
  <si>
    <t>GRAND TOTAL [1+2]  (excl. of GST, in Rs.)</t>
  </si>
  <si>
    <t xml:space="preserve">Note :           </t>
  </si>
  <si>
    <t>All the cells in Sch-3 are auto filled, therefore no cell is required to be filled up there.</t>
  </si>
  <si>
    <t>11=9X10</t>
  </si>
  <si>
    <t>Fill up only green shaded cells in Bid Form 2nd Envelope, Sch-1 and Sch-2</t>
  </si>
  <si>
    <t>Bid Proposal Sheet-Price Part (Price_Schedule)</t>
  </si>
  <si>
    <t xml:space="preserve">Sch-1 (DSR items) : </t>
  </si>
  <si>
    <t>Fill up the SAC and GST rates in the indicated columns</t>
  </si>
  <si>
    <t>Fill up Only the Percenatge Above or Below the estmated Cost,. Total amount shall get calculated automatically.</t>
  </si>
  <si>
    <t xml:space="preserve">Sch-2 (Non-DSR items) : </t>
  </si>
  <si>
    <t>Sch-3 (Summary) :</t>
  </si>
  <si>
    <t>The amount of Total Quoted Price exclusive of taxes will be automatically calculated.</t>
  </si>
  <si>
    <t xml:space="preserve">This letter shall consider the net price as per Sch-3. </t>
  </si>
  <si>
    <t>Schedule 3:</t>
  </si>
  <si>
    <r>
      <t xml:space="preserve">We declare that as specified in </t>
    </r>
    <r>
      <rPr>
        <b/>
        <sz val="12"/>
        <color indexed="12"/>
        <rFont val="Cambria"/>
        <family val="1"/>
      </rPr>
      <t>Clause 32.0 of SCC</t>
    </r>
    <r>
      <rPr>
        <sz val="12"/>
        <rFont val="Cambria"/>
        <family val="1"/>
      </rPr>
      <t xml:space="preserve"> of the bidding Documents, the contract price  shall be FIRM and shall  not be subjected to any price variation or price adjustment under any circumstances, whatsoever, during the execution and completion of the works. </t>
    </r>
  </si>
  <si>
    <t>We understand that in the price schedules, where there are errors between the total of the amounts given under the column for the price Breakdown and the amount given under the Total Price, the former shall prevail and the latter will be corrected accordingly.  Any discrepancy in the total bid price and that of the summation of Schedule price (price indicated in a Schedule indicating the total of that schedule), the total bid price shall be corrected to reflect the actual summation of the Schedule prices.</t>
  </si>
  <si>
    <t>We further understand that notwithstanding 3.0 above, in case of award on us, you shall also bear and pay/reimburse to us, GST applicable as specified in Schedule No. 1 &amp; No.2 of the Price Schedule in this Second Envelope; by the Indian Laws.</t>
  </si>
  <si>
    <t>Bill of Quantities for the DSR Items.</t>
  </si>
  <si>
    <t>Bill of Quantities for the Non-DSR Items.</t>
  </si>
  <si>
    <t>Total Quoted Bid Price for the Schedule-2</t>
  </si>
  <si>
    <t>Total Quoted Bid Price for the Schedule-1</t>
  </si>
  <si>
    <t>(SCHEDULE OF RATES AND PRICES for DSR items)</t>
  </si>
  <si>
    <t>(SCHEDULE OF RATES AND PRICES for Non-DSR Items )</t>
  </si>
  <si>
    <t xml:space="preserve">Note :             </t>
  </si>
  <si>
    <t>#NOTE: The grand total price is exclusive of GST. GST at actual, shall be reimbursed extra as per confirmed HSN/SAC.</t>
  </si>
  <si>
    <t>The grand total quoted price for the DSR and Non-DSR item(s) for the entire scope of work summarized.</t>
  </si>
  <si>
    <r>
      <t>PERCENTAGE QUOTED ABOVE THE ESTIMATED COST OR BELOW THE ESTIMATED COST  IN FIGURES</t>
    </r>
    <r>
      <rPr>
        <b/>
        <i/>
        <sz val="16"/>
        <color rgb="FF0066FF"/>
        <rFont val="Book Antiqua"/>
        <family val="1"/>
      </rPr>
      <t xml:space="preserve"> (use '-" sign in case of below)</t>
    </r>
  </si>
  <si>
    <r>
      <t xml:space="preserve">Quoted Unit Rate (in Rs., excluding GST) </t>
    </r>
    <r>
      <rPr>
        <b/>
        <i/>
        <sz val="10"/>
        <color rgb="FFFF0000"/>
        <rFont val="Book Antiqua"/>
        <family val="1"/>
      </rPr>
      <t>corresponding to Quoted Percentage (in figure) entered below</t>
    </r>
  </si>
  <si>
    <t>Construction of a GIS store at 400/132/33kV POWERGRID Imphal Sub-Station</t>
  </si>
  <si>
    <t>Earth work in excavation by mechanical means (Hydraulic excavator) / manual means in foundation trenches or drains (not exceeding 1.5 m in width or 10 sqm on plan), including dressing of sides and ramming of bottoms, lift upto 1.5 m, including getting out the excavated soil and disposal of surplus excavated soil as directed, within a lead of 50 m.</t>
  </si>
  <si>
    <t>2.8.1</t>
  </si>
  <si>
    <t>All kinds of soil.</t>
  </si>
  <si>
    <t>Filling available excavated earth (excluding rock) in trenches, plinth, sides of foundations etc. in layers not exceeding 20cm in depth, consolidating each deposited layer by ramming and watering, lead upto 50 m and lift upto 1.5 m.</t>
  </si>
  <si>
    <t>Extra for every additional lift of 1.5 m or part thereof in excavation / banking excavated or stacked materials.</t>
  </si>
  <si>
    <t>2.26.1</t>
  </si>
  <si>
    <t>All kinds of Soil</t>
  </si>
  <si>
    <t>Providing and laying in position cement concrete of specified grade excluding the cost of centering and shuttering - All work up to plinth level :</t>
  </si>
  <si>
    <t>4.1.8</t>
  </si>
  <si>
    <t>1:4:8 (1 Cement : 4 coarse sand (zone-III) derived from natural sources : 8 graded stone aggregate 40 mm nominal size derived from natural sources)</t>
  </si>
  <si>
    <t>Centering and shuttering including strutting, propping etc. and removal of form work for :</t>
  </si>
  <si>
    <t>4.3.1</t>
  </si>
  <si>
    <t>Foundations, footings, bases of columns</t>
  </si>
  <si>
    <t>Making plinth protection 50mm thick of cement concrete 1:3:6 (1 cement : 3 coarse sand : 6 graded stone aggregate 20 mm nominal size) over 75mm thick bed of dry brick ballast 40 mm nominal size, well rammed and consolidated and grouted with fine sand, including necessary excavation, levelling &amp; dressing &amp; finishing the top smooth.</t>
  </si>
  <si>
    <t>5.1.2</t>
  </si>
  <si>
    <t>1:1.5:3 (1 cement : 1.5 coarse sand (zone-III) derived from natural sources : 3 graded stone aggregate 20 mm nominal size derived from natural sources)</t>
  </si>
  <si>
    <t>Reinforced cement concrete work in walls (any thickness), including attached pilasters, buttresses, plinth and string courses, fillets, columns, pillars, piers, abutments, posts and struts etc. above plinth level up to floor five level, excluding cost of centering, shuttering, finishing and
reinforcement :</t>
  </si>
  <si>
    <t>5. 2. 2</t>
  </si>
  <si>
    <t>1:1.5:3 (1 cement : 1.5 coarse sand(zone-III) derived from natural sources : 3 graded stone aggregate 20 mm nominal size derived from natural sources)</t>
  </si>
  <si>
    <t>Reinforced cement concrete work in beams, suspended floors, roofs
having slope up to 15° landings, balconies, shelves, chajjas, lintels, bands, plain window sills, staircases and spiral stair cases above plinth level up to floor five level, excluding the cost of centering, shuttering, finishing and reinforcement with 1:1.5:3 (1 cement : 1.5 coarse
sand(zone-III) derived from natural sources : 3 graded stone aggregate
20 mm nominal size derived from natural sources).</t>
  </si>
  <si>
    <t>Centering and shuttering including strutting, propping etc. and removal of form for all heights :</t>
  </si>
  <si>
    <t>5.9.1</t>
  </si>
  <si>
    <t>Foundations, footings, bases of columns etc. for mass concrete</t>
  </si>
  <si>
    <t>5.9.5</t>
  </si>
  <si>
    <t>Lintels, beams ,plinth beams ,girders, bressumers, and cantilevers</t>
  </si>
  <si>
    <t>5.9.6</t>
  </si>
  <si>
    <t>Columns , pillars , piers, abutments, posts and struts</t>
  </si>
  <si>
    <t>5.9.19</t>
  </si>
  <si>
    <t>Weather shade, chajjas, corbels etc. including edges</t>
  </si>
  <si>
    <t>Steel reinforcement for R.C.C. work including straightening, cutting, bending, placing in position and binding all complete.</t>
  </si>
  <si>
    <t>Thermo-Mechanically Treated bars of grade Fe-500D or more.</t>
  </si>
  <si>
    <t>Supplying and fixing rolling shutters of approved make, made of required
size M.S. laths, interlocked together through their entire length and jointed together at the end by end locks, mounted on specially designed pipe shaft with brackets, side guides and arrangements for inside and outside locking with push and pull operation complete, including the
cost of providing and fixing necessary 27.5 cm long wire springs manufactured from high tensile steel wire of adequate strength
conforming to IS: 4454 - part 1 and M.S. top cover of required thickness for rolling shutters.</t>
  </si>
  <si>
    <t>10.6.1</t>
  </si>
  <si>
    <t>80x1.25 mm M.S. laths with 1.25 mm thick top cover</t>
  </si>
  <si>
    <t>Providing and fixing ball bearings for rolling shutters</t>
  </si>
  <si>
    <t>10.8.2</t>
  </si>
  <si>
    <t>Extra for providing mechanical device chain and crank operation for
operating rolling shutters:- Exceeding 16.80 sqm in area</t>
  </si>
  <si>
    <t>Providing and fixing on wall face un plasticised Rigid PVC rain water pipes conforming to IS : 13592 Type A, including jointing with seal ring conforming IS : 5382, leaving 10 mm gap for thermal expansion, (i) Single socketed pipes.</t>
  </si>
  <si>
    <t>12.41.2</t>
  </si>
  <si>
    <t xml:space="preserve"> 110 mm diameter </t>
  </si>
  <si>
    <t>Providing and fixing on wall face unplasticised - PVC moulded fittings/accessories for unplasticised Rigid PVC rain water pipes conforming to IS : 13592 Type A, including jointing with seal ring conforming to IS :5382, leaving 10 mm gap for thermal expansion.</t>
  </si>
  <si>
    <t xml:space="preserve">12.42.6 </t>
  </si>
  <si>
    <t>Shoe (Plain)</t>
  </si>
  <si>
    <t xml:space="preserve">12.42.6.2 </t>
  </si>
  <si>
    <t>110 mm Shoe</t>
  </si>
  <si>
    <t xml:space="preserve">Providing and fixing to the inlet mouth of rain water pipe cast iron grating 15 cm diameter and weighing not less than 440 grams. </t>
  </si>
  <si>
    <t>12mm Cement plaster of mix. 1:6</t>
  </si>
  <si>
    <t>13.4.2</t>
  </si>
  <si>
    <t>1:6 1 Cement:6 Coarse sand)</t>
  </si>
  <si>
    <t>18 mm cement plaster in two coats under layer 12 mm thick cement plaster 1:5 (1 cement : 5 coarse sand) finished with a top layer 6 mm thick cement plaster 1:6 (1 cement : 6 fine sand).</t>
  </si>
  <si>
    <t>6 mm cement plaster of mix</t>
  </si>
  <si>
    <t>13.16.1</t>
  </si>
  <si>
    <t>1:3 1 cement : 3 fine sand</t>
  </si>
  <si>
    <t>Applying one coat of water thinnable cement primer of approved brand and manufacture on wall surface :</t>
  </si>
  <si>
    <t>13.85.3</t>
  </si>
  <si>
    <t xml:space="preserve"> Water thinnable cement primer sqm on wall surface having VOC content less than 50 gms/litre</t>
  </si>
  <si>
    <t>Finishing walls with water proofing cement paint of required shade :</t>
  </si>
  <si>
    <t>13.44.1</t>
  </si>
  <si>
    <t>New work (Two or more coats applied @ 3.84 kg/10 sqm)</t>
  </si>
  <si>
    <t>Finishing walls with Premium Acrylic Smooth exterior paint with Silicone additives of required shade:</t>
  </si>
  <si>
    <t>13.47.1</t>
  </si>
  <si>
    <t>New work (Two or more coats applied @ 1.43 ltr/10 sqm over and including priming coat of exterior primer applied @ 2.20 kg/10 sqm)</t>
  </si>
  <si>
    <t>Painting with synthetic enamel paint of approved brand and manufacture of required colour to give an even shade :</t>
  </si>
  <si>
    <t>13.62.1</t>
  </si>
  <si>
    <t>Two or more coats on new work over an under coat of suitable shade with ordinary paint of approved brand and manufacture.</t>
  </si>
  <si>
    <t>Brick work with common burnt clay F .P .S. (non modular) bricks of class designation 7.5 in foundation and plinth in:</t>
  </si>
  <si>
    <t>6.1.2</t>
  </si>
  <si>
    <t xml:space="preserve"> Cement mortar 1:6 (1 cement : 6 coarse sand) </t>
  </si>
  <si>
    <t>Brick work with common burnt clay F .P .S. (non modular) bricks of class designation 7.5 in superstructure above plinth level up to floor V level in all shapes and sizes in :</t>
  </si>
  <si>
    <t>6.4.2</t>
  </si>
  <si>
    <t>SOR june2023</t>
  </si>
  <si>
    <t>3.75m wide Concrete road (including all crossings) as per drawing except reinforcement
&amp; concrete in Switchyard</t>
  </si>
  <si>
    <t>Providing and laying in position specified grade of reinforced cement concrete, excluding the cost of centering, shuttering, finishing and reinforcement - All work up to plinth level : 1:1.5:3 (1 cement : 1.5 coarse sand (zone-III) derived from natural sources : 3 graded stone aggregate 20 mm nominal size derived from natural sources)</t>
  </si>
  <si>
    <t>Providing and laying in position cement concrete of specified grade excluding the cost of centering and shuttering - All work up to plinth level :
1:4:8 (1 Cement : 4 coarse sand (zone-III) derived from natural sources : 8 graded stone aggregate 40 mm nominal size derived from natural sources)</t>
  </si>
  <si>
    <t>Steel reinforcement for R.C.C. work including straightening, cutting, bending, placing in position and binding all complete upto plinth level.
Thermo-Mechanically Treated bars of grade Fe-500D or more.</t>
  </si>
  <si>
    <t>Centering and shuttering including strutting, propping etc. and removalof form for :
5.9.1 Foundations, footings, bases of columns, etc. for mass concrete</t>
  </si>
  <si>
    <t>Approach Road connecting to GIS store</t>
  </si>
  <si>
    <t>NS-1</t>
  </si>
  <si>
    <t>Supplying and filling of moorum in sub-grade - embankment formation in layers not exceeding 20 cm in depth , breaking clods , watering , rolling each deposited with power road roller of min 8 tonne in embankment for roads , floods banks, marginal banks and compaction under optimum moisture condition to give atleast 95% of the maximum dry density. The operation shall include all leads and lifts</t>
  </si>
  <si>
    <t>Note: The tests specified for compaction as per FQP shall deemed to be included in this items.</t>
  </si>
  <si>
    <t>NS-2</t>
  </si>
  <si>
    <t xml:space="preserve">Providing and fixing self supported roof   of proflex or equivalent of colour coated Galvalume  sheet of minimum base material thickness ( BMT) of 0.80mm and APT of 85mm  including all fixers and arrangements. </t>
  </si>
  <si>
    <t>NS-3</t>
  </si>
  <si>
    <t>Constructing brick masonry open surface drain with bricks of class designation 50 Kg- cm2 in cement mortar 1:4 ( 1 cement : 4 fine sand) including earth excavation 10 cm thick bed concrete 1:5:10 ( 1cement : 5 fine sand : 10 graded stone aggregate 40 mm nominal size) and 25 mm thick cement concrete 1:2:4 ( 1 cement : 2 coarse sand : 4 graded stone aggregate 12.5 mm nominal size) for filling haunches including 12 mm cement plaster 1:4 ( 1cement : 4 coarse sand) with a floating coat of neat cement  inside the drain , its top and exposed side including disposal of surplus earth complete as per standard design :</t>
  </si>
  <si>
    <t xml:space="preserve">25 cm drain 30 cm average depth </t>
  </si>
  <si>
    <t>NS-4</t>
  </si>
  <si>
    <t>Providing and fixing 24 inch diameter Aluminium turbo ventilator with 42 vanes of aluminium of 0.50 mm thick top and bottom SS 304 double Z bearings permanently greased with all type of fixtures</t>
  </si>
  <si>
    <t>NS-5</t>
  </si>
  <si>
    <t xml:space="preserve">Supply of hanger/ clamp for fixing lamp and fans as per requirement </t>
  </si>
  <si>
    <t>NS-6</t>
  </si>
  <si>
    <t>Providing and fixing 2 mm thick polycarbonate transperent sheet coated with 50 micron UV layer at top and bottom (Each sheet shall be of 0.61 m wide and 2.0 long) for natural ventilation of light</t>
  </si>
  <si>
    <t>Kg</t>
  </si>
  <si>
    <t>Sqm.</t>
  </si>
  <si>
    <t>Cum</t>
  </si>
  <si>
    <t>Supplying and fixing following way prewired SP&amp;N MCB distribution board of steel sheet for 240 volts on surface/ recess complete with loose wire box, copper bus bar, neutral link, earth bar, din bar, detachable gland plate,interconnections, powder painted including earthing etc. as
required. (But without MCB/ RCCB/ Isolator)</t>
  </si>
  <si>
    <t>(a)</t>
  </si>
  <si>
    <t>2.3.2</t>
  </si>
  <si>
    <t>8 Way,  Double Door</t>
  </si>
  <si>
    <r>
      <rPr>
        <b/>
        <sz val="11"/>
        <rFont val="Arial"/>
        <family val="2"/>
      </rPr>
      <t>S/F 'C'series ,SP &amp;TP MCB:</t>
    </r>
    <r>
      <rPr>
        <sz val="11"/>
        <rFont val="Arial"/>
        <family val="2"/>
      </rPr>
      <t>Supplying and fixing 5 amps to 32 amps rating, 240/415 volts,"C" curve, miniature circuit breaker suitable for inductive load of
following poles in the existing MCB DB complete with connections, testing and commissioning etc. as required.</t>
    </r>
  </si>
  <si>
    <t>Single pole</t>
  </si>
  <si>
    <t xml:space="preserve">Supplying and fixing following rating, double pole, (single phase and neutral), 240 volts, residual current circuit breaker (RCCB), having a sensitivity current upto 300 milliamperes in the existing MCB DB complete with connections, testing and commissioning
etc. as required. </t>
  </si>
  <si>
    <t>2.14.3</t>
  </si>
  <si>
    <t>63 amps</t>
  </si>
  <si>
    <r>
      <t xml:space="preserve"> Wiring for circuit/ submain wiring along with earth wire with the following sizes of FR PVC insulated copper conductor, single core cable in surface/ recessed medium class PVC conduit/</t>
    </r>
    <r>
      <rPr>
        <u/>
        <sz val="11"/>
        <rFont val="Arial"/>
        <family val="2"/>
      </rPr>
      <t>casing capping</t>
    </r>
    <r>
      <rPr>
        <sz val="11"/>
        <rFont val="Arial"/>
        <family val="2"/>
      </rPr>
      <t xml:space="preserve"> as required</t>
    </r>
  </si>
  <si>
    <t>1.14.2         2x 2.5 sqmm+1x 2.5 sq mm earth wire</t>
  </si>
  <si>
    <r>
      <t xml:space="preserve">1.10 </t>
    </r>
    <r>
      <rPr>
        <u/>
        <sz val="11"/>
        <rFont val="Arial"/>
        <family val="2"/>
      </rPr>
      <t>description modified</t>
    </r>
  </si>
  <si>
    <r>
      <t xml:space="preserve"> Wiring for light point/ fan point/ exhaust fan point/ call bell point with 1.5 sq.mm FR PVC insulated copper conductor single core cable in surface / recessed medium class PVC conduit/</t>
    </r>
    <r>
      <rPr>
        <u/>
        <sz val="11"/>
        <rFont val="Arial"/>
        <family val="2"/>
      </rPr>
      <t>casing capping</t>
    </r>
    <r>
      <rPr>
        <sz val="11"/>
        <rFont val="Arial"/>
        <family val="2"/>
      </rPr>
      <t>, with modular switch, modular plate, suitable GI box and earthing the point with 1.5 sq.mm. FR PVC insulated copper conductor single core cable etc as required</t>
    </r>
  </si>
  <si>
    <t>1.10.3 Group-C</t>
  </si>
  <si>
    <t>Supplying and fixing suitable size GI box with modular plate and cover in front on surface or in recess, including providing and fixing 3 pin 5/6 amps modular socket outlet and 5/6 amps modular switch, connection etc. as required. (For light plugs to be used in non residential buildings).</t>
  </si>
  <si>
    <t>Supplying and fixing suitable size GI box with modular plate and cover in front on surface or in recess, including providing and fixing 6 pin 5/6 &amp; 15/16 amps modular socket outlet and 15/16 amps modular switch, connection etc. as required</t>
  </si>
  <si>
    <t>Earthing with G.I. earth pipe 4.5 metre long, 40 mm dia including accessories, and providing masonry enclosure with cover plate having locking arrangement and watering pipe etc.
with charcoal/ coke and salt as required.</t>
  </si>
  <si>
    <r>
      <t xml:space="preserve">19.1 </t>
    </r>
    <r>
      <rPr>
        <u/>
        <sz val="11"/>
        <rFont val="Arial"/>
        <family val="2"/>
      </rPr>
      <t>description modified</t>
    </r>
  </si>
  <si>
    <r>
      <t xml:space="preserve">Supply, Installation, Testing and Commissioning of 1200 mm sweep, BEE 5 star rated, ceiling fan with Brush Less Direct Current (BLDC) Motor, class of insulation: B, 3 nos. blades, 30 cm long down rod, 2 nos. canopies, shackle kit, safety rope, copper winding, Power Factor not less than 0.9, Service Value (CM/M/W) minimum 6.00, Air delivery minimum 210 Cum/Min , 350 RPM (tolerance as per IS : 374-2019), THD less than 10%, remote or electronic regulator unit for speed control and all remaining accessories including safety pin, nut bolts, washers, temperature rise=75 degree C (max.), insulation resistance more than 2 mega ohm </t>
    </r>
    <r>
      <rPr>
        <u/>
        <sz val="11"/>
        <color theme="1"/>
        <rFont val="Calibri"/>
        <family val="2"/>
        <scheme val="minor"/>
      </rPr>
      <t>or as per site specification</t>
    </r>
    <r>
      <rPr>
        <sz val="11"/>
        <rFont val="Book Antiqua"/>
        <family val="1"/>
      </rPr>
      <t>, suitable for 230 V, 50 Hz, single phase AC Supply, earthing etc. complete as required.</t>
    </r>
  </si>
  <si>
    <t>Laying of one number PVC insulated and PVS sheathed/XLPE power cable of 1.1 KV grade of following size direct in ground incliding excavation, sand cushioning, protective covering and refilling the trench etc. as required.</t>
  </si>
  <si>
    <t>7.1.1  Upto 35 sq. mm</t>
  </si>
  <si>
    <t>Point</t>
  </si>
  <si>
    <t>Nos.</t>
  </si>
  <si>
    <t>LED Flood light luminaries type IHB (150W) as per TS</t>
  </si>
  <si>
    <t>1.1kV Grade 4CX16 SQMM(PVC) Power Cable</t>
  </si>
  <si>
    <t>EXHAUST FAN FOR CONTROL ROOM BUILDING</t>
  </si>
  <si>
    <t>20W LED Tube Light (4")</t>
  </si>
  <si>
    <t>Supply- 
1000038387</t>
  </si>
  <si>
    <t>Erection- 100004930</t>
  </si>
  <si>
    <t>Supply-1000031976</t>
  </si>
  <si>
    <t>Supply-
1000032824</t>
  </si>
  <si>
    <t>Erection-
100001077</t>
  </si>
  <si>
    <t>NS/PSOR Item Ref. No,:</t>
  </si>
  <si>
    <t>KM</t>
  </si>
  <si>
    <t>CIVIL &amp; ELECTRIFICATION Charges  [Non-DSR ITEMs]  (excl. of GST, in Rs.)</t>
  </si>
  <si>
    <t>CIVIL &amp; ELECTRIFICATION  Charges [DSR ITEMs] (excl. of GST, in Rs.)</t>
  </si>
  <si>
    <t>PART-B ELECTRIFICAL WORKS</t>
  </si>
  <si>
    <t>NESH/GHY/CSM/600-183/NIT-416 Dated:12/03/2024</t>
  </si>
  <si>
    <t>NESH/GHY/CSM/600-183/BPS_Price Part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</si>
</sst>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44" formatCode="_ &quot;₹&quot;\ * #,##0.00_ ;_ &quot;₹&quot;\ * \-#,##0.00_ ;_ &quot;₹&quot;\ * &quot;-&quot;??_ ;_ @_ "/>
    <numFmt numFmtId="43" formatCode="_ * #,##0.00_ ;_ * \-#,##0.00_ ;_ * &quot;-&quot;??_ ;_ @_ "/>
    <numFmt numFmtId="164" formatCode="_(* #,##0.00_);_(* \(#,##0.00\);_(* &quot;-&quot;??_);_(@_)"/>
    <numFmt numFmtId="165" formatCode="_-&quot;£&quot;* #,##0.00_-;\-&quot;£&quot;* #,##0.00_-;_-&quot;£&quot;* &quot;-&quot;??_-;_-@_-"/>
    <numFmt numFmtId="166" formatCode="0.0"/>
    <numFmt numFmtId="167" formatCode="0.000"/>
    <numFmt numFmtId="168" formatCode="#,##0.0"/>
    <numFmt numFmtId="169" formatCode="0.00_)"/>
    <numFmt numFmtId="170" formatCode="&quot;\&quot;#,##0.00;[Red]\-&quot;\&quot;#,##0.00"/>
    <numFmt numFmtId="171" formatCode="#,##0.000_);\(#,##0.000\)"/>
    <numFmt numFmtId="172" formatCode="0.0_)"/>
    <numFmt numFmtId="173" formatCode=";;"/>
    <numFmt numFmtId="174" formatCode="&quot; &quot;@"/>
    <numFmt numFmtId="175" formatCode="[$-409]dd\-mmm\-yy;@"/>
    <numFmt numFmtId="176" formatCode="_(* #,##0.000_);_(* \(#,##0.000\);_(* &quot;-&quot;??_);_(@_)"/>
    <numFmt numFmtId="177" formatCode="0.0000"/>
    <numFmt numFmtId="178" formatCode="[$-14009]dd/mm/yyyy;@"/>
    <numFmt numFmtId="179" formatCode="[$-409]dd/mmm/yy;@"/>
  </numFmts>
  <fonts count="126">
    <font>
      <sz val="11"/>
      <name val="Book Antiqua"/>
      <family val="1"/>
    </font>
    <font>
      <sz val="11"/>
      <color theme="1"/>
      <name val="Calibri"/>
      <family val="2"/>
      <scheme val="minor"/>
    </font>
    <font>
      <sz val="11"/>
      <color theme="1"/>
      <name val="Calibri"/>
      <family val="2"/>
      <scheme val="minor"/>
    </font>
    <font>
      <sz val="10"/>
      <name val="Arial"/>
      <family val="2"/>
    </font>
    <font>
      <u/>
      <sz val="10"/>
      <color indexed="12"/>
      <name val="Arial"/>
      <family val="2"/>
    </font>
    <font>
      <sz val="8"/>
      <name val="Arial"/>
      <family val="2"/>
    </font>
    <font>
      <b/>
      <sz val="12"/>
      <name val="Arial"/>
      <family val="2"/>
    </font>
    <font>
      <sz val="12"/>
      <name val="Book Antiqua"/>
      <family val="1"/>
    </font>
    <font>
      <b/>
      <sz val="12"/>
      <name val="Book Antiqua"/>
      <family val="1"/>
    </font>
    <font>
      <sz val="14"/>
      <name val="AngsanaUPC"/>
      <family val="1"/>
    </font>
    <font>
      <sz val="12"/>
      <name val="¹ÙÅÁÃ¼"/>
      <charset val="129"/>
    </font>
    <font>
      <sz val="10"/>
      <color indexed="10"/>
      <name val="Arial"/>
      <family val="2"/>
    </font>
    <font>
      <u/>
      <sz val="9"/>
      <color indexed="12"/>
      <name val="Arial"/>
      <family val="2"/>
    </font>
    <font>
      <sz val="7"/>
      <name val="Small Fonts"/>
      <family val="2"/>
    </font>
    <font>
      <b/>
      <sz val="10"/>
      <name val="Arial CE"/>
      <family val="2"/>
      <charset val="238"/>
    </font>
    <font>
      <u/>
      <sz val="9"/>
      <color indexed="36"/>
      <name val="Arial"/>
      <family val="2"/>
    </font>
    <font>
      <sz val="10"/>
      <name val="MS Sans Serif"/>
      <family val="2"/>
    </font>
    <font>
      <b/>
      <sz val="11"/>
      <name val="Book Antiqua"/>
      <family val="1"/>
    </font>
    <font>
      <sz val="11"/>
      <name val="Book Antiqua"/>
      <family val="1"/>
    </font>
    <font>
      <sz val="10"/>
      <name val="Book Antiqua"/>
      <family val="1"/>
    </font>
    <font>
      <sz val="12"/>
      <name val="Arial"/>
      <family val="2"/>
    </font>
    <font>
      <b/>
      <sz val="12"/>
      <color indexed="12"/>
      <name val="Book Antiqua"/>
      <family val="1"/>
    </font>
    <font>
      <b/>
      <sz val="16"/>
      <color indexed="12"/>
      <name val="Book Antiqua"/>
      <family val="1"/>
    </font>
    <font>
      <b/>
      <sz val="10"/>
      <name val="Book Antiqua"/>
      <family val="1"/>
    </font>
    <font>
      <sz val="11"/>
      <color indexed="12"/>
      <name val="Book Antiqua"/>
      <family val="1"/>
    </font>
    <font>
      <b/>
      <sz val="16"/>
      <color indexed="12"/>
      <name val="Arial"/>
      <family val="2"/>
    </font>
    <font>
      <sz val="8"/>
      <name val="Book Antiqua"/>
      <family val="1"/>
    </font>
    <font>
      <sz val="11"/>
      <color indexed="9"/>
      <name val="Book Antiqua"/>
      <family val="1"/>
    </font>
    <font>
      <sz val="10"/>
      <name val="Arial"/>
      <family val="2"/>
    </font>
    <font>
      <sz val="10"/>
      <color indexed="9"/>
      <name val="Book Antiqua"/>
      <family val="1"/>
    </font>
    <font>
      <b/>
      <sz val="14"/>
      <name val="Book Antiqua"/>
      <family val="1"/>
    </font>
    <font>
      <b/>
      <sz val="12"/>
      <color indexed="16"/>
      <name val="Book Antiqua"/>
      <family val="1"/>
    </font>
    <font>
      <b/>
      <sz val="14"/>
      <color indexed="12"/>
      <name val="Book Antiqua"/>
      <family val="1"/>
    </font>
    <font>
      <b/>
      <vertAlign val="superscript"/>
      <sz val="12"/>
      <color indexed="12"/>
      <name val="Book Antiqua"/>
      <family val="1"/>
    </font>
    <font>
      <vertAlign val="superscript"/>
      <sz val="12"/>
      <name val="Book Antiqua"/>
      <family val="1"/>
    </font>
    <font>
      <sz val="11"/>
      <name val="Arial"/>
      <family val="2"/>
    </font>
    <font>
      <b/>
      <sz val="18"/>
      <name val="Book Antiqua"/>
      <family val="1"/>
    </font>
    <font>
      <sz val="10"/>
      <name val="Arial"/>
      <family val="2"/>
    </font>
    <font>
      <sz val="14"/>
      <name val="AngsanaUPC"/>
      <family val="1"/>
      <charset val="222"/>
    </font>
    <font>
      <sz val="11"/>
      <color indexed="8"/>
      <name val="Calibri"/>
      <family val="2"/>
    </font>
    <font>
      <sz val="12"/>
      <color indexed="10"/>
      <name val="Book Antiqua"/>
      <family val="1"/>
    </font>
    <font>
      <sz val="10"/>
      <name val="Arial"/>
      <family val="2"/>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8"/>
      <color theme="3"/>
      <name val="Cambria"/>
      <family val="2"/>
      <scheme val="major"/>
    </font>
    <font>
      <b/>
      <sz val="11"/>
      <color rgb="FFFF0000"/>
      <name val="Book Antiqua"/>
      <family val="1"/>
    </font>
    <font>
      <b/>
      <sz val="14"/>
      <color theme="0"/>
      <name val="Book Antiqua"/>
      <family val="1"/>
    </font>
    <font>
      <sz val="14"/>
      <color theme="0"/>
      <name val="Book Antiqua"/>
      <family val="1"/>
    </font>
    <font>
      <b/>
      <sz val="20"/>
      <name val="Book Antiqua"/>
      <family val="1"/>
    </font>
    <font>
      <b/>
      <sz val="26"/>
      <name val="Book Antiqua"/>
      <family val="1"/>
    </font>
    <font>
      <b/>
      <sz val="12"/>
      <color rgb="FF0000CC"/>
      <name val="Book Antiqua"/>
      <family val="1"/>
    </font>
    <font>
      <b/>
      <sz val="11"/>
      <color rgb="FF0000CC"/>
      <name val="Book Antiqua"/>
      <family val="1"/>
    </font>
    <font>
      <b/>
      <sz val="16"/>
      <color theme="5" tint="-0.249977111117893"/>
      <name val="Book Antiqua"/>
      <family val="1"/>
    </font>
    <font>
      <b/>
      <sz val="11"/>
      <color indexed="12"/>
      <name val="Book Antiqua"/>
      <family val="1"/>
    </font>
    <font>
      <sz val="12"/>
      <name val="Bookman Old Style"/>
      <family val="1"/>
    </font>
    <font>
      <b/>
      <sz val="11"/>
      <color rgb="FF0099FF"/>
      <name val="Book Antiqua"/>
      <family val="1"/>
    </font>
    <font>
      <sz val="11"/>
      <color rgb="FF0099FF"/>
      <name val="Book Antiqua"/>
      <family val="1"/>
    </font>
    <font>
      <b/>
      <sz val="11"/>
      <color rgb="FF0066FF"/>
      <name val="Book Antiqua"/>
      <family val="1"/>
    </font>
    <font>
      <sz val="11"/>
      <color rgb="FF0066FF"/>
      <name val="Book Antiqua"/>
      <family val="1"/>
    </font>
    <font>
      <b/>
      <sz val="11"/>
      <color rgb="FF00CC00"/>
      <name val="Book Antiqua"/>
      <family val="1"/>
    </font>
    <font>
      <b/>
      <sz val="10"/>
      <color rgb="FF0066FF"/>
      <name val="Book Antiqua"/>
      <family val="1"/>
    </font>
    <font>
      <sz val="10"/>
      <color rgb="FF0066FF"/>
      <name val="Book Antiqua"/>
      <family val="1"/>
    </font>
    <font>
      <sz val="10"/>
      <color theme="0" tint="-0.34998626667073579"/>
      <name val="Book Antiqua"/>
      <family val="1"/>
    </font>
    <font>
      <i/>
      <sz val="8"/>
      <name val="Calibri Light"/>
      <family val="2"/>
    </font>
    <font>
      <sz val="18"/>
      <name val="Book Antiqua"/>
      <family val="1"/>
    </font>
    <font>
      <sz val="18"/>
      <name val="Arial"/>
      <family val="2"/>
    </font>
    <font>
      <b/>
      <sz val="16"/>
      <color theme="1"/>
      <name val="Book Antiqua"/>
      <family val="1"/>
    </font>
    <font>
      <sz val="10"/>
      <color rgb="FF0066FF"/>
      <name val="Arial"/>
      <family val="2"/>
    </font>
    <font>
      <sz val="8"/>
      <color rgb="FF0066FF"/>
      <name val="Arial"/>
      <family val="2"/>
    </font>
    <font>
      <b/>
      <sz val="14"/>
      <color rgb="FF0066FF"/>
      <name val="Book Antiqua"/>
      <family val="1"/>
    </font>
    <font>
      <sz val="8"/>
      <color rgb="FF0066FF"/>
      <name val="Book Antiqua"/>
      <family val="1"/>
    </font>
    <font>
      <b/>
      <sz val="18"/>
      <color rgb="FF0066FF"/>
      <name val="Book Antiqua"/>
      <family val="1"/>
    </font>
    <font>
      <sz val="18"/>
      <color rgb="FF0066FF"/>
      <name val="Book Antiqua"/>
      <family val="1"/>
    </font>
    <font>
      <sz val="18"/>
      <color rgb="FF0066FF"/>
      <name val="Arial"/>
      <family val="2"/>
    </font>
    <font>
      <b/>
      <i/>
      <sz val="10"/>
      <name val="Calibri Light"/>
      <family val="2"/>
    </font>
    <font>
      <b/>
      <i/>
      <sz val="10"/>
      <color rgb="FF0066FF"/>
      <name val="Calibri Light"/>
      <family val="2"/>
    </font>
    <font>
      <sz val="11"/>
      <color theme="1"/>
      <name val="Book Antiqua"/>
      <family val="1"/>
    </font>
    <font>
      <sz val="11"/>
      <color indexed="8"/>
      <name val="Book Antiqua"/>
      <family val="1"/>
    </font>
    <font>
      <b/>
      <sz val="11"/>
      <color indexed="8"/>
      <name val="Book Antiqua"/>
      <family val="1"/>
    </font>
    <font>
      <b/>
      <u/>
      <sz val="14"/>
      <name val="Book Antiqua"/>
      <family val="1"/>
    </font>
    <font>
      <sz val="12"/>
      <name val="Cambria"/>
      <family val="1"/>
      <scheme val="major"/>
    </font>
    <font>
      <b/>
      <sz val="12"/>
      <color indexed="12"/>
      <name val="Cambria"/>
      <family val="1"/>
    </font>
    <font>
      <sz val="12"/>
      <name val="Cambria"/>
      <family val="1"/>
    </font>
    <font>
      <b/>
      <sz val="12"/>
      <name val="Cambria"/>
      <family val="1"/>
      <scheme val="major"/>
    </font>
    <font>
      <sz val="10"/>
      <color theme="1"/>
      <name val="Times New Roman"/>
      <family val="1"/>
    </font>
    <font>
      <sz val="10"/>
      <name val="Times New Roman"/>
      <family val="1"/>
    </font>
    <font>
      <sz val="11"/>
      <name val="Times New Roman"/>
      <family val="1"/>
    </font>
    <font>
      <b/>
      <sz val="16"/>
      <name val="Book Antiqua"/>
      <family val="1"/>
    </font>
    <font>
      <b/>
      <sz val="16"/>
      <color rgb="FF0066FF"/>
      <name val="Book Antiqua"/>
      <family val="1"/>
    </font>
    <font>
      <sz val="16"/>
      <color rgb="FF0066FF"/>
      <name val="Book Antiqua"/>
      <family val="1"/>
    </font>
    <font>
      <sz val="16"/>
      <name val="Book Antiqua"/>
      <family val="1"/>
    </font>
    <font>
      <sz val="16"/>
      <name val="Arial"/>
      <family val="2"/>
    </font>
    <font>
      <b/>
      <i/>
      <sz val="16"/>
      <name val="Book Antiqua"/>
      <family val="1"/>
    </font>
    <font>
      <b/>
      <i/>
      <sz val="16"/>
      <color rgb="FF0066FF"/>
      <name val="Book Antiqua"/>
      <family val="1"/>
    </font>
    <font>
      <b/>
      <i/>
      <sz val="10"/>
      <color rgb="FFFF0000"/>
      <name val="Book Antiqua"/>
      <family val="1"/>
    </font>
    <font>
      <b/>
      <sz val="11"/>
      <color theme="1"/>
      <name val="Times New Roman"/>
      <family val="1"/>
    </font>
    <font>
      <sz val="11"/>
      <color theme="1"/>
      <name val="Times New Roman"/>
      <family val="1"/>
    </font>
    <font>
      <b/>
      <sz val="11"/>
      <name val="Times New Roman"/>
      <family val="1"/>
    </font>
    <font>
      <sz val="11"/>
      <color rgb="FF000000"/>
      <name val="Times New Roman"/>
      <family val="1"/>
    </font>
    <font>
      <b/>
      <sz val="11"/>
      <name val="Arial"/>
      <family val="2"/>
    </font>
    <font>
      <u/>
      <sz val="11"/>
      <name val="Arial"/>
      <family val="2"/>
    </font>
    <font>
      <sz val="12"/>
      <color theme="1"/>
      <name val="Times New Roman"/>
      <family val="1"/>
    </font>
    <font>
      <u/>
      <sz val="11"/>
      <color theme="1"/>
      <name val="Calibri"/>
      <family val="2"/>
      <scheme val="minor"/>
    </font>
    <font>
      <sz val="12"/>
      <name val="Calibri"/>
      <family val="2"/>
      <scheme val="minor"/>
    </font>
    <font>
      <i/>
      <sz val="10"/>
      <name val="Calibri Light"/>
      <family val="2"/>
    </font>
    <font>
      <sz val="10"/>
      <color theme="1"/>
      <name val="Book Antiqua"/>
      <family val="1"/>
    </font>
    <font>
      <sz val="10"/>
      <name val="Calibri"/>
      <family val="2"/>
      <scheme val="minor"/>
    </font>
    <font>
      <sz val="10"/>
      <color theme="1"/>
      <name val="Arial"/>
      <family val="2"/>
    </font>
    <font>
      <sz val="10"/>
      <color rgb="FF040C28"/>
      <name val="Calibri"/>
      <family val="2"/>
      <scheme val="minor"/>
    </font>
    <font>
      <sz val="10"/>
      <color rgb="FF040C28"/>
      <name val="Arial"/>
      <family val="2"/>
    </font>
    <font>
      <b/>
      <sz val="10"/>
      <color indexed="8"/>
      <name val="Book Antiqua"/>
      <family val="1"/>
    </font>
    <font>
      <sz val="12"/>
      <name val="Times New Roman"/>
      <family val="1"/>
    </font>
    <font>
      <sz val="12"/>
      <color theme="1"/>
      <name val="Book Antiqua"/>
      <family val="1"/>
    </font>
  </fonts>
  <fills count="51">
    <fill>
      <patternFill patternType="none"/>
    </fill>
    <fill>
      <patternFill patternType="gray125"/>
    </fill>
    <fill>
      <patternFill patternType="solid">
        <fgColor indexed="42"/>
        <bgColor indexed="64"/>
      </patternFill>
    </fill>
    <fill>
      <patternFill patternType="solid">
        <fgColor rgb="FFCCFFCC"/>
        <bgColor indexed="64"/>
      </patternFill>
    </fill>
    <fill>
      <patternFill patternType="solid">
        <fgColor theme="0" tint="-0.14999847407452621"/>
        <bgColor indexed="64"/>
      </patternFill>
    </fill>
    <fill>
      <patternFill patternType="solid">
        <fgColor theme="3" tint="0.59999389629810485"/>
        <bgColor indexed="64"/>
      </patternFill>
    </fill>
    <fill>
      <patternFill patternType="solid">
        <fgColor theme="9"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249977111117893"/>
        <bgColor indexed="64"/>
      </patternFill>
    </fill>
    <fill>
      <patternFill patternType="solid">
        <fgColor theme="9" tint="0.79998168889431442"/>
        <bgColor indexed="64"/>
      </patternFill>
    </fill>
    <fill>
      <patternFill patternType="solid">
        <fgColor theme="6" tint="0.39997558519241921"/>
        <bgColor indexed="64"/>
      </patternFill>
    </fill>
    <fill>
      <patternFill patternType="solid">
        <fgColor theme="0"/>
        <bgColor indexed="64"/>
      </patternFill>
    </fill>
    <fill>
      <patternFill patternType="solid">
        <fgColor theme="2" tint="-9.9978637043366805E-2"/>
        <bgColor indexed="64"/>
      </patternFill>
    </fill>
    <fill>
      <patternFill patternType="solid">
        <fgColor theme="6" tint="0.59999389629810485"/>
        <bgColor indexed="64"/>
      </patternFill>
    </fill>
    <fill>
      <patternFill patternType="solid">
        <fgColor indexed="47"/>
        <bgColor indexed="64"/>
      </patternFill>
    </fill>
    <fill>
      <patternFill patternType="solid">
        <fgColor theme="6" tint="0.79998168889431442"/>
        <bgColor indexed="64"/>
      </patternFill>
    </fill>
    <fill>
      <patternFill patternType="solid">
        <fgColor theme="8" tint="0.39997558519241921"/>
        <bgColor indexed="64"/>
      </patternFill>
    </fill>
    <fill>
      <patternFill patternType="solid">
        <fgColor theme="5" tint="0.79998168889431442"/>
        <bgColor indexed="64"/>
      </patternFill>
    </fill>
    <fill>
      <patternFill patternType="solid">
        <fgColor theme="0" tint="-0.249977111117893"/>
        <bgColor indexed="64"/>
      </patternFill>
    </fill>
    <fill>
      <patternFill patternType="solid">
        <fgColor theme="7" tint="0.59999389629810485"/>
        <bgColor indexed="64"/>
      </patternFill>
    </fill>
    <fill>
      <patternFill patternType="solid">
        <fgColor theme="8" tint="0.59999389629810485"/>
        <bgColor indexed="64"/>
      </patternFill>
    </fill>
  </fills>
  <borders count="42">
    <border>
      <left/>
      <right/>
      <top/>
      <bottom/>
      <diagonal/>
    </border>
    <border>
      <left style="thin">
        <color indexed="64"/>
      </left>
      <right style="thin">
        <color indexed="64"/>
      </right>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hair">
        <color indexed="64"/>
      </top>
      <bottom/>
      <diagonal/>
    </border>
    <border>
      <left/>
      <right/>
      <top style="thin">
        <color indexed="64"/>
      </top>
      <bottom style="hair">
        <color indexed="64"/>
      </bottom>
      <diagonal/>
    </border>
    <border>
      <left/>
      <right/>
      <top/>
      <bottom style="hair">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hair">
        <color indexed="64"/>
      </left>
      <right style="hair">
        <color indexed="64"/>
      </right>
      <top style="hair">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s>
  <cellStyleXfs count="348">
    <xf numFmtId="0" fontId="0" fillId="0" borderId="0"/>
    <xf numFmtId="9" fontId="9" fillId="0" borderId="0"/>
    <xf numFmtId="165" fontId="3" fillId="0" borderId="0" applyFont="0" applyFill="0" applyBorder="0" applyAlignment="0" applyProtection="0"/>
    <xf numFmtId="172" fontId="3" fillId="0" borderId="0" applyFont="0" applyFill="0" applyBorder="0" applyAlignment="0" applyProtection="0"/>
    <xf numFmtId="171" fontId="3" fillId="0" borderId="0" applyFont="0" applyFill="0" applyBorder="0" applyAlignment="0" applyProtection="0"/>
    <xf numFmtId="173" fontId="3" fillId="0" borderId="0" applyFont="0" applyFill="0" applyBorder="0" applyAlignment="0" applyProtection="0"/>
    <xf numFmtId="0" fontId="10" fillId="0" borderId="0"/>
    <xf numFmtId="164" fontId="3" fillId="0" borderId="0" applyFont="0" applyFill="0" applyBorder="0" applyAlignment="0" applyProtection="0"/>
    <xf numFmtId="170" fontId="3" fillId="0" borderId="0"/>
    <xf numFmtId="170" fontId="3" fillId="0" borderId="0"/>
    <xf numFmtId="170" fontId="3" fillId="0" borderId="0"/>
    <xf numFmtId="170" fontId="3" fillId="0" borderId="0"/>
    <xf numFmtId="170" fontId="3" fillId="0" borderId="0"/>
    <xf numFmtId="170" fontId="3" fillId="0" borderId="0"/>
    <xf numFmtId="170" fontId="3" fillId="0" borderId="0"/>
    <xf numFmtId="170" fontId="3" fillId="0" borderId="0"/>
    <xf numFmtId="164" fontId="28" fillId="0" borderId="0" applyFont="0" applyFill="0" applyBorder="0" applyAlignment="0" applyProtection="0"/>
    <xf numFmtId="168" fontId="11" fillId="0" borderId="1">
      <alignment horizontal="right"/>
    </xf>
    <xf numFmtId="0" fontId="6" fillId="0" borderId="2" applyNumberFormat="0" applyAlignment="0" applyProtection="0">
      <alignment horizontal="left" vertical="center"/>
    </xf>
    <xf numFmtId="0" fontId="6" fillId="0" borderId="3">
      <alignment horizontal="left" vertical="center"/>
    </xf>
    <xf numFmtId="0" fontId="4" fillId="0" borderId="0" applyNumberFormat="0" applyFill="0" applyBorder="0" applyAlignment="0" applyProtection="0">
      <alignment vertical="top"/>
      <protection locked="0"/>
    </xf>
    <xf numFmtId="0" fontId="12" fillId="0" borderId="0" applyNumberFormat="0" applyFill="0" applyBorder="0" applyAlignment="0" applyProtection="0">
      <alignment vertical="top"/>
      <protection locked="0"/>
    </xf>
    <xf numFmtId="37" fontId="13" fillId="0" borderId="0"/>
    <xf numFmtId="167" fontId="3" fillId="0" borderId="0"/>
    <xf numFmtId="0" fontId="28" fillId="0" borderId="0"/>
    <xf numFmtId="0" fontId="19" fillId="0" borderId="0"/>
    <xf numFmtId="0" fontId="18" fillId="0" borderId="0"/>
    <xf numFmtId="0" fontId="18" fillId="0" borderId="0" applyNumberFormat="0" applyFill="0" applyBorder="0" applyProtection="0">
      <alignment vertical="top"/>
    </xf>
    <xf numFmtId="0" fontId="3" fillId="0" borderId="0"/>
    <xf numFmtId="0" fontId="18" fillId="0" borderId="0"/>
    <xf numFmtId="0" fontId="18" fillId="0" borderId="0"/>
    <xf numFmtId="0" fontId="3" fillId="0" borderId="0"/>
    <xf numFmtId="0" fontId="14" fillId="0" borderId="0" applyFont="0"/>
    <xf numFmtId="0" fontId="15" fillId="0" borderId="0" applyNumberFormat="0" applyFill="0" applyBorder="0" applyAlignment="0" applyProtection="0">
      <alignment vertical="top"/>
      <protection locked="0"/>
    </xf>
    <xf numFmtId="0" fontId="16" fillId="0" borderId="0"/>
    <xf numFmtId="9" fontId="9" fillId="0" borderId="0"/>
    <xf numFmtId="9" fontId="9" fillId="0" borderId="0"/>
    <xf numFmtId="9" fontId="38" fillId="0" borderId="0"/>
    <xf numFmtId="9" fontId="9" fillId="0" borderId="0"/>
    <xf numFmtId="170" fontId="3" fillId="0" borderId="0"/>
    <xf numFmtId="170" fontId="3" fillId="0" borderId="0"/>
    <xf numFmtId="170" fontId="3" fillId="0" borderId="0"/>
    <xf numFmtId="170" fontId="3" fillId="0" borderId="0"/>
    <xf numFmtId="170" fontId="3" fillId="0" borderId="0"/>
    <xf numFmtId="170" fontId="3" fillId="0" borderId="0"/>
    <xf numFmtId="170" fontId="3" fillId="0" borderId="0"/>
    <xf numFmtId="170" fontId="3" fillId="0" borderId="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8" fontId="11" fillId="0" borderId="1">
      <alignment horizontal="right"/>
    </xf>
    <xf numFmtId="168" fontId="11" fillId="0" borderId="1">
      <alignment horizontal="right"/>
    </xf>
    <xf numFmtId="0" fontId="12" fillId="0" borderId="0" applyNumberFormat="0" applyFill="0" applyBorder="0" applyAlignment="0" applyProtection="0">
      <alignment vertical="top"/>
      <protection locked="0"/>
    </xf>
    <xf numFmtId="0" fontId="12" fillId="0" borderId="0" applyNumberFormat="0" applyFill="0" applyBorder="0" applyAlignment="0" applyProtection="0">
      <alignment vertical="top"/>
      <protection locked="0"/>
    </xf>
    <xf numFmtId="37" fontId="13" fillId="0" borderId="0"/>
    <xf numFmtId="37" fontId="13" fillId="0" borderId="0"/>
    <xf numFmtId="167" fontId="3" fillId="0" borderId="0"/>
    <xf numFmtId="0" fontId="37" fillId="0" borderId="0" applyNumberFormat="0" applyFont="0" applyFill="0" applyBorder="0" applyAlignment="0" applyProtection="0">
      <alignment vertical="top"/>
    </xf>
    <xf numFmtId="0" fontId="3" fillId="0" borderId="0" applyNumberFormat="0" applyFont="0" applyFill="0" applyBorder="0" applyAlignment="0" applyProtection="0">
      <alignment vertical="top"/>
    </xf>
    <xf numFmtId="0" fontId="37" fillId="0" borderId="0" applyNumberFormat="0" applyFont="0" applyFill="0" applyBorder="0" applyAlignment="0" applyProtection="0">
      <alignment vertical="top"/>
    </xf>
    <xf numFmtId="0" fontId="3" fillId="0" borderId="0" applyNumberFormat="0" applyFont="0" applyFill="0" applyBorder="0" applyAlignment="0" applyProtection="0">
      <alignment vertical="top"/>
    </xf>
    <xf numFmtId="0" fontId="37" fillId="0" borderId="0" applyNumberFormat="0" applyFont="0" applyFill="0" applyBorder="0" applyAlignment="0" applyProtection="0">
      <alignment vertical="top"/>
    </xf>
    <xf numFmtId="0" fontId="3" fillId="0" borderId="0" applyNumberFormat="0" applyFont="0" applyFill="0" applyBorder="0" applyAlignment="0" applyProtection="0">
      <alignment vertical="top"/>
    </xf>
    <xf numFmtId="0" fontId="3" fillId="0" borderId="0" applyNumberFormat="0" applyFont="0" applyFill="0" applyBorder="0" applyAlignment="0" applyProtection="0">
      <alignment vertical="top"/>
    </xf>
    <xf numFmtId="0" fontId="3" fillId="0" borderId="0" applyNumberFormat="0" applyFont="0" applyFill="0" applyBorder="0" applyAlignment="0" applyProtection="0">
      <alignment vertical="top"/>
    </xf>
    <xf numFmtId="0" fontId="3" fillId="0" borderId="0" applyNumberFormat="0" applyFont="0" applyFill="0" applyBorder="0" applyAlignment="0" applyProtection="0">
      <alignment vertical="top"/>
    </xf>
    <xf numFmtId="0" fontId="3" fillId="0" borderId="0" applyNumberFormat="0" applyFont="0" applyFill="0" applyBorder="0" applyAlignment="0" applyProtection="0">
      <alignment vertical="top"/>
    </xf>
    <xf numFmtId="0" fontId="3" fillId="0" borderId="0" applyNumberFormat="0" applyFont="0" applyFill="0" applyBorder="0" applyAlignment="0" applyProtection="0">
      <alignment vertical="top"/>
    </xf>
    <xf numFmtId="0" fontId="3" fillId="0" borderId="0" applyNumberFormat="0" applyFont="0" applyFill="0" applyBorder="0" applyAlignment="0" applyProtection="0">
      <alignment vertical="top"/>
    </xf>
    <xf numFmtId="0" fontId="3" fillId="0" borderId="0" applyNumberFormat="0" applyFont="0" applyFill="0" applyBorder="0" applyAlignment="0" applyProtection="0">
      <alignment vertical="top"/>
    </xf>
    <xf numFmtId="0" fontId="3" fillId="0" borderId="0"/>
    <xf numFmtId="0" fontId="3" fillId="0" borderId="0" applyNumberFormat="0" applyFont="0" applyFill="0" applyBorder="0" applyAlignment="0" applyProtection="0">
      <alignment vertical="top"/>
    </xf>
    <xf numFmtId="0" fontId="3" fillId="0" borderId="0" applyNumberFormat="0" applyFont="0" applyFill="0" applyBorder="0" applyAlignment="0" applyProtection="0">
      <alignment vertical="top"/>
    </xf>
    <xf numFmtId="0" fontId="3" fillId="0" borderId="0" applyNumberFormat="0" applyFont="0" applyFill="0" applyBorder="0" applyAlignment="0" applyProtection="0">
      <alignment vertical="top"/>
    </xf>
    <xf numFmtId="0" fontId="3" fillId="0" borderId="0" applyNumberFormat="0" applyFont="0" applyFill="0" applyBorder="0" applyAlignment="0" applyProtection="0">
      <alignment vertical="top"/>
    </xf>
    <xf numFmtId="0" fontId="3" fillId="0" borderId="0" applyNumberFormat="0" applyFont="0" applyFill="0" applyBorder="0" applyAlignment="0" applyProtection="0">
      <alignment vertical="top"/>
    </xf>
    <xf numFmtId="0" fontId="3" fillId="0" borderId="0" applyNumberFormat="0" applyFont="0" applyFill="0" applyBorder="0" applyAlignment="0" applyProtection="0">
      <alignment vertical="top"/>
    </xf>
    <xf numFmtId="0" fontId="3" fillId="0" borderId="0" applyNumberFormat="0" applyFont="0" applyFill="0" applyBorder="0" applyAlignment="0" applyProtection="0">
      <alignment vertical="top"/>
    </xf>
    <xf numFmtId="0" fontId="3" fillId="0" borderId="0" applyNumberFormat="0" applyFont="0" applyFill="0" applyBorder="0" applyAlignment="0" applyProtection="0">
      <alignment vertical="top"/>
    </xf>
    <xf numFmtId="0" fontId="3" fillId="0" borderId="0" applyNumberFormat="0" applyFont="0" applyFill="0" applyBorder="0" applyAlignment="0" applyProtection="0">
      <alignment vertical="top"/>
    </xf>
    <xf numFmtId="0" fontId="3" fillId="0" borderId="0" applyNumberFormat="0" applyFont="0" applyFill="0" applyBorder="0" applyAlignment="0" applyProtection="0">
      <alignment vertical="top"/>
    </xf>
    <xf numFmtId="0" fontId="3" fillId="0" borderId="0" applyNumberFormat="0" applyFont="0" applyFill="0" applyBorder="0" applyAlignment="0" applyProtection="0">
      <alignment vertical="top"/>
    </xf>
    <xf numFmtId="0" fontId="37" fillId="0" borderId="0" applyNumberFormat="0" applyFont="0" applyFill="0" applyBorder="0" applyAlignment="0" applyProtection="0">
      <alignment vertical="top"/>
    </xf>
    <xf numFmtId="0" fontId="39" fillId="0" borderId="0"/>
    <xf numFmtId="0" fontId="3" fillId="0" borderId="0" applyNumberFormat="0" applyFont="0" applyFill="0" applyBorder="0" applyAlignment="0" applyProtection="0">
      <alignment vertical="top"/>
    </xf>
    <xf numFmtId="0" fontId="3" fillId="0" borderId="0" applyNumberFormat="0" applyFont="0" applyFill="0" applyBorder="0" applyAlignment="0" applyProtection="0">
      <alignment vertical="top"/>
    </xf>
    <xf numFmtId="0" fontId="3" fillId="0" borderId="0" applyNumberFormat="0" applyFont="0" applyFill="0" applyBorder="0" applyAlignment="0" applyProtection="0">
      <alignment vertical="top"/>
    </xf>
    <xf numFmtId="0" fontId="3" fillId="0" borderId="0" applyNumberFormat="0" applyFont="0" applyFill="0" applyBorder="0" applyAlignment="0" applyProtection="0">
      <alignment vertical="top"/>
    </xf>
    <xf numFmtId="0" fontId="3" fillId="0" borderId="0" applyNumberFormat="0" applyFont="0" applyFill="0" applyBorder="0" applyAlignment="0" applyProtection="0">
      <alignment vertical="top"/>
    </xf>
    <xf numFmtId="0" fontId="3" fillId="0" borderId="0" applyNumberFormat="0" applyFont="0" applyFill="0" applyBorder="0" applyAlignment="0" applyProtection="0">
      <alignment vertical="top"/>
    </xf>
    <xf numFmtId="0" fontId="3" fillId="0" borderId="0" applyNumberFormat="0" applyFont="0" applyFill="0" applyBorder="0" applyAlignment="0" applyProtection="0">
      <alignment vertical="top"/>
    </xf>
    <xf numFmtId="0" fontId="3" fillId="0" borderId="0" applyNumberFormat="0" applyFont="0" applyFill="0" applyBorder="0" applyAlignment="0" applyProtection="0">
      <alignment vertical="top"/>
    </xf>
    <xf numFmtId="0" fontId="3" fillId="0" borderId="0" applyNumberFormat="0" applyFont="0" applyFill="0" applyBorder="0" applyAlignment="0" applyProtection="0">
      <alignment vertical="top"/>
    </xf>
    <xf numFmtId="0" fontId="3" fillId="0" borderId="0" applyNumberFormat="0" applyFont="0" applyFill="0" applyBorder="0" applyAlignment="0" applyProtection="0">
      <alignment vertical="top"/>
    </xf>
    <xf numFmtId="0" fontId="3" fillId="0" borderId="0"/>
    <xf numFmtId="0" fontId="37" fillId="0" borderId="0" applyNumberFormat="0" applyFont="0" applyFill="0" applyBorder="0" applyAlignment="0" applyProtection="0">
      <alignment vertical="top"/>
    </xf>
    <xf numFmtId="0" fontId="18" fillId="0" borderId="0"/>
    <xf numFmtId="0" fontId="3" fillId="0" borderId="0" applyNumberFormat="0" applyFont="0" applyFill="0" applyBorder="0" applyAlignment="0" applyProtection="0">
      <alignment vertical="top"/>
    </xf>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7" fillId="0" borderId="0" applyNumberFormat="0" applyFont="0" applyFill="0" applyBorder="0" applyAlignment="0" applyProtection="0">
      <alignment vertical="top"/>
    </xf>
    <xf numFmtId="0" fontId="3" fillId="0" borderId="0" applyNumberFormat="0" applyFont="0" applyFill="0" applyBorder="0" applyAlignment="0" applyProtection="0">
      <alignment vertical="top"/>
    </xf>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8" fillId="0" borderId="0"/>
    <xf numFmtId="0" fontId="3" fillId="0" borderId="0"/>
    <xf numFmtId="0" fontId="3" fillId="0" borderId="0"/>
    <xf numFmtId="0" fontId="37" fillId="0" borderId="0" applyNumberFormat="0" applyFont="0" applyFill="0" applyBorder="0" applyAlignment="0" applyProtection="0">
      <alignment vertical="top"/>
    </xf>
    <xf numFmtId="0" fontId="3" fillId="0" borderId="0" applyNumberFormat="0" applyFont="0" applyFill="0" applyBorder="0" applyAlignment="0" applyProtection="0">
      <alignment vertical="top"/>
    </xf>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7" fillId="0" borderId="0" applyNumberFormat="0" applyFont="0" applyFill="0" applyBorder="0" applyAlignment="0" applyProtection="0">
      <alignment vertical="top"/>
    </xf>
    <xf numFmtId="0" fontId="3" fillId="0" borderId="0" applyNumberFormat="0" applyFont="0" applyFill="0" applyBorder="0" applyAlignment="0" applyProtection="0">
      <alignment vertical="top"/>
    </xf>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7" fillId="0" borderId="0" applyNumberFormat="0" applyFont="0" applyFill="0" applyBorder="0" applyAlignment="0" applyProtection="0">
      <alignment vertical="top"/>
    </xf>
    <xf numFmtId="0" fontId="3" fillId="0" borderId="0" applyNumberFormat="0" applyFont="0" applyFill="0" applyBorder="0" applyAlignment="0" applyProtection="0">
      <alignment vertical="top"/>
    </xf>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7" fillId="0" borderId="0" applyNumberFormat="0" applyFont="0" applyFill="0" applyBorder="0" applyAlignment="0" applyProtection="0">
      <alignment vertical="top"/>
    </xf>
    <xf numFmtId="0" fontId="3" fillId="0" borderId="0" applyNumberFormat="0" applyFont="0" applyFill="0" applyBorder="0" applyAlignment="0" applyProtection="0">
      <alignment vertical="top"/>
    </xf>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ill="0" applyBorder="0" applyAlignment="0" applyProtection="0"/>
    <xf numFmtId="9" fontId="3" fillId="0" borderId="0" applyFill="0" applyBorder="0" applyAlignment="0" applyProtection="0"/>
    <xf numFmtId="0" fontId="15"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41" fillId="0" borderId="0" applyNumberFormat="0" applyFont="0" applyFill="0" applyBorder="0" applyAlignment="0" applyProtection="0">
      <alignment vertical="top"/>
    </xf>
    <xf numFmtId="164" fontId="41" fillId="0" borderId="0" applyFont="0" applyFill="0" applyBorder="0" applyAlignment="0" applyProtection="0"/>
    <xf numFmtId="0" fontId="42" fillId="0" borderId="30" applyNumberFormat="0" applyFill="0" applyAlignment="0" applyProtection="0"/>
    <xf numFmtId="0" fontId="43" fillId="0" borderId="31" applyNumberFormat="0" applyFill="0" applyAlignment="0" applyProtection="0"/>
    <xf numFmtId="0" fontId="44" fillId="0" borderId="32" applyNumberFormat="0" applyFill="0" applyAlignment="0" applyProtection="0"/>
    <xf numFmtId="0" fontId="44" fillId="0" borderId="0" applyNumberFormat="0" applyFill="0" applyBorder="0" applyAlignment="0" applyProtection="0"/>
    <xf numFmtId="0" fontId="45" fillId="7" borderId="0" applyNumberFormat="0" applyBorder="0" applyAlignment="0" applyProtection="0"/>
    <xf numFmtId="0" fontId="46" fillId="8" borderId="0" applyNumberFormat="0" applyBorder="0" applyAlignment="0" applyProtection="0"/>
    <xf numFmtId="0" fontId="47" fillId="9" borderId="0" applyNumberFormat="0" applyBorder="0" applyAlignment="0" applyProtection="0"/>
    <xf numFmtId="0" fontId="48" fillId="10" borderId="33" applyNumberFormat="0" applyAlignment="0" applyProtection="0"/>
    <xf numFmtId="0" fontId="49" fillId="11" borderId="34" applyNumberFormat="0" applyAlignment="0" applyProtection="0"/>
    <xf numFmtId="0" fontId="50" fillId="11" borderId="33" applyNumberFormat="0" applyAlignment="0" applyProtection="0"/>
    <xf numFmtId="0" fontId="51" fillId="0" borderId="35" applyNumberFormat="0" applyFill="0" applyAlignment="0" applyProtection="0"/>
    <xf numFmtId="0" fontId="52" fillId="12" borderId="36" applyNumberFormat="0" applyAlignment="0" applyProtection="0"/>
    <xf numFmtId="0" fontId="53" fillId="0" borderId="0" applyNumberFormat="0" applyFill="0" applyBorder="0" applyAlignment="0" applyProtection="0"/>
    <xf numFmtId="0" fontId="54" fillId="0" borderId="0" applyNumberFormat="0" applyFill="0" applyBorder="0" applyAlignment="0" applyProtection="0"/>
    <xf numFmtId="0" fontId="55" fillId="0" borderId="38" applyNumberFormat="0" applyFill="0" applyAlignment="0" applyProtection="0"/>
    <xf numFmtId="0" fontId="56"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56" fillId="17" borderId="0" applyNumberFormat="0" applyBorder="0" applyAlignment="0" applyProtection="0"/>
    <xf numFmtId="0" fontId="56" fillId="18"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56" fillId="21" borderId="0" applyNumberFormat="0" applyBorder="0" applyAlignment="0" applyProtection="0"/>
    <xf numFmtId="0" fontId="56" fillId="22"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56" fillId="25" borderId="0" applyNumberFormat="0" applyBorder="0" applyAlignment="0" applyProtection="0"/>
    <xf numFmtId="0" fontId="56" fillId="26"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56" fillId="29" borderId="0" applyNumberFormat="0" applyBorder="0" applyAlignment="0" applyProtection="0"/>
    <xf numFmtId="0" fontId="56" fillId="30"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56" fillId="33" borderId="0" applyNumberFormat="0" applyBorder="0" applyAlignment="0" applyProtection="0"/>
    <xf numFmtId="0" fontId="56" fillId="34" borderId="0" applyNumberFormat="0" applyBorder="0" applyAlignment="0" applyProtection="0"/>
    <xf numFmtId="0" fontId="2" fillId="35" borderId="0" applyNumberFormat="0" applyBorder="0" applyAlignment="0" applyProtection="0"/>
    <xf numFmtId="0" fontId="2" fillId="36" borderId="0" applyNumberFormat="0" applyBorder="0" applyAlignment="0" applyProtection="0"/>
    <xf numFmtId="0" fontId="56" fillId="37" borderId="0" applyNumberFormat="0" applyBorder="0" applyAlignment="0" applyProtection="0"/>
    <xf numFmtId="0" fontId="2" fillId="0" borderId="0"/>
    <xf numFmtId="0" fontId="57" fillId="0" borderId="0" applyNumberFormat="0" applyFill="0" applyBorder="0" applyAlignment="0" applyProtection="0"/>
    <xf numFmtId="0" fontId="2" fillId="0" borderId="0"/>
    <xf numFmtId="0" fontId="2" fillId="0" borderId="0"/>
    <xf numFmtId="0" fontId="2" fillId="0" borderId="0"/>
    <xf numFmtId="0" fontId="2" fillId="13" borderId="37" applyNumberFormat="0" applyFont="0" applyAlignment="0" applyProtection="0"/>
    <xf numFmtId="0" fontId="2" fillId="0" borderId="0"/>
    <xf numFmtId="0" fontId="2" fillId="0" borderId="0"/>
    <xf numFmtId="0" fontId="2" fillId="0" borderId="0"/>
    <xf numFmtId="0" fontId="2" fillId="0" borderId="0"/>
    <xf numFmtId="0" fontId="2" fillId="0" borderId="0"/>
    <xf numFmtId="164" fontId="3" fillId="0" borderId="0" applyFont="0" applyFill="0" applyBorder="0" applyAlignment="0" applyProtection="0"/>
    <xf numFmtId="164" fontId="19" fillId="0" borderId="0" applyFont="0" applyFill="0" applyBorder="0" applyAlignment="0" applyProtection="0"/>
    <xf numFmtId="0" fontId="19" fillId="0" borderId="0"/>
    <xf numFmtId="0" fontId="3" fillId="0" borderId="0"/>
    <xf numFmtId="0" fontId="19" fillId="0" borderId="0"/>
    <xf numFmtId="0" fontId="18" fillId="0" borderId="0"/>
    <xf numFmtId="0" fontId="3" fillId="0" borderId="0"/>
    <xf numFmtId="0" fontId="39" fillId="0" borderId="0"/>
    <xf numFmtId="0" fontId="19" fillId="0" borderId="0"/>
    <xf numFmtId="0" fontId="3" fillId="0" borderId="0"/>
    <xf numFmtId="0" fontId="3" fillId="0" borderId="0"/>
    <xf numFmtId="0" fontId="3" fillId="0" borderId="0"/>
    <xf numFmtId="0" fontId="19" fillId="0" borderId="0"/>
    <xf numFmtId="9" fontId="3" fillId="0" borderId="0" applyFont="0" applyFill="0" applyBorder="0" applyAlignment="0" applyProtection="0"/>
    <xf numFmtId="0" fontId="18" fillId="0" borderId="0"/>
    <xf numFmtId="0" fontId="19" fillId="0" borderId="0"/>
    <xf numFmtId="0" fontId="19" fillId="0" borderId="0"/>
    <xf numFmtId="0" fontId="19" fillId="0" borderId="0"/>
    <xf numFmtId="9" fontId="18"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35" borderId="0" applyNumberFormat="0" applyBorder="0" applyAlignment="0" applyProtection="0"/>
    <xf numFmtId="0" fontId="1" fillId="36" borderId="0" applyNumberFormat="0" applyBorder="0" applyAlignment="0" applyProtection="0"/>
    <xf numFmtId="0" fontId="1" fillId="0" borderId="0"/>
    <xf numFmtId="0" fontId="1" fillId="0" borderId="0"/>
    <xf numFmtId="0" fontId="1" fillId="0" borderId="0"/>
    <xf numFmtId="0" fontId="1" fillId="0" borderId="0"/>
    <xf numFmtId="0" fontId="1" fillId="13" borderId="37" applyNumberFormat="0" applyFont="0" applyAlignment="0" applyProtection="0"/>
    <xf numFmtId="0" fontId="1" fillId="0" borderId="0"/>
    <xf numFmtId="0" fontId="1" fillId="0" borderId="0"/>
    <xf numFmtId="0" fontId="1" fillId="0" borderId="0"/>
    <xf numFmtId="0" fontId="1" fillId="0" borderId="0"/>
    <xf numFmtId="0" fontId="1" fillId="0" borderId="0"/>
    <xf numFmtId="43" fontId="3" fillId="0" borderId="0" applyFont="0" applyFill="0" applyBorder="0" applyAlignment="0" applyProtection="0"/>
    <xf numFmtId="43" fontId="19" fillId="0" borderId="0" applyFont="0" applyFill="0" applyBorder="0" applyAlignment="0" applyProtection="0"/>
  </cellStyleXfs>
  <cellXfs count="515">
    <xf numFmtId="0" fontId="0" fillId="0" borderId="0" xfId="0"/>
    <xf numFmtId="0" fontId="20" fillId="0" borderId="0" xfId="28" applyFont="1" applyAlignment="1" applyProtection="1">
      <alignment vertical="center"/>
      <protection hidden="1"/>
    </xf>
    <xf numFmtId="0" fontId="20" fillId="0" borderId="0" xfId="28" applyFont="1" applyProtection="1">
      <protection hidden="1"/>
    </xf>
    <xf numFmtId="0" fontId="3" fillId="0" borderId="0" xfId="28" applyProtection="1">
      <protection hidden="1"/>
    </xf>
    <xf numFmtId="0" fontId="7" fillId="0" borderId="0" xfId="28" applyFont="1" applyAlignment="1" applyProtection="1">
      <alignment vertical="center"/>
      <protection hidden="1"/>
    </xf>
    <xf numFmtId="0" fontId="7" fillId="0" borderId="6" xfId="28" applyFont="1" applyBorder="1" applyAlignment="1" applyProtection="1">
      <alignment vertical="center"/>
      <protection hidden="1"/>
    </xf>
    <xf numFmtId="0" fontId="7" fillId="0" borderId="7" xfId="28" applyFont="1" applyBorder="1" applyAlignment="1" applyProtection="1">
      <alignment vertical="center"/>
      <protection hidden="1"/>
    </xf>
    <xf numFmtId="0" fontId="3" fillId="0" borderId="0" xfId="28"/>
    <xf numFmtId="0" fontId="23" fillId="0" borderId="7" xfId="28" applyFont="1" applyBorder="1" applyAlignment="1" applyProtection="1">
      <alignment vertical="center"/>
      <protection hidden="1"/>
    </xf>
    <xf numFmtId="0" fontId="3" fillId="0" borderId="0" xfId="28" applyAlignment="1" applyProtection="1">
      <alignment vertical="center"/>
      <protection hidden="1"/>
    </xf>
    <xf numFmtId="0" fontId="19" fillId="0" borderId="7" xfId="28" applyFont="1" applyBorder="1" applyAlignment="1" applyProtection="1">
      <alignment vertical="center"/>
      <protection hidden="1"/>
    </xf>
    <xf numFmtId="0" fontId="25" fillId="0" borderId="0" xfId="28" applyFont="1" applyAlignment="1" applyProtection="1">
      <alignment vertical="center"/>
      <protection hidden="1"/>
    </xf>
    <xf numFmtId="0" fontId="19" fillId="0" borderId="9" xfId="28" applyFont="1" applyBorder="1" applyAlignment="1" applyProtection="1">
      <alignment vertical="center"/>
      <protection hidden="1"/>
    </xf>
    <xf numFmtId="0" fontId="7" fillId="0" borderId="10" xfId="28" applyFont="1" applyBorder="1" applyAlignment="1" applyProtection="1">
      <alignment vertical="center"/>
      <protection hidden="1"/>
    </xf>
    <xf numFmtId="0" fontId="19" fillId="0" borderId="0" xfId="28" applyFont="1" applyAlignment="1" applyProtection="1">
      <alignment vertical="center"/>
      <protection hidden="1"/>
    </xf>
    <xf numFmtId="0" fontId="7" fillId="0" borderId="0" xfId="28" applyFont="1" applyAlignment="1" applyProtection="1">
      <alignment vertical="top"/>
      <protection hidden="1"/>
    </xf>
    <xf numFmtId="0" fontId="17" fillId="0" borderId="0" xfId="28" applyFont="1" applyAlignment="1" applyProtection="1">
      <alignment vertical="center"/>
      <protection hidden="1"/>
    </xf>
    <xf numFmtId="0" fontId="18" fillId="0" borderId="0" xfId="28" applyFont="1" applyAlignment="1" applyProtection="1">
      <alignment vertical="center"/>
      <protection hidden="1"/>
    </xf>
    <xf numFmtId="0" fontId="17" fillId="0" borderId="0" xfId="31" applyFont="1" applyAlignment="1" applyProtection="1">
      <alignment vertical="top"/>
      <protection hidden="1"/>
    </xf>
    <xf numFmtId="0" fontId="18" fillId="0" borderId="0" xfId="28" applyFont="1" applyAlignment="1" applyProtection="1">
      <alignment vertical="top"/>
      <protection hidden="1"/>
    </xf>
    <xf numFmtId="174" fontId="17" fillId="0" borderId="11" xfId="28" applyNumberFormat="1" applyFont="1" applyBorder="1" applyAlignment="1" applyProtection="1">
      <alignment horizontal="center" vertical="center"/>
      <protection hidden="1"/>
    </xf>
    <xf numFmtId="0" fontId="18" fillId="0" borderId="0" xfId="28" applyFont="1" applyAlignment="1" applyProtection="1">
      <alignment horizontal="right" vertical="center"/>
      <protection hidden="1"/>
    </xf>
    <xf numFmtId="0" fontId="8" fillId="0" borderId="0" xfId="28" applyFont="1" applyAlignment="1" applyProtection="1">
      <alignment horizontal="center" vertical="top"/>
      <protection hidden="1"/>
    </xf>
    <xf numFmtId="0" fontId="17" fillId="0" borderId="5" xfId="28" applyFont="1" applyBorder="1" applyAlignment="1" applyProtection="1">
      <alignment vertical="top"/>
      <protection hidden="1"/>
    </xf>
    <xf numFmtId="0" fontId="18" fillId="0" borderId="13" xfId="28" applyFont="1" applyBorder="1" applyAlignment="1" applyProtection="1">
      <alignment horizontal="center" vertical="center"/>
      <protection hidden="1"/>
    </xf>
    <xf numFmtId="0" fontId="18" fillId="0" borderId="0" xfId="28" applyFont="1" applyAlignment="1" applyProtection="1">
      <alignment horizontal="left" vertical="center"/>
      <protection hidden="1"/>
    </xf>
    <xf numFmtId="0" fontId="7" fillId="0" borderId="0" xfId="28" applyFont="1" applyAlignment="1" applyProtection="1">
      <alignment horizontal="right"/>
      <protection hidden="1"/>
    </xf>
    <xf numFmtId="0" fontId="18" fillId="0" borderId="0" xfId="28" applyFont="1" applyAlignment="1" applyProtection="1">
      <alignment horizontal="left" vertical="center" indent="1"/>
      <protection hidden="1"/>
    </xf>
    <xf numFmtId="0" fontId="18" fillId="0" borderId="0" xfId="0" applyFont="1" applyAlignment="1" applyProtection="1">
      <alignment horizontal="left" vertical="center"/>
      <protection hidden="1"/>
    </xf>
    <xf numFmtId="4" fontId="17" fillId="0" borderId="11" xfId="28" applyNumberFormat="1" applyFont="1" applyBorder="1" applyAlignment="1" applyProtection="1">
      <alignment vertical="center"/>
      <protection hidden="1"/>
    </xf>
    <xf numFmtId="0" fontId="18" fillId="0" borderId="0" xfId="28" applyFont="1" applyAlignment="1" applyProtection="1">
      <alignment horizontal="center" vertical="center"/>
      <protection hidden="1"/>
    </xf>
    <xf numFmtId="0" fontId="17" fillId="0" borderId="0" xfId="28" applyFont="1" applyAlignment="1" applyProtection="1">
      <alignment horizontal="left" vertical="center" wrapText="1"/>
      <protection hidden="1"/>
    </xf>
    <xf numFmtId="0" fontId="17" fillId="0" borderId="0" xfId="28" applyFont="1" applyAlignment="1" applyProtection="1">
      <alignment horizontal="right" vertical="center" wrapText="1"/>
      <protection hidden="1"/>
    </xf>
    <xf numFmtId="0" fontId="17" fillId="0" borderId="5" xfId="0" applyFont="1" applyBorder="1" applyAlignment="1" applyProtection="1">
      <alignment horizontal="justify" vertical="center"/>
      <protection hidden="1"/>
    </xf>
    <xf numFmtId="0" fontId="17" fillId="0" borderId="5" xfId="0" applyFont="1" applyBorder="1" applyAlignment="1" applyProtection="1">
      <alignment vertical="center"/>
      <protection hidden="1"/>
    </xf>
    <xf numFmtId="0" fontId="18" fillId="0" borderId="0" xfId="0" applyFont="1" applyAlignment="1" applyProtection="1">
      <alignment horizontal="justify" vertical="center"/>
      <protection hidden="1"/>
    </xf>
    <xf numFmtId="0" fontId="18" fillId="0" borderId="0" xfId="0" applyFont="1" applyAlignment="1" applyProtection="1">
      <alignment horizontal="center" vertical="center"/>
      <protection hidden="1"/>
    </xf>
    <xf numFmtId="0" fontId="18" fillId="0" borderId="0" xfId="0" applyFont="1" applyAlignment="1" applyProtection="1">
      <alignment vertical="center"/>
      <protection hidden="1"/>
    </xf>
    <xf numFmtId="0" fontId="17" fillId="0" borderId="0" xfId="0" applyFont="1" applyAlignment="1" applyProtection="1">
      <alignment horizontal="right" vertical="center"/>
      <protection hidden="1"/>
    </xf>
    <xf numFmtId="0" fontId="18" fillId="0" borderId="0" xfId="0" applyFont="1" applyAlignment="1" applyProtection="1">
      <alignment horizontal="right" vertical="center"/>
      <protection hidden="1"/>
    </xf>
    <xf numFmtId="0" fontId="21" fillId="0" borderId="18" xfId="28" applyFont="1" applyBorder="1" applyAlignment="1" applyProtection="1">
      <alignment horizontal="center" vertical="center"/>
      <protection hidden="1"/>
    </xf>
    <xf numFmtId="0" fontId="6" fillId="0" borderId="4" xfId="28" applyFont="1" applyBorder="1" applyAlignment="1" applyProtection="1">
      <alignment vertical="center"/>
      <protection hidden="1"/>
    </xf>
    <xf numFmtId="0" fontId="19" fillId="0" borderId="4" xfId="28" applyFont="1" applyBorder="1" applyAlignment="1" applyProtection="1">
      <alignment vertical="center"/>
      <protection hidden="1"/>
    </xf>
    <xf numFmtId="0" fontId="32" fillId="0" borderId="0" xfId="0" applyFont="1" applyAlignment="1" applyProtection="1">
      <alignment horizontal="center" vertical="center" wrapText="1"/>
      <protection hidden="1"/>
    </xf>
    <xf numFmtId="0" fontId="0" fillId="0" borderId="0" xfId="0" applyProtection="1">
      <protection hidden="1"/>
    </xf>
    <xf numFmtId="0" fontId="0" fillId="0" borderId="0" xfId="0" applyAlignment="1" applyProtection="1">
      <alignment vertical="top"/>
      <protection hidden="1"/>
    </xf>
    <xf numFmtId="0" fontId="7" fillId="0" borderId="0" xfId="0" applyFont="1" applyAlignment="1" applyProtection="1">
      <alignment vertical="top"/>
      <protection hidden="1"/>
    </xf>
    <xf numFmtId="0" fontId="7" fillId="0" borderId="0" xfId="0" applyFont="1" applyAlignment="1" applyProtection="1">
      <alignment vertical="center"/>
      <protection hidden="1"/>
    </xf>
    <xf numFmtId="0" fontId="20" fillId="0" borderId="0" xfId="0" applyFont="1" applyProtection="1">
      <protection hidden="1"/>
    </xf>
    <xf numFmtId="0" fontId="17" fillId="0" borderId="0" xfId="0" applyFont="1" applyAlignment="1" applyProtection="1">
      <alignment horizontal="center" vertical="top"/>
      <protection hidden="1"/>
    </xf>
    <xf numFmtId="0" fontId="7" fillId="0" borderId="0" xfId="0" applyFont="1" applyAlignment="1" applyProtection="1">
      <alignment horizontal="justify" vertical="center"/>
      <protection hidden="1"/>
    </xf>
    <xf numFmtId="0" fontId="20" fillId="0" borderId="0" xfId="0" applyFont="1" applyAlignment="1" applyProtection="1">
      <alignment vertical="top" wrapText="1"/>
      <protection hidden="1"/>
    </xf>
    <xf numFmtId="166" fontId="8" fillId="0" borderId="0" xfId="0" quotePrefix="1" applyNumberFormat="1" applyFont="1" applyAlignment="1" applyProtection="1">
      <alignment horizontal="left" vertical="top" wrapText="1" indent="1"/>
      <protection hidden="1"/>
    </xf>
    <xf numFmtId="0" fontId="7" fillId="0" borderId="0" xfId="0" applyFont="1" applyAlignment="1" applyProtection="1">
      <alignment horizontal="justify" vertical="top"/>
      <protection hidden="1"/>
    </xf>
    <xf numFmtId="0" fontId="21" fillId="0" borderId="0" xfId="0" applyFont="1" applyAlignment="1" applyProtection="1">
      <alignment horizontal="justify" vertical="center"/>
      <protection hidden="1"/>
    </xf>
    <xf numFmtId="0" fontId="7" fillId="0" borderId="0" xfId="0" applyFont="1" applyAlignment="1" applyProtection="1">
      <alignment horizontal="right" vertical="top" wrapText="1"/>
      <protection hidden="1"/>
    </xf>
    <xf numFmtId="0" fontId="7" fillId="0" borderId="0" xfId="0" applyFont="1" applyAlignment="1" applyProtection="1">
      <alignment horizontal="center" vertical="top" wrapText="1"/>
      <protection hidden="1"/>
    </xf>
    <xf numFmtId="0" fontId="18" fillId="0" borderId="0" xfId="0" applyFont="1" applyAlignment="1" applyProtection="1">
      <alignment vertical="top"/>
      <protection hidden="1"/>
    </xf>
    <xf numFmtId="0" fontId="7" fillId="0" borderId="0" xfId="0" applyFont="1" applyAlignment="1" applyProtection="1">
      <alignment horizontal="justify"/>
      <protection hidden="1"/>
    </xf>
    <xf numFmtId="0" fontId="7" fillId="0" borderId="0" xfId="0" applyFont="1" applyProtection="1">
      <protection hidden="1"/>
    </xf>
    <xf numFmtId="0" fontId="21" fillId="0" borderId="0" xfId="0" applyFont="1" applyAlignment="1" applyProtection="1">
      <alignment horizontal="center" vertical="top"/>
      <protection hidden="1"/>
    </xf>
    <xf numFmtId="0" fontId="17" fillId="0" borderId="0" xfId="26" applyFont="1" applyAlignment="1">
      <alignment horizontal="left" vertical="center"/>
    </xf>
    <xf numFmtId="0" fontId="18" fillId="0" borderId="0" xfId="0" applyFont="1" applyAlignment="1">
      <alignment vertical="center"/>
    </xf>
    <xf numFmtId="0" fontId="18" fillId="0" borderId="0" xfId="0" applyFont="1" applyAlignment="1">
      <alignment horizontal="right" vertical="center"/>
    </xf>
    <xf numFmtId="0" fontId="17" fillId="0" borderId="0" xfId="0" applyFont="1" applyAlignment="1">
      <alignment horizontal="left" vertical="center"/>
    </xf>
    <xf numFmtId="175" fontId="17" fillId="0" borderId="0" xfId="0" applyNumberFormat="1" applyFont="1" applyAlignment="1">
      <alignment horizontal="left" vertical="center" indent="1"/>
    </xf>
    <xf numFmtId="0" fontId="6" fillId="0" borderId="0" xfId="0" applyFont="1" applyProtection="1">
      <protection hidden="1"/>
    </xf>
    <xf numFmtId="0" fontId="17" fillId="0" borderId="0" xfId="27" applyNumberFormat="1" applyFont="1" applyFill="1" applyBorder="1" applyAlignment="1" applyProtection="1">
      <alignment vertical="center" wrapText="1"/>
      <protection hidden="1"/>
    </xf>
    <xf numFmtId="4" fontId="7" fillId="0" borderId="0" xfId="28" applyNumberFormat="1" applyFont="1" applyAlignment="1" applyProtection="1">
      <alignment vertical="top"/>
      <protection hidden="1"/>
    </xf>
    <xf numFmtId="0" fontId="18" fillId="0" borderId="0" xfId="25" applyFont="1"/>
    <xf numFmtId="0" fontId="27" fillId="0" borderId="0" xfId="25" applyFont="1"/>
    <xf numFmtId="0" fontId="27" fillId="0" borderId="0" xfId="25" applyFont="1" applyAlignment="1">
      <alignment horizontal="center" vertical="center"/>
    </xf>
    <xf numFmtId="0" fontId="18" fillId="0" borderId="0" xfId="25" applyFont="1" applyAlignment="1">
      <alignment vertical="center"/>
    </xf>
    <xf numFmtId="0" fontId="18" fillId="0" borderId="0" xfId="25" applyFont="1" applyAlignment="1">
      <alignment horizontal="left" vertical="center"/>
    </xf>
    <xf numFmtId="0" fontId="27" fillId="0" borderId="0" xfId="25" applyFont="1" applyAlignment="1">
      <alignment vertical="center"/>
    </xf>
    <xf numFmtId="0" fontId="18" fillId="2" borderId="21" xfId="0" applyFont="1" applyFill="1" applyBorder="1" applyAlignment="1" applyProtection="1">
      <alignment horizontal="left" vertical="center"/>
      <protection locked="0"/>
    </xf>
    <xf numFmtId="0" fontId="18" fillId="0" borderId="0" xfId="0" applyFont="1" applyAlignment="1">
      <alignment horizontal="left" vertical="center" indent="2"/>
    </xf>
    <xf numFmtId="0" fontId="18" fillId="0" borderId="0" xfId="0" applyFont="1" applyAlignment="1">
      <alignment vertical="center" wrapText="1"/>
    </xf>
    <xf numFmtId="0" fontId="18" fillId="0" borderId="0" xfId="0" applyFont="1" applyAlignment="1">
      <alignment horizontal="left" vertical="center" wrapText="1" indent="2"/>
    </xf>
    <xf numFmtId="0" fontId="17" fillId="0" borderId="0" xfId="25" applyFont="1" applyAlignment="1">
      <alignment horizontal="right" vertical="center"/>
    </xf>
    <xf numFmtId="0" fontId="17" fillId="0" borderId="0" xfId="25" applyFont="1" applyAlignment="1">
      <alignment horizontal="left" vertical="center" indent="2"/>
    </xf>
    <xf numFmtId="0" fontId="18" fillId="0" borderId="0" xfId="0" applyFont="1" applyAlignment="1">
      <alignment horizontal="justify" vertical="center"/>
    </xf>
    <xf numFmtId="166" fontId="18" fillId="0" borderId="0" xfId="0" applyNumberFormat="1" applyFont="1" applyAlignment="1">
      <alignment horizontal="center" vertical="center"/>
    </xf>
    <xf numFmtId="0" fontId="18" fillId="0" borderId="0" xfId="0" applyFont="1"/>
    <xf numFmtId="0" fontId="18" fillId="0" borderId="0" xfId="0" applyFont="1" applyAlignment="1">
      <alignment horizontal="center" vertical="center" wrapText="1"/>
    </xf>
    <xf numFmtId="166" fontId="18" fillId="0" borderId="0" xfId="25" applyNumberFormat="1" applyFont="1" applyAlignment="1">
      <alignment horizontal="center" vertical="top"/>
    </xf>
    <xf numFmtId="0" fontId="18" fillId="0" borderId="0" xfId="25" applyFont="1" applyAlignment="1">
      <alignment horizontal="center" vertical="top"/>
    </xf>
    <xf numFmtId="0" fontId="18" fillId="0" borderId="0" xfId="25" applyFont="1" applyAlignment="1">
      <alignment vertical="top"/>
    </xf>
    <xf numFmtId="166" fontId="18" fillId="0" borderId="0" xfId="25" applyNumberFormat="1" applyFont="1" applyAlignment="1">
      <alignment horizontal="center" vertical="center"/>
    </xf>
    <xf numFmtId="0" fontId="17" fillId="0" borderId="0" xfId="25" applyFont="1" applyAlignment="1">
      <alignment horizontal="justify" vertical="center"/>
    </xf>
    <xf numFmtId="4" fontId="17" fillId="0" borderId="0" xfId="25" applyNumberFormat="1" applyFont="1" applyAlignment="1">
      <alignment vertical="center"/>
    </xf>
    <xf numFmtId="0" fontId="0" fillId="0" borderId="0" xfId="25" quotePrefix="1" applyFont="1" applyAlignment="1">
      <alignment horizontal="justify"/>
    </xf>
    <xf numFmtId="0" fontId="18" fillId="0" borderId="0" xfId="25" applyFont="1" applyAlignment="1">
      <alignment horizontal="justify"/>
    </xf>
    <xf numFmtId="0" fontId="18" fillId="0" borderId="0" xfId="25" applyFont="1" applyAlignment="1">
      <alignment horizontal="justify" vertical="center"/>
    </xf>
    <xf numFmtId="0" fontId="18" fillId="0" borderId="0" xfId="30" applyAlignment="1">
      <alignment horizontal="left" vertical="center"/>
    </xf>
    <xf numFmtId="0" fontId="27" fillId="0" borderId="0" xfId="25" applyFont="1" applyAlignment="1">
      <alignment horizontal="center"/>
    </xf>
    <xf numFmtId="0" fontId="18" fillId="0" borderId="0" xfId="26" applyAlignment="1">
      <alignment horizontal="left" vertical="center"/>
    </xf>
    <xf numFmtId="175" fontId="18" fillId="0" borderId="0" xfId="25" applyNumberFormat="1" applyFont="1" applyAlignment="1">
      <alignment horizontal="left" vertical="center"/>
    </xf>
    <xf numFmtId="0" fontId="17" fillId="0" borderId="0" xfId="25" applyFont="1" applyAlignment="1">
      <alignment horizontal="center" vertical="center"/>
    </xf>
    <xf numFmtId="0" fontId="19" fillId="0" borderId="0" xfId="208" applyNumberFormat="1" applyFont="1" applyFill="1" applyBorder="1" applyAlignment="1" applyProtection="1">
      <alignment vertical="center"/>
      <protection hidden="1"/>
    </xf>
    <xf numFmtId="0" fontId="19" fillId="0" borderId="0" xfId="0" applyFont="1" applyAlignment="1" applyProtection="1">
      <alignment horizontal="left" vertical="center"/>
      <protection hidden="1"/>
    </xf>
    <xf numFmtId="0" fontId="19" fillId="0" borderId="0" xfId="0" applyFont="1" applyAlignment="1" applyProtection="1">
      <alignment horizontal="center" vertical="center"/>
      <protection hidden="1"/>
    </xf>
    <xf numFmtId="0" fontId="19" fillId="0" borderId="0" xfId="29" applyFont="1" applyAlignment="1" applyProtection="1">
      <alignment vertical="center"/>
      <protection hidden="1"/>
    </xf>
    <xf numFmtId="0" fontId="19" fillId="0" borderId="0" xfId="27" applyNumberFormat="1" applyFont="1" applyFill="1" applyBorder="1" applyAlignment="1" applyProtection="1">
      <alignment vertical="center"/>
      <protection hidden="1"/>
    </xf>
    <xf numFmtId="0" fontId="19" fillId="0" borderId="0" xfId="27" applyNumberFormat="1" applyFont="1" applyFill="1" applyBorder="1" applyAlignment="1" applyProtection="1">
      <alignment vertical="center" wrapText="1"/>
      <protection hidden="1"/>
    </xf>
    <xf numFmtId="1" fontId="23" fillId="6" borderId="4" xfId="27" applyNumberFormat="1" applyFont="1" applyFill="1" applyBorder="1" applyAlignment="1" applyProtection="1">
      <alignment horizontal="center" vertical="center" wrapText="1"/>
      <protection hidden="1"/>
    </xf>
    <xf numFmtId="0" fontId="23" fillId="6" borderId="4" xfId="27" applyNumberFormat="1" applyFont="1" applyFill="1" applyBorder="1" applyAlignment="1" applyProtection="1">
      <alignment horizontal="center" vertical="center" wrapText="1"/>
      <protection hidden="1"/>
    </xf>
    <xf numFmtId="0" fontId="23" fillId="6" borderId="4" xfId="0" applyFont="1" applyFill="1" applyBorder="1" applyAlignment="1" applyProtection="1">
      <alignment horizontal="center" vertical="center" wrapText="1"/>
      <protection hidden="1"/>
    </xf>
    <xf numFmtId="0" fontId="23" fillId="6" borderId="4" xfId="27" applyNumberFormat="1" applyFont="1" applyFill="1" applyBorder="1" applyAlignment="1" applyProtection="1">
      <alignment horizontal="center" vertical="center"/>
      <protection hidden="1"/>
    </xf>
    <xf numFmtId="0" fontId="18" fillId="0" borderId="0" xfId="274"/>
    <xf numFmtId="0" fontId="18" fillId="40" borderId="0" xfId="274" applyFill="1" applyAlignment="1">
      <alignment horizontal="center"/>
    </xf>
    <xf numFmtId="0" fontId="61" fillId="40" borderId="0" xfId="274" applyFont="1" applyFill="1" applyAlignment="1">
      <alignment horizontal="left" vertical="center"/>
    </xf>
    <xf numFmtId="0" fontId="7" fillId="0" borderId="0" xfId="274" applyFont="1" applyAlignment="1">
      <alignment horizontal="left" vertical="center"/>
    </xf>
    <xf numFmtId="0" fontId="8" fillId="0" borderId="0" xfId="274" applyFont="1" applyAlignment="1">
      <alignment horizontal="justify" vertical="center" wrapText="1"/>
    </xf>
    <xf numFmtId="0" fontId="18" fillId="0" borderId="0" xfId="274" applyAlignment="1">
      <alignment vertical="center"/>
    </xf>
    <xf numFmtId="0" fontId="7" fillId="41" borderId="0" xfId="274" applyFont="1" applyFill="1" applyAlignment="1">
      <alignment vertical="center" wrapText="1"/>
    </xf>
    <xf numFmtId="0" fontId="7" fillId="0" borderId="0" xfId="274" applyFont="1"/>
    <xf numFmtId="0" fontId="7" fillId="0" borderId="0" xfId="274" applyFont="1" applyAlignment="1">
      <alignment horizontal="left" vertical="center" wrapText="1"/>
    </xf>
    <xf numFmtId="0" fontId="7" fillId="0" borderId="0" xfId="274" applyFont="1" applyAlignment="1">
      <alignment vertical="center"/>
    </xf>
    <xf numFmtId="0" fontId="7" fillId="0" borderId="0" xfId="274" applyFont="1" applyAlignment="1">
      <alignment vertical="top"/>
    </xf>
    <xf numFmtId="0" fontId="63" fillId="0" borderId="0" xfId="274" applyFont="1" applyAlignment="1">
      <alignment vertical="top" wrapText="1"/>
    </xf>
    <xf numFmtId="0" fontId="64" fillId="0" borderId="0" xfId="274" applyFont="1"/>
    <xf numFmtId="0" fontId="18" fillId="0" borderId="0" xfId="275" applyFont="1" applyAlignment="1" applyProtection="1">
      <alignment vertical="center"/>
      <protection hidden="1"/>
    </xf>
    <xf numFmtId="0" fontId="18" fillId="0" borderId="15" xfId="275" applyFont="1" applyBorder="1" applyAlignment="1" applyProtection="1">
      <alignment horizontal="left" vertical="center"/>
      <protection hidden="1"/>
    </xf>
    <xf numFmtId="0" fontId="18" fillId="0" borderId="0" xfId="275" applyFont="1" applyAlignment="1" applyProtection="1">
      <alignment horizontal="left" vertical="center"/>
      <protection hidden="1"/>
    </xf>
    <xf numFmtId="0" fontId="58" fillId="39" borderId="3" xfId="28" applyFont="1" applyFill="1" applyBorder="1" applyAlignment="1" applyProtection="1">
      <alignment horizontal="center" vertical="center"/>
      <protection hidden="1"/>
    </xf>
    <xf numFmtId="0" fontId="58" fillId="0" borderId="5" xfId="28" applyFont="1" applyBorder="1" applyAlignment="1" applyProtection="1">
      <alignment horizontal="center" vertical="center"/>
      <protection hidden="1"/>
    </xf>
    <xf numFmtId="0" fontId="58" fillId="0" borderId="5" xfId="28" applyFont="1" applyBorder="1" applyAlignment="1" applyProtection="1">
      <alignment horizontal="center" vertical="center" wrapText="1"/>
      <protection hidden="1"/>
    </xf>
    <xf numFmtId="0" fontId="58" fillId="0" borderId="9" xfId="28" applyFont="1" applyBorder="1" applyAlignment="1" applyProtection="1">
      <alignment horizontal="center" vertical="center" wrapText="1"/>
      <protection hidden="1"/>
    </xf>
    <xf numFmtId="0" fontId="19" fillId="0" borderId="0" xfId="275" applyAlignment="1" applyProtection="1">
      <alignment vertical="center"/>
      <protection hidden="1"/>
    </xf>
    <xf numFmtId="0" fontId="66" fillId="0" borderId="0" xfId="275" applyFont="1" applyAlignment="1" applyProtection="1">
      <alignment horizontal="center" vertical="center" wrapText="1"/>
      <protection hidden="1"/>
    </xf>
    <xf numFmtId="0" fontId="29" fillId="0" borderId="0" xfId="275" applyFont="1" applyAlignment="1" applyProtection="1">
      <alignment vertical="center"/>
      <protection hidden="1"/>
    </xf>
    <xf numFmtId="0" fontId="19" fillId="0" borderId="0" xfId="275" applyProtection="1">
      <protection hidden="1"/>
    </xf>
    <xf numFmtId="0" fontId="19" fillId="0" borderId="0" xfId="275" applyAlignment="1" applyProtection="1">
      <alignment horizontal="center"/>
      <protection hidden="1"/>
    </xf>
    <xf numFmtId="0" fontId="29" fillId="0" borderId="0" xfId="275" applyFont="1" applyProtection="1">
      <protection hidden="1"/>
    </xf>
    <xf numFmtId="0" fontId="17" fillId="0" borderId="0" xfId="275" applyFont="1" applyAlignment="1" applyProtection="1">
      <alignment horizontal="center" vertical="center"/>
      <protection hidden="1"/>
    </xf>
    <xf numFmtId="0" fontId="0" fillId="0" borderId="0" xfId="275" applyFont="1" applyAlignment="1" applyProtection="1">
      <alignment vertical="center"/>
      <protection hidden="1"/>
    </xf>
    <xf numFmtId="0" fontId="18" fillId="0" borderId="0" xfId="275" applyFont="1" applyAlignment="1" applyProtection="1">
      <alignment horizontal="justify" vertical="center"/>
      <protection hidden="1"/>
    </xf>
    <xf numFmtId="0" fontId="18" fillId="0" borderId="14" xfId="275" applyFont="1" applyBorder="1" applyAlignment="1" applyProtection="1">
      <alignment vertical="center" wrapText="1"/>
      <protection hidden="1"/>
    </xf>
    <xf numFmtId="0" fontId="18" fillId="0" borderId="15" xfId="275" applyFont="1" applyBorder="1" applyAlignment="1" applyProtection="1">
      <alignment vertical="center" wrapText="1"/>
      <protection hidden="1"/>
    </xf>
    <xf numFmtId="0" fontId="18" fillId="0" borderId="0" xfId="275" applyFont="1" applyAlignment="1" applyProtection="1">
      <alignment horizontal="center" vertical="center"/>
      <protection hidden="1"/>
    </xf>
    <xf numFmtId="0" fontId="18" fillId="0" borderId="4" xfId="275" applyFont="1" applyBorder="1" applyAlignment="1" applyProtection="1">
      <alignment horizontal="center" vertical="center"/>
      <protection hidden="1"/>
    </xf>
    <xf numFmtId="0" fontId="35" fillId="0" borderId="4" xfId="276" applyFont="1" applyBorder="1" applyAlignment="1" applyProtection="1">
      <alignment horizontal="center" vertical="center"/>
      <protection hidden="1"/>
    </xf>
    <xf numFmtId="0" fontId="27" fillId="0" borderId="0" xfId="275" applyFont="1" applyAlignment="1" applyProtection="1">
      <alignment horizontal="center" vertical="center"/>
      <protection hidden="1"/>
    </xf>
    <xf numFmtId="0" fontId="18" fillId="0" borderId="25" xfId="275" applyFont="1" applyBorder="1" applyAlignment="1" applyProtection="1">
      <alignment vertical="center" wrapText="1"/>
      <protection hidden="1"/>
    </xf>
    <xf numFmtId="0" fontId="18" fillId="0" borderId="10" xfId="275" applyFont="1" applyBorder="1" applyAlignment="1" applyProtection="1">
      <alignment vertical="center" wrapText="1"/>
      <protection hidden="1"/>
    </xf>
    <xf numFmtId="0" fontId="18" fillId="0" borderId="0" xfId="275" applyFont="1" applyProtection="1">
      <protection hidden="1"/>
    </xf>
    <xf numFmtId="0" fontId="35" fillId="0" borderId="0" xfId="276" applyFont="1" applyProtection="1">
      <protection hidden="1"/>
    </xf>
    <xf numFmtId="0" fontId="0" fillId="0" borderId="0" xfId="275" applyFont="1" applyProtection="1">
      <protection hidden="1"/>
    </xf>
    <xf numFmtId="0" fontId="67" fillId="0" borderId="25" xfId="277" applyFont="1" applyBorder="1" applyAlignment="1" applyProtection="1">
      <alignment horizontal="center" vertical="center" wrapText="1"/>
      <protection hidden="1"/>
    </xf>
    <xf numFmtId="0" fontId="67" fillId="0" borderId="10" xfId="277" applyFont="1" applyBorder="1" applyAlignment="1" applyProtection="1">
      <alignment horizontal="center" vertical="center" wrapText="1"/>
      <protection hidden="1"/>
    </xf>
    <xf numFmtId="0" fontId="18" fillId="0" borderId="16" xfId="275" applyFont="1" applyBorder="1" applyAlignment="1" applyProtection="1">
      <alignment vertical="center"/>
      <protection hidden="1"/>
    </xf>
    <xf numFmtId="0" fontId="18" fillId="0" borderId="17" xfId="275" applyFont="1" applyBorder="1" applyAlignment="1" applyProtection="1">
      <alignment vertical="center"/>
      <protection hidden="1"/>
    </xf>
    <xf numFmtId="0" fontId="18" fillId="0" borderId="18" xfId="275" applyFont="1" applyBorder="1" applyAlignment="1" applyProtection="1">
      <alignment vertical="center"/>
      <protection hidden="1"/>
    </xf>
    <xf numFmtId="0" fontId="18" fillId="0" borderId="19" xfId="275" applyFont="1" applyBorder="1" applyAlignment="1" applyProtection="1">
      <alignment vertical="center"/>
      <protection hidden="1"/>
    </xf>
    <xf numFmtId="0" fontId="18" fillId="0" borderId="40" xfId="275" applyFont="1" applyBorder="1" applyAlignment="1" applyProtection="1">
      <alignment vertical="center"/>
      <protection hidden="1"/>
    </xf>
    <xf numFmtId="0" fontId="18" fillId="0" borderId="41" xfId="275" applyFont="1" applyBorder="1" applyAlignment="1" applyProtection="1">
      <alignment vertical="center"/>
      <protection hidden="1"/>
    </xf>
    <xf numFmtId="0" fontId="18" fillId="0" borderId="8" xfId="275" applyFont="1" applyBorder="1" applyAlignment="1" applyProtection="1">
      <alignment vertical="center"/>
      <protection hidden="1"/>
    </xf>
    <xf numFmtId="0" fontId="18" fillId="0" borderId="9" xfId="275" applyFont="1" applyBorder="1" applyAlignment="1" applyProtection="1">
      <alignment vertical="center"/>
      <protection hidden="1"/>
    </xf>
    <xf numFmtId="0" fontId="19" fillId="0" borderId="40" xfId="275" applyBorder="1" applyAlignment="1" applyProtection="1">
      <alignment vertical="center"/>
      <protection hidden="1"/>
    </xf>
    <xf numFmtId="0" fontId="19" fillId="0" borderId="41" xfId="275" applyBorder="1" applyAlignment="1" applyProtection="1">
      <alignment vertical="center"/>
      <protection hidden="1"/>
    </xf>
    <xf numFmtId="0" fontId="18" fillId="0" borderId="14" xfId="275" applyFont="1" applyBorder="1" applyAlignment="1" applyProtection="1">
      <alignment horizontal="left" vertical="center"/>
      <protection hidden="1"/>
    </xf>
    <xf numFmtId="175" fontId="68" fillId="0" borderId="0" xfId="25" applyNumberFormat="1" applyFont="1" applyAlignment="1">
      <alignment vertical="center"/>
    </xf>
    <xf numFmtId="0" fontId="69" fillId="0" borderId="0" xfId="0" applyFont="1" applyAlignment="1">
      <alignment horizontal="left" vertical="center"/>
    </xf>
    <xf numFmtId="175" fontId="18" fillId="0" borderId="0" xfId="25" applyNumberFormat="1" applyFont="1" applyAlignment="1">
      <alignment vertical="center"/>
    </xf>
    <xf numFmtId="0" fontId="70" fillId="0" borderId="0" xfId="0" applyFont="1" applyAlignment="1" applyProtection="1">
      <alignment horizontal="left" vertical="center" indent="2"/>
      <protection hidden="1"/>
    </xf>
    <xf numFmtId="0" fontId="71" fillId="0" borderId="0" xfId="0" applyFont="1" applyAlignment="1" applyProtection="1">
      <alignment horizontal="left" vertical="center" indent="2"/>
      <protection hidden="1"/>
    </xf>
    <xf numFmtId="0" fontId="71" fillId="0" borderId="0" xfId="0" applyFont="1" applyAlignment="1" applyProtection="1">
      <alignment horizontal="left" indent="2"/>
      <protection hidden="1"/>
    </xf>
    <xf numFmtId="0" fontId="70" fillId="0" borderId="0" xfId="25" applyFont="1" applyAlignment="1">
      <alignment vertical="center"/>
    </xf>
    <xf numFmtId="0" fontId="17" fillId="0" borderId="0" xfId="25" applyFont="1" applyAlignment="1">
      <alignment vertical="center"/>
    </xf>
    <xf numFmtId="0" fontId="72" fillId="0" borderId="0" xfId="25" applyFont="1" applyAlignment="1">
      <alignment vertical="top"/>
    </xf>
    <xf numFmtId="0" fontId="3" fillId="0" borderId="0" xfId="208" applyNumberFormat="1" applyFont="1" applyFill="1" applyBorder="1" applyAlignment="1" applyProtection="1">
      <alignment vertical="center"/>
      <protection hidden="1"/>
    </xf>
    <xf numFmtId="0" fontId="3" fillId="0" borderId="0" xfId="208" applyNumberFormat="1" applyFont="1" applyFill="1" applyBorder="1" applyAlignment="1" applyProtection="1">
      <alignment vertical="top"/>
      <protection hidden="1"/>
    </xf>
    <xf numFmtId="0" fontId="19" fillId="0" borderId="0" xfId="0" applyFont="1" applyAlignment="1" applyProtection="1">
      <alignment horizontal="justify" vertical="center"/>
      <protection hidden="1"/>
    </xf>
    <xf numFmtId="0" fontId="19" fillId="0" borderId="0" xfId="0" applyFont="1" applyAlignment="1" applyProtection="1">
      <alignment vertical="center"/>
      <protection hidden="1"/>
    </xf>
    <xf numFmtId="0" fontId="23" fillId="0" borderId="0" xfId="29" applyFont="1" applyAlignment="1" applyProtection="1">
      <alignment vertical="center"/>
      <protection hidden="1"/>
    </xf>
    <xf numFmtId="0" fontId="19" fillId="0" borderId="0" xfId="0" applyFont="1" applyAlignment="1" applyProtection="1">
      <alignment horizontal="left" vertical="center" indent="1"/>
      <protection hidden="1"/>
    </xf>
    <xf numFmtId="0" fontId="23" fillId="0" borderId="0" xfId="27" applyNumberFormat="1" applyFont="1" applyFill="1" applyBorder="1" applyAlignment="1" applyProtection="1">
      <alignment horizontal="justify" vertical="center" wrapText="1"/>
      <protection hidden="1"/>
    </xf>
    <xf numFmtId="0" fontId="73" fillId="0" borderId="0" xfId="0" applyFont="1" applyAlignment="1" applyProtection="1">
      <alignment horizontal="left" vertical="center" indent="2"/>
      <protection hidden="1"/>
    </xf>
    <xf numFmtId="0" fontId="19" fillId="0" borderId="0" xfId="29" applyFont="1" applyAlignment="1" applyProtection="1">
      <alignment vertical="top"/>
      <protection hidden="1"/>
    </xf>
    <xf numFmtId="0" fontId="23" fillId="0" borderId="0" xfId="29" applyFont="1" applyAlignment="1" applyProtection="1">
      <alignment vertical="top"/>
      <protection hidden="1"/>
    </xf>
    <xf numFmtId="0" fontId="19" fillId="0" borderId="0" xfId="208" applyFont="1" applyAlignment="1" applyProtection="1">
      <alignment vertical="center"/>
      <protection hidden="1"/>
    </xf>
    <xf numFmtId="0" fontId="19" fillId="0" borderId="0" xfId="208" applyFont="1" applyAlignment="1" applyProtection="1">
      <alignment vertical="center" wrapText="1"/>
      <protection hidden="1"/>
    </xf>
    <xf numFmtId="0" fontId="23" fillId="0" borderId="0" xfId="208" applyFont="1" applyAlignment="1" applyProtection="1">
      <alignment vertical="center"/>
      <protection hidden="1"/>
    </xf>
    <xf numFmtId="0" fontId="23" fillId="0" borderId="0" xfId="208" applyFont="1" applyAlignment="1" applyProtection="1">
      <alignment horizontal="right" vertical="center"/>
      <protection hidden="1"/>
    </xf>
    <xf numFmtId="0" fontId="19" fillId="0" borderId="0" xfId="0" applyFont="1" applyAlignment="1" applyProtection="1">
      <alignment vertical="top"/>
      <protection hidden="1"/>
    </xf>
    <xf numFmtId="164" fontId="19" fillId="0" borderId="0" xfId="7" applyFont="1" applyAlignment="1" applyProtection="1">
      <alignment vertical="top"/>
      <protection hidden="1"/>
    </xf>
    <xf numFmtId="0" fontId="23" fillId="0" borderId="0" xfId="0" applyFont="1" applyAlignment="1" applyProtection="1">
      <alignment horizontal="justify" vertical="center"/>
      <protection hidden="1"/>
    </xf>
    <xf numFmtId="175" fontId="23" fillId="0" borderId="0" xfId="0" applyNumberFormat="1" applyFont="1" applyAlignment="1" applyProtection="1">
      <alignment horizontal="justify" vertical="center"/>
      <protection hidden="1"/>
    </xf>
    <xf numFmtId="14" fontId="19" fillId="0" borderId="0" xfId="0" applyNumberFormat="1" applyFont="1" applyAlignment="1" applyProtection="1">
      <alignment horizontal="left" vertical="center"/>
      <protection hidden="1"/>
    </xf>
    <xf numFmtId="0" fontId="23" fillId="0" borderId="0" xfId="0" applyFont="1" applyAlignment="1" applyProtection="1">
      <alignment vertical="center" wrapText="1"/>
      <protection hidden="1"/>
    </xf>
    <xf numFmtId="0" fontId="23" fillId="0" borderId="0" xfId="0" applyFont="1" applyAlignment="1" applyProtection="1">
      <alignment horizontal="left" vertical="center"/>
      <protection hidden="1"/>
    </xf>
    <xf numFmtId="0" fontId="74" fillId="0" borderId="0" xfId="29" applyFont="1" applyAlignment="1" applyProtection="1">
      <alignment vertical="center"/>
      <protection hidden="1"/>
    </xf>
    <xf numFmtId="0" fontId="73" fillId="0" borderId="0" xfId="0" applyFont="1" applyAlignment="1" applyProtection="1">
      <alignment horizontal="left" vertical="center"/>
      <protection hidden="1"/>
    </xf>
    <xf numFmtId="0" fontId="23" fillId="0" borderId="0" xfId="29" applyFont="1" applyAlignment="1" applyProtection="1">
      <alignment horizontal="right" vertical="center"/>
      <protection hidden="1"/>
    </xf>
    <xf numFmtId="0" fontId="8" fillId="0" borderId="5" xfId="0" applyFont="1" applyBorder="1" applyAlignment="1" applyProtection="1">
      <alignment horizontal="left" vertical="center"/>
      <protection hidden="1"/>
    </xf>
    <xf numFmtId="0" fontId="75" fillId="0" borderId="0" xfId="275" applyFont="1" applyAlignment="1" applyProtection="1">
      <alignment vertical="center"/>
      <protection hidden="1"/>
    </xf>
    <xf numFmtId="0" fontId="17" fillId="0" borderId="0" xfId="28" applyFont="1" applyAlignment="1" applyProtection="1">
      <alignment horizontal="left" vertical="center" indent="1"/>
      <protection hidden="1"/>
    </xf>
    <xf numFmtId="0" fontId="0" fillId="0" borderId="0" xfId="0" applyAlignment="1" applyProtection="1">
      <alignment horizontal="left" vertical="top"/>
      <protection hidden="1"/>
    </xf>
    <xf numFmtId="0" fontId="0" fillId="0" borderId="0" xfId="0" applyAlignment="1" applyProtection="1">
      <alignment horizontal="right" vertical="top"/>
      <protection hidden="1"/>
    </xf>
    <xf numFmtId="0" fontId="76" fillId="0" borderId="0" xfId="208" applyNumberFormat="1" applyFont="1" applyFill="1" applyBorder="1" applyAlignment="1" applyProtection="1">
      <alignment vertical="top"/>
      <protection hidden="1"/>
    </xf>
    <xf numFmtId="43" fontId="19" fillId="0" borderId="0" xfId="0" applyNumberFormat="1" applyFont="1" applyAlignment="1" applyProtection="1">
      <alignment vertical="top"/>
      <protection hidden="1"/>
    </xf>
    <xf numFmtId="0" fontId="78" fillId="0" borderId="0" xfId="208" applyNumberFormat="1" applyFont="1" applyFill="1" applyBorder="1" applyAlignment="1" applyProtection="1">
      <alignment vertical="center"/>
      <protection hidden="1"/>
    </xf>
    <xf numFmtId="4" fontId="36" fillId="47" borderId="4" xfId="0" applyNumberFormat="1" applyFont="1" applyFill="1" applyBorder="1" applyAlignment="1" applyProtection="1">
      <alignment vertical="center"/>
      <protection hidden="1"/>
    </xf>
    <xf numFmtId="0" fontId="36" fillId="0" borderId="0" xfId="208" applyFont="1" applyBorder="1" applyAlignment="1" applyProtection="1">
      <alignment vertical="center"/>
      <protection hidden="1"/>
    </xf>
    <xf numFmtId="0" fontId="77" fillId="0" borderId="0" xfId="208" applyFont="1" applyBorder="1" applyAlignment="1" applyProtection="1">
      <alignment vertical="center" wrapText="1"/>
      <protection hidden="1"/>
    </xf>
    <xf numFmtId="0" fontId="77" fillId="0" borderId="0" xfId="208" applyFont="1" applyBorder="1" applyAlignment="1" applyProtection="1">
      <alignment vertical="center"/>
      <protection hidden="1"/>
    </xf>
    <xf numFmtId="4" fontId="59" fillId="38" borderId="11" xfId="28" applyNumberFormat="1" applyFont="1" applyFill="1" applyBorder="1" applyAlignment="1" applyProtection="1">
      <alignment horizontal="right" vertical="center" wrapText="1"/>
      <protection hidden="1"/>
    </xf>
    <xf numFmtId="0" fontId="60" fillId="38" borderId="4" xfId="28" applyFont="1" applyFill="1" applyBorder="1" applyAlignment="1" applyProtection="1">
      <alignment horizontal="center" vertical="center"/>
      <protection hidden="1"/>
    </xf>
    <xf numFmtId="175" fontId="73" fillId="0" borderId="0" xfId="0" applyNumberFormat="1" applyFont="1" applyAlignment="1" applyProtection="1">
      <alignment vertical="center"/>
      <protection hidden="1"/>
    </xf>
    <xf numFmtId="164" fontId="30" fillId="5" borderId="14" xfId="7" applyFont="1" applyFill="1" applyBorder="1" applyAlignment="1" applyProtection="1">
      <alignment horizontal="right" vertical="center"/>
      <protection hidden="1"/>
    </xf>
    <xf numFmtId="0" fontId="36" fillId="47" borderId="14" xfId="0" applyFont="1" applyFill="1" applyBorder="1" applyAlignment="1" applyProtection="1">
      <alignment vertical="center"/>
      <protection hidden="1"/>
    </xf>
    <xf numFmtId="0" fontId="8" fillId="0" borderId="0" xfId="0" applyFont="1" applyAlignment="1" applyProtection="1">
      <alignment horizontal="left" vertical="center"/>
      <protection hidden="1"/>
    </xf>
    <xf numFmtId="0" fontId="23" fillId="0" borderId="0" xfId="0" applyFont="1" applyAlignment="1" applyProtection="1">
      <alignment horizontal="center" vertical="center"/>
      <protection hidden="1"/>
    </xf>
    <xf numFmtId="0" fontId="23" fillId="0" borderId="0" xfId="0" applyFont="1" applyAlignment="1" applyProtection="1">
      <alignment horizontal="right" vertical="center"/>
      <protection hidden="1"/>
    </xf>
    <xf numFmtId="0" fontId="23" fillId="0" borderId="0" xfId="0" applyFont="1" applyAlignment="1" applyProtection="1">
      <alignment horizontal="center" vertical="center" wrapText="1"/>
      <protection hidden="1"/>
    </xf>
    <xf numFmtId="0" fontId="19" fillId="0" borderId="0" xfId="0" applyFont="1" applyAlignment="1" applyProtection="1">
      <alignment horizontal="center" vertical="center" wrapText="1"/>
      <protection hidden="1"/>
    </xf>
    <xf numFmtId="0" fontId="19" fillId="0" borderId="0" xfId="29" applyFont="1" applyAlignment="1" applyProtection="1">
      <alignment vertical="center" wrapText="1"/>
      <protection hidden="1"/>
    </xf>
    <xf numFmtId="0" fontId="23" fillId="0" borderId="0" xfId="29" applyFont="1" applyAlignment="1" applyProtection="1">
      <alignment vertical="top" wrapText="1"/>
      <protection hidden="1"/>
    </xf>
    <xf numFmtId="0" fontId="0" fillId="0" borderId="0" xfId="0" applyAlignment="1" applyProtection="1">
      <alignment vertical="top" wrapText="1"/>
      <protection hidden="1"/>
    </xf>
    <xf numFmtId="14" fontId="19" fillId="0" borderId="0" xfId="0" applyNumberFormat="1" applyFont="1" applyAlignment="1" applyProtection="1">
      <alignment horizontal="left" vertical="center" wrapText="1"/>
      <protection hidden="1"/>
    </xf>
    <xf numFmtId="0" fontId="19" fillId="0" borderId="0" xfId="0" applyFont="1" applyAlignment="1" applyProtection="1">
      <alignment vertical="center" wrapText="1"/>
      <protection hidden="1"/>
    </xf>
    <xf numFmtId="0" fontId="19" fillId="0" borderId="0" xfId="208" applyNumberFormat="1" applyFont="1" applyFill="1" applyBorder="1" applyAlignment="1" applyProtection="1">
      <alignment vertical="center" wrapText="1"/>
      <protection hidden="1"/>
    </xf>
    <xf numFmtId="0" fontId="18" fillId="0" borderId="12" xfId="28" applyFont="1" applyBorder="1" applyAlignment="1" applyProtection="1">
      <alignment horizontal="center" vertical="center"/>
      <protection hidden="1"/>
    </xf>
    <xf numFmtId="4" fontId="18" fillId="0" borderId="12" xfId="28" applyNumberFormat="1" applyFont="1" applyBorder="1" applyAlignment="1" applyProtection="1">
      <alignment vertical="center"/>
      <protection hidden="1"/>
    </xf>
    <xf numFmtId="4" fontId="18" fillId="50" borderId="13" xfId="28" applyNumberFormat="1" applyFont="1" applyFill="1" applyBorder="1" applyAlignment="1" applyProtection="1">
      <alignment vertical="center"/>
      <protection hidden="1"/>
    </xf>
    <xf numFmtId="4" fontId="18" fillId="50" borderId="12" xfId="28" applyNumberFormat="1" applyFont="1" applyFill="1" applyBorder="1" applyAlignment="1" applyProtection="1">
      <alignment vertical="center"/>
      <protection hidden="1"/>
    </xf>
    <xf numFmtId="0" fontId="17" fillId="0" borderId="11" xfId="28" applyFont="1" applyBorder="1" applyAlignment="1" applyProtection="1">
      <alignment horizontal="center" vertical="top" wrapText="1"/>
      <protection hidden="1"/>
    </xf>
    <xf numFmtId="0" fontId="17" fillId="0" borderId="11" xfId="28" applyFont="1" applyBorder="1" applyAlignment="1" applyProtection="1">
      <alignment horizontal="center" vertical="center" wrapText="1"/>
      <protection hidden="1"/>
    </xf>
    <xf numFmtId="0" fontId="17" fillId="0" borderId="12" xfId="28" applyFont="1" applyBorder="1" applyAlignment="1" applyProtection="1">
      <alignment horizontal="center" vertical="center"/>
      <protection hidden="1"/>
    </xf>
    <xf numFmtId="0" fontId="74" fillId="48" borderId="0" xfId="208" applyNumberFormat="1" applyFont="1" applyFill="1" applyBorder="1" applyAlignment="1" applyProtection="1">
      <alignment vertical="center"/>
      <protection hidden="1"/>
    </xf>
    <xf numFmtId="0" fontId="80" fillId="48" borderId="0" xfId="208" applyNumberFormat="1" applyFont="1" applyFill="1" applyBorder="1" applyAlignment="1" applyProtection="1">
      <alignment vertical="center"/>
      <protection hidden="1"/>
    </xf>
    <xf numFmtId="0" fontId="81" fillId="48" borderId="0" xfId="208" applyNumberFormat="1" applyFont="1" applyFill="1" applyBorder="1" applyAlignment="1" applyProtection="1">
      <alignment vertical="center"/>
      <protection hidden="1"/>
    </xf>
    <xf numFmtId="0" fontId="80" fillId="0" borderId="0" xfId="208" applyNumberFormat="1" applyFont="1" applyFill="1" applyBorder="1" applyAlignment="1" applyProtection="1">
      <alignment vertical="top"/>
      <protection hidden="1"/>
    </xf>
    <xf numFmtId="0" fontId="74" fillId="48" borderId="0" xfId="0" applyFont="1" applyFill="1" applyAlignment="1" applyProtection="1">
      <alignment vertical="center"/>
      <protection hidden="1"/>
    </xf>
    <xf numFmtId="0" fontId="82" fillId="48" borderId="0" xfId="0" applyFont="1" applyFill="1" applyAlignment="1" applyProtection="1">
      <alignment vertical="center"/>
      <protection hidden="1"/>
    </xf>
    <xf numFmtId="0" fontId="74" fillId="48" borderId="0" xfId="27" applyNumberFormat="1" applyFont="1" applyFill="1" applyBorder="1" applyAlignment="1" applyProtection="1">
      <alignment vertical="center"/>
      <protection hidden="1"/>
    </xf>
    <xf numFmtId="0" fontId="74" fillId="48" borderId="0" xfId="208" applyFont="1" applyFill="1" applyBorder="1" applyAlignment="1" applyProtection="1">
      <alignment vertical="center"/>
      <protection hidden="1"/>
    </xf>
    <xf numFmtId="0" fontId="73" fillId="48" borderId="0" xfId="0" applyFont="1" applyFill="1" applyAlignment="1" applyProtection="1">
      <alignment vertical="center" wrapText="1"/>
      <protection hidden="1"/>
    </xf>
    <xf numFmtId="0" fontId="80" fillId="0" borderId="0" xfId="208" applyNumberFormat="1" applyFont="1" applyFill="1" applyBorder="1" applyAlignment="1" applyProtection="1">
      <alignment vertical="center"/>
      <protection hidden="1"/>
    </xf>
    <xf numFmtId="0" fontId="74" fillId="48" borderId="0" xfId="0" applyFont="1" applyFill="1" applyAlignment="1" applyProtection="1">
      <alignment vertical="top"/>
      <protection hidden="1"/>
    </xf>
    <xf numFmtId="43" fontId="74" fillId="48" borderId="0" xfId="27" applyNumberFormat="1" applyFont="1" applyFill="1" applyBorder="1" applyProtection="1">
      <alignment vertical="top"/>
      <protection hidden="1"/>
    </xf>
    <xf numFmtId="43" fontId="83" fillId="48" borderId="0" xfId="27" applyNumberFormat="1" applyFont="1" applyFill="1" applyBorder="1" applyProtection="1">
      <alignment vertical="top"/>
      <protection hidden="1"/>
    </xf>
    <xf numFmtId="43" fontId="74" fillId="0" borderId="0" xfId="27" applyNumberFormat="1" applyFont="1" applyFill="1" applyBorder="1" applyProtection="1">
      <alignment vertical="top"/>
      <protection hidden="1"/>
    </xf>
    <xf numFmtId="0" fontId="84" fillId="48" borderId="0" xfId="0" applyFont="1" applyFill="1" applyAlignment="1" applyProtection="1">
      <alignment vertical="center"/>
      <protection hidden="1"/>
    </xf>
    <xf numFmtId="0" fontId="83" fillId="48" borderId="0" xfId="0" applyFont="1" applyFill="1" applyAlignment="1" applyProtection="1">
      <alignment vertical="center"/>
      <protection hidden="1"/>
    </xf>
    <xf numFmtId="0" fontId="85" fillId="48" borderId="0" xfId="208" applyFont="1" applyFill="1" applyBorder="1" applyAlignment="1" applyProtection="1">
      <alignment vertical="center"/>
      <protection hidden="1"/>
    </xf>
    <xf numFmtId="0" fontId="86" fillId="48" borderId="0" xfId="208" applyNumberFormat="1" applyFont="1" applyFill="1" applyBorder="1" applyAlignment="1" applyProtection="1">
      <alignment vertical="center"/>
      <protection hidden="1"/>
    </xf>
    <xf numFmtId="43" fontId="81" fillId="48" borderId="0" xfId="208" applyNumberFormat="1" applyFont="1" applyFill="1" applyBorder="1" applyAlignment="1" applyProtection="1">
      <alignment vertical="center"/>
      <protection hidden="1"/>
    </xf>
    <xf numFmtId="0" fontId="86" fillId="0" borderId="0" xfId="208" applyNumberFormat="1" applyFont="1" applyFill="1" applyBorder="1" applyAlignment="1" applyProtection="1">
      <alignment vertical="center"/>
      <protection hidden="1"/>
    </xf>
    <xf numFmtId="0" fontId="71" fillId="48" borderId="0" xfId="0" applyFont="1" applyFill="1" applyAlignment="1" applyProtection="1">
      <alignment vertical="top"/>
      <protection hidden="1"/>
    </xf>
    <xf numFmtId="0" fontId="83" fillId="48" borderId="0" xfId="0" applyFont="1" applyFill="1" applyAlignment="1" applyProtection="1">
      <alignment vertical="top"/>
      <protection hidden="1"/>
    </xf>
    <xf numFmtId="0" fontId="71" fillId="0" borderId="0" xfId="0" applyFont="1" applyAlignment="1" applyProtection="1">
      <alignment vertical="top"/>
      <protection hidden="1"/>
    </xf>
    <xf numFmtId="0" fontId="74" fillId="48" borderId="0" xfId="0" applyFont="1" applyFill="1" applyAlignment="1" applyProtection="1">
      <alignment horizontal="right" vertical="center"/>
      <protection hidden="1"/>
    </xf>
    <xf numFmtId="1" fontId="87" fillId="0" borderId="4" xfId="0" applyNumberFormat="1" applyFont="1" applyBorder="1" applyAlignment="1" applyProtection="1">
      <alignment horizontal="center" vertical="center"/>
      <protection hidden="1"/>
    </xf>
    <xf numFmtId="0" fontId="87" fillId="0" borderId="4" xfId="0" applyFont="1" applyBorder="1" applyAlignment="1" applyProtection="1">
      <alignment horizontal="center" vertical="center" wrapText="1"/>
      <protection hidden="1"/>
    </xf>
    <xf numFmtId="0" fontId="87" fillId="0" borderId="4" xfId="0" applyFont="1" applyBorder="1" applyAlignment="1" applyProtection="1">
      <alignment horizontal="center" vertical="center"/>
      <protection hidden="1"/>
    </xf>
    <xf numFmtId="0" fontId="87" fillId="0" borderId="14" xfId="0" applyFont="1" applyBorder="1" applyAlignment="1" applyProtection="1">
      <alignment horizontal="center" vertical="center"/>
      <protection hidden="1"/>
    </xf>
    <xf numFmtId="0" fontId="88" fillId="48" borderId="0" xfId="0" applyFont="1" applyFill="1" applyAlignment="1" applyProtection="1">
      <alignment horizontal="center" vertical="center"/>
      <protection hidden="1"/>
    </xf>
    <xf numFmtId="0" fontId="88" fillId="48" borderId="0" xfId="0" applyFont="1" applyFill="1" applyAlignment="1" applyProtection="1">
      <alignment horizontal="left" vertical="center" wrapText="1"/>
      <protection hidden="1"/>
    </xf>
    <xf numFmtId="0" fontId="88" fillId="0" borderId="0" xfId="208" applyNumberFormat="1" applyFont="1" applyFill="1" applyBorder="1" applyAlignment="1" applyProtection="1">
      <alignment vertical="center"/>
      <protection hidden="1"/>
    </xf>
    <xf numFmtId="0" fontId="87" fillId="0" borderId="0" xfId="208" applyNumberFormat="1" applyFont="1" applyFill="1" applyBorder="1" applyAlignment="1" applyProtection="1">
      <alignment vertical="top"/>
      <protection hidden="1"/>
    </xf>
    <xf numFmtId="0" fontId="19" fillId="0" borderId="0" xfId="27" applyNumberFormat="1" applyFont="1" applyFill="1" applyBorder="1" applyAlignment="1" applyProtection="1">
      <alignment horizontal="center" vertical="center"/>
      <protection hidden="1"/>
    </xf>
    <xf numFmtId="0" fontId="23" fillId="0" borderId="0" xfId="27" applyNumberFormat="1" applyFont="1" applyFill="1" applyBorder="1" applyAlignment="1" applyProtection="1">
      <alignment horizontal="center" vertical="center" wrapText="1"/>
      <protection hidden="1"/>
    </xf>
    <xf numFmtId="0" fontId="73" fillId="0" borderId="0" xfId="0" applyFont="1" applyAlignment="1" applyProtection="1">
      <alignment horizontal="center" vertical="center"/>
      <protection hidden="1"/>
    </xf>
    <xf numFmtId="0" fontId="19" fillId="0" borderId="0" xfId="29" applyFont="1" applyAlignment="1" applyProtection="1">
      <alignment horizontal="center" vertical="center"/>
      <protection hidden="1"/>
    </xf>
    <xf numFmtId="0" fontId="19" fillId="0" borderId="0" xfId="208" applyFont="1" applyAlignment="1" applyProtection="1">
      <alignment horizontal="center" vertical="center"/>
      <protection hidden="1"/>
    </xf>
    <xf numFmtId="0" fontId="77" fillId="0" borderId="0" xfId="208" applyFont="1" applyBorder="1" applyAlignment="1" applyProtection="1">
      <alignment horizontal="center" vertical="center"/>
      <protection hidden="1"/>
    </xf>
    <xf numFmtId="0" fontId="19" fillId="0" borderId="0" xfId="208" applyNumberFormat="1" applyFont="1" applyFill="1" applyBorder="1" applyAlignment="1" applyProtection="1">
      <alignment horizontal="center" vertical="center"/>
      <protection hidden="1"/>
    </xf>
    <xf numFmtId="0" fontId="19" fillId="0" borderId="0" xfId="27" applyNumberFormat="1" applyFont="1" applyFill="1" applyBorder="1" applyAlignment="1" applyProtection="1">
      <alignment horizontal="center" vertical="center" wrapText="1"/>
      <protection hidden="1"/>
    </xf>
    <xf numFmtId="0" fontId="74" fillId="0" borderId="0" xfId="29" applyFont="1" applyAlignment="1" applyProtection="1">
      <alignment horizontal="center" vertical="center"/>
      <protection hidden="1"/>
    </xf>
    <xf numFmtId="0" fontId="19" fillId="0" borderId="0" xfId="208" applyFont="1" applyAlignment="1" applyProtection="1">
      <alignment horizontal="center" vertical="center" wrapText="1"/>
      <protection hidden="1"/>
    </xf>
    <xf numFmtId="0" fontId="77" fillId="0" borderId="0" xfId="208" applyFont="1" applyBorder="1" applyAlignment="1" applyProtection="1">
      <alignment horizontal="center" vertical="center" wrapText="1"/>
      <protection hidden="1"/>
    </xf>
    <xf numFmtId="0" fontId="0" fillId="41" borderId="4" xfId="0" applyFill="1" applyBorder="1" applyAlignment="1" applyProtection="1">
      <alignment horizontal="center" vertical="center"/>
      <protection hidden="1"/>
    </xf>
    <xf numFmtId="164" fontId="0" fillId="0" borderId="4" xfId="7" applyFont="1" applyFill="1" applyBorder="1" applyAlignment="1">
      <alignment horizontal="center" vertical="center" wrapText="1"/>
    </xf>
    <xf numFmtId="0" fontId="0" fillId="0" borderId="4" xfId="0" applyBorder="1" applyAlignment="1">
      <alignment horizontal="center" vertical="center"/>
    </xf>
    <xf numFmtId="176" fontId="0" fillId="0" borderId="4" xfId="7" applyNumberFormat="1" applyFont="1" applyBorder="1" applyAlignment="1" applyProtection="1">
      <alignment horizontal="right" vertical="center"/>
      <protection hidden="1"/>
    </xf>
    <xf numFmtId="164" fontId="0" fillId="0" borderId="14" xfId="7" applyFont="1" applyFill="1" applyBorder="1" applyAlignment="1" applyProtection="1">
      <alignment horizontal="right" vertical="center"/>
      <protection hidden="1"/>
    </xf>
    <xf numFmtId="10" fontId="71" fillId="48" borderId="0" xfId="278" applyNumberFormat="1" applyFont="1" applyFill="1" applyBorder="1" applyAlignment="1" applyProtection="1">
      <alignment vertical="center"/>
      <protection hidden="1"/>
    </xf>
    <xf numFmtId="43" fontId="71" fillId="48" borderId="0" xfId="27" applyNumberFormat="1" applyFont="1" applyFill="1" applyBorder="1" applyAlignment="1" applyProtection="1">
      <alignment vertical="center"/>
      <protection hidden="1"/>
    </xf>
    <xf numFmtId="43" fontId="71" fillId="0" borderId="0" xfId="27" applyNumberFormat="1" applyFont="1" applyFill="1" applyBorder="1" applyAlignment="1" applyProtection="1">
      <alignment vertical="center"/>
      <protection hidden="1"/>
    </xf>
    <xf numFmtId="0" fontId="90" fillId="0" borderId="0" xfId="27" applyNumberFormat="1" applyFont="1" applyFill="1" applyBorder="1" applyAlignment="1" applyProtection="1">
      <alignment vertical="center"/>
      <protection hidden="1"/>
    </xf>
    <xf numFmtId="0" fontId="0" fillId="0" borderId="0" xfId="27" applyNumberFormat="1" applyFont="1" applyFill="1" applyBorder="1" applyAlignment="1" applyProtection="1">
      <alignment vertical="center"/>
      <protection hidden="1"/>
    </xf>
    <xf numFmtId="0" fontId="0" fillId="0" borderId="0" xfId="27" applyNumberFormat="1" applyFont="1" applyFill="1" applyBorder="1" applyAlignment="1" applyProtection="1">
      <alignment vertical="center" wrapText="1"/>
      <protection hidden="1"/>
    </xf>
    <xf numFmtId="1" fontId="0" fillId="3" borderId="4" xfId="27" applyNumberFormat="1" applyFont="1" applyFill="1" applyBorder="1" applyAlignment="1" applyProtection="1">
      <alignment horizontal="center" vertical="center"/>
      <protection locked="0" hidden="1"/>
    </xf>
    <xf numFmtId="1" fontId="87" fillId="0" borderId="3" xfId="0" applyNumberFormat="1" applyFont="1" applyBorder="1" applyAlignment="1" applyProtection="1">
      <alignment vertical="center"/>
      <protection hidden="1"/>
    </xf>
    <xf numFmtId="0" fontId="72" fillId="0" borderId="0" xfId="25" applyFont="1" applyAlignment="1">
      <alignment horizontal="center" vertical="top"/>
    </xf>
    <xf numFmtId="0" fontId="0" fillId="0" borderId="0" xfId="0" applyAlignment="1" applyProtection="1">
      <alignment horizontal="center" vertical="center"/>
      <protection hidden="1"/>
    </xf>
    <xf numFmtId="0" fontId="93" fillId="0" borderId="0" xfId="0" applyFont="1" applyAlignment="1">
      <alignment vertical="top" wrapText="1"/>
    </xf>
    <xf numFmtId="0" fontId="96" fillId="0" borderId="0" xfId="0" applyFont="1" applyAlignment="1">
      <alignment vertical="center" wrapText="1"/>
    </xf>
    <xf numFmtId="0" fontId="93" fillId="0" borderId="0" xfId="0" applyFont="1" applyAlignment="1">
      <alignment vertical="center" wrapText="1"/>
    </xf>
    <xf numFmtId="175" fontId="73" fillId="0" borderId="0" xfId="0" applyNumberFormat="1" applyFont="1" applyAlignment="1" applyProtection="1">
      <alignment horizontal="center" vertical="center"/>
      <protection hidden="1"/>
    </xf>
    <xf numFmtId="1" fontId="8" fillId="0" borderId="4" xfId="0" applyNumberFormat="1" applyFont="1" applyBorder="1" applyAlignment="1" applyProtection="1">
      <alignment horizontal="center" vertical="center"/>
      <protection hidden="1"/>
    </xf>
    <xf numFmtId="0" fontId="97" fillId="0" borderId="4" xfId="0" applyFont="1" applyBorder="1" applyAlignment="1">
      <alignment horizontal="center" vertical="center"/>
    </xf>
    <xf numFmtId="10" fontId="100" fillId="3" borderId="4" xfId="278" applyNumberFormat="1" applyFont="1" applyFill="1" applyBorder="1" applyAlignment="1" applyProtection="1">
      <alignment horizontal="center" vertical="center"/>
      <protection locked="0" hidden="1"/>
    </xf>
    <xf numFmtId="0" fontId="100" fillId="47" borderId="14" xfId="0" applyFont="1" applyFill="1" applyBorder="1" applyAlignment="1" applyProtection="1">
      <alignment vertical="center"/>
      <protection hidden="1"/>
    </xf>
    <xf numFmtId="0" fontId="101" fillId="48" borderId="0" xfId="0" applyFont="1" applyFill="1" applyAlignment="1" applyProtection="1">
      <alignment vertical="center"/>
      <protection hidden="1"/>
    </xf>
    <xf numFmtId="43" fontId="101" fillId="48" borderId="0" xfId="0" applyNumberFormat="1" applyFont="1" applyFill="1" applyAlignment="1" applyProtection="1">
      <alignment vertical="center"/>
      <protection hidden="1"/>
    </xf>
    <xf numFmtId="43" fontId="102" fillId="48" borderId="0" xfId="0" applyNumberFormat="1" applyFont="1" applyFill="1" applyAlignment="1" applyProtection="1">
      <alignment vertical="center"/>
      <protection hidden="1"/>
    </xf>
    <xf numFmtId="0" fontId="104" fillId="0" borderId="0" xfId="208" applyNumberFormat="1" applyFont="1" applyFill="1" applyBorder="1" applyAlignment="1" applyProtection="1">
      <alignment vertical="center"/>
      <protection hidden="1"/>
    </xf>
    <xf numFmtId="0" fontId="108" fillId="0" borderId="4" xfId="0" applyFont="1" applyBorder="1" applyAlignment="1">
      <alignment horizontal="center" vertical="center"/>
    </xf>
    <xf numFmtId="0" fontId="109" fillId="0" borderId="4" xfId="0" applyFont="1" applyBorder="1" applyAlignment="1">
      <alignment horizontal="center" vertical="center" wrapText="1"/>
    </xf>
    <xf numFmtId="0" fontId="109" fillId="0" borderId="4" xfId="0" applyFont="1" applyBorder="1" applyAlignment="1">
      <alignment horizontal="left" vertical="top" wrapText="1"/>
    </xf>
    <xf numFmtId="0" fontId="109" fillId="0" borderId="4" xfId="0" applyFont="1" applyBorder="1" applyAlignment="1">
      <alignment vertical="center"/>
    </xf>
    <xf numFmtId="0" fontId="109" fillId="0" borderId="4" xfId="0" applyFont="1" applyBorder="1" applyAlignment="1">
      <alignment wrapText="1"/>
    </xf>
    <xf numFmtId="0" fontId="110" fillId="0" borderId="4" xfId="108" applyFont="1" applyBorder="1" applyAlignment="1">
      <alignment horizontal="center" vertical="top"/>
    </xf>
    <xf numFmtId="0" fontId="109" fillId="0" borderId="4" xfId="0" applyFont="1" applyBorder="1" applyAlignment="1">
      <alignment horizontal="left" vertical="center" wrapText="1"/>
    </xf>
    <xf numFmtId="0" fontId="109" fillId="0" borderId="4" xfId="0" applyFont="1" applyBorder="1" applyAlignment="1">
      <alignment vertical="center" wrapText="1"/>
    </xf>
    <xf numFmtId="0" fontId="99" fillId="0" borderId="4" xfId="108" applyFont="1" applyBorder="1"/>
    <xf numFmtId="2" fontId="99" fillId="0" borderId="4" xfId="108" applyNumberFormat="1" applyFont="1" applyBorder="1"/>
    <xf numFmtId="167" fontId="99" fillId="0" borderId="4" xfId="108" applyNumberFormat="1" applyFont="1" applyBorder="1" applyAlignment="1">
      <alignment horizontal="center" vertical="center"/>
    </xf>
    <xf numFmtId="0" fontId="98" fillId="0" borderId="4" xfId="108" applyFont="1" applyBorder="1" applyAlignment="1">
      <alignment horizontal="center" vertical="center" wrapText="1"/>
    </xf>
    <xf numFmtId="0" fontId="3" fillId="0" borderId="0" xfId="208" applyNumberFormat="1" applyFont="1" applyFill="1" applyBorder="1" applyAlignment="1" applyProtection="1">
      <alignment vertical="center" wrapText="1"/>
      <protection hidden="1"/>
    </xf>
    <xf numFmtId="0" fontId="35" fillId="0" borderId="4" xfId="0" applyFont="1" applyBorder="1" applyAlignment="1">
      <alignment horizontal="left" vertical="center" wrapText="1"/>
    </xf>
    <xf numFmtId="0" fontId="114" fillId="0" borderId="4" xfId="0" applyFont="1" applyBorder="1" applyAlignment="1">
      <alignment horizontal="left" vertical="top" wrapText="1"/>
    </xf>
    <xf numFmtId="0" fontId="116" fillId="0" borderId="4" xfId="0" applyFont="1" applyBorder="1" applyAlignment="1">
      <alignment horizontal="center" vertical="top"/>
    </xf>
    <xf numFmtId="1" fontId="19" fillId="3" borderId="4" xfId="27" applyNumberFormat="1" applyFont="1" applyFill="1" applyBorder="1" applyAlignment="1" applyProtection="1">
      <alignment horizontal="center" vertical="center"/>
      <protection locked="0" hidden="1"/>
    </xf>
    <xf numFmtId="0" fontId="98" fillId="0" borderId="4" xfId="108" applyFont="1" applyBorder="1" applyAlignment="1">
      <alignment horizontal="justify" vertical="center"/>
    </xf>
    <xf numFmtId="0" fontId="120" fillId="0" borderId="4" xfId="0" applyFont="1" applyBorder="1"/>
    <xf numFmtId="9" fontId="19" fillId="0" borderId="4" xfId="27" applyNumberFormat="1" applyFont="1" applyFill="1" applyBorder="1" applyAlignment="1" applyProtection="1">
      <alignment horizontal="center" vertical="center"/>
      <protection locked="0" hidden="1"/>
    </xf>
    <xf numFmtId="44" fontId="19" fillId="3" borderId="4" xfId="27" applyNumberFormat="1" applyFont="1" applyFill="1" applyBorder="1" applyAlignment="1" applyProtection="1">
      <alignment horizontal="center" vertical="center"/>
      <protection locked="0" hidden="1"/>
    </xf>
    <xf numFmtId="1" fontId="19" fillId="0" borderId="4" xfId="0" applyNumberFormat="1" applyFont="1" applyBorder="1" applyAlignment="1" applyProtection="1">
      <alignment horizontal="center" vertical="center" wrapText="1"/>
      <protection hidden="1"/>
    </xf>
    <xf numFmtId="0" fontId="3" fillId="0" borderId="4" xfId="0" applyFont="1" applyBorder="1"/>
    <xf numFmtId="0" fontId="119" fillId="0" borderId="4" xfId="0" applyFont="1" applyBorder="1" applyAlignment="1">
      <alignment horizontal="center" vertical="center"/>
    </xf>
    <xf numFmtId="0" fontId="3" fillId="0" borderId="4" xfId="0" applyFont="1" applyBorder="1" applyAlignment="1">
      <alignment horizontal="center" vertical="center"/>
    </xf>
    <xf numFmtId="0" fontId="19" fillId="0" borderId="4" xfId="0" applyFont="1" applyBorder="1" applyAlignment="1">
      <alignment horizontal="center" vertical="center" wrapText="1"/>
    </xf>
    <xf numFmtId="1" fontId="121" fillId="0" borderId="4" xfId="0" applyNumberFormat="1" applyFont="1" applyBorder="1" applyAlignment="1">
      <alignment horizontal="center" vertical="center"/>
    </xf>
    <xf numFmtId="0" fontId="19" fillId="41" borderId="4" xfId="0" applyFont="1" applyFill="1" applyBorder="1" applyAlignment="1" applyProtection="1">
      <alignment horizontal="center" vertical="center"/>
      <protection hidden="1"/>
    </xf>
    <xf numFmtId="167" fontId="23" fillId="0" borderId="0" xfId="0" applyNumberFormat="1" applyFont="1" applyAlignment="1" applyProtection="1">
      <alignment horizontal="center" vertical="center"/>
      <protection hidden="1"/>
    </xf>
    <xf numFmtId="167" fontId="19" fillId="0" borderId="0" xfId="0" applyNumberFormat="1" applyFont="1" applyAlignment="1" applyProtection="1">
      <alignment horizontal="center" vertical="center"/>
      <protection hidden="1"/>
    </xf>
    <xf numFmtId="167" fontId="19" fillId="0" borderId="0" xfId="27" applyNumberFormat="1" applyFont="1" applyFill="1" applyBorder="1" applyAlignment="1" applyProtection="1">
      <alignment horizontal="center" vertical="center"/>
      <protection hidden="1"/>
    </xf>
    <xf numFmtId="167" fontId="23" fillId="0" borderId="0" xfId="29" applyNumberFormat="1" applyFont="1" applyAlignment="1" applyProtection="1">
      <alignment horizontal="center" vertical="center"/>
      <protection hidden="1"/>
    </xf>
    <xf numFmtId="167" fontId="19" fillId="0" borderId="0" xfId="29" applyNumberFormat="1" applyFont="1" applyAlignment="1" applyProtection="1">
      <alignment horizontal="center" vertical="center"/>
      <protection hidden="1"/>
    </xf>
    <xf numFmtId="167" fontId="3" fillId="0" borderId="0" xfId="208" applyNumberFormat="1" applyFont="1" applyFill="1" applyBorder="1" applyAlignment="1" applyProtection="1">
      <alignment vertical="center"/>
      <protection hidden="1"/>
    </xf>
    <xf numFmtId="167" fontId="23" fillId="0" borderId="0" xfId="0" applyNumberFormat="1" applyFont="1" applyAlignment="1" applyProtection="1">
      <alignment horizontal="center" vertical="center" wrapText="1"/>
      <protection hidden="1"/>
    </xf>
    <xf numFmtId="177" fontId="89" fillId="41" borderId="4" xfId="0" applyNumberFormat="1" applyFont="1" applyFill="1" applyBorder="1" applyAlignment="1">
      <alignment horizontal="center" vertical="center"/>
    </xf>
    <xf numFmtId="167" fontId="0" fillId="0" borderId="4" xfId="0" applyNumberFormat="1" applyBorder="1" applyAlignment="1">
      <alignment horizontal="center" vertical="center"/>
    </xf>
    <xf numFmtId="0" fontId="111" fillId="0" borderId="4" xfId="0" applyFont="1" applyBorder="1" applyAlignment="1">
      <alignment horizontal="center" vertical="center" wrapText="1"/>
    </xf>
    <xf numFmtId="0" fontId="35" fillId="0" borderId="4" xfId="0" applyFont="1" applyBorder="1" applyAlignment="1">
      <alignment horizontal="center" vertical="center"/>
    </xf>
    <xf numFmtId="0" fontId="35" fillId="0" borderId="4" xfId="0" applyFont="1" applyBorder="1" applyAlignment="1">
      <alignment horizontal="center" vertical="center" wrapText="1"/>
    </xf>
    <xf numFmtId="167" fontId="19" fillId="0" borderId="0" xfId="208" applyNumberFormat="1" applyFont="1" applyFill="1" applyBorder="1" applyAlignment="1" applyProtection="1">
      <alignment horizontal="center" vertical="center"/>
      <protection hidden="1"/>
    </xf>
    <xf numFmtId="0" fontId="117" fillId="0" borderId="4" xfId="0" applyFont="1" applyBorder="1" applyAlignment="1" applyProtection="1">
      <alignment horizontal="center" vertical="center"/>
      <protection hidden="1"/>
    </xf>
    <xf numFmtId="0" fontId="97" fillId="0" borderId="4" xfId="0" applyFont="1" applyBorder="1" applyAlignment="1">
      <alignment horizontal="left" vertical="top" wrapText="1"/>
    </xf>
    <xf numFmtId="0" fontId="0" fillId="0" borderId="4" xfId="0" applyBorder="1" applyAlignment="1">
      <alignment horizontal="left" wrapText="1"/>
    </xf>
    <xf numFmtId="44" fontId="19" fillId="0" borderId="4" xfId="7" applyNumberFormat="1" applyFont="1" applyFill="1" applyBorder="1" applyAlignment="1" applyProtection="1">
      <alignment horizontal="center" vertical="center"/>
      <protection locked="0" hidden="1"/>
    </xf>
    <xf numFmtId="0" fontId="98" fillId="0" borderId="4" xfId="108" applyFont="1" applyBorder="1" applyAlignment="1">
      <alignment horizontal="center" vertical="center"/>
    </xf>
    <xf numFmtId="167" fontId="98" fillId="0" borderId="4" xfId="108" applyNumberFormat="1" applyFont="1" applyBorder="1" applyAlignment="1">
      <alignment horizontal="center" vertical="center"/>
    </xf>
    <xf numFmtId="0" fontId="116" fillId="0" borderId="4" xfId="0" applyFont="1" applyBorder="1" applyAlignment="1">
      <alignment horizontal="center" vertical="center" wrapText="1"/>
    </xf>
    <xf numFmtId="2" fontId="35" fillId="0" borderId="4" xfId="0" applyNumberFormat="1" applyFont="1" applyBorder="1" applyAlignment="1">
      <alignment horizontal="center" vertical="center"/>
    </xf>
    <xf numFmtId="0" fontId="99" fillId="0" borderId="4" xfId="108" applyFont="1" applyBorder="1" applyAlignment="1">
      <alignment horizontal="center"/>
    </xf>
    <xf numFmtId="0" fontId="3" fillId="0" borderId="4" xfId="0" applyFont="1" applyBorder="1" applyAlignment="1">
      <alignment horizontal="left" vertical="center"/>
    </xf>
    <xf numFmtId="0" fontId="122" fillId="0" borderId="4" xfId="0" applyFont="1" applyBorder="1" applyAlignment="1">
      <alignment horizontal="center" vertical="center"/>
    </xf>
    <xf numFmtId="167" fontId="23" fillId="6" borderId="4" xfId="27" applyNumberFormat="1" applyFont="1" applyFill="1" applyBorder="1" applyAlignment="1" applyProtection="1">
      <alignment horizontal="center" vertical="center"/>
      <protection hidden="1"/>
    </xf>
    <xf numFmtId="167" fontId="23" fillId="0" borderId="0" xfId="27" applyNumberFormat="1" applyFont="1" applyFill="1" applyBorder="1" applyAlignment="1" applyProtection="1">
      <alignment horizontal="center" vertical="center" wrapText="1"/>
      <protection hidden="1"/>
    </xf>
    <xf numFmtId="167" fontId="19" fillId="0" borderId="0" xfId="208" applyNumberFormat="1" applyFont="1" applyAlignment="1" applyProtection="1">
      <alignment horizontal="center" vertical="center"/>
      <protection hidden="1"/>
    </xf>
    <xf numFmtId="43" fontId="0" fillId="0" borderId="4" xfId="279" applyFont="1" applyFill="1" applyBorder="1" applyAlignment="1">
      <alignment horizontal="center" vertical="center" wrapText="1"/>
    </xf>
    <xf numFmtId="167" fontId="77" fillId="0" borderId="0" xfId="208" applyNumberFormat="1" applyFont="1" applyBorder="1" applyAlignment="1" applyProtection="1">
      <alignment horizontal="center" vertical="center"/>
      <protection hidden="1"/>
    </xf>
    <xf numFmtId="167" fontId="35" fillId="0" borderId="4" xfId="0" applyNumberFormat="1" applyFont="1" applyBorder="1" applyAlignment="1">
      <alignment horizontal="center" vertical="center"/>
    </xf>
    <xf numFmtId="44" fontId="19" fillId="3" borderId="4" xfId="27" applyNumberFormat="1" applyFont="1" applyFill="1" applyBorder="1" applyAlignment="1" applyProtection="1">
      <alignment horizontal="center" vertical="center" wrapText="1"/>
      <protection locked="0" hidden="1"/>
    </xf>
    <xf numFmtId="9" fontId="19" fillId="0" borderId="4" xfId="0" applyNumberFormat="1" applyFont="1" applyBorder="1" applyAlignment="1" applyProtection="1">
      <alignment horizontal="center" vertical="center"/>
      <protection hidden="1"/>
    </xf>
    <xf numFmtId="43" fontId="0" fillId="0" borderId="4" xfId="281" applyFont="1" applyFill="1" applyBorder="1" applyAlignment="1">
      <alignment horizontal="center" vertical="center" wrapText="1"/>
    </xf>
    <xf numFmtId="0" fontId="97" fillId="0" borderId="4" xfId="0" applyFont="1" applyBorder="1" applyAlignment="1">
      <alignment horizontal="center" vertical="center" wrapText="1"/>
    </xf>
    <xf numFmtId="49" fontId="0" fillId="2" borderId="4" xfId="275" applyNumberFormat="1" applyFont="1" applyFill="1" applyBorder="1" applyAlignment="1" applyProtection="1">
      <alignment vertical="center"/>
      <protection locked="0"/>
    </xf>
    <xf numFmtId="49" fontId="0" fillId="2" borderId="4" xfId="275" applyNumberFormat="1" applyFont="1" applyFill="1" applyBorder="1" applyAlignment="1" applyProtection="1">
      <alignment horizontal="center" vertical="center"/>
      <protection locked="0"/>
    </xf>
    <xf numFmtId="178" fontId="0" fillId="2" borderId="4" xfId="275" applyNumberFormat="1" applyFont="1" applyFill="1" applyBorder="1" applyAlignment="1" applyProtection="1">
      <alignment vertical="center"/>
      <protection locked="0"/>
    </xf>
    <xf numFmtId="0" fontId="114" fillId="0" borderId="4" xfId="0" applyFont="1" applyBorder="1" applyAlignment="1">
      <alignment horizontal="center" vertical="center"/>
    </xf>
    <xf numFmtId="0" fontId="7" fillId="0" borderId="4" xfId="0" applyFont="1" applyBorder="1" applyAlignment="1">
      <alignment horizontal="center" vertical="center"/>
    </xf>
    <xf numFmtId="0" fontId="20" fillId="0" borderId="4" xfId="108" applyFont="1" applyBorder="1" applyAlignment="1">
      <alignment horizontal="center" vertical="center"/>
    </xf>
    <xf numFmtId="0" fontId="114" fillId="0" borderId="4" xfId="0" applyFont="1" applyBorder="1" applyAlignment="1">
      <alignment horizontal="center" vertical="center" wrapText="1"/>
    </xf>
    <xf numFmtId="0" fontId="124" fillId="0" borderId="4" xfId="0" applyFont="1" applyBorder="1" applyAlignment="1">
      <alignment horizontal="center" vertical="center"/>
    </xf>
    <xf numFmtId="0" fontId="0" fillId="0" borderId="4" xfId="0" applyBorder="1" applyAlignment="1" applyProtection="1">
      <alignment horizontal="center" vertical="center"/>
      <protection hidden="1"/>
    </xf>
    <xf numFmtId="9" fontId="0" fillId="0" borderId="4" xfId="0" applyNumberFormat="1" applyBorder="1" applyAlignment="1" applyProtection="1">
      <alignment horizontal="center" vertical="center"/>
      <protection hidden="1"/>
    </xf>
    <xf numFmtId="0" fontId="125" fillId="0" borderId="4" xfId="0" applyFont="1" applyBorder="1" applyAlignment="1">
      <alignment horizontal="center" vertical="center" wrapText="1"/>
    </xf>
    <xf numFmtId="0" fontId="125" fillId="0" borderId="4" xfId="0" applyFont="1" applyBorder="1" applyAlignment="1">
      <alignment horizontal="center" vertical="center"/>
    </xf>
    <xf numFmtId="0" fontId="23" fillId="0" borderId="4" xfId="0" applyFont="1" applyBorder="1" applyAlignment="1" applyProtection="1">
      <alignment horizontal="center" vertical="center" wrapText="1"/>
      <protection hidden="1"/>
    </xf>
    <xf numFmtId="9" fontId="118" fillId="0" borderId="4" xfId="0" applyNumberFormat="1" applyFont="1" applyBorder="1" applyAlignment="1">
      <alignment horizontal="center" vertical="center"/>
    </xf>
    <xf numFmtId="0" fontId="77" fillId="0" borderId="0" xfId="208" applyFont="1" applyFill="1" applyBorder="1" applyAlignment="1" applyProtection="1">
      <alignment vertical="center"/>
      <protection hidden="1"/>
    </xf>
    <xf numFmtId="164" fontId="19" fillId="0" borderId="4" xfId="7" applyFont="1" applyFill="1" applyBorder="1" applyAlignment="1" applyProtection="1">
      <alignment horizontal="center" vertical="center"/>
      <protection hidden="1"/>
    </xf>
    <xf numFmtId="0" fontId="19" fillId="0" borderId="4" xfId="0" applyFont="1" applyBorder="1"/>
    <xf numFmtId="0" fontId="108" fillId="41" borderId="4" xfId="0" applyFont="1" applyFill="1" applyBorder="1" applyAlignment="1">
      <alignment horizontal="left" vertical="center" wrapText="1"/>
    </xf>
    <xf numFmtId="164" fontId="23" fillId="5" borderId="4" xfId="7" applyFont="1" applyFill="1" applyBorder="1" applyAlignment="1" applyProtection="1">
      <alignment horizontal="right" vertical="center"/>
      <protection hidden="1"/>
    </xf>
    <xf numFmtId="0" fontId="23" fillId="0" borderId="4" xfId="208" applyFont="1" applyBorder="1" applyAlignment="1" applyProtection="1">
      <alignment vertical="center"/>
      <protection hidden="1"/>
    </xf>
    <xf numFmtId="0" fontId="19" fillId="0" borderId="4" xfId="208" applyFont="1" applyBorder="1" applyAlignment="1" applyProtection="1">
      <alignment vertical="center" wrapText="1"/>
      <protection hidden="1"/>
    </xf>
    <xf numFmtId="0" fontId="19" fillId="0" borderId="4" xfId="208" applyFont="1" applyBorder="1" applyAlignment="1" applyProtection="1">
      <alignment vertical="center"/>
      <protection hidden="1"/>
    </xf>
    <xf numFmtId="0" fontId="19" fillId="0" borderId="4" xfId="208" applyFont="1" applyFill="1" applyBorder="1" applyAlignment="1" applyProtection="1">
      <alignment vertical="center"/>
      <protection hidden="1"/>
    </xf>
    <xf numFmtId="0" fontId="36" fillId="47" borderId="4" xfId="0" applyFont="1" applyFill="1" applyBorder="1" applyAlignment="1" applyProtection="1">
      <alignment vertical="center"/>
      <protection hidden="1"/>
    </xf>
    <xf numFmtId="0" fontId="92" fillId="0" borderId="0" xfId="0" applyFont="1" applyAlignment="1">
      <alignment horizontal="center" vertical="center"/>
    </xf>
    <xf numFmtId="0" fontId="7" fillId="0" borderId="0" xfId="274" applyFont="1" applyAlignment="1">
      <alignment horizontal="left" vertical="center" wrapText="1"/>
    </xf>
    <xf numFmtId="0" fontId="8" fillId="6" borderId="14" xfId="28" applyFont="1" applyFill="1" applyBorder="1" applyAlignment="1" applyProtection="1">
      <alignment horizontal="center" vertical="center"/>
      <protection hidden="1"/>
    </xf>
    <xf numFmtId="0" fontId="8" fillId="6" borderId="3" xfId="28" applyFont="1" applyFill="1" applyBorder="1" applyAlignment="1" applyProtection="1">
      <alignment horizontal="center" vertical="center"/>
      <protection hidden="1"/>
    </xf>
    <xf numFmtId="0" fontId="8" fillId="6" borderId="15" xfId="28" applyFont="1" applyFill="1" applyBorder="1" applyAlignment="1" applyProtection="1">
      <alignment horizontal="center" vertical="center"/>
      <protection hidden="1"/>
    </xf>
    <xf numFmtId="0" fontId="21" fillId="0" borderId="21" xfId="28" applyFont="1" applyBorder="1" applyAlignment="1" applyProtection="1">
      <alignment horizontal="justify" vertical="center"/>
      <protection hidden="1"/>
    </xf>
    <xf numFmtId="0" fontId="21" fillId="0" borderId="19" xfId="28" applyFont="1" applyBorder="1" applyAlignment="1" applyProtection="1">
      <alignment horizontal="justify" vertical="center"/>
      <protection hidden="1"/>
    </xf>
    <xf numFmtId="0" fontId="31" fillId="0" borderId="16" xfId="28" applyFont="1" applyBorder="1" applyAlignment="1" applyProtection="1">
      <alignment horizontal="center" vertical="center" wrapText="1"/>
      <protection hidden="1"/>
    </xf>
    <xf numFmtId="0" fontId="31" fillId="0" borderId="28" xfId="28" applyFont="1" applyBorder="1" applyAlignment="1" applyProtection="1">
      <alignment horizontal="center" vertical="center" wrapText="1"/>
      <protection hidden="1"/>
    </xf>
    <xf numFmtId="0" fontId="31" fillId="0" borderId="17" xfId="28" applyFont="1" applyBorder="1" applyAlignment="1" applyProtection="1">
      <alignment horizontal="center" vertical="center" wrapText="1"/>
      <protection hidden="1"/>
    </xf>
    <xf numFmtId="0" fontId="31" fillId="0" borderId="18" xfId="28" applyFont="1" applyBorder="1" applyAlignment="1" applyProtection="1">
      <alignment horizontal="center" vertical="center" wrapText="1"/>
      <protection hidden="1"/>
    </xf>
    <xf numFmtId="0" fontId="31" fillId="0" borderId="21" xfId="28" applyFont="1" applyBorder="1" applyAlignment="1" applyProtection="1">
      <alignment horizontal="center" vertical="center" wrapText="1"/>
      <protection hidden="1"/>
    </xf>
    <xf numFmtId="0" fontId="31" fillId="0" borderId="19" xfId="28" applyFont="1" applyBorder="1" applyAlignment="1" applyProtection="1">
      <alignment horizontal="center" vertical="center" wrapText="1"/>
      <protection hidden="1"/>
    </xf>
    <xf numFmtId="0" fontId="24" fillId="0" borderId="6" xfId="28" applyFont="1" applyBorder="1" applyAlignment="1" applyProtection="1">
      <alignment horizontal="right" vertical="center"/>
      <protection hidden="1"/>
    </xf>
    <xf numFmtId="0" fontId="24" fillId="0" borderId="0" xfId="28" applyFont="1" applyAlignment="1" applyProtection="1">
      <alignment horizontal="right" vertical="center"/>
      <protection hidden="1"/>
    </xf>
    <xf numFmtId="0" fontId="22" fillId="0" borderId="6" xfId="28" applyFont="1" applyBorder="1" applyAlignment="1" applyProtection="1">
      <alignment horizontal="right" vertical="center"/>
      <protection hidden="1"/>
    </xf>
    <xf numFmtId="0" fontId="22" fillId="0" borderId="0" xfId="28" applyFont="1" applyAlignment="1" applyProtection="1">
      <alignment horizontal="right" vertical="center"/>
      <protection hidden="1"/>
    </xf>
    <xf numFmtId="0" fontId="25" fillId="0" borderId="4" xfId="28" applyFont="1" applyBorder="1" applyAlignment="1" applyProtection="1">
      <alignment horizontal="center" vertical="center"/>
      <protection hidden="1"/>
    </xf>
    <xf numFmtId="0" fontId="19" fillId="0" borderId="4" xfId="28" applyFont="1" applyBorder="1" applyAlignment="1" applyProtection="1">
      <alignment horizontal="center" vertical="center"/>
      <protection hidden="1"/>
    </xf>
    <xf numFmtId="0" fontId="36" fillId="0" borderId="11" xfId="28" applyFont="1" applyBorder="1" applyAlignment="1" applyProtection="1">
      <alignment horizontal="center" vertical="center" textRotation="180"/>
      <protection hidden="1"/>
    </xf>
    <xf numFmtId="0" fontId="36" fillId="0" borderId="12" xfId="28" applyFont="1" applyBorder="1" applyAlignment="1" applyProtection="1">
      <alignment horizontal="center" vertical="center" textRotation="180"/>
      <protection hidden="1"/>
    </xf>
    <xf numFmtId="0" fontId="36" fillId="0" borderId="13" xfId="28" applyFont="1" applyBorder="1" applyAlignment="1" applyProtection="1">
      <alignment horizontal="center" vertical="center" textRotation="180"/>
      <protection hidden="1"/>
    </xf>
    <xf numFmtId="0" fontId="40" fillId="0" borderId="11" xfId="28" applyFont="1" applyBorder="1" applyAlignment="1" applyProtection="1">
      <alignment horizontal="center" vertical="center" textRotation="90" wrapText="1"/>
      <protection hidden="1"/>
    </xf>
    <xf numFmtId="0" fontId="40" fillId="0" borderId="12" xfId="28" applyFont="1" applyBorder="1" applyAlignment="1" applyProtection="1">
      <alignment horizontal="center" vertical="center" textRotation="90" wrapText="1"/>
      <protection hidden="1"/>
    </xf>
    <xf numFmtId="0" fontId="40" fillId="0" borderId="13" xfId="28" applyFont="1" applyBorder="1" applyAlignment="1" applyProtection="1">
      <alignment horizontal="center" vertical="center" textRotation="90" wrapText="1"/>
      <protection hidden="1"/>
    </xf>
    <xf numFmtId="0" fontId="24" fillId="0" borderId="8" xfId="28" applyFont="1" applyBorder="1" applyAlignment="1" applyProtection="1">
      <alignment horizontal="right" vertical="center"/>
      <protection hidden="1"/>
    </xf>
    <xf numFmtId="0" fontId="24" fillId="0" borderId="5" xfId="28" applyFont="1" applyBorder="1" applyAlignment="1" applyProtection="1">
      <alignment horizontal="right" vertical="center"/>
      <protection hidden="1"/>
    </xf>
    <xf numFmtId="0" fontId="22" fillId="0" borderId="25" xfId="28" applyFont="1" applyBorder="1" applyAlignment="1" applyProtection="1">
      <alignment horizontal="right" vertical="center"/>
      <protection hidden="1"/>
    </xf>
    <xf numFmtId="0" fontId="22" fillId="0" borderId="10" xfId="28" applyFont="1" applyBorder="1" applyAlignment="1" applyProtection="1">
      <alignment horizontal="right" vertical="center"/>
      <protection hidden="1"/>
    </xf>
    <xf numFmtId="0" fontId="58" fillId="39" borderId="3" xfId="28" applyFont="1" applyFill="1" applyBorder="1" applyAlignment="1" applyProtection="1">
      <alignment horizontal="left" vertical="center" wrapText="1"/>
      <protection hidden="1"/>
    </xf>
    <xf numFmtId="0" fontId="58" fillId="39" borderId="15" xfId="28" applyFont="1" applyFill="1" applyBorder="1" applyAlignment="1" applyProtection="1">
      <alignment horizontal="left" vertical="center" wrapText="1"/>
      <protection hidden="1"/>
    </xf>
    <xf numFmtId="0" fontId="8" fillId="6" borderId="14" xfId="20" applyFont="1" applyFill="1" applyBorder="1" applyAlignment="1" applyProtection="1">
      <alignment horizontal="center" vertical="center"/>
      <protection hidden="1"/>
    </xf>
    <xf numFmtId="0" fontId="8" fillId="6" borderId="3" xfId="20" applyFont="1" applyFill="1" applyBorder="1" applyAlignment="1" applyProtection="1">
      <alignment horizontal="center" vertical="center"/>
      <protection hidden="1"/>
    </xf>
    <xf numFmtId="0" fontId="8" fillId="6" borderId="15" xfId="20" applyFont="1" applyFill="1" applyBorder="1" applyAlignment="1" applyProtection="1">
      <alignment horizontal="center" vertical="center"/>
      <protection hidden="1"/>
    </xf>
    <xf numFmtId="0" fontId="21" fillId="0" borderId="0" xfId="0" applyFont="1" applyAlignment="1" applyProtection="1">
      <alignment horizontal="left" vertical="top"/>
      <protection hidden="1"/>
    </xf>
    <xf numFmtId="0" fontId="65" fillId="43" borderId="21" xfId="0" applyFont="1" applyFill="1" applyBorder="1" applyAlignment="1" applyProtection="1">
      <alignment horizontal="center" vertical="center"/>
      <protection hidden="1"/>
    </xf>
    <xf numFmtId="0" fontId="17" fillId="43" borderId="0" xfId="0" applyFont="1" applyFill="1" applyAlignment="1" applyProtection="1">
      <alignment horizontal="center" vertical="center" wrapText="1"/>
      <protection hidden="1"/>
    </xf>
    <xf numFmtId="0" fontId="0" fillId="2" borderId="16" xfId="275" applyFont="1" applyFill="1" applyBorder="1" applyAlignment="1" applyProtection="1">
      <alignment horizontal="left" vertical="center"/>
      <protection locked="0"/>
    </xf>
    <xf numFmtId="0" fontId="18" fillId="2" borderId="28" xfId="275" applyFont="1" applyFill="1" applyBorder="1" applyAlignment="1" applyProtection="1">
      <alignment horizontal="left" vertical="center"/>
      <protection locked="0"/>
    </xf>
    <xf numFmtId="0" fontId="18" fillId="2" borderId="17" xfId="275" applyFont="1" applyFill="1" applyBorder="1" applyAlignment="1" applyProtection="1">
      <alignment horizontal="left" vertical="center"/>
      <protection locked="0"/>
    </xf>
    <xf numFmtId="0" fontId="17" fillId="42" borderId="25" xfId="28" applyFont="1" applyFill="1" applyBorder="1" applyAlignment="1" applyProtection="1">
      <alignment horizontal="center" vertical="center" wrapText="1"/>
      <protection hidden="1"/>
    </xf>
    <xf numFmtId="0" fontId="17" fillId="42" borderId="10" xfId="28" applyFont="1" applyFill="1" applyBorder="1" applyAlignment="1" applyProtection="1">
      <alignment horizontal="center" vertical="center" wrapText="1"/>
      <protection hidden="1"/>
    </xf>
    <xf numFmtId="0" fontId="17" fillId="0" borderId="0" xfId="275" applyFont="1" applyAlignment="1" applyProtection="1">
      <alignment horizontal="center" vertical="center"/>
      <protection hidden="1"/>
    </xf>
    <xf numFmtId="0" fontId="17" fillId="44" borderId="3" xfId="28" applyFont="1" applyFill="1" applyBorder="1" applyAlignment="1" applyProtection="1">
      <alignment horizontal="center" vertical="center"/>
      <protection hidden="1"/>
    </xf>
    <xf numFmtId="0" fontId="7" fillId="2" borderId="14" xfId="275" applyFont="1" applyFill="1" applyBorder="1" applyAlignment="1" applyProtection="1">
      <alignment horizontal="center" vertical="center"/>
      <protection locked="0"/>
    </xf>
    <xf numFmtId="0" fontId="7" fillId="2" borderId="3" xfId="275" applyFont="1" applyFill="1" applyBorder="1" applyAlignment="1" applyProtection="1">
      <alignment horizontal="center" vertical="center"/>
      <protection locked="0"/>
    </xf>
    <xf numFmtId="0" fontId="7" fillId="2" borderId="15" xfId="275" applyFont="1" applyFill="1" applyBorder="1" applyAlignment="1" applyProtection="1">
      <alignment horizontal="center" vertical="center"/>
      <protection locked="0"/>
    </xf>
    <xf numFmtId="0" fontId="18" fillId="2" borderId="25" xfId="275" applyFont="1" applyFill="1" applyBorder="1" applyAlignment="1" applyProtection="1">
      <alignment horizontal="center" vertical="center" wrapText="1"/>
      <protection locked="0"/>
    </xf>
    <xf numFmtId="0" fontId="18" fillId="2" borderId="10" xfId="275" applyFont="1" applyFill="1" applyBorder="1" applyAlignment="1" applyProtection="1">
      <alignment horizontal="center" vertical="center" wrapText="1"/>
      <protection locked="0"/>
    </xf>
    <xf numFmtId="0" fontId="18" fillId="2" borderId="26" xfId="275" applyFont="1" applyFill="1" applyBorder="1" applyAlignment="1" applyProtection="1">
      <alignment horizontal="center" vertical="center" wrapText="1"/>
      <protection locked="0"/>
    </xf>
    <xf numFmtId="0" fontId="67" fillId="0" borderId="39" xfId="277" applyFont="1" applyBorder="1" applyAlignment="1" applyProtection="1">
      <alignment horizontal="left" vertical="center" wrapText="1"/>
      <protection hidden="1"/>
    </xf>
    <xf numFmtId="0" fontId="18" fillId="2" borderId="39" xfId="276" applyFont="1" applyFill="1" applyBorder="1" applyAlignment="1" applyProtection="1">
      <alignment horizontal="center" vertical="center"/>
      <protection locked="0" hidden="1"/>
    </xf>
    <xf numFmtId="0" fontId="67" fillId="0" borderId="8" xfId="277" applyFont="1" applyBorder="1" applyAlignment="1" applyProtection="1">
      <alignment horizontal="left" vertical="center" wrapText="1"/>
      <protection hidden="1"/>
    </xf>
    <xf numFmtId="0" fontId="67" fillId="0" borderId="9" xfId="277" applyFont="1" applyBorder="1" applyAlignment="1" applyProtection="1">
      <alignment horizontal="left" vertical="center" wrapText="1"/>
      <protection hidden="1"/>
    </xf>
    <xf numFmtId="0" fontId="67" fillId="0" borderId="8" xfId="277" applyFont="1" applyBorder="1" applyAlignment="1" applyProtection="1">
      <alignment horizontal="center" vertical="center" wrapText="1"/>
      <protection hidden="1"/>
    </xf>
    <xf numFmtId="0" fontId="67" fillId="0" borderId="5" xfId="277" applyFont="1" applyBorder="1" applyAlignment="1" applyProtection="1">
      <alignment horizontal="center" vertical="center" wrapText="1"/>
      <protection hidden="1"/>
    </xf>
    <xf numFmtId="0" fontId="67" fillId="0" borderId="14" xfId="277" applyFont="1" applyBorder="1" applyAlignment="1" applyProtection="1">
      <alignment horizontal="left" vertical="center" wrapText="1"/>
      <protection hidden="1"/>
    </xf>
    <xf numFmtId="0" fontId="67" fillId="0" borderId="15" xfId="277" applyFont="1" applyBorder="1" applyAlignment="1" applyProtection="1">
      <alignment horizontal="left" vertical="center" wrapText="1"/>
      <protection hidden="1"/>
    </xf>
    <xf numFmtId="0" fontId="19" fillId="2" borderId="16" xfId="275" applyFill="1" applyBorder="1" applyAlignment="1" applyProtection="1">
      <alignment horizontal="left" vertical="center"/>
      <protection locked="0"/>
    </xf>
    <xf numFmtId="0" fontId="19" fillId="2" borderId="28" xfId="275" applyFill="1" applyBorder="1" applyAlignment="1" applyProtection="1">
      <alignment horizontal="left" vertical="center"/>
      <protection locked="0"/>
    </xf>
    <xf numFmtId="0" fontId="72" fillId="0" borderId="0" xfId="25" applyFont="1" applyAlignment="1">
      <alignment horizontal="center" vertical="center"/>
    </xf>
    <xf numFmtId="0" fontId="96" fillId="0" borderId="0" xfId="0" applyFont="1" applyAlignment="1">
      <alignment horizontal="center" vertical="center" wrapText="1"/>
    </xf>
    <xf numFmtId="0" fontId="30" fillId="0" borderId="0" xfId="25" quotePrefix="1" applyFont="1" applyAlignment="1">
      <alignment horizontal="center" vertical="center"/>
    </xf>
    <xf numFmtId="0" fontId="18" fillId="0" borderId="27" xfId="0" applyFont="1" applyBorder="1" applyAlignment="1">
      <alignment horizontal="justify" vertical="center" wrapText="1"/>
    </xf>
    <xf numFmtId="0" fontId="18" fillId="0" borderId="29" xfId="0" applyFont="1" applyBorder="1" applyAlignment="1">
      <alignment horizontal="left" vertical="center" indent="2"/>
    </xf>
    <xf numFmtId="0" fontId="18" fillId="0" borderId="0" xfId="0" applyFont="1" applyAlignment="1">
      <alignment horizontal="left" vertical="center" indent="2"/>
    </xf>
    <xf numFmtId="179" fontId="68" fillId="0" borderId="0" xfId="25" applyNumberFormat="1" applyFont="1" applyAlignment="1">
      <alignment horizontal="left" vertical="center" indent="1"/>
    </xf>
    <xf numFmtId="0" fontId="0" fillId="2" borderId="21" xfId="0" applyFill="1" applyBorder="1" applyAlignment="1" applyProtection="1">
      <alignment horizontal="left" vertical="center"/>
      <protection locked="0"/>
    </xf>
    <xf numFmtId="0" fontId="18" fillId="2" borderId="21" xfId="0" applyFont="1" applyFill="1" applyBorder="1" applyAlignment="1" applyProtection="1">
      <alignment horizontal="left" vertical="center"/>
      <protection locked="0"/>
    </xf>
    <xf numFmtId="0" fontId="18" fillId="0" borderId="27" xfId="0" applyFont="1" applyBorder="1" applyAlignment="1">
      <alignment horizontal="left" vertical="center" indent="2"/>
    </xf>
    <xf numFmtId="49" fontId="68" fillId="0" borderId="0" xfId="25" applyNumberFormat="1" applyFont="1" applyAlignment="1">
      <alignment horizontal="left" vertical="center" indent="1"/>
    </xf>
    <xf numFmtId="0" fontId="0" fillId="0" borderId="0" xfId="25" applyFont="1" applyAlignment="1">
      <alignment horizontal="justify" vertical="top"/>
    </xf>
    <xf numFmtId="0" fontId="18" fillId="0" borderId="0" xfId="25" applyFont="1" applyAlignment="1">
      <alignment horizontal="justify" vertical="top"/>
    </xf>
    <xf numFmtId="0" fontId="18" fillId="0" borderId="21" xfId="0" applyFont="1" applyBorder="1" applyAlignment="1">
      <alignment horizontal="left" vertical="center" indent="2"/>
    </xf>
    <xf numFmtId="0" fontId="18" fillId="0" borderId="0" xfId="0" applyFont="1" applyAlignment="1">
      <alignment horizontal="left" vertical="center" wrapText="1" indent="2"/>
    </xf>
    <xf numFmtId="0" fontId="0" fillId="0" borderId="0" xfId="0" applyAlignment="1">
      <alignment horizontal="left" vertical="top" wrapText="1"/>
    </xf>
    <xf numFmtId="0" fontId="17" fillId="4" borderId="5" xfId="25" applyFont="1" applyFill="1" applyBorder="1" applyAlignment="1">
      <alignment horizontal="center" vertical="center" wrapText="1"/>
    </xf>
    <xf numFmtId="0" fontId="17" fillId="0" borderId="0" xfId="25" applyFont="1" applyAlignment="1">
      <alignment horizontal="justify" vertical="center"/>
    </xf>
    <xf numFmtId="0" fontId="17" fillId="6" borderId="0" xfId="25" applyFont="1" applyFill="1" applyAlignment="1">
      <alignment horizontal="center" vertical="center"/>
    </xf>
    <xf numFmtId="0" fontId="17" fillId="0" borderId="0" xfId="25" applyFont="1" applyAlignment="1">
      <alignment horizontal="justify" vertical="top"/>
    </xf>
    <xf numFmtId="0" fontId="18" fillId="0" borderId="0" xfId="25" applyFont="1" applyAlignment="1">
      <alignment horizontal="justify" vertical="center"/>
    </xf>
    <xf numFmtId="0" fontId="17" fillId="0" borderId="0" xfId="25" applyFont="1" applyAlignment="1">
      <alignment horizontal="right" vertical="center"/>
    </xf>
    <xf numFmtId="0" fontId="93" fillId="0" borderId="0" xfId="0" applyFont="1" applyAlignment="1">
      <alignment horizontal="left" vertical="top" wrapText="1"/>
    </xf>
    <xf numFmtId="0" fontId="23" fillId="0" borderId="0" xfId="0" applyFont="1" applyAlignment="1" applyProtection="1">
      <alignment horizontal="left" vertical="center" wrapText="1"/>
      <protection hidden="1"/>
    </xf>
    <xf numFmtId="0" fontId="74" fillId="0" borderId="0" xfId="29" applyFont="1" applyAlignment="1" applyProtection="1">
      <alignment horizontal="center" vertical="center"/>
      <protection hidden="1"/>
    </xf>
    <xf numFmtId="175" fontId="73" fillId="0" borderId="0" xfId="0" applyNumberFormat="1" applyFont="1" applyAlignment="1" applyProtection="1">
      <alignment horizontal="center" vertical="center"/>
      <protection hidden="1"/>
    </xf>
    <xf numFmtId="49" fontId="73" fillId="0" borderId="0" xfId="0" applyNumberFormat="1" applyFont="1" applyAlignment="1" applyProtection="1">
      <alignment horizontal="center" vertical="center"/>
      <protection hidden="1"/>
    </xf>
    <xf numFmtId="49" fontId="73" fillId="0" borderId="0" xfId="0" applyNumberFormat="1" applyFont="1" applyAlignment="1" applyProtection="1">
      <alignment horizontal="center" vertical="center" wrapText="1"/>
      <protection hidden="1"/>
    </xf>
    <xf numFmtId="164" fontId="36" fillId="45" borderId="0" xfId="0" applyNumberFormat="1" applyFont="1" applyFill="1" applyAlignment="1" applyProtection="1">
      <alignment horizontal="left" vertical="top"/>
      <protection hidden="1"/>
    </xf>
    <xf numFmtId="0" fontId="36" fillId="45" borderId="0" xfId="0" applyFont="1" applyFill="1" applyAlignment="1" applyProtection="1">
      <alignment horizontal="left" vertical="top"/>
      <protection hidden="1"/>
    </xf>
    <xf numFmtId="0" fontId="8" fillId="0" borderId="0" xfId="0" applyFont="1" applyAlignment="1" applyProtection="1">
      <alignment horizontal="left" vertical="center" wrapText="1"/>
      <protection hidden="1"/>
    </xf>
    <xf numFmtId="0" fontId="8" fillId="0" borderId="0" xfId="0" applyFont="1" applyAlignment="1" applyProtection="1">
      <alignment horizontal="center" vertical="center" wrapText="1"/>
      <protection hidden="1"/>
    </xf>
    <xf numFmtId="0" fontId="0" fillId="0" borderId="0" xfId="0" applyAlignment="1" applyProtection="1">
      <alignment horizontal="center" vertical="center"/>
      <protection hidden="1"/>
    </xf>
    <xf numFmtId="1" fontId="8" fillId="0" borderId="14" xfId="0" applyNumberFormat="1" applyFont="1" applyBorder="1" applyAlignment="1" applyProtection="1">
      <alignment horizontal="center" vertical="center"/>
      <protection hidden="1"/>
    </xf>
    <xf numFmtId="1" fontId="8" fillId="0" borderId="3" xfId="0" applyNumberFormat="1" applyFont="1" applyBorder="1" applyAlignment="1" applyProtection="1">
      <alignment horizontal="center" vertical="center"/>
      <protection hidden="1"/>
    </xf>
    <xf numFmtId="169" fontId="91" fillId="5" borderId="14" xfId="0" applyNumberFormat="1" applyFont="1" applyFill="1" applyBorder="1" applyAlignment="1" applyProtection="1">
      <alignment horizontal="center" vertical="center" wrapText="1"/>
      <protection hidden="1"/>
    </xf>
    <xf numFmtId="169" fontId="91" fillId="5" borderId="3" xfId="0" applyNumberFormat="1" applyFont="1" applyFill="1" applyBorder="1" applyAlignment="1" applyProtection="1">
      <alignment horizontal="center" vertical="center" wrapText="1"/>
      <protection hidden="1"/>
    </xf>
    <xf numFmtId="169" fontId="91" fillId="5" borderId="15" xfId="0" applyNumberFormat="1" applyFont="1" applyFill="1" applyBorder="1" applyAlignment="1" applyProtection="1">
      <alignment horizontal="center" vertical="center" wrapText="1"/>
      <protection hidden="1"/>
    </xf>
    <xf numFmtId="10" fontId="100" fillId="2" borderId="0" xfId="278" applyNumberFormat="1" applyFont="1" applyFill="1" applyBorder="1" applyAlignment="1" applyProtection="1">
      <alignment horizontal="center" vertical="center" wrapText="1"/>
      <protection hidden="1"/>
    </xf>
    <xf numFmtId="0" fontId="30" fillId="46" borderId="0" xfId="0" applyFont="1" applyFill="1" applyAlignment="1" applyProtection="1">
      <alignment horizontal="center" vertical="center"/>
      <protection hidden="1"/>
    </xf>
    <xf numFmtId="0" fontId="105" fillId="47" borderId="14" xfId="0" applyFont="1" applyFill="1" applyBorder="1" applyAlignment="1" applyProtection="1">
      <alignment horizontal="left" vertical="center" wrapText="1"/>
      <protection hidden="1"/>
    </xf>
    <xf numFmtId="0" fontId="105" fillId="47" borderId="3" xfId="0" applyFont="1" applyFill="1" applyBorder="1" applyAlignment="1" applyProtection="1">
      <alignment horizontal="left" vertical="center" wrapText="1"/>
      <protection hidden="1"/>
    </xf>
    <xf numFmtId="0" fontId="105" fillId="47" borderId="3" xfId="0" applyFont="1" applyFill="1" applyBorder="1" applyAlignment="1" applyProtection="1">
      <alignment horizontal="center" vertical="center" wrapText="1"/>
      <protection hidden="1"/>
    </xf>
    <xf numFmtId="0" fontId="105" fillId="47" borderId="15" xfId="0" applyFont="1" applyFill="1" applyBorder="1" applyAlignment="1" applyProtection="1">
      <alignment horizontal="left" vertical="center" wrapText="1"/>
      <protection hidden="1"/>
    </xf>
    <xf numFmtId="0" fontId="8" fillId="47" borderId="14" xfId="0" applyFont="1" applyFill="1" applyBorder="1" applyAlignment="1" applyProtection="1">
      <alignment horizontal="left" vertical="center"/>
      <protection hidden="1"/>
    </xf>
    <xf numFmtId="0" fontId="8" fillId="47" borderId="3" xfId="0" applyFont="1" applyFill="1" applyBorder="1" applyAlignment="1" applyProtection="1">
      <alignment horizontal="left" vertical="center"/>
      <protection hidden="1"/>
    </xf>
    <xf numFmtId="0" fontId="8" fillId="47" borderId="3" xfId="0" applyFont="1" applyFill="1" applyBorder="1" applyAlignment="1" applyProtection="1">
      <alignment horizontal="center" vertical="center"/>
      <protection hidden="1"/>
    </xf>
    <xf numFmtId="0" fontId="8" fillId="47" borderId="15" xfId="0" applyFont="1" applyFill="1" applyBorder="1" applyAlignment="1" applyProtection="1">
      <alignment horizontal="left" vertical="center"/>
      <protection hidden="1"/>
    </xf>
    <xf numFmtId="0" fontId="35" fillId="0" borderId="4" xfId="0" applyFont="1" applyBorder="1" applyAlignment="1">
      <alignment horizontal="center" vertical="center"/>
    </xf>
    <xf numFmtId="0" fontId="35" fillId="0" borderId="4" xfId="0" applyFont="1" applyBorder="1" applyAlignment="1">
      <alignment horizontal="center" vertical="center" wrapText="1"/>
    </xf>
    <xf numFmtId="2" fontId="35" fillId="0" borderId="4" xfId="0" applyNumberFormat="1" applyFont="1" applyBorder="1" applyAlignment="1">
      <alignment horizontal="center" vertical="center" wrapText="1"/>
    </xf>
    <xf numFmtId="164" fontId="103" fillId="45" borderId="0" xfId="7" applyFont="1" applyFill="1" applyBorder="1" applyAlignment="1" applyProtection="1">
      <alignment horizontal="left" vertical="top"/>
      <protection hidden="1"/>
    </xf>
    <xf numFmtId="0" fontId="8" fillId="47" borderId="4" xfId="0" applyFont="1" applyFill="1" applyBorder="1" applyAlignment="1" applyProtection="1">
      <alignment horizontal="center" vertical="center"/>
      <protection hidden="1"/>
    </xf>
    <xf numFmtId="169" fontId="123" fillId="5" borderId="4" xfId="0" applyNumberFormat="1" applyFont="1" applyFill="1" applyBorder="1" applyAlignment="1" applyProtection="1">
      <alignment horizontal="center" vertical="center" wrapText="1"/>
      <protection hidden="1"/>
    </xf>
    <xf numFmtId="1" fontId="23" fillId="0" borderId="4" xfId="0" applyNumberFormat="1" applyFont="1" applyBorder="1" applyAlignment="1" applyProtection="1">
      <alignment horizontal="center" vertical="center"/>
      <protection hidden="1"/>
    </xf>
    <xf numFmtId="0" fontId="0" fillId="0" borderId="0" xfId="0" applyAlignment="1" applyProtection="1">
      <alignment horizontal="left" vertical="top" wrapText="1"/>
      <protection hidden="1"/>
    </xf>
    <xf numFmtId="0" fontId="0" fillId="0" borderId="0" xfId="0" applyAlignment="1" applyProtection="1">
      <alignment horizontal="left" vertical="top"/>
      <protection hidden="1"/>
    </xf>
    <xf numFmtId="49" fontId="73" fillId="0" borderId="0" xfId="0" applyNumberFormat="1" applyFont="1" applyAlignment="1" applyProtection="1">
      <alignment horizontal="left" vertical="center" wrapText="1"/>
      <protection hidden="1"/>
    </xf>
    <xf numFmtId="0" fontId="59" fillId="38" borderId="4" xfId="28" applyFont="1" applyFill="1" applyBorder="1" applyAlignment="1" applyProtection="1">
      <alignment horizontal="left" vertical="center" wrapText="1"/>
      <protection hidden="1"/>
    </xf>
    <xf numFmtId="0" fontId="0" fillId="0" borderId="0" xfId="28" applyFont="1" applyAlignment="1" applyProtection="1">
      <alignment horizontal="center" vertical="center"/>
      <protection hidden="1"/>
    </xf>
    <xf numFmtId="0" fontId="0" fillId="0" borderId="22" xfId="28" applyFont="1" applyBorder="1" applyAlignment="1" applyProtection="1">
      <alignment horizontal="justify" vertical="center" wrapText="1"/>
      <protection hidden="1"/>
    </xf>
    <xf numFmtId="0" fontId="18" fillId="0" borderId="23" xfId="28" applyFont="1" applyBorder="1" applyAlignment="1" applyProtection="1">
      <alignment horizontal="justify" vertical="center" wrapText="1"/>
      <protection hidden="1"/>
    </xf>
    <xf numFmtId="0" fontId="18" fillId="0" borderId="24" xfId="28" applyFont="1" applyBorder="1" applyAlignment="1" applyProtection="1">
      <alignment horizontal="justify" vertical="center" wrapText="1"/>
      <protection hidden="1"/>
    </xf>
    <xf numFmtId="0" fontId="17" fillId="49" borderId="20" xfId="28" applyFont="1" applyFill="1" applyBorder="1" applyAlignment="1" applyProtection="1">
      <alignment horizontal="left" vertical="center" wrapText="1"/>
      <protection hidden="1"/>
    </xf>
    <xf numFmtId="0" fontId="17" fillId="0" borderId="0" xfId="28" applyFont="1" applyAlignment="1" applyProtection="1">
      <alignment vertical="center" wrapText="1"/>
      <protection hidden="1"/>
    </xf>
    <xf numFmtId="0" fontId="79" fillId="40" borderId="0" xfId="28" applyFont="1" applyFill="1" applyAlignment="1" applyProtection="1">
      <alignment horizontal="center" vertical="center"/>
      <protection hidden="1"/>
    </xf>
    <xf numFmtId="0" fontId="17" fillId="0" borderId="14" xfId="28" applyFont="1" applyBorder="1" applyAlignment="1" applyProtection="1">
      <alignment horizontal="center" vertical="center" wrapText="1"/>
      <protection hidden="1"/>
    </xf>
    <xf numFmtId="0" fontId="17" fillId="0" borderId="3" xfId="28" applyFont="1" applyBorder="1" applyAlignment="1" applyProtection="1">
      <alignment horizontal="center" vertical="center" wrapText="1"/>
      <protection hidden="1"/>
    </xf>
    <xf numFmtId="0" fontId="17" fillId="0" borderId="15" xfId="28" applyFont="1" applyBorder="1" applyAlignment="1" applyProtection="1">
      <alignment horizontal="center" vertical="center" wrapText="1"/>
      <protection hidden="1"/>
    </xf>
  </cellXfs>
  <cellStyles count="348">
    <cellStyle name="20% - Accent1" xfId="226" builtinId="30" customBuiltin="1"/>
    <cellStyle name="20% - Accent1 2" xfId="324" xr:uid="{917D994A-E0F2-474C-8336-724A28EADCFA}"/>
    <cellStyle name="20% - Accent2" xfId="230" builtinId="34" customBuiltin="1"/>
    <cellStyle name="20% - Accent2 2" xfId="326" xr:uid="{62B1F507-5F28-41FE-864E-C8B54AECD487}"/>
    <cellStyle name="20% - Accent3" xfId="234" builtinId="38" customBuiltin="1"/>
    <cellStyle name="20% - Accent3 2" xfId="328" xr:uid="{F7B73E7E-D781-4FED-AE3D-39AA59DEDA1B}"/>
    <cellStyle name="20% - Accent4" xfId="238" builtinId="42" customBuiltin="1"/>
    <cellStyle name="20% - Accent4 2" xfId="330" xr:uid="{140A57FF-105B-4281-AB92-5865916950ED}"/>
    <cellStyle name="20% - Accent5" xfId="242" builtinId="46" customBuiltin="1"/>
    <cellStyle name="20% - Accent5 2" xfId="332" xr:uid="{7E242EF9-3041-4A29-9E4E-AA74ADA8F61E}"/>
    <cellStyle name="20% - Accent6" xfId="246" builtinId="50" customBuiltin="1"/>
    <cellStyle name="20% - Accent6 2" xfId="334" xr:uid="{41962128-3663-4A3C-90D8-7A7A4DF1AF0E}"/>
    <cellStyle name="40% - Accent1" xfId="227" builtinId="31" customBuiltin="1"/>
    <cellStyle name="40% - Accent1 2" xfId="325" xr:uid="{23EA9998-35EA-4AB0-A577-D65C94BF6F7C}"/>
    <cellStyle name="40% - Accent2" xfId="231" builtinId="35" customBuiltin="1"/>
    <cellStyle name="40% - Accent2 2" xfId="327" xr:uid="{8027B17C-B817-4102-809E-39DA189627DD}"/>
    <cellStyle name="40% - Accent3" xfId="235" builtinId="39" customBuiltin="1"/>
    <cellStyle name="40% - Accent3 2" xfId="329" xr:uid="{E2667636-0E8F-4AE6-B20D-168D6D51FDBD}"/>
    <cellStyle name="40% - Accent4" xfId="239" builtinId="43" customBuiltin="1"/>
    <cellStyle name="40% - Accent4 2" xfId="331" xr:uid="{9539A1C1-AA2B-4E9C-AF09-CA3FD0F83CAF}"/>
    <cellStyle name="40% - Accent5" xfId="243" builtinId="47" customBuiltin="1"/>
    <cellStyle name="40% - Accent5 2" xfId="333" xr:uid="{13D25C05-53DB-4573-BEF7-D47B6A9A9818}"/>
    <cellStyle name="40% - Accent6" xfId="247" builtinId="51" customBuiltin="1"/>
    <cellStyle name="40% - Accent6 2" xfId="335" xr:uid="{6A2D852C-098F-41E8-9430-FEFD68BF7378}"/>
    <cellStyle name="60% - Accent1" xfId="228" builtinId="32" customBuiltin="1"/>
    <cellStyle name="60% - Accent2" xfId="232" builtinId="36" customBuiltin="1"/>
    <cellStyle name="60% - Accent3" xfId="236" builtinId="40" customBuiltin="1"/>
    <cellStyle name="60% - Accent4" xfId="240" builtinId="44" customBuiltin="1"/>
    <cellStyle name="60% - Accent5" xfId="244" builtinId="48" customBuiltin="1"/>
    <cellStyle name="60% - Accent6" xfId="248" builtinId="52" customBuiltin="1"/>
    <cellStyle name="75" xfId="1" xr:uid="{00000000-0005-0000-0000-000012000000}"/>
    <cellStyle name="75 2" xfId="35" xr:uid="{00000000-0005-0000-0000-000013000000}"/>
    <cellStyle name="75 2 2" xfId="36" xr:uid="{00000000-0005-0000-0000-000014000000}"/>
    <cellStyle name="75 3" xfId="37" xr:uid="{00000000-0005-0000-0000-000015000000}"/>
    <cellStyle name="75 4" xfId="38" xr:uid="{00000000-0005-0000-0000-000016000000}"/>
    <cellStyle name="Accent1" xfId="225" builtinId="29" customBuiltin="1"/>
    <cellStyle name="Accent2" xfId="229" builtinId="33" customBuiltin="1"/>
    <cellStyle name="Accent3" xfId="233" builtinId="37" customBuiltin="1"/>
    <cellStyle name="Accent4" xfId="237" builtinId="41" customBuiltin="1"/>
    <cellStyle name="Accent5" xfId="241" builtinId="45" customBuiltin="1"/>
    <cellStyle name="Accent6" xfId="245" builtinId="49" customBuiltin="1"/>
    <cellStyle name="ÅëÈ­ [0]_±âÅ¸" xfId="2" xr:uid="{00000000-0005-0000-0000-00001D000000}"/>
    <cellStyle name="ÅëÈ­_±âÅ¸" xfId="3" xr:uid="{00000000-0005-0000-0000-00001E000000}"/>
    <cellStyle name="ÄÞ¸¶ [0]_±âÅ¸" xfId="4" xr:uid="{00000000-0005-0000-0000-00001F000000}"/>
    <cellStyle name="ÄÞ¸¶_±âÅ¸" xfId="5" xr:uid="{00000000-0005-0000-0000-000020000000}"/>
    <cellStyle name="Bad" xfId="215" builtinId="27" customBuiltin="1"/>
    <cellStyle name="Ç¥ÁØ_¿¬°£´©°è¿¹»ó" xfId="6" xr:uid="{00000000-0005-0000-0000-000022000000}"/>
    <cellStyle name="Calculation" xfId="219" builtinId="22" customBuiltin="1"/>
    <cellStyle name="Check Cell" xfId="221" builtinId="23" customBuiltin="1"/>
    <cellStyle name="Comma" xfId="7" builtinId="3"/>
    <cellStyle name="Comma  - Style1" xfId="8" xr:uid="{00000000-0005-0000-0000-000026000000}"/>
    <cellStyle name="Comma  - Style1 2" xfId="39" xr:uid="{00000000-0005-0000-0000-000027000000}"/>
    <cellStyle name="Comma  - Style2" xfId="9" xr:uid="{00000000-0005-0000-0000-000028000000}"/>
    <cellStyle name="Comma  - Style2 2" xfId="40" xr:uid="{00000000-0005-0000-0000-000029000000}"/>
    <cellStyle name="Comma  - Style3" xfId="10" xr:uid="{00000000-0005-0000-0000-00002A000000}"/>
    <cellStyle name="Comma  - Style3 2" xfId="41" xr:uid="{00000000-0005-0000-0000-00002B000000}"/>
    <cellStyle name="Comma  - Style4" xfId="11" xr:uid="{00000000-0005-0000-0000-00002C000000}"/>
    <cellStyle name="Comma  - Style4 2" xfId="42" xr:uid="{00000000-0005-0000-0000-00002D000000}"/>
    <cellStyle name="Comma  - Style5" xfId="12" xr:uid="{00000000-0005-0000-0000-00002E000000}"/>
    <cellStyle name="Comma  - Style5 2" xfId="43" xr:uid="{00000000-0005-0000-0000-00002F000000}"/>
    <cellStyle name="Comma  - Style6" xfId="13" xr:uid="{00000000-0005-0000-0000-000030000000}"/>
    <cellStyle name="Comma  - Style6 2" xfId="44" xr:uid="{00000000-0005-0000-0000-000031000000}"/>
    <cellStyle name="Comma  - Style7" xfId="14" xr:uid="{00000000-0005-0000-0000-000032000000}"/>
    <cellStyle name="Comma  - Style7 2" xfId="45" xr:uid="{00000000-0005-0000-0000-000033000000}"/>
    <cellStyle name="Comma  - Style8" xfId="15" xr:uid="{00000000-0005-0000-0000-000034000000}"/>
    <cellStyle name="Comma  - Style8 2" xfId="46" xr:uid="{00000000-0005-0000-0000-000035000000}"/>
    <cellStyle name="Comma 10" xfId="47" xr:uid="{00000000-0005-0000-0000-000036000000}"/>
    <cellStyle name="Comma 10 2" xfId="282" xr:uid="{616A44BA-21EA-42F8-A16B-B906B8557684}"/>
    <cellStyle name="Comma 11" xfId="48" xr:uid="{00000000-0005-0000-0000-000037000000}"/>
    <cellStyle name="Comma 11 2" xfId="283" xr:uid="{E0AA9B54-B841-4A02-BCDD-CE06F52E6FC5}"/>
    <cellStyle name="Comma 12" xfId="49" xr:uid="{00000000-0005-0000-0000-000038000000}"/>
    <cellStyle name="Comma 12 2" xfId="284" xr:uid="{77EA847B-4601-42EB-993B-85999B3AFB42}"/>
    <cellStyle name="Comma 13" xfId="50" xr:uid="{00000000-0005-0000-0000-000039000000}"/>
    <cellStyle name="Comma 13 2" xfId="285" xr:uid="{A9062116-3241-48E7-A523-914E001DA8CE}"/>
    <cellStyle name="Comma 14" xfId="51" xr:uid="{00000000-0005-0000-0000-00003A000000}"/>
    <cellStyle name="Comma 14 2" xfId="286" xr:uid="{9753FB28-D006-4DF8-9B4B-A41985B675FC}"/>
    <cellStyle name="Comma 15" xfId="52" xr:uid="{00000000-0005-0000-0000-00003B000000}"/>
    <cellStyle name="Comma 15 2" xfId="287" xr:uid="{1B3FF7C3-772A-44A9-8A37-73ED4532AB07}"/>
    <cellStyle name="Comma 16" xfId="53" xr:uid="{00000000-0005-0000-0000-00003C000000}"/>
    <cellStyle name="Comma 16 2" xfId="288" xr:uid="{9CB9D845-1C56-4DB6-8E1F-2DB37B35796F}"/>
    <cellStyle name="Comma 17" xfId="54" xr:uid="{00000000-0005-0000-0000-00003D000000}"/>
    <cellStyle name="Comma 17 2" xfId="289" xr:uid="{45FFFCC5-D48B-4407-BB36-13117B739982}"/>
    <cellStyle name="Comma 18" xfId="55" xr:uid="{00000000-0005-0000-0000-00003E000000}"/>
    <cellStyle name="Comma 18 2" xfId="290" xr:uid="{DEDD65A2-5CC1-4FC3-8B8A-B41A870A5788}"/>
    <cellStyle name="Comma 19" xfId="56" xr:uid="{00000000-0005-0000-0000-00003F000000}"/>
    <cellStyle name="Comma 19 2" xfId="291" xr:uid="{88E22C3D-7E31-4796-8E9B-62579FD3DCB5}"/>
    <cellStyle name="Comma 2" xfId="16" xr:uid="{00000000-0005-0000-0000-000040000000}"/>
    <cellStyle name="Comma 2 2" xfId="260" xr:uid="{00000000-0005-0000-0000-000041000000}"/>
    <cellStyle name="Comma 2 2 2" xfId="346" xr:uid="{728BF689-E0CC-43E2-BC20-A25FDA1551DB}"/>
    <cellStyle name="Comma 2 3" xfId="280" xr:uid="{FC7BD5D0-A924-4565-8D4F-677DDB9E52D0}"/>
    <cellStyle name="Comma 20" xfId="57" xr:uid="{00000000-0005-0000-0000-000042000000}"/>
    <cellStyle name="Comma 20 2" xfId="292" xr:uid="{B6B5C77A-CB41-4266-90CF-329012CE26BE}"/>
    <cellStyle name="Comma 21" xfId="58" xr:uid="{00000000-0005-0000-0000-000043000000}"/>
    <cellStyle name="Comma 21 2" xfId="293" xr:uid="{480B43FF-CC3C-4AA7-BBDC-12B2DCEF4D06}"/>
    <cellStyle name="Comma 22" xfId="59" xr:uid="{00000000-0005-0000-0000-000044000000}"/>
    <cellStyle name="Comma 22 2" xfId="294" xr:uid="{4596506F-851F-4E29-993D-B9CE2C1C070A}"/>
    <cellStyle name="Comma 23" xfId="60" xr:uid="{00000000-0005-0000-0000-000045000000}"/>
    <cellStyle name="Comma 23 2" xfId="295" xr:uid="{E64C20C3-F885-4B3D-9E23-2C425F043464}"/>
    <cellStyle name="Comma 24" xfId="61" xr:uid="{00000000-0005-0000-0000-000046000000}"/>
    <cellStyle name="Comma 24 2" xfId="296" xr:uid="{FE795ABA-527C-4CD5-8FA5-67C4BBDDDCCE}"/>
    <cellStyle name="Comma 25" xfId="62" xr:uid="{00000000-0005-0000-0000-000047000000}"/>
    <cellStyle name="Comma 25 2" xfId="297" xr:uid="{56C87DD7-462B-4FE3-BD3C-8DAC9EBCEB88}"/>
    <cellStyle name="Comma 26" xfId="63" xr:uid="{00000000-0005-0000-0000-000048000000}"/>
    <cellStyle name="Comma 26 2" xfId="298" xr:uid="{C3E9235F-D291-4C9B-AB9F-A5E52AD5378E}"/>
    <cellStyle name="Comma 27" xfId="64" xr:uid="{00000000-0005-0000-0000-000049000000}"/>
    <cellStyle name="Comma 27 2" xfId="299" xr:uid="{3A6D77F1-1EF7-4CD8-86E9-44D08C589714}"/>
    <cellStyle name="Comma 28" xfId="65" xr:uid="{00000000-0005-0000-0000-00004A000000}"/>
    <cellStyle name="Comma 28 2" xfId="300" xr:uid="{B06D372B-49F3-4566-89AE-2474E87E2690}"/>
    <cellStyle name="Comma 29" xfId="66" xr:uid="{00000000-0005-0000-0000-00004B000000}"/>
    <cellStyle name="Comma 29 2" xfId="301" xr:uid="{941BBE27-88E6-4FE1-91F8-D0699D3A9ED5}"/>
    <cellStyle name="Comma 3" xfId="67" xr:uid="{00000000-0005-0000-0000-00004C000000}"/>
    <cellStyle name="Comma 3 2" xfId="261" xr:uid="{00000000-0005-0000-0000-00004D000000}"/>
    <cellStyle name="Comma 3 2 2" xfId="347" xr:uid="{C54A15E1-3061-421F-9C71-5A5CDB8CF4E1}"/>
    <cellStyle name="Comma 3 3" xfId="302" xr:uid="{31B1E61E-F93B-42DB-826A-250908B1CF8E}"/>
    <cellStyle name="Comma 30" xfId="68" xr:uid="{00000000-0005-0000-0000-00004E000000}"/>
    <cellStyle name="Comma 30 2" xfId="303" xr:uid="{0552F4EF-23F2-41B6-AD0A-A1EC03F34A35}"/>
    <cellStyle name="Comma 31" xfId="69" xr:uid="{00000000-0005-0000-0000-00004F000000}"/>
    <cellStyle name="Comma 31 2" xfId="304" xr:uid="{77CCD97E-3857-4DFE-88AF-27B3D506B25E}"/>
    <cellStyle name="Comma 32" xfId="70" xr:uid="{00000000-0005-0000-0000-000050000000}"/>
    <cellStyle name="Comma 32 2" xfId="305" xr:uid="{3310A461-328C-419E-BAB8-0EB31EDC16AD}"/>
    <cellStyle name="Comma 33" xfId="71" xr:uid="{00000000-0005-0000-0000-000051000000}"/>
    <cellStyle name="Comma 33 2" xfId="306" xr:uid="{CF1E14DF-A048-4AAB-AA60-E00CC52EC997}"/>
    <cellStyle name="Comma 34" xfId="72" xr:uid="{00000000-0005-0000-0000-000052000000}"/>
    <cellStyle name="Comma 34 2" xfId="307" xr:uid="{B41F7A8C-E760-40B0-80D8-E29F333F2B2F}"/>
    <cellStyle name="Comma 35" xfId="73" xr:uid="{00000000-0005-0000-0000-000053000000}"/>
    <cellStyle name="Comma 35 2" xfId="308" xr:uid="{4B9660B6-34BD-45E5-9510-55F59D2EE5FD}"/>
    <cellStyle name="Comma 36" xfId="74" xr:uid="{00000000-0005-0000-0000-000054000000}"/>
    <cellStyle name="Comma 36 2" xfId="309" xr:uid="{7B23F997-365C-481E-9636-D3B0130E193B}"/>
    <cellStyle name="Comma 37" xfId="75" xr:uid="{00000000-0005-0000-0000-000055000000}"/>
    <cellStyle name="Comma 37 2" xfId="310" xr:uid="{21CB2FE9-2E28-494B-8D88-86C20D7316C4}"/>
    <cellStyle name="Comma 38" xfId="76" xr:uid="{00000000-0005-0000-0000-000056000000}"/>
    <cellStyle name="Comma 38 2" xfId="311" xr:uid="{3579C84B-4767-40F3-B979-433185E196B7}"/>
    <cellStyle name="Comma 39" xfId="77" xr:uid="{00000000-0005-0000-0000-000057000000}"/>
    <cellStyle name="Comma 39 2" xfId="312" xr:uid="{87C39E75-05EC-47C1-8482-16D17B0E40D2}"/>
    <cellStyle name="Comma 4" xfId="78" xr:uid="{00000000-0005-0000-0000-000058000000}"/>
    <cellStyle name="Comma 4 2" xfId="313" xr:uid="{37B0831F-F2B4-45EC-A699-7AA9383F1AE5}"/>
    <cellStyle name="Comma 40" xfId="79" xr:uid="{00000000-0005-0000-0000-000059000000}"/>
    <cellStyle name="Comma 40 2" xfId="314" xr:uid="{B769DE8F-61A0-489B-A88B-FE4855D277BB}"/>
    <cellStyle name="Comma 41" xfId="80" xr:uid="{00000000-0005-0000-0000-00005A000000}"/>
    <cellStyle name="Comma 41 2" xfId="315" xr:uid="{D7530CBD-6E7D-4379-AF1F-CFCFFACD754C}"/>
    <cellStyle name="Comma 42" xfId="81" xr:uid="{00000000-0005-0000-0000-00005B000000}"/>
    <cellStyle name="Comma 42 2" xfId="316" xr:uid="{4D49CC3C-8F24-4A13-9556-6A21E9626850}"/>
    <cellStyle name="Comma 43" xfId="82" xr:uid="{00000000-0005-0000-0000-00005C000000}"/>
    <cellStyle name="Comma 43 2" xfId="317" xr:uid="{F38DB909-DF99-40B2-95E5-37D58738169F}"/>
    <cellStyle name="Comma 44" xfId="209" xr:uid="{00000000-0005-0000-0000-00005D000000}"/>
    <cellStyle name="Comma 44 2" xfId="323" xr:uid="{6D958604-E8DE-48AF-B9D2-00C113D72156}"/>
    <cellStyle name="Comma 45" xfId="279" xr:uid="{DF007158-50FB-4598-A632-612CBC60B4F3}"/>
    <cellStyle name="Comma 46" xfId="281" xr:uid="{33225F30-BFEE-4ED9-B5ED-FEAF95A3BF3D}"/>
    <cellStyle name="Comma 5" xfId="83" xr:uid="{00000000-0005-0000-0000-00005E000000}"/>
    <cellStyle name="Comma 5 2" xfId="318" xr:uid="{7D2F990D-F999-4883-8EF8-C251D6CA8041}"/>
    <cellStyle name="Comma 6" xfId="84" xr:uid="{00000000-0005-0000-0000-00005F000000}"/>
    <cellStyle name="Comma 6 2" xfId="319" xr:uid="{ABFEBA24-D29D-402F-8A1B-C6F275267455}"/>
    <cellStyle name="Comma 7" xfId="85" xr:uid="{00000000-0005-0000-0000-000060000000}"/>
    <cellStyle name="Comma 7 2" xfId="320" xr:uid="{DCC11290-AF2D-4D9C-8E3C-53F89C8902CA}"/>
    <cellStyle name="Comma 8" xfId="86" xr:uid="{00000000-0005-0000-0000-000061000000}"/>
    <cellStyle name="Comma 8 2" xfId="321" xr:uid="{E4120E14-823D-42E9-88F1-A86D525DAF9D}"/>
    <cellStyle name="Comma 9" xfId="87" xr:uid="{00000000-0005-0000-0000-000062000000}"/>
    <cellStyle name="Comma 9 2" xfId="322" xr:uid="{C5462CF6-0AB5-45CF-B2F3-AE18FECDF39D}"/>
    <cellStyle name="Explanatory Text" xfId="223" builtinId="53" customBuiltin="1"/>
    <cellStyle name="Formula" xfId="17" xr:uid="{00000000-0005-0000-0000-000064000000}"/>
    <cellStyle name="Formula 2" xfId="88" xr:uid="{00000000-0005-0000-0000-000065000000}"/>
    <cellStyle name="Formula 2 2" xfId="89" xr:uid="{00000000-0005-0000-0000-000066000000}"/>
    <cellStyle name="Good" xfId="214" builtinId="26" customBuiltin="1"/>
    <cellStyle name="Header1" xfId="18" xr:uid="{00000000-0005-0000-0000-000068000000}"/>
    <cellStyle name="Header2" xfId="19" xr:uid="{00000000-0005-0000-0000-000069000000}"/>
    <cellStyle name="Heading 1" xfId="210" builtinId="16" customBuiltin="1"/>
    <cellStyle name="Heading 2" xfId="211" builtinId="17" customBuiltin="1"/>
    <cellStyle name="Heading 3" xfId="212" builtinId="18" customBuiltin="1"/>
    <cellStyle name="Heading 4" xfId="213" builtinId="19" customBuiltin="1"/>
    <cellStyle name="Hyperlink" xfId="20" builtinId="8"/>
    <cellStyle name="Hypertextový odkaz" xfId="21" xr:uid="{00000000-0005-0000-0000-00006F000000}"/>
    <cellStyle name="Hypertextový odkaz 2" xfId="90" xr:uid="{00000000-0005-0000-0000-000070000000}"/>
    <cellStyle name="Hypertextový odkaz 2 2" xfId="91" xr:uid="{00000000-0005-0000-0000-000071000000}"/>
    <cellStyle name="Input" xfId="217" builtinId="20" customBuiltin="1"/>
    <cellStyle name="Linked Cell" xfId="220" builtinId="24" customBuiltin="1"/>
    <cellStyle name="Neutral" xfId="216" builtinId="28" customBuiltin="1"/>
    <cellStyle name="no dec" xfId="22" xr:uid="{00000000-0005-0000-0000-000075000000}"/>
    <cellStyle name="no dec 2" xfId="92" xr:uid="{00000000-0005-0000-0000-000076000000}"/>
    <cellStyle name="no dec 2 2" xfId="93" xr:uid="{00000000-0005-0000-0000-000077000000}"/>
    <cellStyle name="Normal" xfId="0" builtinId="0"/>
    <cellStyle name="Normal - Style1" xfId="23" xr:uid="{00000000-0005-0000-0000-000079000000}"/>
    <cellStyle name="Normal - Style1 2" xfId="94" xr:uid="{00000000-0005-0000-0000-00007A000000}"/>
    <cellStyle name="Normal 10" xfId="95" xr:uid="{00000000-0005-0000-0000-00007B000000}"/>
    <cellStyle name="Normal 10 2" xfId="96" xr:uid="{00000000-0005-0000-0000-00007C000000}"/>
    <cellStyle name="Normal 100" xfId="251" xr:uid="{00000000-0005-0000-0000-00007D000000}"/>
    <cellStyle name="Normal 100 2" xfId="337" xr:uid="{BC0D5045-BBE0-4F8B-912C-07D6E6FE368F}"/>
    <cellStyle name="Normal 101" xfId="252" xr:uid="{00000000-0005-0000-0000-00007E000000}"/>
    <cellStyle name="Normal 101 2" xfId="338" xr:uid="{29041CE2-D5D9-4918-8FD1-726FA9012B77}"/>
    <cellStyle name="Normal 102" xfId="258" xr:uid="{00000000-0005-0000-0000-00007F000000}"/>
    <cellStyle name="Normal 102 2" xfId="344" xr:uid="{94E58B25-97E2-4DB0-B6FE-9F77B7ACE1A9}"/>
    <cellStyle name="Normal 103" xfId="256" xr:uid="{00000000-0005-0000-0000-000080000000}"/>
    <cellStyle name="Normal 103 2" xfId="342" xr:uid="{2C15193D-D334-4AEE-A80C-01691BD782A9}"/>
    <cellStyle name="Normal 104" xfId="255" xr:uid="{00000000-0005-0000-0000-000081000000}"/>
    <cellStyle name="Normal 104 2" xfId="341" xr:uid="{C69F2652-4F49-49FD-8CE0-02A3AD4F67C7}"/>
    <cellStyle name="Normal 105" xfId="257" xr:uid="{00000000-0005-0000-0000-000082000000}"/>
    <cellStyle name="Normal 105 2" xfId="343" xr:uid="{2C8FB999-7CE3-4D65-BC06-143404282E34}"/>
    <cellStyle name="Normal 106" xfId="259" xr:uid="{00000000-0005-0000-0000-000083000000}"/>
    <cellStyle name="Normal 106 2" xfId="345" xr:uid="{EDFA325E-7958-4F1A-9ABF-6F0FB19CD317}"/>
    <cellStyle name="Normal 11" xfId="97" xr:uid="{00000000-0005-0000-0000-000084000000}"/>
    <cellStyle name="Normal 11 2" xfId="98" xr:uid="{00000000-0005-0000-0000-000085000000}"/>
    <cellStyle name="Normal 12" xfId="99" xr:uid="{00000000-0005-0000-0000-000086000000}"/>
    <cellStyle name="Normal 12 2" xfId="100" xr:uid="{00000000-0005-0000-0000-000087000000}"/>
    <cellStyle name="Normal 13" xfId="101" xr:uid="{00000000-0005-0000-0000-000088000000}"/>
    <cellStyle name="Normal 14" xfId="102" xr:uid="{00000000-0005-0000-0000-000089000000}"/>
    <cellStyle name="Normal 15" xfId="103" xr:uid="{00000000-0005-0000-0000-00008A000000}"/>
    <cellStyle name="Normal 16" xfId="104" xr:uid="{00000000-0005-0000-0000-00008B000000}"/>
    <cellStyle name="Normal 17" xfId="105" xr:uid="{00000000-0005-0000-0000-00008C000000}"/>
    <cellStyle name="Normal 18" xfId="106" xr:uid="{00000000-0005-0000-0000-00008D000000}"/>
    <cellStyle name="Normal 19" xfId="107" xr:uid="{00000000-0005-0000-0000-00008E000000}"/>
    <cellStyle name="Normal 2" xfId="24" xr:uid="{00000000-0005-0000-0000-00008F000000}"/>
    <cellStyle name="Normal 2 2" xfId="108" xr:uid="{00000000-0005-0000-0000-000090000000}"/>
    <cellStyle name="Normal 2 3" xfId="109" xr:uid="{00000000-0005-0000-0000-000091000000}"/>
    <cellStyle name="Normal 2 3 2" xfId="262" xr:uid="{00000000-0005-0000-0000-000092000000}"/>
    <cellStyle name="Normal 2_20 Price Schedule VOL III Rev-2" xfId="263" xr:uid="{00000000-0005-0000-0000-000093000000}"/>
    <cellStyle name="Normal 20" xfId="110" xr:uid="{00000000-0005-0000-0000-000094000000}"/>
    <cellStyle name="Normal 21" xfId="111" xr:uid="{00000000-0005-0000-0000-000095000000}"/>
    <cellStyle name="Normal 22" xfId="112" xr:uid="{00000000-0005-0000-0000-000096000000}"/>
    <cellStyle name="Normal 23" xfId="113" xr:uid="{00000000-0005-0000-0000-000097000000}"/>
    <cellStyle name="Normal 24" xfId="114" xr:uid="{00000000-0005-0000-0000-000098000000}"/>
    <cellStyle name="Normal 25" xfId="115" xr:uid="{00000000-0005-0000-0000-000099000000}"/>
    <cellStyle name="Normal 26" xfId="116" xr:uid="{00000000-0005-0000-0000-00009A000000}"/>
    <cellStyle name="Normal 27" xfId="117" xr:uid="{00000000-0005-0000-0000-00009B000000}"/>
    <cellStyle name="Normal 28" xfId="118" xr:uid="{00000000-0005-0000-0000-00009C000000}"/>
    <cellStyle name="Normal 29" xfId="119" xr:uid="{00000000-0005-0000-0000-00009D000000}"/>
    <cellStyle name="Normal 3" xfId="120" xr:uid="{00000000-0005-0000-0000-00009E000000}"/>
    <cellStyle name="Normal 3 2" xfId="121" xr:uid="{00000000-0005-0000-0000-00009F000000}"/>
    <cellStyle name="Normal 3 2 2" xfId="265" xr:uid="{00000000-0005-0000-0000-0000A0000000}"/>
    <cellStyle name="Normal 3 3" xfId="122" xr:uid="{00000000-0005-0000-0000-0000A1000000}"/>
    <cellStyle name="Normal 3 3 2" xfId="266" xr:uid="{00000000-0005-0000-0000-0000A2000000}"/>
    <cellStyle name="Normal 3 4" xfId="264" xr:uid="{00000000-0005-0000-0000-0000A3000000}"/>
    <cellStyle name="Normal 3_29_First Envelope - R2_Vol-III" xfId="269" xr:uid="{00000000-0005-0000-0000-0000A4000000}"/>
    <cellStyle name="Normal 30" xfId="123" xr:uid="{00000000-0005-0000-0000-0000A5000000}"/>
    <cellStyle name="Normal 31" xfId="124" xr:uid="{00000000-0005-0000-0000-0000A6000000}"/>
    <cellStyle name="Normal 32" xfId="125" xr:uid="{00000000-0005-0000-0000-0000A7000000}"/>
    <cellStyle name="Normal 33" xfId="126" xr:uid="{00000000-0005-0000-0000-0000A8000000}"/>
    <cellStyle name="Normal 34" xfId="127" xr:uid="{00000000-0005-0000-0000-0000A9000000}"/>
    <cellStyle name="Normal 35" xfId="128" xr:uid="{00000000-0005-0000-0000-0000AA000000}"/>
    <cellStyle name="Normal 36" xfId="129" xr:uid="{00000000-0005-0000-0000-0000AB000000}"/>
    <cellStyle name="Normal 37" xfId="130" xr:uid="{00000000-0005-0000-0000-0000AC000000}"/>
    <cellStyle name="Normal 38" xfId="131" xr:uid="{00000000-0005-0000-0000-0000AD000000}"/>
    <cellStyle name="Normal 39" xfId="132" xr:uid="{00000000-0005-0000-0000-0000AE000000}"/>
    <cellStyle name="Normal 4" xfId="133" xr:uid="{00000000-0005-0000-0000-0000AF000000}"/>
    <cellStyle name="Normal 4 2" xfId="134" xr:uid="{00000000-0005-0000-0000-0000B0000000}"/>
    <cellStyle name="Normal 4 3" xfId="135" xr:uid="{00000000-0005-0000-0000-0000B1000000}"/>
    <cellStyle name="Normal 4 4" xfId="267" xr:uid="{00000000-0005-0000-0000-0000B2000000}"/>
    <cellStyle name="Normal 40" xfId="136" xr:uid="{00000000-0005-0000-0000-0000B3000000}"/>
    <cellStyle name="Normal 41" xfId="137" xr:uid="{00000000-0005-0000-0000-0000B4000000}"/>
    <cellStyle name="Normal 42" xfId="138" xr:uid="{00000000-0005-0000-0000-0000B5000000}"/>
    <cellStyle name="Normal 43" xfId="139" xr:uid="{00000000-0005-0000-0000-0000B6000000}"/>
    <cellStyle name="Normal 44" xfId="140" xr:uid="{00000000-0005-0000-0000-0000B7000000}"/>
    <cellStyle name="Normal 45" xfId="141" xr:uid="{00000000-0005-0000-0000-0000B8000000}"/>
    <cellStyle name="Normal 46" xfId="142" xr:uid="{00000000-0005-0000-0000-0000B9000000}"/>
    <cellStyle name="Normal 47" xfId="143" xr:uid="{00000000-0005-0000-0000-0000BA000000}"/>
    <cellStyle name="Normal 48" xfId="144" xr:uid="{00000000-0005-0000-0000-0000BB000000}"/>
    <cellStyle name="Normal 49" xfId="145" xr:uid="{00000000-0005-0000-0000-0000BC000000}"/>
    <cellStyle name="Normal 5" xfId="146" xr:uid="{00000000-0005-0000-0000-0000BD000000}"/>
    <cellStyle name="Normal 5 2" xfId="147" xr:uid="{00000000-0005-0000-0000-0000BE000000}"/>
    <cellStyle name="Normal 5 2 2" xfId="270" xr:uid="{00000000-0005-0000-0000-0000BF000000}"/>
    <cellStyle name="Normal 5 3" xfId="268" xr:uid="{00000000-0005-0000-0000-0000C0000000}"/>
    <cellStyle name="Normal 50" xfId="148" xr:uid="{00000000-0005-0000-0000-0000C1000000}"/>
    <cellStyle name="Normal 51" xfId="149" xr:uid="{00000000-0005-0000-0000-0000C2000000}"/>
    <cellStyle name="Normal 52" xfId="150" xr:uid="{00000000-0005-0000-0000-0000C3000000}"/>
    <cellStyle name="Normal 53" xfId="151" xr:uid="{00000000-0005-0000-0000-0000C4000000}"/>
    <cellStyle name="Normal 54" xfId="152" xr:uid="{00000000-0005-0000-0000-0000C5000000}"/>
    <cellStyle name="Normal 55" xfId="153" xr:uid="{00000000-0005-0000-0000-0000C6000000}"/>
    <cellStyle name="Normal 56" xfId="154" xr:uid="{00000000-0005-0000-0000-0000C7000000}"/>
    <cellStyle name="Normal 57" xfId="155" xr:uid="{00000000-0005-0000-0000-0000C8000000}"/>
    <cellStyle name="Normal 58" xfId="156" xr:uid="{00000000-0005-0000-0000-0000C9000000}"/>
    <cellStyle name="Normal 59" xfId="157" xr:uid="{00000000-0005-0000-0000-0000CA000000}"/>
    <cellStyle name="Normal 6" xfId="158" xr:uid="{00000000-0005-0000-0000-0000CB000000}"/>
    <cellStyle name="Normal 6 2" xfId="159" xr:uid="{00000000-0005-0000-0000-0000CC000000}"/>
    <cellStyle name="Normal 6 3" xfId="271" xr:uid="{00000000-0005-0000-0000-0000CD000000}"/>
    <cellStyle name="Normal 60" xfId="160" xr:uid="{00000000-0005-0000-0000-0000CE000000}"/>
    <cellStyle name="Normal 61" xfId="161" xr:uid="{00000000-0005-0000-0000-0000CF000000}"/>
    <cellStyle name="Normal 62" xfId="162" xr:uid="{00000000-0005-0000-0000-0000D0000000}"/>
    <cellStyle name="Normal 63" xfId="163" xr:uid="{00000000-0005-0000-0000-0000D1000000}"/>
    <cellStyle name="Normal 64" xfId="164" xr:uid="{00000000-0005-0000-0000-0000D2000000}"/>
    <cellStyle name="Normal 65" xfId="165" xr:uid="{00000000-0005-0000-0000-0000D3000000}"/>
    <cellStyle name="Normal 66" xfId="166" xr:uid="{00000000-0005-0000-0000-0000D4000000}"/>
    <cellStyle name="Normal 67" xfId="167" xr:uid="{00000000-0005-0000-0000-0000D5000000}"/>
    <cellStyle name="Normal 68" xfId="168" xr:uid="{00000000-0005-0000-0000-0000D6000000}"/>
    <cellStyle name="Normal 69" xfId="169" xr:uid="{00000000-0005-0000-0000-0000D7000000}"/>
    <cellStyle name="Normal 7" xfId="170" xr:uid="{00000000-0005-0000-0000-0000D8000000}"/>
    <cellStyle name="Normal 7 2" xfId="171" xr:uid="{00000000-0005-0000-0000-0000D9000000}"/>
    <cellStyle name="Normal 7 3" xfId="272" xr:uid="{00000000-0005-0000-0000-0000DA000000}"/>
    <cellStyle name="Normal 70" xfId="172" xr:uid="{00000000-0005-0000-0000-0000DB000000}"/>
    <cellStyle name="Normal 71" xfId="173" xr:uid="{00000000-0005-0000-0000-0000DC000000}"/>
    <cellStyle name="Normal 72" xfId="174" xr:uid="{00000000-0005-0000-0000-0000DD000000}"/>
    <cellStyle name="Normal 73" xfId="175" xr:uid="{00000000-0005-0000-0000-0000DE000000}"/>
    <cellStyle name="Normal 74" xfId="176" xr:uid="{00000000-0005-0000-0000-0000DF000000}"/>
    <cellStyle name="Normal 75" xfId="177" xr:uid="{00000000-0005-0000-0000-0000E0000000}"/>
    <cellStyle name="Normal 76" xfId="178" xr:uid="{00000000-0005-0000-0000-0000E1000000}"/>
    <cellStyle name="Normal 77" xfId="179" xr:uid="{00000000-0005-0000-0000-0000E2000000}"/>
    <cellStyle name="Normal 78" xfId="180" xr:uid="{00000000-0005-0000-0000-0000E3000000}"/>
    <cellStyle name="Normal 79" xfId="181" xr:uid="{00000000-0005-0000-0000-0000E4000000}"/>
    <cellStyle name="Normal 8" xfId="182" xr:uid="{00000000-0005-0000-0000-0000E5000000}"/>
    <cellStyle name="Normal 8 2" xfId="183" xr:uid="{00000000-0005-0000-0000-0000E6000000}"/>
    <cellStyle name="Normal 8 3" xfId="274" xr:uid="{00000000-0005-0000-0000-0000E7000000}"/>
    <cellStyle name="Normal 80" xfId="184" xr:uid="{00000000-0005-0000-0000-0000E8000000}"/>
    <cellStyle name="Normal 81" xfId="185" xr:uid="{00000000-0005-0000-0000-0000E9000000}"/>
    <cellStyle name="Normal 82" xfId="186" xr:uid="{00000000-0005-0000-0000-0000EA000000}"/>
    <cellStyle name="Normal 83" xfId="187" xr:uid="{00000000-0005-0000-0000-0000EB000000}"/>
    <cellStyle name="Normal 84" xfId="188" xr:uid="{00000000-0005-0000-0000-0000EC000000}"/>
    <cellStyle name="Normal 85" xfId="189" xr:uid="{00000000-0005-0000-0000-0000ED000000}"/>
    <cellStyle name="Normal 86" xfId="190" xr:uid="{00000000-0005-0000-0000-0000EE000000}"/>
    <cellStyle name="Normal 87" xfId="191" xr:uid="{00000000-0005-0000-0000-0000EF000000}"/>
    <cellStyle name="Normal 88" xfId="192" xr:uid="{00000000-0005-0000-0000-0000F0000000}"/>
    <cellStyle name="Normal 89" xfId="193" xr:uid="{00000000-0005-0000-0000-0000F1000000}"/>
    <cellStyle name="Normal 9" xfId="194" xr:uid="{00000000-0005-0000-0000-0000F2000000}"/>
    <cellStyle name="Normal 9 2" xfId="195" xr:uid="{00000000-0005-0000-0000-0000F3000000}"/>
    <cellStyle name="Normal 90" xfId="196" xr:uid="{00000000-0005-0000-0000-0000F4000000}"/>
    <cellStyle name="Normal 91" xfId="197" xr:uid="{00000000-0005-0000-0000-0000F5000000}"/>
    <cellStyle name="Normal 92" xfId="198" xr:uid="{00000000-0005-0000-0000-0000F6000000}"/>
    <cellStyle name="Normal 93" xfId="199" xr:uid="{00000000-0005-0000-0000-0000F7000000}"/>
    <cellStyle name="Normal 94" xfId="200" xr:uid="{00000000-0005-0000-0000-0000F8000000}"/>
    <cellStyle name="Normal 95" xfId="201" xr:uid="{00000000-0005-0000-0000-0000F9000000}"/>
    <cellStyle name="Normal 96" xfId="202" xr:uid="{00000000-0005-0000-0000-0000FA000000}"/>
    <cellStyle name="Normal 97" xfId="203" xr:uid="{00000000-0005-0000-0000-0000FB000000}"/>
    <cellStyle name="Normal 98" xfId="249" xr:uid="{00000000-0005-0000-0000-0000FC000000}"/>
    <cellStyle name="Normal 98 2" xfId="336" xr:uid="{15956974-31A9-4A12-A34F-9F87C9F58F33}"/>
    <cellStyle name="Normal 99" xfId="253" xr:uid="{00000000-0005-0000-0000-0000FD000000}"/>
    <cellStyle name="Normal 99 2" xfId="339" xr:uid="{41325241-1573-4E19-A959-061EC9676AD0}"/>
    <cellStyle name="Normal_Annexures TW 04 2" xfId="25" xr:uid="{00000000-0005-0000-0000-0000FE000000}"/>
    <cellStyle name="Normal_Attach 3(JV)" xfId="26" xr:uid="{00000000-0005-0000-0000-0000FF000000}"/>
    <cellStyle name="Normal_Attacments TW 04 2" xfId="275" xr:uid="{00000000-0005-0000-0000-000000010000}"/>
    <cellStyle name="Normal_Attacments TW 04_11_Attachments and Bid Form Vol.III" xfId="276" xr:uid="{00000000-0005-0000-0000-000001010000}"/>
    <cellStyle name="Normal_Attacments TW 04_SE-Vol-III" xfId="277" xr:uid="{00000000-0005-0000-0000-000002010000}"/>
    <cellStyle name="Normal_pgcil-tivim-pricesched" xfId="27" xr:uid="{00000000-0005-0000-0000-000003010000}"/>
    <cellStyle name="Normal_PRICE SCHEDULE-4 to 6-A4 3" xfId="208" xr:uid="{00000000-0005-0000-0000-000004010000}"/>
    <cellStyle name="Normal_Price_Schedules for Insulator Package Rev-01" xfId="28" xr:uid="{00000000-0005-0000-0000-000005010000}"/>
    <cellStyle name="Normal_PRICE-SCHE Bihar-Rev-2-corrections" xfId="29" xr:uid="{00000000-0005-0000-0000-000006010000}"/>
    <cellStyle name="Normal_PRICE-SCHE Bihar-Rev-2-corrections_Annexures TW 04" xfId="30" xr:uid="{00000000-0005-0000-0000-000007010000}"/>
    <cellStyle name="Normal_PRICE-SCHE Bihar-Rev-2-corrections_Price_Schedules for Insulator Package Rev-01" xfId="31" xr:uid="{00000000-0005-0000-0000-000008010000}"/>
    <cellStyle name="Note 2" xfId="254" xr:uid="{00000000-0005-0000-0000-000009010000}"/>
    <cellStyle name="Note 2 2" xfId="340" xr:uid="{23128E6F-28B7-4688-A278-ADCA199A1184}"/>
    <cellStyle name="Output" xfId="218" builtinId="21" customBuiltin="1"/>
    <cellStyle name="Percent" xfId="278" builtinId="5"/>
    <cellStyle name="Percent 2" xfId="204" xr:uid="{00000000-0005-0000-0000-00000C010000}"/>
    <cellStyle name="Percent 2 2" xfId="205" xr:uid="{00000000-0005-0000-0000-00000D010000}"/>
    <cellStyle name="Percent 2 3" xfId="273" xr:uid="{00000000-0005-0000-0000-00000E010000}"/>
    <cellStyle name="Popis" xfId="32" xr:uid="{00000000-0005-0000-0000-00000F010000}"/>
    <cellStyle name="Sledovaný hypertextový odkaz" xfId="33" xr:uid="{00000000-0005-0000-0000-000010010000}"/>
    <cellStyle name="Sledovaný hypertextový odkaz 2" xfId="206" xr:uid="{00000000-0005-0000-0000-000011010000}"/>
    <cellStyle name="Sledovaný hypertextový odkaz 2 2" xfId="207" xr:uid="{00000000-0005-0000-0000-000012010000}"/>
    <cellStyle name="Standard_BS14" xfId="34" xr:uid="{00000000-0005-0000-0000-000013010000}"/>
    <cellStyle name="Title 2" xfId="250" xr:uid="{00000000-0005-0000-0000-000014010000}"/>
    <cellStyle name="Total" xfId="224" builtinId="25" customBuiltin="1"/>
    <cellStyle name="Warning Text" xfId="222" builtinId="11" customBuiltin="1"/>
  </cellStyles>
  <dxfs count="45">
    <dxf>
      <fill>
        <patternFill>
          <bgColor rgb="FFCCFFCC"/>
        </patternFill>
      </fill>
    </dxf>
    <dxf>
      <font>
        <condense val="0"/>
        <extend val="0"/>
        <color indexed="10"/>
      </font>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ont>
        <condense val="0"/>
        <extend val="0"/>
        <color indexed="10"/>
      </font>
    </dxf>
    <dxf>
      <fill>
        <patternFill>
          <bgColor rgb="FFCCFFCC"/>
        </patternFill>
      </fill>
    </dxf>
    <dxf>
      <fill>
        <patternFill>
          <bgColor rgb="FFCCFFCC"/>
        </patternFill>
      </fill>
    </dxf>
    <dxf>
      <font>
        <condense val="0"/>
        <extend val="0"/>
        <color indexed="10"/>
      </font>
    </dxf>
    <dxf>
      <fill>
        <patternFill>
          <bgColor rgb="FFCCFFCC"/>
        </patternFill>
      </fill>
    </dxf>
    <dxf>
      <font>
        <condense val="0"/>
        <extend val="0"/>
        <color indexed="10"/>
      </font>
    </dxf>
    <dxf>
      <fill>
        <patternFill>
          <bgColor rgb="FFCCFFCC"/>
        </patternFill>
      </fill>
    </dxf>
    <dxf>
      <fill>
        <patternFill>
          <bgColor rgb="FFCCFFCC"/>
        </patternFill>
      </fill>
    </dxf>
    <dxf>
      <fill>
        <patternFill>
          <bgColor rgb="FFCCFFCC"/>
        </patternFill>
      </fill>
    </dxf>
    <dxf>
      <font>
        <condense val="0"/>
        <extend val="0"/>
        <color indexed="10"/>
      </font>
    </dxf>
    <dxf>
      <fill>
        <patternFill>
          <bgColor rgb="FFCCFFCC"/>
        </patternFill>
      </fill>
    </dxf>
    <dxf>
      <fill>
        <patternFill>
          <bgColor rgb="FFCCFFCC"/>
        </patternFill>
      </fill>
    </dxf>
    <dxf>
      <font>
        <condense val="0"/>
        <extend val="0"/>
        <color indexed="10"/>
      </font>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ont>
        <strike/>
      </font>
    </dxf>
    <dxf>
      <font>
        <color theme="0"/>
      </font>
      <fill>
        <patternFill patternType="none">
          <bgColor indexed="65"/>
        </patternFill>
      </fill>
      <border>
        <left/>
        <right/>
        <top/>
        <bottom/>
      </border>
    </dxf>
    <dxf>
      <font>
        <color theme="0"/>
      </font>
      <fill>
        <patternFill patternType="none">
          <bgColor indexed="65"/>
        </patternFill>
      </fill>
      <border>
        <left/>
        <right/>
        <top/>
        <bottom/>
      </border>
    </dxf>
    <dxf>
      <font>
        <strike val="0"/>
      </font>
      <fill>
        <patternFill patternType="solid">
          <bgColor theme="0"/>
        </patternFill>
      </fill>
      <border>
        <left/>
        <right/>
        <top/>
        <bottom/>
        <vertical/>
        <horizontal/>
      </border>
    </dxf>
    <dxf>
      <font>
        <condense val="0"/>
        <extend val="0"/>
        <color indexed="9"/>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s>
  <tableStyles count="0" defaultTableStyle="TableStyleMedium9" defaultPivotStyle="PivotStyleLight16"/>
  <colors>
    <mruColors>
      <color rgb="FF0099CC"/>
      <color rgb="FF0066FF"/>
      <color rgb="FF00CC00"/>
      <color rgb="FF0099FF"/>
      <color rgb="FF33CCFF"/>
      <color rgb="FFCCFFCC"/>
      <color rgb="FF99FF99"/>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Names of Bidder'!A1"/></Relationships>
</file>

<file path=xl/drawings/_rels/drawing4.xml.rels><?xml version="1.0" encoding="UTF-8" standalone="yes"?>
<Relationships xmlns="http://schemas.openxmlformats.org/package/2006/relationships"><Relationship Id="rId3" Type="http://schemas.openxmlformats.org/officeDocument/2006/relationships/hyperlink" Target="#'Sch-1'!A1"/><Relationship Id="rId2" Type="http://schemas.openxmlformats.org/officeDocument/2006/relationships/hyperlink" Target="#'Attach 3 (JV)'!A1"/><Relationship Id="rId1" Type="http://schemas.openxmlformats.org/officeDocument/2006/relationships/hyperlink" Target="#'Attach-1'!A1"/><Relationship Id="rId4" Type="http://schemas.openxmlformats.org/officeDocument/2006/relationships/hyperlink" Target="#'Bid Form 2nd Envelope'!Print_Area"/></Relationships>
</file>

<file path=xl/drawings/_rels/drawing5.xml.rels><?xml version="1.0" encoding="UTF-8" standalone="yes"?>
<Relationships xmlns="http://schemas.openxmlformats.org/package/2006/relationships"><Relationship Id="rId3" Type="http://schemas.openxmlformats.org/officeDocument/2006/relationships/hyperlink" Target="#'Attach 3 (JV)'!A1"/><Relationship Id="rId2" Type="http://schemas.openxmlformats.org/officeDocument/2006/relationships/hyperlink" Target="#'Attach-1'!A1"/><Relationship Id="rId1" Type="http://schemas.openxmlformats.org/officeDocument/2006/relationships/hyperlink" Target="#Cover!A1"/><Relationship Id="rId4" Type="http://schemas.openxmlformats.org/officeDocument/2006/relationships/hyperlink" Target="#'Sch-1 '!A1"/></Relationships>
</file>

<file path=xl/drawings/_rels/drawing6.xml.rels><?xml version="1.0" encoding="UTF-8" standalone="yes"?>
<Relationships xmlns="http://schemas.openxmlformats.org/package/2006/relationships"><Relationship Id="rId3" Type="http://schemas.openxmlformats.org/officeDocument/2006/relationships/hyperlink" Target="#'Sch-2'!Print_Titles"/><Relationship Id="rId2" Type="http://schemas.openxmlformats.org/officeDocument/2006/relationships/hyperlink" Target="#'Attach 3 (JV)'!A1"/><Relationship Id="rId1" Type="http://schemas.openxmlformats.org/officeDocument/2006/relationships/hyperlink" Target="#'Attach-1'!A1"/></Relationships>
</file>

<file path=xl/drawings/drawing1.xml><?xml version="1.0" encoding="utf-8"?>
<xdr:wsDr xmlns:xdr="http://schemas.openxmlformats.org/drawingml/2006/spreadsheetDrawing" xmlns:a="http://schemas.openxmlformats.org/drawingml/2006/main">
  <xdr:twoCellAnchor editAs="oneCell">
    <xdr:from>
      <xdr:col>1</xdr:col>
      <xdr:colOff>2847975</xdr:colOff>
      <xdr:row>1</xdr:row>
      <xdr:rowOff>76200</xdr:rowOff>
    </xdr:from>
    <xdr:to>
      <xdr:col>1</xdr:col>
      <xdr:colOff>5324475</xdr:colOff>
      <xdr:row>1</xdr:row>
      <xdr:rowOff>866775</xdr:rowOff>
    </xdr:to>
    <xdr:pic>
      <xdr:nvPicPr>
        <xdr:cNvPr id="2" name="Picture 2">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610225" y="838200"/>
          <a:ext cx="2476500" cy="790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5</xdr:col>
      <xdr:colOff>114300</xdr:colOff>
      <xdr:row>0</xdr:row>
      <xdr:rowOff>47625</xdr:rowOff>
    </xdr:from>
    <xdr:to>
      <xdr:col>5</xdr:col>
      <xdr:colOff>485775</xdr:colOff>
      <xdr:row>1</xdr:row>
      <xdr:rowOff>0</xdr:rowOff>
    </xdr:to>
    <xdr:sp macro="" textlink="">
      <xdr:nvSpPr>
        <xdr:cNvPr id="1161912" name="AutoShape 6">
          <a:extLst>
            <a:ext uri="{FF2B5EF4-FFF2-40B4-BE49-F238E27FC236}">
              <a16:creationId xmlns:a16="http://schemas.microsoft.com/office/drawing/2014/main" id="{00000000-0008-0000-0100-0000B8BA1100}"/>
            </a:ext>
          </a:extLst>
        </xdr:cNvPr>
        <xdr:cNvSpPr>
          <a:spLocks noChangeArrowheads="1"/>
        </xdr:cNvSpPr>
      </xdr:nvSpPr>
      <xdr:spPr bwMode="auto">
        <a:xfrm>
          <a:off x="8362950" y="47625"/>
          <a:ext cx="371475" cy="342900"/>
        </a:xfrm>
        <a:prstGeom prst="sun">
          <a:avLst>
            <a:gd name="adj" fmla="val 25000"/>
          </a:avLst>
        </a:prstGeom>
        <a:solidFill>
          <a:srgbClr val="FFC000"/>
        </a:solidFill>
        <a:ln>
          <a:noFill/>
        </a:ln>
      </xdr:spPr>
      <xdr:style>
        <a:lnRef idx="0">
          <a:scrgbClr r="0" g="0" b="0"/>
        </a:lnRef>
        <a:fillRef idx="0">
          <a:scrgbClr r="0" g="0" b="0"/>
        </a:fillRef>
        <a:effectRef idx="0">
          <a:scrgbClr r="0" g="0" b="0"/>
        </a:effectRef>
        <a:fontRef idx="minor">
          <a:schemeClr val="lt1"/>
        </a:fontRef>
      </xdr:style>
    </xdr:sp>
    <xdr:clientData/>
  </xdr:twoCellAnchor>
  <xdr:twoCellAnchor>
    <xdr:from>
      <xdr:col>5</xdr:col>
      <xdr:colOff>114300</xdr:colOff>
      <xdr:row>14</xdr:row>
      <xdr:rowOff>47625</xdr:rowOff>
    </xdr:from>
    <xdr:to>
      <xdr:col>5</xdr:col>
      <xdr:colOff>485775</xdr:colOff>
      <xdr:row>15</xdr:row>
      <xdr:rowOff>85725</xdr:rowOff>
    </xdr:to>
    <xdr:sp macro="" textlink="">
      <xdr:nvSpPr>
        <xdr:cNvPr id="1161913" name="AutoShape 7">
          <a:extLst>
            <a:ext uri="{FF2B5EF4-FFF2-40B4-BE49-F238E27FC236}">
              <a16:creationId xmlns:a16="http://schemas.microsoft.com/office/drawing/2014/main" id="{00000000-0008-0000-0100-0000B9BA1100}"/>
            </a:ext>
          </a:extLst>
        </xdr:cNvPr>
        <xdr:cNvSpPr>
          <a:spLocks noChangeArrowheads="1"/>
        </xdr:cNvSpPr>
      </xdr:nvSpPr>
      <xdr:spPr bwMode="auto">
        <a:xfrm>
          <a:off x="8362950" y="3790950"/>
          <a:ext cx="371475" cy="342900"/>
        </a:xfrm>
        <a:prstGeom prst="sun">
          <a:avLst>
            <a:gd name="adj" fmla="val 25000"/>
          </a:avLst>
        </a:prstGeom>
        <a:solidFill>
          <a:srgbClr val="FFC000"/>
        </a:solidFill>
        <a:ln>
          <a:noFill/>
        </a:ln>
      </xdr:spPr>
      <xdr:style>
        <a:lnRef idx="0">
          <a:scrgbClr r="0" g="0" b="0"/>
        </a:lnRef>
        <a:fillRef idx="0">
          <a:scrgbClr r="0" g="0" b="0"/>
        </a:fillRef>
        <a:effectRef idx="0">
          <a:scrgbClr r="0" g="0" b="0"/>
        </a:effectRef>
        <a:fontRef idx="minor">
          <a:schemeClr val="lt1"/>
        </a:fontRef>
      </xdr:style>
    </xdr:sp>
    <xdr:clientData/>
  </xdr:twoCellAnchor>
  <xdr:twoCellAnchor>
    <xdr:from>
      <xdr:col>0</xdr:col>
      <xdr:colOff>104775</xdr:colOff>
      <xdr:row>14</xdr:row>
      <xdr:rowOff>47625</xdr:rowOff>
    </xdr:from>
    <xdr:to>
      <xdr:col>0</xdr:col>
      <xdr:colOff>476250</xdr:colOff>
      <xdr:row>15</xdr:row>
      <xdr:rowOff>85725</xdr:rowOff>
    </xdr:to>
    <xdr:sp macro="" textlink="">
      <xdr:nvSpPr>
        <xdr:cNvPr id="1161914" name="AutoShape 8">
          <a:extLst>
            <a:ext uri="{FF2B5EF4-FFF2-40B4-BE49-F238E27FC236}">
              <a16:creationId xmlns:a16="http://schemas.microsoft.com/office/drawing/2014/main" id="{00000000-0008-0000-0100-0000BABA1100}"/>
            </a:ext>
          </a:extLst>
        </xdr:cNvPr>
        <xdr:cNvSpPr>
          <a:spLocks noChangeArrowheads="1"/>
        </xdr:cNvSpPr>
      </xdr:nvSpPr>
      <xdr:spPr bwMode="auto">
        <a:xfrm>
          <a:off x="104775" y="3790950"/>
          <a:ext cx="371475" cy="342900"/>
        </a:xfrm>
        <a:prstGeom prst="sun">
          <a:avLst>
            <a:gd name="adj" fmla="val 25000"/>
          </a:avLst>
        </a:prstGeom>
        <a:solidFill>
          <a:srgbClr val="FFC000"/>
        </a:solidFill>
        <a:ln>
          <a:noFill/>
        </a:ln>
      </xdr:spPr>
      <xdr:style>
        <a:lnRef idx="0">
          <a:scrgbClr r="0" g="0" b="0"/>
        </a:lnRef>
        <a:fillRef idx="0">
          <a:scrgbClr r="0" g="0" b="0"/>
        </a:fillRef>
        <a:effectRef idx="0">
          <a:scrgbClr r="0" g="0" b="0"/>
        </a:effectRef>
        <a:fontRef idx="minor">
          <a:schemeClr val="lt1"/>
        </a:fontRef>
      </xdr:style>
    </xdr:sp>
    <xdr:clientData/>
  </xdr:twoCellAnchor>
  <xdr:twoCellAnchor>
    <xdr:from>
      <xdr:col>0</xdr:col>
      <xdr:colOff>114300</xdr:colOff>
      <xdr:row>0</xdr:row>
      <xdr:rowOff>47626</xdr:rowOff>
    </xdr:from>
    <xdr:to>
      <xdr:col>0</xdr:col>
      <xdr:colOff>488674</xdr:colOff>
      <xdr:row>0</xdr:row>
      <xdr:rowOff>422414</xdr:rowOff>
    </xdr:to>
    <xdr:sp macro="" textlink="">
      <xdr:nvSpPr>
        <xdr:cNvPr id="1161915" name="AutoShape 9">
          <a:extLst>
            <a:ext uri="{FF2B5EF4-FFF2-40B4-BE49-F238E27FC236}">
              <a16:creationId xmlns:a16="http://schemas.microsoft.com/office/drawing/2014/main" id="{00000000-0008-0000-0100-0000BBBA1100}"/>
            </a:ext>
          </a:extLst>
        </xdr:cNvPr>
        <xdr:cNvSpPr>
          <a:spLocks noChangeArrowheads="1"/>
        </xdr:cNvSpPr>
      </xdr:nvSpPr>
      <xdr:spPr bwMode="auto">
        <a:xfrm>
          <a:off x="114300" y="47626"/>
          <a:ext cx="374374" cy="374788"/>
        </a:xfrm>
        <a:prstGeom prst="sun">
          <a:avLst>
            <a:gd name="adj" fmla="val 25000"/>
          </a:avLst>
        </a:prstGeom>
        <a:solidFill>
          <a:srgbClr val="FFC000"/>
        </a:solidFill>
        <a:ln>
          <a:noFill/>
        </a:ln>
      </xdr:spPr>
      <xdr:style>
        <a:lnRef idx="0">
          <a:scrgbClr r="0" g="0" b="0"/>
        </a:lnRef>
        <a:fillRef idx="0">
          <a:scrgbClr r="0" g="0" b="0"/>
        </a:fillRef>
        <a:effectRef idx="0">
          <a:scrgbClr r="0" g="0" b="0"/>
        </a:effectRef>
        <a:fontRef idx="minor">
          <a:schemeClr val="lt1"/>
        </a:fontRef>
      </xdr:style>
    </xdr:sp>
    <xdr:clientData/>
  </xdr:twoCellAnchor>
  <xdr:twoCellAnchor editAs="oneCell">
    <xdr:from>
      <xdr:col>1</xdr:col>
      <xdr:colOff>137583</xdr:colOff>
      <xdr:row>12</xdr:row>
      <xdr:rowOff>10584</xdr:rowOff>
    </xdr:from>
    <xdr:to>
      <xdr:col>4</xdr:col>
      <xdr:colOff>663726</xdr:colOff>
      <xdr:row>15</xdr:row>
      <xdr:rowOff>148048</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93750" y="3481917"/>
          <a:ext cx="7257143" cy="95238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3</xdr:col>
      <xdr:colOff>31749</xdr:colOff>
      <xdr:row>0</xdr:row>
      <xdr:rowOff>57149</xdr:rowOff>
    </xdr:from>
    <xdr:to>
      <xdr:col>3</xdr:col>
      <xdr:colOff>1480972</xdr:colOff>
      <xdr:row>3</xdr:row>
      <xdr:rowOff>31749</xdr:rowOff>
    </xdr:to>
    <xdr:grpSp>
      <xdr:nvGrpSpPr>
        <xdr:cNvPr id="1267777" name="Group 1">
          <a:hlinkClick xmlns:r="http://schemas.openxmlformats.org/officeDocument/2006/relationships" r:id="rId1" tooltip="Click to Proceed"/>
          <a:extLst>
            <a:ext uri="{FF2B5EF4-FFF2-40B4-BE49-F238E27FC236}">
              <a16:creationId xmlns:a16="http://schemas.microsoft.com/office/drawing/2014/main" id="{00000000-0008-0000-0200-000041581300}"/>
            </a:ext>
          </a:extLst>
        </xdr:cNvPr>
        <xdr:cNvGrpSpPr>
          <a:grpSpLocks/>
        </xdr:cNvGrpSpPr>
      </xdr:nvGrpSpPr>
      <xdr:grpSpPr bwMode="auto">
        <a:xfrm>
          <a:off x="6937374" y="57149"/>
          <a:ext cx="1449223" cy="1003300"/>
          <a:chOff x="804" y="5"/>
          <a:chExt cx="122" cy="73"/>
        </a:xfrm>
      </xdr:grpSpPr>
      <xdr:sp macro="" textlink="">
        <xdr:nvSpPr>
          <xdr:cNvPr id="1267779" name="AutoShape 2">
            <a:extLst>
              <a:ext uri="{FF2B5EF4-FFF2-40B4-BE49-F238E27FC236}">
                <a16:creationId xmlns:a16="http://schemas.microsoft.com/office/drawing/2014/main" id="{00000000-0008-0000-0200-0000435813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00000000-0008-0000-0200-000004000000}"/>
              </a:ext>
            </a:extLst>
          </xdr:cNvPr>
          <xdr:cNvSpPr txBox="1">
            <a:spLocks noChangeArrowheads="1"/>
          </xdr:cNvSpPr>
        </xdr:nvSpPr>
        <xdr:spPr bwMode="auto">
          <a:xfrm>
            <a:off x="826" y="23"/>
            <a:ext cx="100" cy="39"/>
          </a:xfrm>
          <a:prstGeom prst="rect">
            <a:avLst/>
          </a:prstGeom>
          <a:noFill/>
          <a:ln w="9525">
            <a:noFill/>
            <a:miter lim="800000"/>
            <a:headEnd/>
            <a:tailEnd/>
          </a:ln>
        </xdr:spPr>
        <xdr:txBody>
          <a:bodyPr vertOverflow="clip" wrap="square" lIns="27432" tIns="32004" rIns="27432" bIns="32004" anchor="ctr" upright="1"/>
          <a:lstStyle/>
          <a:p>
            <a:pPr rtl="0"/>
            <a:r>
              <a:rPr lang="en-US" sz="1100" b="1" i="0" baseline="0">
                <a:effectLst/>
                <a:latin typeface="+mn-lt"/>
                <a:ea typeface="+mn-ea"/>
                <a:cs typeface="+mn-cs"/>
              </a:rPr>
              <a:t>Click to Proceed</a:t>
            </a:r>
            <a:endParaRPr lang="en-IN" sz="1000">
              <a:effectLst/>
            </a:endParaRPr>
          </a:p>
        </xdr:txBody>
      </xdr:sp>
    </xdr:grpSp>
    <xdr:clientData/>
  </xdr:twoCellAnchor>
  <xdr:twoCellAnchor>
    <xdr:from>
      <xdr:col>2</xdr:col>
      <xdr:colOff>4457700</xdr:colOff>
      <xdr:row>36</xdr:row>
      <xdr:rowOff>0</xdr:rowOff>
    </xdr:from>
    <xdr:to>
      <xdr:col>2</xdr:col>
      <xdr:colOff>4981575</xdr:colOff>
      <xdr:row>36</xdr:row>
      <xdr:rowOff>0</xdr:rowOff>
    </xdr:to>
    <xdr:pic>
      <xdr:nvPicPr>
        <xdr:cNvPr id="1267778" name="Picture 4">
          <a:extLst>
            <a:ext uri="{FF2B5EF4-FFF2-40B4-BE49-F238E27FC236}">
              <a16:creationId xmlns:a16="http://schemas.microsoft.com/office/drawing/2014/main" id="{00000000-0008-0000-0200-000042581300}"/>
            </a:ext>
          </a:extLst>
        </xdr:cNvPr>
        <xdr:cNvPicPr>
          <a:picLocks noChangeAspect="1" noChangeArrowheads="1"/>
        </xdr:cNvPicPr>
      </xdr:nvPicPr>
      <xdr:blipFill>
        <a:blip xmlns:r="http://schemas.openxmlformats.org/officeDocument/2006/relationships" r:embed="rId2"/>
        <a:srcRect/>
        <a:stretch>
          <a:fillRect/>
        </a:stretch>
      </xdr:blipFill>
      <xdr:spPr bwMode="auto">
        <a:xfrm>
          <a:off x="5829300" y="25927050"/>
          <a:ext cx="523875" cy="0"/>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7</xdr:col>
      <xdr:colOff>0</xdr:colOff>
      <xdr:row>0</xdr:row>
      <xdr:rowOff>11206</xdr:rowOff>
    </xdr:from>
    <xdr:to>
      <xdr:col>31</xdr:col>
      <xdr:colOff>171450</xdr:colOff>
      <xdr:row>1</xdr:row>
      <xdr:rowOff>228600</xdr:rowOff>
    </xdr:to>
    <xdr:grpSp>
      <xdr:nvGrpSpPr>
        <xdr:cNvPr id="2" name="Group 6">
          <a:hlinkClick xmlns:r="http://schemas.openxmlformats.org/officeDocument/2006/relationships" r:id="rId1" tooltip="Click for Sch-1"/>
          <a:extLst>
            <a:ext uri="{FF2B5EF4-FFF2-40B4-BE49-F238E27FC236}">
              <a16:creationId xmlns:a16="http://schemas.microsoft.com/office/drawing/2014/main" id="{00000000-0008-0000-0300-000002000000}"/>
            </a:ext>
          </a:extLst>
        </xdr:cNvPr>
        <xdr:cNvGrpSpPr>
          <a:grpSpLocks/>
        </xdr:cNvGrpSpPr>
      </xdr:nvGrpSpPr>
      <xdr:grpSpPr bwMode="auto">
        <a:xfrm>
          <a:off x="9681882" y="11206"/>
          <a:ext cx="1538568" cy="979394"/>
          <a:chOff x="804" y="5"/>
          <a:chExt cx="116" cy="73"/>
        </a:xfrm>
      </xdr:grpSpPr>
      <xdr:sp macro="" textlink="">
        <xdr:nvSpPr>
          <xdr:cNvPr id="3" name="AutoShape 2">
            <a:extLst>
              <a:ext uri="{FF2B5EF4-FFF2-40B4-BE49-F238E27FC236}">
                <a16:creationId xmlns:a16="http://schemas.microsoft.com/office/drawing/2014/main" id="{00000000-0008-0000-0300-00000300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3">
            <a:hlinkClick xmlns:r="http://schemas.openxmlformats.org/officeDocument/2006/relationships" r:id="rId2"/>
            <a:extLst>
              <a:ext uri="{FF2B5EF4-FFF2-40B4-BE49-F238E27FC236}">
                <a16:creationId xmlns:a16="http://schemas.microsoft.com/office/drawing/2014/main" id="{00000000-0008-0000-0300-000004000000}"/>
              </a:ext>
            </a:extLst>
          </xdr:cNvPr>
          <xdr:cNvSpPr txBox="1">
            <a:spLocks noChangeArrowheads="1"/>
          </xdr:cNvSpPr>
        </xdr:nvSpPr>
        <xdr:spPr bwMode="auto">
          <a:xfrm>
            <a:off x="7477125" y="19146309818175"/>
            <a:ext cx="0" cy="0"/>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Attach 3(JV)</a:t>
            </a:r>
          </a:p>
        </xdr:txBody>
      </xdr:sp>
    </xdr:grpSp>
    <xdr:clientData/>
  </xdr:twoCellAnchor>
  <xdr:twoCellAnchor>
    <xdr:from>
      <xdr:col>7</xdr:col>
      <xdr:colOff>0</xdr:colOff>
      <xdr:row>0</xdr:row>
      <xdr:rowOff>47625</xdr:rowOff>
    </xdr:from>
    <xdr:to>
      <xdr:col>7</xdr:col>
      <xdr:colOff>0</xdr:colOff>
      <xdr:row>1</xdr:row>
      <xdr:rowOff>238125</xdr:rowOff>
    </xdr:to>
    <xdr:grpSp>
      <xdr:nvGrpSpPr>
        <xdr:cNvPr id="5" name="Group 6">
          <a:hlinkClick xmlns:r="http://schemas.openxmlformats.org/officeDocument/2006/relationships" r:id="rId3" tooltip="Click for Sch-1"/>
          <a:extLst>
            <a:ext uri="{FF2B5EF4-FFF2-40B4-BE49-F238E27FC236}">
              <a16:creationId xmlns:a16="http://schemas.microsoft.com/office/drawing/2014/main" id="{00000000-0008-0000-0300-000005000000}"/>
            </a:ext>
          </a:extLst>
        </xdr:cNvPr>
        <xdr:cNvGrpSpPr>
          <a:grpSpLocks/>
        </xdr:cNvGrpSpPr>
      </xdr:nvGrpSpPr>
      <xdr:grpSpPr bwMode="auto">
        <a:xfrm>
          <a:off x="9681882" y="47625"/>
          <a:ext cx="0" cy="952500"/>
          <a:chOff x="804" y="5"/>
          <a:chExt cx="116" cy="73"/>
        </a:xfrm>
      </xdr:grpSpPr>
      <xdr:sp macro="" textlink="">
        <xdr:nvSpPr>
          <xdr:cNvPr id="6" name="AutoShape 2">
            <a:extLst>
              <a:ext uri="{FF2B5EF4-FFF2-40B4-BE49-F238E27FC236}">
                <a16:creationId xmlns:a16="http://schemas.microsoft.com/office/drawing/2014/main" id="{00000000-0008-0000-0300-00000600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7" name="Text Box 3">
            <a:hlinkClick xmlns:r="http://schemas.openxmlformats.org/officeDocument/2006/relationships" r:id="rId2"/>
            <a:extLst>
              <a:ext uri="{FF2B5EF4-FFF2-40B4-BE49-F238E27FC236}">
                <a16:creationId xmlns:a16="http://schemas.microsoft.com/office/drawing/2014/main" id="{00000000-0008-0000-0300-000007000000}"/>
              </a:ext>
            </a:extLst>
          </xdr:cNvPr>
          <xdr:cNvSpPr txBox="1">
            <a:spLocks noChangeArrowheads="1"/>
          </xdr:cNvSpPr>
        </xdr:nvSpPr>
        <xdr:spPr bwMode="auto">
          <a:xfrm>
            <a:off x="7477125" y="-2216834164875"/>
            <a:ext cx="0" cy="0"/>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Attach 3(JV)</a:t>
            </a:r>
          </a:p>
        </xdr:txBody>
      </xdr:sp>
    </xdr:grpSp>
    <xdr:clientData/>
  </xdr:twoCellAnchor>
  <xdr:oneCellAnchor>
    <xdr:from>
      <xdr:col>29</xdr:col>
      <xdr:colOff>142874</xdr:colOff>
      <xdr:row>0</xdr:row>
      <xdr:rowOff>295275</xdr:rowOff>
    </xdr:from>
    <xdr:ext cx="1219201" cy="405367"/>
    <xdr:sp macro="" textlink="">
      <xdr:nvSpPr>
        <xdr:cNvPr id="8" name="TextBox 7">
          <a:hlinkClick xmlns:r="http://schemas.openxmlformats.org/officeDocument/2006/relationships" r:id="rId4"/>
          <a:extLst>
            <a:ext uri="{FF2B5EF4-FFF2-40B4-BE49-F238E27FC236}">
              <a16:creationId xmlns:a16="http://schemas.microsoft.com/office/drawing/2014/main" id="{00000000-0008-0000-0300-000008000000}"/>
            </a:ext>
          </a:extLst>
        </xdr:cNvPr>
        <xdr:cNvSpPr txBox="1"/>
      </xdr:nvSpPr>
      <xdr:spPr>
        <a:xfrm>
          <a:off x="7619999" y="295275"/>
          <a:ext cx="1219201" cy="40536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rtl="1"/>
          <a:r>
            <a:rPr lang="en-US" sz="1000" b="1" i="0" baseline="0">
              <a:solidFill>
                <a:schemeClr val="tx1"/>
              </a:solidFill>
              <a:effectLst/>
              <a:latin typeface="+mn-lt"/>
              <a:ea typeface="+mn-ea"/>
              <a:cs typeface="+mn-cs"/>
            </a:rPr>
            <a:t>Click for Bid Form 2nd Envelope</a:t>
          </a:r>
          <a:endParaRPr lang="en-IN" sz="1000" b="1" i="0" baseline="0">
            <a:effectLst/>
          </a:endParaRPr>
        </a:p>
      </xdr:txBody>
    </xdr:sp>
    <xdr:clientData/>
  </xdr:oneCellAnchor>
</xdr:wsDr>
</file>

<file path=xl/drawings/drawing5.xml><?xml version="1.0" encoding="utf-8"?>
<xdr:wsDr xmlns:xdr="http://schemas.openxmlformats.org/drawingml/2006/spreadsheetDrawing" xmlns:a="http://schemas.openxmlformats.org/drawingml/2006/main">
  <xdr:twoCellAnchor>
    <xdr:from>
      <xdr:col>6</xdr:col>
      <xdr:colOff>0</xdr:colOff>
      <xdr:row>1</xdr:row>
      <xdr:rowOff>104775</xdr:rowOff>
    </xdr:from>
    <xdr:to>
      <xdr:col>6</xdr:col>
      <xdr:colOff>0</xdr:colOff>
      <xdr:row>5</xdr:row>
      <xdr:rowOff>0</xdr:rowOff>
    </xdr:to>
    <xdr:grpSp>
      <xdr:nvGrpSpPr>
        <xdr:cNvPr id="2" name="Group 10">
          <a:hlinkClick xmlns:r="http://schemas.openxmlformats.org/officeDocument/2006/relationships" r:id="rId1" tooltip="Back to Cover Page"/>
          <a:extLst>
            <a:ext uri="{FF2B5EF4-FFF2-40B4-BE49-F238E27FC236}">
              <a16:creationId xmlns:a16="http://schemas.microsoft.com/office/drawing/2014/main" id="{00000000-0008-0000-0400-000002000000}"/>
            </a:ext>
          </a:extLst>
        </xdr:cNvPr>
        <xdr:cNvGrpSpPr>
          <a:grpSpLocks/>
        </xdr:cNvGrpSpPr>
      </xdr:nvGrpSpPr>
      <xdr:grpSpPr bwMode="auto">
        <a:xfrm>
          <a:off x="6915150" y="504825"/>
          <a:ext cx="0" cy="1066800"/>
          <a:chOff x="744" y="11"/>
          <a:chExt cx="113" cy="74"/>
        </a:xfrm>
      </xdr:grpSpPr>
      <xdr:sp macro="" textlink="">
        <xdr:nvSpPr>
          <xdr:cNvPr id="3" name="AutoShape 7">
            <a:extLst>
              <a:ext uri="{FF2B5EF4-FFF2-40B4-BE49-F238E27FC236}">
                <a16:creationId xmlns:a16="http://schemas.microsoft.com/office/drawing/2014/main" id="{00000000-0008-0000-0400-000003000000}"/>
              </a:ext>
            </a:extLst>
          </xdr:cNvPr>
          <xdr:cNvSpPr>
            <a:spLocks noChangeArrowheads="1"/>
          </xdr:cNvSpPr>
        </xdr:nvSpPr>
        <xdr:spPr bwMode="auto">
          <a:xfrm flipH="1">
            <a:off x="744" y="11"/>
            <a:ext cx="113" cy="74"/>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441 w 21600"/>
              <a:gd name="T13" fmla="*/ 5546 h 21600"/>
              <a:gd name="T14" fmla="*/ 18924 w 21600"/>
              <a:gd name="T15" fmla="*/ 16346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8">
            <a:extLst>
              <a:ext uri="{FF2B5EF4-FFF2-40B4-BE49-F238E27FC236}">
                <a16:creationId xmlns:a16="http://schemas.microsoft.com/office/drawing/2014/main" id="{00000000-0008-0000-0400-000004000000}"/>
              </a:ext>
            </a:extLst>
          </xdr:cNvPr>
          <xdr:cNvSpPr txBox="1">
            <a:spLocks noChangeArrowheads="1"/>
          </xdr:cNvSpPr>
        </xdr:nvSpPr>
        <xdr:spPr bwMode="auto">
          <a:xfrm>
            <a:off x="6915150" y="-7512074263372"/>
            <a:ext cx="0" cy="44"/>
          </a:xfrm>
          <a:prstGeom prst="rect">
            <a:avLst/>
          </a:prstGeom>
          <a:noFill/>
          <a:ln w="9525">
            <a:noFill/>
            <a:miter lim="800000"/>
            <a:headEnd/>
            <a:tailEnd/>
          </a:ln>
        </xdr:spPr>
        <xdr:txBody>
          <a:bodyPr vertOverflow="clip" wrap="square" lIns="27432" tIns="32004" rIns="0" bIns="32004" anchor="ctr" upright="1"/>
          <a:lstStyle/>
          <a:p>
            <a:pPr algn="l" rtl="0">
              <a:defRPr sz="1000"/>
            </a:pPr>
            <a:r>
              <a:rPr lang="en-US" sz="1000" b="1" i="0" u="none" strike="noStrike" baseline="0">
                <a:solidFill>
                  <a:srgbClr val="000000"/>
                </a:solidFill>
                <a:latin typeface="Book Antiqua"/>
              </a:rPr>
              <a:t>Back to Cover Page</a:t>
            </a:r>
          </a:p>
        </xdr:txBody>
      </xdr:sp>
    </xdr:grpSp>
    <xdr:clientData/>
  </xdr:twoCellAnchor>
  <xdr:twoCellAnchor>
    <xdr:from>
      <xdr:col>6</xdr:col>
      <xdr:colOff>1</xdr:colOff>
      <xdr:row>1</xdr:row>
      <xdr:rowOff>82826</xdr:rowOff>
    </xdr:from>
    <xdr:to>
      <xdr:col>9</xdr:col>
      <xdr:colOff>223631</xdr:colOff>
      <xdr:row>3</xdr:row>
      <xdr:rowOff>281608</xdr:rowOff>
    </xdr:to>
    <xdr:grpSp>
      <xdr:nvGrpSpPr>
        <xdr:cNvPr id="5" name="Group 6">
          <a:hlinkClick xmlns:r="http://schemas.openxmlformats.org/officeDocument/2006/relationships" r:id="rId2" tooltip="Click for Sch-1"/>
          <a:extLst>
            <a:ext uri="{FF2B5EF4-FFF2-40B4-BE49-F238E27FC236}">
              <a16:creationId xmlns:a16="http://schemas.microsoft.com/office/drawing/2014/main" id="{00000000-0008-0000-0400-000005000000}"/>
            </a:ext>
          </a:extLst>
        </xdr:cNvPr>
        <xdr:cNvGrpSpPr>
          <a:grpSpLocks/>
        </xdr:cNvGrpSpPr>
      </xdr:nvGrpSpPr>
      <xdr:grpSpPr bwMode="auto">
        <a:xfrm>
          <a:off x="6915151" y="482876"/>
          <a:ext cx="1442830" cy="875057"/>
          <a:chOff x="804" y="5"/>
          <a:chExt cx="116" cy="73"/>
        </a:xfrm>
      </xdr:grpSpPr>
      <xdr:sp macro="" textlink="">
        <xdr:nvSpPr>
          <xdr:cNvPr id="6" name="AutoShape 2">
            <a:extLst>
              <a:ext uri="{FF2B5EF4-FFF2-40B4-BE49-F238E27FC236}">
                <a16:creationId xmlns:a16="http://schemas.microsoft.com/office/drawing/2014/main" id="{00000000-0008-0000-0400-00000600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7" name="Text Box 3">
            <a:hlinkClick xmlns:r="http://schemas.openxmlformats.org/officeDocument/2006/relationships" r:id="rId3"/>
            <a:extLst>
              <a:ext uri="{FF2B5EF4-FFF2-40B4-BE49-F238E27FC236}">
                <a16:creationId xmlns:a16="http://schemas.microsoft.com/office/drawing/2014/main" id="{00000000-0008-0000-0400-000007000000}"/>
              </a:ext>
            </a:extLst>
          </xdr:cNvPr>
          <xdr:cNvSpPr txBox="1">
            <a:spLocks noChangeArrowheads="1"/>
          </xdr:cNvSpPr>
        </xdr:nvSpPr>
        <xdr:spPr bwMode="auto">
          <a:xfrm>
            <a:off x="7477125" y="19146309818175"/>
            <a:ext cx="0" cy="0"/>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Attach 3(JV)</a:t>
            </a:r>
          </a:p>
        </xdr:txBody>
      </xdr:sp>
    </xdr:grpSp>
    <xdr:clientData/>
  </xdr:twoCellAnchor>
  <xdr:oneCellAnchor>
    <xdr:from>
      <xdr:col>6</xdr:col>
      <xdr:colOff>142874</xdr:colOff>
      <xdr:row>1</xdr:row>
      <xdr:rowOff>318350</xdr:rowOff>
    </xdr:from>
    <xdr:ext cx="1343025" cy="405367"/>
    <xdr:sp macro="" textlink="">
      <xdr:nvSpPr>
        <xdr:cNvPr id="8" name="TextBox 7">
          <a:hlinkClick xmlns:r="http://schemas.openxmlformats.org/officeDocument/2006/relationships" r:id="rId4"/>
          <a:extLst>
            <a:ext uri="{FF2B5EF4-FFF2-40B4-BE49-F238E27FC236}">
              <a16:creationId xmlns:a16="http://schemas.microsoft.com/office/drawing/2014/main" id="{00000000-0008-0000-0400-000008000000}"/>
            </a:ext>
          </a:extLst>
        </xdr:cNvPr>
        <xdr:cNvSpPr txBox="1"/>
      </xdr:nvSpPr>
      <xdr:spPr>
        <a:xfrm>
          <a:off x="7058024" y="718400"/>
          <a:ext cx="1343025" cy="40536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rtl="1"/>
          <a:r>
            <a:rPr lang="en-US" sz="1000" b="1" i="0" baseline="0">
              <a:solidFill>
                <a:schemeClr val="tx1"/>
              </a:solidFill>
              <a:effectLst/>
              <a:latin typeface="+mn-lt"/>
              <a:ea typeface="+mn-ea"/>
              <a:cs typeface="+mn-cs"/>
            </a:rPr>
            <a:t>Click for Schedule-1</a:t>
          </a:r>
        </a:p>
        <a:p>
          <a:pPr algn="ctr" rtl="1"/>
          <a:endParaRPr lang="en-IN" sz="1000" b="1" i="0" baseline="0">
            <a:effectLst/>
          </a:endParaRPr>
        </a:p>
      </xdr:txBody>
    </xdr:sp>
    <xdr:clientData/>
  </xdr:oneCellAnchor>
</xdr:wsDr>
</file>

<file path=xl/drawings/drawing6.xml><?xml version="1.0" encoding="utf-8"?>
<xdr:wsDr xmlns:xdr="http://schemas.openxmlformats.org/drawingml/2006/spreadsheetDrawing" xmlns:a="http://schemas.openxmlformats.org/drawingml/2006/main">
  <xdr:twoCellAnchor>
    <xdr:from>
      <xdr:col>12</xdr:col>
      <xdr:colOff>89648</xdr:colOff>
      <xdr:row>2</xdr:row>
      <xdr:rowOff>123265</xdr:rowOff>
    </xdr:from>
    <xdr:to>
      <xdr:col>12</xdr:col>
      <xdr:colOff>1703294</xdr:colOff>
      <xdr:row>5</xdr:row>
      <xdr:rowOff>67235</xdr:rowOff>
    </xdr:to>
    <xdr:grpSp>
      <xdr:nvGrpSpPr>
        <xdr:cNvPr id="5" name="Group 6">
          <a:hlinkClick xmlns:r="http://schemas.openxmlformats.org/officeDocument/2006/relationships" r:id="rId1" tooltip="Click for Sch-1"/>
          <a:extLst>
            <a:ext uri="{FF2B5EF4-FFF2-40B4-BE49-F238E27FC236}">
              <a16:creationId xmlns:a16="http://schemas.microsoft.com/office/drawing/2014/main" id="{00000000-0008-0000-0500-000005000000}"/>
            </a:ext>
          </a:extLst>
        </xdr:cNvPr>
        <xdr:cNvGrpSpPr>
          <a:grpSpLocks/>
        </xdr:cNvGrpSpPr>
      </xdr:nvGrpSpPr>
      <xdr:grpSpPr bwMode="auto">
        <a:xfrm>
          <a:off x="18282398" y="667551"/>
          <a:ext cx="1613646" cy="1114184"/>
          <a:chOff x="804" y="5"/>
          <a:chExt cx="116" cy="73"/>
        </a:xfrm>
      </xdr:grpSpPr>
      <xdr:sp macro="" textlink="">
        <xdr:nvSpPr>
          <xdr:cNvPr id="6" name="AutoShape 2">
            <a:extLst>
              <a:ext uri="{FF2B5EF4-FFF2-40B4-BE49-F238E27FC236}">
                <a16:creationId xmlns:a16="http://schemas.microsoft.com/office/drawing/2014/main" id="{00000000-0008-0000-0500-00000600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7" name="Text Box 3">
            <a:hlinkClick xmlns:r="http://schemas.openxmlformats.org/officeDocument/2006/relationships" r:id="rId2"/>
            <a:extLst>
              <a:ext uri="{FF2B5EF4-FFF2-40B4-BE49-F238E27FC236}">
                <a16:creationId xmlns:a16="http://schemas.microsoft.com/office/drawing/2014/main" id="{00000000-0008-0000-0500-000007000000}"/>
              </a:ext>
            </a:extLst>
          </xdr:cNvPr>
          <xdr:cNvSpPr txBox="1">
            <a:spLocks noChangeArrowheads="1"/>
          </xdr:cNvSpPr>
        </xdr:nvSpPr>
        <xdr:spPr bwMode="auto">
          <a:xfrm>
            <a:off x="7477125" y="19146309818175"/>
            <a:ext cx="0" cy="0"/>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Attach 3(JV)</a:t>
            </a:r>
          </a:p>
        </xdr:txBody>
      </xdr:sp>
    </xdr:grpSp>
    <xdr:clientData/>
  </xdr:twoCellAnchor>
  <xdr:oneCellAnchor>
    <xdr:from>
      <xdr:col>12</xdr:col>
      <xdr:colOff>288551</xdr:colOff>
      <xdr:row>3</xdr:row>
      <xdr:rowOff>67435</xdr:rowOff>
    </xdr:from>
    <xdr:ext cx="1347509" cy="405367"/>
    <xdr:sp macro="" textlink="">
      <xdr:nvSpPr>
        <xdr:cNvPr id="8" name="TextBox 7">
          <a:hlinkClick xmlns:r="http://schemas.openxmlformats.org/officeDocument/2006/relationships" r:id="rId3"/>
          <a:extLst>
            <a:ext uri="{FF2B5EF4-FFF2-40B4-BE49-F238E27FC236}">
              <a16:creationId xmlns:a16="http://schemas.microsoft.com/office/drawing/2014/main" id="{00000000-0008-0000-0500-000008000000}"/>
            </a:ext>
          </a:extLst>
        </xdr:cNvPr>
        <xdr:cNvSpPr txBox="1"/>
      </xdr:nvSpPr>
      <xdr:spPr>
        <a:xfrm>
          <a:off x="15887139" y="1098376"/>
          <a:ext cx="1347509" cy="40536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rtl="1"/>
          <a:r>
            <a:rPr lang="en-US" sz="1000" b="1" i="0" baseline="0">
              <a:solidFill>
                <a:schemeClr val="tx1"/>
              </a:solidFill>
              <a:effectLst/>
              <a:latin typeface="+mn-lt"/>
              <a:ea typeface="+mn-ea"/>
              <a:cs typeface="+mn-cs"/>
            </a:rPr>
            <a:t>Click for Schedule-2</a:t>
          </a:r>
        </a:p>
        <a:p>
          <a:pPr algn="ctr" rtl="1"/>
          <a:endParaRPr lang="en-IN" sz="1000" b="1" i="0" baseline="0">
            <a:effectLst/>
          </a:endParaRP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9.bin"/><Relationship Id="rId13" Type="http://schemas.openxmlformats.org/officeDocument/2006/relationships/printerSettings" Target="../printerSettings/printerSettings14.bin"/><Relationship Id="rId18" Type="http://schemas.openxmlformats.org/officeDocument/2006/relationships/printerSettings" Target="../printerSettings/printerSettings19.bin"/><Relationship Id="rId26" Type="http://schemas.openxmlformats.org/officeDocument/2006/relationships/drawing" Target="../drawings/drawing2.xml"/><Relationship Id="rId3" Type="http://schemas.openxmlformats.org/officeDocument/2006/relationships/printerSettings" Target="../printerSettings/printerSettings4.bin"/><Relationship Id="rId21" Type="http://schemas.openxmlformats.org/officeDocument/2006/relationships/printerSettings" Target="../printerSettings/printerSettings22.bin"/><Relationship Id="rId7" Type="http://schemas.openxmlformats.org/officeDocument/2006/relationships/printerSettings" Target="../printerSettings/printerSettings8.bin"/><Relationship Id="rId12" Type="http://schemas.openxmlformats.org/officeDocument/2006/relationships/printerSettings" Target="../printerSettings/printerSettings13.bin"/><Relationship Id="rId17" Type="http://schemas.openxmlformats.org/officeDocument/2006/relationships/printerSettings" Target="../printerSettings/printerSettings18.bin"/><Relationship Id="rId25" Type="http://schemas.openxmlformats.org/officeDocument/2006/relationships/printerSettings" Target="../printerSettings/printerSettings26.bin"/><Relationship Id="rId2" Type="http://schemas.openxmlformats.org/officeDocument/2006/relationships/printerSettings" Target="../printerSettings/printerSettings3.bin"/><Relationship Id="rId16" Type="http://schemas.openxmlformats.org/officeDocument/2006/relationships/printerSettings" Target="../printerSettings/printerSettings17.bin"/><Relationship Id="rId20" Type="http://schemas.openxmlformats.org/officeDocument/2006/relationships/printerSettings" Target="../printerSettings/printerSettings21.bin"/><Relationship Id="rId1" Type="http://schemas.openxmlformats.org/officeDocument/2006/relationships/printerSettings" Target="../printerSettings/printerSettings2.bin"/><Relationship Id="rId6" Type="http://schemas.openxmlformats.org/officeDocument/2006/relationships/printerSettings" Target="../printerSettings/printerSettings7.bin"/><Relationship Id="rId11" Type="http://schemas.openxmlformats.org/officeDocument/2006/relationships/printerSettings" Target="../printerSettings/printerSettings12.bin"/><Relationship Id="rId24" Type="http://schemas.openxmlformats.org/officeDocument/2006/relationships/printerSettings" Target="../printerSettings/printerSettings25.bin"/><Relationship Id="rId5" Type="http://schemas.openxmlformats.org/officeDocument/2006/relationships/printerSettings" Target="../printerSettings/printerSettings6.bin"/><Relationship Id="rId15" Type="http://schemas.openxmlformats.org/officeDocument/2006/relationships/printerSettings" Target="../printerSettings/printerSettings16.bin"/><Relationship Id="rId23" Type="http://schemas.openxmlformats.org/officeDocument/2006/relationships/printerSettings" Target="../printerSettings/printerSettings24.bin"/><Relationship Id="rId10" Type="http://schemas.openxmlformats.org/officeDocument/2006/relationships/printerSettings" Target="../printerSettings/printerSettings11.bin"/><Relationship Id="rId19" Type="http://schemas.openxmlformats.org/officeDocument/2006/relationships/printerSettings" Target="../printerSettings/printerSettings20.bin"/><Relationship Id="rId4" Type="http://schemas.openxmlformats.org/officeDocument/2006/relationships/printerSettings" Target="../printerSettings/printerSettings5.bin"/><Relationship Id="rId9" Type="http://schemas.openxmlformats.org/officeDocument/2006/relationships/printerSettings" Target="../printerSettings/printerSettings10.bin"/><Relationship Id="rId14" Type="http://schemas.openxmlformats.org/officeDocument/2006/relationships/printerSettings" Target="../printerSettings/printerSettings15.bin"/><Relationship Id="rId22"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18" Type="http://schemas.openxmlformats.org/officeDocument/2006/relationships/printerSettings" Target="../printerSettings/printerSettings44.bin"/><Relationship Id="rId3" Type="http://schemas.openxmlformats.org/officeDocument/2006/relationships/printerSettings" Target="../printerSettings/printerSettings29.bin"/><Relationship Id="rId21" Type="http://schemas.openxmlformats.org/officeDocument/2006/relationships/printerSettings" Target="../printerSettings/printerSettings47.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17" Type="http://schemas.openxmlformats.org/officeDocument/2006/relationships/printerSettings" Target="../printerSettings/printerSettings43.bin"/><Relationship Id="rId2" Type="http://schemas.openxmlformats.org/officeDocument/2006/relationships/printerSettings" Target="../printerSettings/printerSettings28.bin"/><Relationship Id="rId16" Type="http://schemas.openxmlformats.org/officeDocument/2006/relationships/printerSettings" Target="../printerSettings/printerSettings42.bin"/><Relationship Id="rId20" Type="http://schemas.openxmlformats.org/officeDocument/2006/relationships/printerSettings" Target="../printerSettings/printerSettings46.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printerSettings" Target="../printerSettings/printerSettings41.bin"/><Relationship Id="rId23" Type="http://schemas.openxmlformats.org/officeDocument/2006/relationships/drawing" Target="../drawings/drawing3.xml"/><Relationship Id="rId10" Type="http://schemas.openxmlformats.org/officeDocument/2006/relationships/printerSettings" Target="../printerSettings/printerSettings36.bin"/><Relationship Id="rId19" Type="http://schemas.openxmlformats.org/officeDocument/2006/relationships/printerSettings" Target="../printerSettings/printerSettings45.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printerSettings" Target="../printerSettings/printerSettings40.bin"/><Relationship Id="rId22" Type="http://schemas.openxmlformats.org/officeDocument/2006/relationships/printerSettings" Target="../printerSettings/printerSettings48.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2.bin"/><Relationship Id="rId2" Type="http://schemas.openxmlformats.org/officeDocument/2006/relationships/printerSettings" Target="../printerSettings/printerSettings51.bin"/><Relationship Id="rId1" Type="http://schemas.openxmlformats.org/officeDocument/2006/relationships/printerSettings" Target="../printerSettings/printerSettings50.bin"/><Relationship Id="rId6" Type="http://schemas.openxmlformats.org/officeDocument/2006/relationships/drawing" Target="../drawings/drawing5.xml"/><Relationship Id="rId5" Type="http://schemas.openxmlformats.org/officeDocument/2006/relationships/printerSettings" Target="../printerSettings/printerSettings54.bin"/><Relationship Id="rId4" Type="http://schemas.openxmlformats.org/officeDocument/2006/relationships/printerSettings" Target="../printerSettings/printerSettings53.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57.bin"/><Relationship Id="rId2" Type="http://schemas.openxmlformats.org/officeDocument/2006/relationships/printerSettings" Target="../printerSettings/printerSettings56.bin"/><Relationship Id="rId1" Type="http://schemas.openxmlformats.org/officeDocument/2006/relationships/printerSettings" Target="../printerSettings/printerSettings55.bin"/><Relationship Id="rId5" Type="http://schemas.openxmlformats.org/officeDocument/2006/relationships/drawing" Target="../drawings/drawing6.xml"/><Relationship Id="rId4" Type="http://schemas.openxmlformats.org/officeDocument/2006/relationships/printerSettings" Target="../printerSettings/printerSettings58.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8.xml.rels><?xml version="1.0" encoding="UTF-8" standalone="yes"?>
<Relationships xmlns="http://schemas.openxmlformats.org/package/2006/relationships"><Relationship Id="rId8" Type="http://schemas.openxmlformats.org/officeDocument/2006/relationships/printerSettings" Target="../printerSettings/printerSettings67.bin"/><Relationship Id="rId13" Type="http://schemas.openxmlformats.org/officeDocument/2006/relationships/printerSettings" Target="../printerSettings/printerSettings72.bin"/><Relationship Id="rId18" Type="http://schemas.openxmlformats.org/officeDocument/2006/relationships/printerSettings" Target="../printerSettings/printerSettings77.bin"/><Relationship Id="rId3" Type="http://schemas.openxmlformats.org/officeDocument/2006/relationships/printerSettings" Target="../printerSettings/printerSettings62.bin"/><Relationship Id="rId21" Type="http://schemas.openxmlformats.org/officeDocument/2006/relationships/printerSettings" Target="../printerSettings/printerSettings80.bin"/><Relationship Id="rId7" Type="http://schemas.openxmlformats.org/officeDocument/2006/relationships/printerSettings" Target="../printerSettings/printerSettings66.bin"/><Relationship Id="rId12" Type="http://schemas.openxmlformats.org/officeDocument/2006/relationships/printerSettings" Target="../printerSettings/printerSettings71.bin"/><Relationship Id="rId17" Type="http://schemas.openxmlformats.org/officeDocument/2006/relationships/printerSettings" Target="../printerSettings/printerSettings76.bin"/><Relationship Id="rId25" Type="http://schemas.openxmlformats.org/officeDocument/2006/relationships/printerSettings" Target="../printerSettings/printerSettings84.bin"/><Relationship Id="rId2" Type="http://schemas.openxmlformats.org/officeDocument/2006/relationships/printerSettings" Target="../printerSettings/printerSettings61.bin"/><Relationship Id="rId16" Type="http://schemas.openxmlformats.org/officeDocument/2006/relationships/printerSettings" Target="../printerSettings/printerSettings75.bin"/><Relationship Id="rId20" Type="http://schemas.openxmlformats.org/officeDocument/2006/relationships/printerSettings" Target="../printerSettings/printerSettings79.bin"/><Relationship Id="rId1" Type="http://schemas.openxmlformats.org/officeDocument/2006/relationships/printerSettings" Target="../printerSettings/printerSettings60.bin"/><Relationship Id="rId6" Type="http://schemas.openxmlformats.org/officeDocument/2006/relationships/printerSettings" Target="../printerSettings/printerSettings65.bin"/><Relationship Id="rId11" Type="http://schemas.openxmlformats.org/officeDocument/2006/relationships/printerSettings" Target="../printerSettings/printerSettings70.bin"/><Relationship Id="rId24" Type="http://schemas.openxmlformats.org/officeDocument/2006/relationships/printerSettings" Target="../printerSettings/printerSettings83.bin"/><Relationship Id="rId5" Type="http://schemas.openxmlformats.org/officeDocument/2006/relationships/printerSettings" Target="../printerSettings/printerSettings64.bin"/><Relationship Id="rId15" Type="http://schemas.openxmlformats.org/officeDocument/2006/relationships/printerSettings" Target="../printerSettings/printerSettings74.bin"/><Relationship Id="rId23" Type="http://schemas.openxmlformats.org/officeDocument/2006/relationships/printerSettings" Target="../printerSettings/printerSettings82.bin"/><Relationship Id="rId10" Type="http://schemas.openxmlformats.org/officeDocument/2006/relationships/printerSettings" Target="../printerSettings/printerSettings69.bin"/><Relationship Id="rId19" Type="http://schemas.openxmlformats.org/officeDocument/2006/relationships/printerSettings" Target="../printerSettings/printerSettings78.bin"/><Relationship Id="rId4" Type="http://schemas.openxmlformats.org/officeDocument/2006/relationships/printerSettings" Target="../printerSettings/printerSettings63.bin"/><Relationship Id="rId9" Type="http://schemas.openxmlformats.org/officeDocument/2006/relationships/printerSettings" Target="../printerSettings/printerSettings68.bin"/><Relationship Id="rId14" Type="http://schemas.openxmlformats.org/officeDocument/2006/relationships/printerSettings" Target="../printerSettings/printerSettings73.bin"/><Relationship Id="rId22" Type="http://schemas.openxmlformats.org/officeDocument/2006/relationships/printerSettings" Target="../printerSettings/printerSettings8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
    <tabColor theme="8" tint="0.39997558519241921"/>
    <pageSetUpPr fitToPage="1"/>
  </sheetPr>
  <dimension ref="A1:B14"/>
  <sheetViews>
    <sheetView view="pageBreakPreview" zoomScale="70" zoomScaleNormal="100" zoomScaleSheetLayoutView="70" workbookViewId="0">
      <selection activeCell="B7" sqref="B7"/>
    </sheetView>
  </sheetViews>
  <sheetFormatPr defaultRowHeight="16.5"/>
  <cols>
    <col min="1" max="1" width="36.25" style="109" customWidth="1"/>
    <col min="2" max="2" width="71.875" style="109" customWidth="1"/>
    <col min="3" max="256" width="9" style="109"/>
    <col min="257" max="257" width="36.25" style="109" customWidth="1"/>
    <col min="258" max="258" width="71.875" style="109" customWidth="1"/>
    <col min="259" max="512" width="9" style="109"/>
    <col min="513" max="513" width="36.25" style="109" customWidth="1"/>
    <col min="514" max="514" width="71.875" style="109" customWidth="1"/>
    <col min="515" max="768" width="9" style="109"/>
    <col min="769" max="769" width="36.25" style="109" customWidth="1"/>
    <col min="770" max="770" width="71.875" style="109" customWidth="1"/>
    <col min="771" max="1024" width="9" style="109"/>
    <col min="1025" max="1025" width="36.25" style="109" customWidth="1"/>
    <col min="1026" max="1026" width="71.875" style="109" customWidth="1"/>
    <col min="1027" max="1280" width="9" style="109"/>
    <col min="1281" max="1281" width="36.25" style="109" customWidth="1"/>
    <col min="1282" max="1282" width="71.875" style="109" customWidth="1"/>
    <col min="1283" max="1536" width="9" style="109"/>
    <col min="1537" max="1537" width="36.25" style="109" customWidth="1"/>
    <col min="1538" max="1538" width="71.875" style="109" customWidth="1"/>
    <col min="1539" max="1792" width="9" style="109"/>
    <col min="1793" max="1793" width="36.25" style="109" customWidth="1"/>
    <col min="1794" max="1794" width="71.875" style="109" customWidth="1"/>
    <col min="1795" max="2048" width="9" style="109"/>
    <col min="2049" max="2049" width="36.25" style="109" customWidth="1"/>
    <col min="2050" max="2050" width="71.875" style="109" customWidth="1"/>
    <col min="2051" max="2304" width="9" style="109"/>
    <col min="2305" max="2305" width="36.25" style="109" customWidth="1"/>
    <col min="2306" max="2306" width="71.875" style="109" customWidth="1"/>
    <col min="2307" max="2560" width="9" style="109"/>
    <col min="2561" max="2561" width="36.25" style="109" customWidth="1"/>
    <col min="2562" max="2562" width="71.875" style="109" customWidth="1"/>
    <col min="2563" max="2816" width="9" style="109"/>
    <col min="2817" max="2817" width="36.25" style="109" customWidth="1"/>
    <col min="2818" max="2818" width="71.875" style="109" customWidth="1"/>
    <col min="2819" max="3072" width="9" style="109"/>
    <col min="3073" max="3073" width="36.25" style="109" customWidth="1"/>
    <col min="3074" max="3074" width="71.875" style="109" customWidth="1"/>
    <col min="3075" max="3328" width="9" style="109"/>
    <col min="3329" max="3329" width="36.25" style="109" customWidth="1"/>
    <col min="3330" max="3330" width="71.875" style="109" customWidth="1"/>
    <col min="3331" max="3584" width="9" style="109"/>
    <col min="3585" max="3585" width="36.25" style="109" customWidth="1"/>
    <col min="3586" max="3586" width="71.875" style="109" customWidth="1"/>
    <col min="3587" max="3840" width="9" style="109"/>
    <col min="3841" max="3841" width="36.25" style="109" customWidth="1"/>
    <col min="3842" max="3842" width="71.875" style="109" customWidth="1"/>
    <col min="3843" max="4096" width="9" style="109"/>
    <col min="4097" max="4097" width="36.25" style="109" customWidth="1"/>
    <col min="4098" max="4098" width="71.875" style="109" customWidth="1"/>
    <col min="4099" max="4352" width="9" style="109"/>
    <col min="4353" max="4353" width="36.25" style="109" customWidth="1"/>
    <col min="4354" max="4354" width="71.875" style="109" customWidth="1"/>
    <col min="4355" max="4608" width="9" style="109"/>
    <col min="4609" max="4609" width="36.25" style="109" customWidth="1"/>
    <col min="4610" max="4610" width="71.875" style="109" customWidth="1"/>
    <col min="4611" max="4864" width="9" style="109"/>
    <col min="4865" max="4865" width="36.25" style="109" customWidth="1"/>
    <col min="4866" max="4866" width="71.875" style="109" customWidth="1"/>
    <col min="4867" max="5120" width="9" style="109"/>
    <col min="5121" max="5121" width="36.25" style="109" customWidth="1"/>
    <col min="5122" max="5122" width="71.875" style="109" customWidth="1"/>
    <col min="5123" max="5376" width="9" style="109"/>
    <col min="5377" max="5377" width="36.25" style="109" customWidth="1"/>
    <col min="5378" max="5378" width="71.875" style="109" customWidth="1"/>
    <col min="5379" max="5632" width="9" style="109"/>
    <col min="5633" max="5633" width="36.25" style="109" customWidth="1"/>
    <col min="5634" max="5634" width="71.875" style="109" customWidth="1"/>
    <col min="5635" max="5888" width="9" style="109"/>
    <col min="5889" max="5889" width="36.25" style="109" customWidth="1"/>
    <col min="5890" max="5890" width="71.875" style="109" customWidth="1"/>
    <col min="5891" max="6144" width="9" style="109"/>
    <col min="6145" max="6145" width="36.25" style="109" customWidth="1"/>
    <col min="6146" max="6146" width="71.875" style="109" customWidth="1"/>
    <col min="6147" max="6400" width="9" style="109"/>
    <col min="6401" max="6401" width="36.25" style="109" customWidth="1"/>
    <col min="6402" max="6402" width="71.875" style="109" customWidth="1"/>
    <col min="6403" max="6656" width="9" style="109"/>
    <col min="6657" max="6657" width="36.25" style="109" customWidth="1"/>
    <col min="6658" max="6658" width="71.875" style="109" customWidth="1"/>
    <col min="6659" max="6912" width="9" style="109"/>
    <col min="6913" max="6913" width="36.25" style="109" customWidth="1"/>
    <col min="6914" max="6914" width="71.875" style="109" customWidth="1"/>
    <col min="6915" max="7168" width="9" style="109"/>
    <col min="7169" max="7169" width="36.25" style="109" customWidth="1"/>
    <col min="7170" max="7170" width="71.875" style="109" customWidth="1"/>
    <col min="7171" max="7424" width="9" style="109"/>
    <col min="7425" max="7425" width="36.25" style="109" customWidth="1"/>
    <col min="7426" max="7426" width="71.875" style="109" customWidth="1"/>
    <col min="7427" max="7680" width="9" style="109"/>
    <col min="7681" max="7681" width="36.25" style="109" customWidth="1"/>
    <col min="7682" max="7682" width="71.875" style="109" customWidth="1"/>
    <col min="7683" max="7936" width="9" style="109"/>
    <col min="7937" max="7937" width="36.25" style="109" customWidth="1"/>
    <col min="7938" max="7938" width="71.875" style="109" customWidth="1"/>
    <col min="7939" max="8192" width="9" style="109"/>
    <col min="8193" max="8193" width="36.25" style="109" customWidth="1"/>
    <col min="8194" max="8194" width="71.875" style="109" customWidth="1"/>
    <col min="8195" max="8448" width="9" style="109"/>
    <col min="8449" max="8449" width="36.25" style="109" customWidth="1"/>
    <col min="8450" max="8450" width="71.875" style="109" customWidth="1"/>
    <col min="8451" max="8704" width="9" style="109"/>
    <col min="8705" max="8705" width="36.25" style="109" customWidth="1"/>
    <col min="8706" max="8706" width="71.875" style="109" customWidth="1"/>
    <col min="8707" max="8960" width="9" style="109"/>
    <col min="8961" max="8961" width="36.25" style="109" customWidth="1"/>
    <col min="8962" max="8962" width="71.875" style="109" customWidth="1"/>
    <col min="8963" max="9216" width="9" style="109"/>
    <col min="9217" max="9217" width="36.25" style="109" customWidth="1"/>
    <col min="9218" max="9218" width="71.875" style="109" customWidth="1"/>
    <col min="9219" max="9472" width="9" style="109"/>
    <col min="9473" max="9473" width="36.25" style="109" customWidth="1"/>
    <col min="9474" max="9474" width="71.875" style="109" customWidth="1"/>
    <col min="9475" max="9728" width="9" style="109"/>
    <col min="9729" max="9729" width="36.25" style="109" customWidth="1"/>
    <col min="9730" max="9730" width="71.875" style="109" customWidth="1"/>
    <col min="9731" max="9984" width="9" style="109"/>
    <col min="9985" max="9985" width="36.25" style="109" customWidth="1"/>
    <col min="9986" max="9986" width="71.875" style="109" customWidth="1"/>
    <col min="9987" max="10240" width="9" style="109"/>
    <col min="10241" max="10241" width="36.25" style="109" customWidth="1"/>
    <col min="10242" max="10242" width="71.875" style="109" customWidth="1"/>
    <col min="10243" max="10496" width="9" style="109"/>
    <col min="10497" max="10497" width="36.25" style="109" customWidth="1"/>
    <col min="10498" max="10498" width="71.875" style="109" customWidth="1"/>
    <col min="10499" max="10752" width="9" style="109"/>
    <col min="10753" max="10753" width="36.25" style="109" customWidth="1"/>
    <col min="10754" max="10754" width="71.875" style="109" customWidth="1"/>
    <col min="10755" max="11008" width="9" style="109"/>
    <col min="11009" max="11009" width="36.25" style="109" customWidth="1"/>
    <col min="11010" max="11010" width="71.875" style="109" customWidth="1"/>
    <col min="11011" max="11264" width="9" style="109"/>
    <col min="11265" max="11265" width="36.25" style="109" customWidth="1"/>
    <col min="11266" max="11266" width="71.875" style="109" customWidth="1"/>
    <col min="11267" max="11520" width="9" style="109"/>
    <col min="11521" max="11521" width="36.25" style="109" customWidth="1"/>
    <col min="11522" max="11522" width="71.875" style="109" customWidth="1"/>
    <col min="11523" max="11776" width="9" style="109"/>
    <col min="11777" max="11777" width="36.25" style="109" customWidth="1"/>
    <col min="11778" max="11778" width="71.875" style="109" customWidth="1"/>
    <col min="11779" max="12032" width="9" style="109"/>
    <col min="12033" max="12033" width="36.25" style="109" customWidth="1"/>
    <col min="12034" max="12034" width="71.875" style="109" customWidth="1"/>
    <col min="12035" max="12288" width="9" style="109"/>
    <col min="12289" max="12289" width="36.25" style="109" customWidth="1"/>
    <col min="12290" max="12290" width="71.875" style="109" customWidth="1"/>
    <col min="12291" max="12544" width="9" style="109"/>
    <col min="12545" max="12545" width="36.25" style="109" customWidth="1"/>
    <col min="12546" max="12546" width="71.875" style="109" customWidth="1"/>
    <col min="12547" max="12800" width="9" style="109"/>
    <col min="12801" max="12801" width="36.25" style="109" customWidth="1"/>
    <col min="12802" max="12802" width="71.875" style="109" customWidth="1"/>
    <col min="12803" max="13056" width="9" style="109"/>
    <col min="13057" max="13057" width="36.25" style="109" customWidth="1"/>
    <col min="13058" max="13058" width="71.875" style="109" customWidth="1"/>
    <col min="13059" max="13312" width="9" style="109"/>
    <col min="13313" max="13313" width="36.25" style="109" customWidth="1"/>
    <col min="13314" max="13314" width="71.875" style="109" customWidth="1"/>
    <col min="13315" max="13568" width="9" style="109"/>
    <col min="13569" max="13569" width="36.25" style="109" customWidth="1"/>
    <col min="13570" max="13570" width="71.875" style="109" customWidth="1"/>
    <col min="13571" max="13824" width="9" style="109"/>
    <col min="13825" max="13825" width="36.25" style="109" customWidth="1"/>
    <col min="13826" max="13826" width="71.875" style="109" customWidth="1"/>
    <col min="13827" max="14080" width="9" style="109"/>
    <col min="14081" max="14081" width="36.25" style="109" customWidth="1"/>
    <col min="14082" max="14082" width="71.875" style="109" customWidth="1"/>
    <col min="14083" max="14336" width="9" style="109"/>
    <col min="14337" max="14337" width="36.25" style="109" customWidth="1"/>
    <col min="14338" max="14338" width="71.875" style="109" customWidth="1"/>
    <col min="14339" max="14592" width="9" style="109"/>
    <col min="14593" max="14593" width="36.25" style="109" customWidth="1"/>
    <col min="14594" max="14594" width="71.875" style="109" customWidth="1"/>
    <col min="14595" max="14848" width="9" style="109"/>
    <col min="14849" max="14849" width="36.25" style="109" customWidth="1"/>
    <col min="14850" max="14850" width="71.875" style="109" customWidth="1"/>
    <col min="14851" max="15104" width="9" style="109"/>
    <col min="15105" max="15105" width="36.25" style="109" customWidth="1"/>
    <col min="15106" max="15106" width="71.875" style="109" customWidth="1"/>
    <col min="15107" max="15360" width="9" style="109"/>
    <col min="15361" max="15361" width="36.25" style="109" customWidth="1"/>
    <col min="15362" max="15362" width="71.875" style="109" customWidth="1"/>
    <col min="15363" max="15616" width="9" style="109"/>
    <col min="15617" max="15617" width="36.25" style="109" customWidth="1"/>
    <col min="15618" max="15618" width="71.875" style="109" customWidth="1"/>
    <col min="15619" max="15872" width="9" style="109"/>
    <col min="15873" max="15873" width="36.25" style="109" customWidth="1"/>
    <col min="15874" max="15874" width="71.875" style="109" customWidth="1"/>
    <col min="15875" max="16128" width="9" style="109"/>
    <col min="16129" max="16129" width="36.25" style="109" customWidth="1"/>
    <col min="16130" max="16130" width="71.875" style="109" customWidth="1"/>
    <col min="16131" max="16384" width="9" style="109"/>
  </cols>
  <sheetData>
    <row r="1" spans="1:2" ht="60" customHeight="1">
      <c r="A1" s="386" t="s">
        <v>172</v>
      </c>
      <c r="B1" s="386"/>
    </row>
    <row r="2" spans="1:2" ht="69.75" customHeight="1">
      <c r="A2" s="110"/>
      <c r="B2" s="111" t="s">
        <v>0</v>
      </c>
    </row>
    <row r="3" spans="1:2" s="114" customFormat="1" ht="69" customHeight="1">
      <c r="A3" s="112" t="s">
        <v>1</v>
      </c>
      <c r="B3" s="113" t="s">
        <v>195</v>
      </c>
    </row>
    <row r="4" spans="1:2" s="114" customFormat="1" ht="4.5" customHeight="1">
      <c r="A4" s="112"/>
      <c r="B4" s="113"/>
    </row>
    <row r="5" spans="1:2" s="114" customFormat="1" ht="32.25" customHeight="1">
      <c r="A5" s="112" t="s">
        <v>2</v>
      </c>
      <c r="B5" s="115" t="s">
        <v>327</v>
      </c>
    </row>
    <row r="6" spans="1:2" ht="3" customHeight="1">
      <c r="A6" s="112"/>
      <c r="B6" s="116"/>
    </row>
    <row r="7" spans="1:2" ht="30" customHeight="1">
      <c r="A7" s="117" t="s">
        <v>3</v>
      </c>
      <c r="B7" s="118" t="s">
        <v>328</v>
      </c>
    </row>
    <row r="8" spans="1:2" ht="5.25" customHeight="1">
      <c r="A8" s="112"/>
      <c r="B8" s="116"/>
    </row>
    <row r="9" spans="1:2" ht="18.75" customHeight="1">
      <c r="A9" s="387" t="s">
        <v>4</v>
      </c>
      <c r="B9" s="119" t="s">
        <v>5</v>
      </c>
    </row>
    <row r="10" spans="1:2" ht="18.75" customHeight="1">
      <c r="A10" s="387"/>
      <c r="B10" s="119" t="s">
        <v>6</v>
      </c>
    </row>
    <row r="11" spans="1:2" ht="18.75" customHeight="1">
      <c r="A11" s="387"/>
      <c r="B11" s="119" t="s">
        <v>7</v>
      </c>
    </row>
    <row r="12" spans="1:2" ht="18.75" customHeight="1">
      <c r="A12" s="387"/>
      <c r="B12" s="119" t="s">
        <v>8</v>
      </c>
    </row>
    <row r="13" spans="1:2" ht="18.75" customHeight="1">
      <c r="A13" s="387"/>
      <c r="B13" s="119" t="s">
        <v>9</v>
      </c>
    </row>
    <row r="14" spans="1:2" s="121" customFormat="1" ht="41.25" customHeight="1">
      <c r="A14" s="387"/>
      <c r="B14" s="120" t="s">
        <v>148</v>
      </c>
    </row>
  </sheetData>
  <sheetProtection algorithmName="SHA-512" hashValue="06ZSu0IciEzPbfpP6K6OKRzbmXbnCu40U66KD83jIu6GqywSef1oplO5jXx8fRTy5ZFVNXVtvAhK1tkjTLHN3w==" saltValue="ZMKCnYcKu0HMEwrJrOzLxQ==" spinCount="100000" sheet="1" formatCells="0" formatColumns="0" formatRows="0" selectLockedCells="1" sort="0"/>
  <mergeCells count="2">
    <mergeCell ref="A1:B1"/>
    <mergeCell ref="A9:A14"/>
  </mergeCells>
  <pageMargins left="0.7" right="0.7" top="0.75" bottom="0.75" header="0.3" footer="0.3"/>
  <pageSetup scale="85"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theme="2" tint="-0.249977111117893"/>
    <pageSetUpPr autoPageBreaks="0" fitToPage="1"/>
  </sheetPr>
  <dimension ref="A1:J19"/>
  <sheetViews>
    <sheetView showGridLines="0" view="pageBreakPreview" zoomScale="115" zoomScaleNormal="100" zoomScaleSheetLayoutView="115" workbookViewId="0">
      <selection activeCell="I4" sqref="I4"/>
    </sheetView>
  </sheetViews>
  <sheetFormatPr defaultColWidth="8" defaultRowHeight="13.5"/>
  <cols>
    <col min="1" max="1" width="8.625" style="14" customWidth="1"/>
    <col min="2" max="2" width="11.125" style="14" customWidth="1"/>
    <col min="3" max="4" width="38.625" style="14" customWidth="1"/>
    <col min="5" max="5" width="12.625" style="14" customWidth="1"/>
    <col min="6" max="6" width="8.625" style="9" customWidth="1"/>
    <col min="7" max="9" width="8" style="9" customWidth="1"/>
    <col min="10" max="16384" width="8" style="3"/>
  </cols>
  <sheetData>
    <row r="1" spans="1:10" ht="36.75" customHeight="1">
      <c r="A1" s="42"/>
      <c r="B1" s="388" t="s">
        <v>10</v>
      </c>
      <c r="C1" s="389"/>
      <c r="D1" s="389"/>
      <c r="E1" s="390"/>
      <c r="F1" s="41"/>
      <c r="G1" s="1"/>
      <c r="H1" s="1"/>
      <c r="I1" s="1"/>
      <c r="J1" s="2"/>
    </row>
    <row r="2" spans="1:10" ht="52.5" customHeight="1">
      <c r="A2" s="405" t="s">
        <v>11</v>
      </c>
      <c r="B2" s="393" t="str">
        <f>"Package: " &amp;Basic!B3</f>
        <v>Package: Construction of a GIS store at 400/132/33kV POWERGRID Imphal Sub-Station</v>
      </c>
      <c r="C2" s="394"/>
      <c r="D2" s="394"/>
      <c r="E2" s="395"/>
      <c r="F2" s="408" t="str">
        <f>B4</f>
        <v>Specification Ref. No.:NESH/GHY/CSM/600-183/BPS_Price Part</v>
      </c>
      <c r="G2" s="1"/>
      <c r="H2" s="1"/>
      <c r="I2" s="1"/>
      <c r="J2" s="2"/>
    </row>
    <row r="3" spans="1:10" ht="24.75" customHeight="1">
      <c r="A3" s="406"/>
      <c r="B3" s="396" t="str">
        <f>"Limited Tender Enquiry Ref. No.:" &amp;Basic!B5</f>
        <v>Limited Tender Enquiry Ref. No.:NESH/GHY/CSM/600-183/NIT-416 Dated:12/03/2024</v>
      </c>
      <c r="C3" s="397"/>
      <c r="D3" s="397"/>
      <c r="E3" s="398"/>
      <c r="F3" s="409"/>
      <c r="G3" s="1"/>
      <c r="H3" s="1"/>
      <c r="I3" s="1"/>
      <c r="J3" s="2"/>
    </row>
    <row r="4" spans="1:10" ht="26.25" customHeight="1">
      <c r="A4" s="406"/>
      <c r="B4" s="396" t="str">
        <f>"Specification Ref. No.:" &amp;Basic!B7</f>
        <v>Specification Ref. No.:NESH/GHY/CSM/600-183/BPS_Price Part</v>
      </c>
      <c r="C4" s="397"/>
      <c r="D4" s="397"/>
      <c r="E4" s="398"/>
      <c r="F4" s="409"/>
      <c r="G4" s="1"/>
      <c r="H4" s="1"/>
      <c r="I4" s="1"/>
      <c r="J4" s="2"/>
    </row>
    <row r="5" spans="1:10" ht="39.950000000000003" customHeight="1">
      <c r="A5" s="406"/>
      <c r="B5" s="40">
        <v>1</v>
      </c>
      <c r="C5" s="391" t="s">
        <v>171</v>
      </c>
      <c r="D5" s="391"/>
      <c r="E5" s="392"/>
      <c r="F5" s="409"/>
      <c r="G5" s="7"/>
      <c r="H5" s="7"/>
      <c r="I5" s="1"/>
      <c r="J5" s="2"/>
    </row>
    <row r="6" spans="1:10" ht="36" customHeight="1">
      <c r="A6" s="406"/>
      <c r="B6" s="40">
        <v>2</v>
      </c>
      <c r="C6" s="391" t="s">
        <v>169</v>
      </c>
      <c r="D6" s="391"/>
      <c r="E6" s="392"/>
      <c r="F6" s="409"/>
      <c r="G6" s="1"/>
      <c r="H6" s="1"/>
      <c r="I6" s="1"/>
      <c r="J6" s="2"/>
    </row>
    <row r="7" spans="1:10" s="9" customFormat="1" ht="30" customHeight="1">
      <c r="A7" s="406"/>
      <c r="B7" s="40">
        <v>3</v>
      </c>
      <c r="C7" s="391" t="s">
        <v>12</v>
      </c>
      <c r="D7" s="391"/>
      <c r="E7" s="392"/>
      <c r="F7" s="409"/>
      <c r="G7" s="1"/>
      <c r="H7" s="1"/>
      <c r="I7" s="1"/>
      <c r="J7" s="1"/>
    </row>
    <row r="8" spans="1:10" ht="52.5" hidden="1" customHeight="1">
      <c r="A8" s="406"/>
      <c r="B8" s="40">
        <v>4</v>
      </c>
      <c r="C8" s="391" t="s">
        <v>13</v>
      </c>
      <c r="D8" s="391"/>
      <c r="E8" s="392"/>
      <c r="F8" s="409"/>
      <c r="G8" s="1"/>
      <c r="H8" s="1"/>
      <c r="I8" s="1"/>
      <c r="J8" s="2"/>
    </row>
    <row r="9" spans="1:10" ht="9.75" customHeight="1">
      <c r="A9" s="406"/>
      <c r="B9" s="5"/>
      <c r="C9" s="4"/>
      <c r="D9" s="4"/>
      <c r="E9" s="6"/>
      <c r="F9" s="409"/>
      <c r="G9" s="1"/>
      <c r="H9" s="1"/>
      <c r="I9" s="1"/>
      <c r="J9" s="2"/>
    </row>
    <row r="10" spans="1:10" ht="36" customHeight="1">
      <c r="A10" s="406"/>
      <c r="B10" s="125" t="s">
        <v>14</v>
      </c>
      <c r="C10" s="415" t="s">
        <v>15</v>
      </c>
      <c r="D10" s="415"/>
      <c r="E10" s="416"/>
      <c r="F10" s="409"/>
      <c r="G10" s="1"/>
      <c r="H10" s="1"/>
      <c r="I10" s="1"/>
      <c r="J10" s="2"/>
    </row>
    <row r="11" spans="1:10" ht="20.25" customHeight="1">
      <c r="A11" s="406"/>
      <c r="B11" s="126"/>
      <c r="C11" s="127"/>
      <c r="D11" s="127"/>
      <c r="E11" s="128"/>
      <c r="F11" s="409"/>
      <c r="G11" s="1"/>
      <c r="H11" s="1"/>
      <c r="I11" s="1"/>
      <c r="J11" s="2"/>
    </row>
    <row r="12" spans="1:10" ht="27.75" customHeight="1">
      <c r="A12" s="406"/>
      <c r="B12" s="417" t="s">
        <v>16</v>
      </c>
      <c r="C12" s="418"/>
      <c r="D12" s="418"/>
      <c r="E12" s="419"/>
      <c r="F12" s="409"/>
      <c r="G12" s="1"/>
      <c r="H12" s="1"/>
      <c r="I12" s="1"/>
      <c r="J12" s="2"/>
    </row>
    <row r="13" spans="1:10" ht="24" customHeight="1">
      <c r="A13" s="406"/>
      <c r="B13" s="413"/>
      <c r="C13" s="414"/>
      <c r="D13" s="414"/>
      <c r="E13" s="8"/>
      <c r="F13" s="409"/>
    </row>
    <row r="14" spans="1:10" ht="15.95" customHeight="1">
      <c r="A14" s="407"/>
      <c r="B14" s="399"/>
      <c r="C14" s="400"/>
      <c r="D14" s="400"/>
      <c r="E14" s="10"/>
      <c r="F14" s="410"/>
      <c r="G14" s="1"/>
      <c r="H14" s="1"/>
      <c r="I14" s="1"/>
      <c r="J14" s="2"/>
    </row>
    <row r="15" spans="1:10" ht="24" customHeight="1">
      <c r="A15" s="404"/>
      <c r="B15" s="401"/>
      <c r="C15" s="402"/>
      <c r="D15" s="402"/>
      <c r="E15" s="8"/>
      <c r="F15" s="403"/>
      <c r="G15" s="11"/>
      <c r="H15" s="11"/>
      <c r="I15" s="11"/>
      <c r="J15" s="11"/>
    </row>
    <row r="16" spans="1:10" ht="15.95" customHeight="1">
      <c r="A16" s="404"/>
      <c r="B16" s="411"/>
      <c r="C16" s="412"/>
      <c r="D16" s="412"/>
      <c r="E16" s="12"/>
      <c r="F16" s="403"/>
      <c r="G16" s="11"/>
      <c r="H16" s="11"/>
      <c r="I16" s="11"/>
      <c r="J16" s="11"/>
    </row>
    <row r="17" spans="1:10" ht="15.75">
      <c r="A17" s="4"/>
      <c r="B17" s="13"/>
      <c r="C17" s="13"/>
      <c r="D17" s="13"/>
      <c r="E17" s="13"/>
      <c r="F17" s="1"/>
      <c r="G17" s="1"/>
      <c r="H17" s="1"/>
      <c r="I17" s="1"/>
      <c r="J17" s="2"/>
    </row>
    <row r="18" spans="1:10" ht="15.75">
      <c r="A18" s="4"/>
      <c r="B18" s="4"/>
      <c r="C18" s="4"/>
      <c r="D18" s="4"/>
      <c r="E18" s="4"/>
      <c r="F18" s="1"/>
      <c r="G18" s="1"/>
      <c r="H18" s="1"/>
      <c r="I18" s="1"/>
      <c r="J18" s="2"/>
    </row>
    <row r="19" spans="1:10" ht="15.75">
      <c r="A19" s="4"/>
      <c r="B19" s="4"/>
      <c r="C19" s="4"/>
      <c r="D19" s="4"/>
      <c r="E19" s="4"/>
      <c r="F19" s="1"/>
      <c r="G19" s="1"/>
      <c r="H19" s="1"/>
      <c r="I19" s="1"/>
      <c r="J19" s="2"/>
    </row>
  </sheetData>
  <sheetProtection algorithmName="SHA-512" hashValue="0Ym0UWbqrXDbXaZUO+/0/UqybV7af+ns6vQ/Ga9bBbKP39ASqIDHzpv4gVOt88/AH8yGubAK1vBl6wtB88b9tQ==" saltValue="hbRRF4TbxqvzwDEV+buBrg==" spinCount="100000" sheet="1" formatCells="0" formatColumns="0" formatRows="0" selectLockedCells="1" sort="0"/>
  <customSheetViews>
    <customSheetView guid="{A6F13BD3-B96C-452C-968D-78F6E5959979}" scale="90" showGridLines="0" hiddenRows="1" view="pageBreakPreview">
      <selection activeCell="I24" sqref="I24"/>
      <pageMargins left="0" right="0" top="0" bottom="0" header="0" footer="0"/>
      <printOptions horizontalCentered="1"/>
      <pageSetup paperSize="9" orientation="landscape" r:id="rId1"/>
      <headerFooter alignWithMargins="0"/>
    </customSheetView>
    <customSheetView guid="{2F2FBC91-79AB-49BF-B046-986FA957665E}" scale="90" showGridLines="0" hiddenRows="1" view="pageBreakPreview">
      <selection activeCell="B2" sqref="B2:E2"/>
      <pageMargins left="0" right="0" top="0" bottom="0" header="0" footer="0"/>
      <printOptions horizontalCentered="1"/>
      <pageSetup paperSize="9" orientation="landscape" r:id="rId2"/>
      <headerFooter alignWithMargins="0"/>
    </customSheetView>
    <customSheetView guid="{AD86AC6C-B2E5-489A-BA08-94D78CF752AB}" scale="90" showGridLines="0" hiddenRows="1" view="pageBreakPreview">
      <selection activeCell="C25" sqref="C25"/>
      <pageMargins left="0" right="0" top="0" bottom="0" header="0" footer="0"/>
      <printOptions horizontalCentered="1"/>
      <pageSetup paperSize="9" orientation="landscape" r:id="rId3"/>
      <headerFooter alignWithMargins="0"/>
    </customSheetView>
    <customSheetView guid="{996AFBE6-B482-42C1-8052-EFE8998821C2}" showGridLines="0" hiddenRows="1">
      <selection activeCell="B2" sqref="B2:E2"/>
      <pageMargins left="0" right="0" top="0" bottom="0" header="0" footer="0"/>
      <printOptions horizontalCentered="1"/>
      <pageSetup paperSize="9" orientation="landscape" r:id="rId4"/>
      <headerFooter alignWithMargins="0"/>
    </customSheetView>
    <customSheetView guid="{85C5F000-3F2E-4A34-B83F-6CE80CF74968}" scale="60" showGridLines="0" hiddenRows="1" view="pageBreakPreview" topLeftCell="A2">
      <selection activeCell="B2" sqref="B2:E2"/>
      <pageMargins left="0" right="0" top="0" bottom="0" header="0" footer="0"/>
      <printOptions horizontalCentered="1"/>
      <pageSetup paperSize="9" orientation="landscape" r:id="rId5"/>
      <headerFooter alignWithMargins="0"/>
    </customSheetView>
    <customSheetView guid="{B95AE71C-5BDA-4E26-8FE3-DB001AA67062}" showGridLines="0" hiddenRows="1">
      <selection activeCell="B2" sqref="B2:E2"/>
      <pageMargins left="0" right="0" top="0" bottom="0" header="0" footer="0"/>
      <printOptions horizontalCentered="1"/>
      <pageSetup paperSize="9" orientation="landscape" r:id="rId6"/>
      <headerFooter alignWithMargins="0"/>
    </customSheetView>
    <customSheetView guid="{2CE5BBB8-7D2C-4EA1-98DE-92BEDF0C8A97}" showGridLines="0" hiddenRows="1">
      <selection activeCell="B2" sqref="B2:E2"/>
      <pageMargins left="0" right="0" top="0" bottom="0" header="0" footer="0"/>
      <printOptions horizontalCentered="1"/>
      <pageSetup paperSize="9" orientation="landscape" r:id="rId7"/>
      <headerFooter alignWithMargins="0"/>
    </customSheetView>
    <customSheetView guid="{75ADC1CB-B2FC-4413-A994-9BBA99DCA57A}" showGridLines="0" hiddenRows="1">
      <selection activeCell="B2" sqref="B2:E2"/>
      <pageMargins left="0" right="0" top="0" bottom="0" header="0" footer="0"/>
      <printOptions horizontalCentered="1"/>
      <pageSetup paperSize="9" orientation="landscape" r:id="rId8"/>
      <headerFooter alignWithMargins="0"/>
    </customSheetView>
    <customSheetView guid="{611D8B62-9C40-451B-ABB4-92F111B2BF43}" showGridLines="0" hiddenRows="1">
      <selection activeCell="B14" sqref="B14:D14"/>
      <pageMargins left="0" right="0" top="0" bottom="0" header="0" footer="0"/>
      <printOptions horizontalCentered="1"/>
      <pageSetup paperSize="9" orientation="landscape" r:id="rId9"/>
      <headerFooter alignWithMargins="0"/>
    </customSheetView>
    <customSheetView guid="{27A45B7A-04F2-4516-B80B-5ED0825D4ED3}" showGridLines="0" hiddenRows="1">
      <selection activeCell="B14" sqref="B14:D14"/>
      <pageMargins left="0" right="0" top="0" bottom="0" header="0" footer="0"/>
      <printOptions horizontalCentered="1"/>
      <pageSetup paperSize="9" orientation="landscape" r:id="rId10"/>
      <headerFooter alignWithMargins="0"/>
    </customSheetView>
    <customSheetView guid="{14D7F02E-BCCA-4517-ABC7-537FF4AEB67A}" showGridLines="0">
      <selection activeCell="B2" sqref="B2:E2"/>
      <pageMargins left="0" right="0" top="0" bottom="0" header="0" footer="0"/>
      <printOptions horizontalCentered="1"/>
      <pageSetup paperSize="9" orientation="landscape" r:id="rId11"/>
      <headerFooter alignWithMargins="0"/>
    </customSheetView>
    <customSheetView guid="{01ACF2E1-8E61-4459-ABC1-B6C183DEED61}" showGridLines="0" showRuler="0">
      <pageMargins left="0" right="0" top="0" bottom="0" header="0" footer="0"/>
      <printOptions horizontalCentered="1"/>
      <pageSetup paperSize="9" orientation="landscape" r:id="rId12"/>
      <headerFooter alignWithMargins="0"/>
    </customSheetView>
    <customSheetView guid="{4F65FF32-EC61-4022-A399-2986D7B6B8B3}" showGridLines="0" showRuler="0">
      <selection activeCell="B2" sqref="B2:E2"/>
      <pageMargins left="0" right="0" top="0" bottom="0" header="0" footer="0"/>
      <printOptions horizontalCentered="1"/>
      <pageSetup paperSize="9" orientation="landscape" r:id="rId13"/>
      <headerFooter alignWithMargins="0"/>
    </customSheetView>
    <customSheetView guid="{091A6405-72DB-46E0-B81A-EC53A5C58396}" showGridLines="0" hiddenRows="1">
      <selection activeCell="B2" sqref="B2:E2"/>
      <pageMargins left="0" right="0" top="0" bottom="0" header="0" footer="0"/>
      <printOptions horizontalCentered="1"/>
      <pageSetup paperSize="9" orientation="landscape" r:id="rId14"/>
      <headerFooter alignWithMargins="0"/>
    </customSheetView>
    <customSheetView guid="{3AF5D368-0F40-4903-B06B-A4E8DE0BBD2F}" showGridLines="0" hiddenRows="1">
      <selection activeCell="B14" sqref="B14:D14"/>
      <pageMargins left="0" right="0" top="0" bottom="0" header="0" footer="0"/>
      <printOptions horizontalCentered="1"/>
      <pageSetup paperSize="9" orientation="landscape" r:id="rId15"/>
      <headerFooter alignWithMargins="0"/>
    </customSheetView>
    <customSheetView guid="{38BADFEC-005D-4348-A1C4-C10C151F5DFC}" showGridLines="0" hiddenRows="1">
      <selection activeCell="B5" sqref="B5"/>
      <pageMargins left="0" right="0" top="0" bottom="0" header="0" footer="0"/>
      <printOptions horizontalCentered="1"/>
      <pageSetup paperSize="9" orientation="landscape" r:id="rId16"/>
      <headerFooter alignWithMargins="0"/>
    </customSheetView>
    <customSheetView guid="{693AE0F1-9847-4E6A-B08E-BAB67D33B621}" showGridLines="0" hiddenRows="1" topLeftCell="A14">
      <selection activeCell="B2" sqref="B2:E2"/>
      <pageMargins left="0" right="0" top="0" bottom="0" header="0" footer="0"/>
      <printOptions horizontalCentered="1"/>
      <pageSetup paperSize="9" orientation="landscape" r:id="rId17"/>
      <headerFooter alignWithMargins="0"/>
    </customSheetView>
    <customSheetView guid="{DECF7153-B692-414F-BA42-AEEFA09CA6EC}" showGridLines="0" hiddenRows="1">
      <selection activeCell="B2" sqref="B2:E2"/>
      <pageMargins left="0" right="0" top="0" bottom="0" header="0" footer="0"/>
      <printOptions horizontalCentered="1"/>
      <pageSetup paperSize="9" orientation="landscape" r:id="rId18"/>
      <headerFooter alignWithMargins="0"/>
    </customSheetView>
    <customSheetView guid="{89820FCD-8AFD-42C4-B05F-5701FCC12354}" showGridLines="0" hiddenRows="1">
      <selection activeCell="B2" sqref="B2:E2"/>
      <pageMargins left="0" right="0" top="0" bottom="0" header="0" footer="0"/>
      <printOptions horizontalCentered="1"/>
      <pageSetup paperSize="9" orientation="landscape" r:id="rId19"/>
      <headerFooter alignWithMargins="0"/>
    </customSheetView>
    <customSheetView guid="{B7DA3930-F502-4F10-B6E9-DF93489BC550}" showGridLines="0" hiddenRows="1">
      <selection activeCell="B2" sqref="B2:E2"/>
      <pageMargins left="0" right="0" top="0" bottom="0" header="0" footer="0"/>
      <printOptions horizontalCentered="1"/>
      <pageSetup paperSize="9" orientation="landscape" r:id="rId20"/>
      <headerFooter alignWithMargins="0"/>
    </customSheetView>
    <customSheetView guid="{8DCF598F-E3E8-4517-8889-6DF83747DD2A}" scale="90" showGridLines="0" hiddenRows="1" view="pageBreakPreview">
      <selection activeCell="B2" sqref="B2:E2"/>
      <pageMargins left="0" right="0" top="0" bottom="0" header="0" footer="0"/>
      <printOptions horizontalCentered="1"/>
      <pageSetup paperSize="9" orientation="landscape" r:id="rId21"/>
      <headerFooter alignWithMargins="0"/>
    </customSheetView>
    <customSheetView guid="{7FEA3959-92A6-4B7E-927B-087EAC5E7414}" scale="90" showGridLines="0" hiddenRows="1" view="pageBreakPreview" topLeftCell="A5">
      <selection activeCell="C23" sqref="C23"/>
      <pageMargins left="0" right="0" top="0" bottom="0" header="0" footer="0"/>
      <printOptions horizontalCentered="1"/>
      <pageSetup paperSize="9" orientation="landscape" r:id="rId22"/>
      <headerFooter alignWithMargins="0"/>
    </customSheetView>
    <customSheetView guid="{1A69D62F-E881-40D6-8A9A-90D0B2FD17F9}" scale="90" showGridLines="0" hiddenRows="1" view="pageBreakPreview">
      <selection activeCell="I8" sqref="I8"/>
      <pageMargins left="0" right="0" top="0" bottom="0" header="0" footer="0"/>
      <printOptions horizontalCentered="1"/>
      <pageSetup paperSize="9" orientation="landscape" r:id="rId23"/>
      <headerFooter alignWithMargins="0"/>
    </customSheetView>
    <customSheetView guid="{92E4643E-E153-4A15-ADC8-B3E5FA86113E}" scale="90" showGridLines="0" hiddenRows="1" view="pageBreakPreview">
      <selection activeCell="I24" sqref="I24"/>
      <pageMargins left="0" right="0" top="0" bottom="0" header="0" footer="0"/>
      <printOptions horizontalCentered="1"/>
      <pageSetup paperSize="9" orientation="landscape" r:id="rId24"/>
      <headerFooter alignWithMargins="0"/>
    </customSheetView>
  </customSheetViews>
  <mergeCells count="18">
    <mergeCell ref="B14:D14"/>
    <mergeCell ref="B15:D15"/>
    <mergeCell ref="F15:F16"/>
    <mergeCell ref="A15:A16"/>
    <mergeCell ref="A2:A14"/>
    <mergeCell ref="F2:F14"/>
    <mergeCell ref="B16:D16"/>
    <mergeCell ref="B13:D13"/>
    <mergeCell ref="C7:E7"/>
    <mergeCell ref="C8:E8"/>
    <mergeCell ref="B3:E3"/>
    <mergeCell ref="C10:E10"/>
    <mergeCell ref="B12:E12"/>
    <mergeCell ref="B1:E1"/>
    <mergeCell ref="C5:E5"/>
    <mergeCell ref="C6:E6"/>
    <mergeCell ref="B2:E2"/>
    <mergeCell ref="B4:E4"/>
  </mergeCells>
  <phoneticPr fontId="5" type="noConversion"/>
  <hyperlinks>
    <hyperlink ref="B12:E12" location="Instructions!Print_Area" display="Click to Proceed" xr:uid="{00000000-0004-0000-0100-000000000000}"/>
  </hyperlinks>
  <printOptions horizontalCentered="1"/>
  <pageMargins left="0.15748031496063" right="0.23622047244094499" top="0.78" bottom="0.98425196850393704" header="0.35433070866141703" footer="0.511811023622047"/>
  <pageSetup paperSize="9" scale="86" fitToHeight="0" orientation="portrait" r:id="rId25"/>
  <headerFooter alignWithMargins="0"/>
  <drawing r:id="rId2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4">
    <tabColor theme="4" tint="-0.249977111117893"/>
  </sheetPr>
  <dimension ref="A1:K120"/>
  <sheetViews>
    <sheetView showGridLines="0" view="pageBreakPreview" zoomScaleSheetLayoutView="100" workbookViewId="0">
      <selection activeCell="C25" sqref="C25"/>
    </sheetView>
  </sheetViews>
  <sheetFormatPr defaultColWidth="9" defaultRowHeight="16.5"/>
  <cols>
    <col min="1" max="1" width="9" style="45"/>
    <col min="2" max="2" width="9" style="46"/>
    <col min="3" max="3" width="72.625" style="46" customWidth="1"/>
    <col min="4" max="4" width="66.125" style="57" customWidth="1"/>
    <col min="5" max="16384" width="9" style="44"/>
  </cols>
  <sheetData>
    <row r="1" spans="1:11" ht="45" customHeight="1">
      <c r="A1" s="422" t="str">
        <f>Basic!B3</f>
        <v>Construction of a GIS store at 400/132/33kV POWERGRID Imphal Sub-Station</v>
      </c>
      <c r="B1" s="422"/>
      <c r="C1" s="422"/>
      <c r="D1" s="43"/>
      <c r="E1" s="66"/>
      <c r="F1" s="66"/>
      <c r="G1" s="66"/>
      <c r="H1" s="66"/>
      <c r="I1" s="66"/>
      <c r="J1" s="66"/>
      <c r="K1" s="66"/>
    </row>
    <row r="2" spans="1:11" ht="18" customHeight="1">
      <c r="B2" s="46" t="str">
        <f>"Specification No.: "&amp;Basic!B5</f>
        <v>Specification No.: NESH/GHY/CSM/600-183/NIT-416 Dated:12/03/2024</v>
      </c>
      <c r="D2" s="47"/>
      <c r="E2" s="48"/>
      <c r="F2" s="48"/>
      <c r="G2" s="48"/>
      <c r="H2" s="48"/>
      <c r="I2" s="48"/>
      <c r="J2" s="48"/>
      <c r="K2" s="48"/>
    </row>
    <row r="3" spans="1:11" ht="18" customHeight="1">
      <c r="A3" s="49" t="s">
        <v>17</v>
      </c>
      <c r="B3" s="46" t="s">
        <v>18</v>
      </c>
      <c r="D3" s="50"/>
      <c r="E3" s="51"/>
      <c r="F3" s="51"/>
      <c r="G3" s="51"/>
      <c r="H3" s="51"/>
      <c r="I3" s="51"/>
      <c r="J3" s="51"/>
      <c r="K3" s="51"/>
    </row>
    <row r="4" spans="1:11" ht="18" customHeight="1">
      <c r="B4" s="52" t="s">
        <v>19</v>
      </c>
      <c r="C4" s="53" t="s">
        <v>20</v>
      </c>
      <c r="D4" s="50"/>
      <c r="E4" s="51"/>
      <c r="F4" s="51"/>
      <c r="G4" s="51"/>
      <c r="H4" s="51"/>
      <c r="I4" s="51"/>
      <c r="J4" s="51"/>
      <c r="K4" s="51"/>
    </row>
    <row r="5" spans="1:11" ht="38.1" customHeight="1">
      <c r="B5" s="52" t="s">
        <v>21</v>
      </c>
      <c r="C5" s="53" t="s">
        <v>22</v>
      </c>
      <c r="D5" s="50"/>
      <c r="E5" s="51"/>
      <c r="F5" s="51"/>
      <c r="G5" s="51"/>
      <c r="H5" s="51"/>
      <c r="I5" s="51"/>
      <c r="J5" s="51"/>
      <c r="K5" s="51"/>
    </row>
    <row r="6" spans="1:11" ht="18" customHeight="1">
      <c r="B6" s="52" t="s">
        <v>23</v>
      </c>
      <c r="C6" s="53" t="s">
        <v>24</v>
      </c>
      <c r="D6" s="50"/>
      <c r="E6" s="51"/>
      <c r="F6" s="51"/>
      <c r="G6" s="51"/>
      <c r="H6" s="51"/>
      <c r="I6" s="51"/>
      <c r="J6" s="51"/>
      <c r="K6" s="51"/>
    </row>
    <row r="7" spans="1:11" ht="18" customHeight="1">
      <c r="B7" s="52" t="s">
        <v>25</v>
      </c>
      <c r="C7" s="53" t="s">
        <v>26</v>
      </c>
      <c r="D7" s="50"/>
      <c r="E7" s="51"/>
      <c r="F7" s="51"/>
      <c r="G7" s="51"/>
      <c r="H7" s="51"/>
      <c r="I7" s="51"/>
      <c r="J7" s="51"/>
      <c r="K7" s="51"/>
    </row>
    <row r="8" spans="1:11" ht="18" customHeight="1">
      <c r="B8" s="52" t="s">
        <v>27</v>
      </c>
      <c r="C8" s="53" t="s">
        <v>28</v>
      </c>
      <c r="D8" s="50"/>
      <c r="E8" s="51"/>
      <c r="F8" s="51"/>
      <c r="G8" s="51"/>
      <c r="H8" s="51"/>
      <c r="I8" s="51"/>
      <c r="J8" s="51"/>
      <c r="K8" s="51"/>
    </row>
    <row r="9" spans="1:11" ht="18" customHeight="1">
      <c r="B9" s="52" t="s">
        <v>29</v>
      </c>
      <c r="C9" s="53" t="s">
        <v>30</v>
      </c>
      <c r="D9" s="50"/>
      <c r="E9" s="51"/>
      <c r="F9" s="51"/>
      <c r="G9" s="51"/>
      <c r="H9" s="51"/>
      <c r="I9" s="51"/>
      <c r="J9" s="51"/>
      <c r="K9" s="51"/>
    </row>
    <row r="10" spans="1:11" ht="18" customHeight="1">
      <c r="B10" s="52"/>
      <c r="C10" s="53"/>
      <c r="D10" s="50"/>
      <c r="E10" s="51"/>
      <c r="F10" s="51"/>
      <c r="G10" s="51"/>
      <c r="H10" s="51"/>
      <c r="I10" s="51"/>
      <c r="J10" s="51"/>
      <c r="K10" s="51"/>
    </row>
    <row r="11" spans="1:11" ht="18" customHeight="1">
      <c r="A11" s="49" t="s">
        <v>31</v>
      </c>
      <c r="B11" s="46" t="s">
        <v>32</v>
      </c>
      <c r="D11" s="50"/>
      <c r="E11" s="51"/>
      <c r="F11" s="51"/>
      <c r="G11" s="51"/>
      <c r="H11" s="51"/>
      <c r="I11" s="51"/>
      <c r="J11" s="51"/>
      <c r="K11" s="51"/>
    </row>
    <row r="12" spans="1:11" ht="18" customHeight="1">
      <c r="B12" s="420" t="s">
        <v>33</v>
      </c>
      <c r="C12" s="420"/>
      <c r="D12" s="54"/>
      <c r="E12" s="51"/>
      <c r="F12" s="51"/>
      <c r="G12" s="51"/>
      <c r="H12" s="51"/>
      <c r="I12" s="51"/>
      <c r="J12" s="51"/>
      <c r="K12" s="51"/>
    </row>
    <row r="13" spans="1:11" ht="18" customHeight="1">
      <c r="B13" s="55"/>
      <c r="C13" s="53" t="s">
        <v>34</v>
      </c>
      <c r="D13" s="50"/>
      <c r="E13" s="51"/>
      <c r="F13" s="51"/>
      <c r="G13" s="51"/>
      <c r="H13" s="51"/>
      <c r="I13" s="51"/>
      <c r="J13" s="51"/>
      <c r="K13" s="51"/>
    </row>
    <row r="14" spans="1:11" ht="18" customHeight="1">
      <c r="B14" s="420" t="s">
        <v>35</v>
      </c>
      <c r="C14" s="420"/>
      <c r="D14" s="54"/>
      <c r="E14" s="51"/>
      <c r="F14" s="51"/>
      <c r="G14" s="51"/>
      <c r="H14" s="51"/>
      <c r="I14" s="51"/>
      <c r="J14" s="51"/>
      <c r="K14" s="51"/>
    </row>
    <row r="15" spans="1:11" ht="38.1" customHeight="1">
      <c r="B15" s="56" t="s">
        <v>36</v>
      </c>
      <c r="C15" s="53" t="s">
        <v>37</v>
      </c>
      <c r="D15" s="50"/>
      <c r="E15" s="51"/>
      <c r="F15" s="51"/>
      <c r="G15" s="51"/>
      <c r="H15" s="51"/>
      <c r="I15" s="51"/>
      <c r="J15" s="51"/>
      <c r="K15" s="51"/>
    </row>
    <row r="16" spans="1:11" ht="28.5" customHeight="1">
      <c r="B16" s="56" t="s">
        <v>36</v>
      </c>
      <c r="C16" s="53" t="s">
        <v>38</v>
      </c>
      <c r="D16" s="50"/>
      <c r="E16" s="51"/>
      <c r="F16" s="51"/>
      <c r="G16" s="51"/>
      <c r="H16" s="51"/>
      <c r="I16" s="51"/>
      <c r="J16" s="51"/>
      <c r="K16" s="51"/>
    </row>
    <row r="17" spans="2:11" ht="42" customHeight="1">
      <c r="B17" s="56" t="s">
        <v>36</v>
      </c>
      <c r="C17" s="53" t="s">
        <v>39</v>
      </c>
      <c r="D17" s="50"/>
      <c r="E17" s="51"/>
      <c r="F17" s="51"/>
      <c r="G17" s="51"/>
      <c r="H17" s="51"/>
      <c r="I17" s="51"/>
      <c r="J17" s="51"/>
      <c r="K17" s="51"/>
    </row>
    <row r="18" spans="2:11" ht="22.5" customHeight="1">
      <c r="B18" s="56" t="s">
        <v>36</v>
      </c>
      <c r="C18" s="53" t="s">
        <v>40</v>
      </c>
      <c r="D18" s="50"/>
      <c r="E18" s="51"/>
      <c r="F18" s="51"/>
      <c r="G18" s="51"/>
      <c r="H18" s="51"/>
      <c r="I18" s="51"/>
      <c r="J18" s="51"/>
      <c r="K18" s="51"/>
    </row>
    <row r="19" spans="2:11" ht="25.5" customHeight="1">
      <c r="B19" s="56" t="s">
        <v>36</v>
      </c>
      <c r="C19" s="53" t="s">
        <v>41</v>
      </c>
      <c r="D19" s="50"/>
      <c r="E19" s="51"/>
      <c r="F19" s="51"/>
      <c r="G19" s="51"/>
      <c r="H19" s="51"/>
      <c r="I19" s="51"/>
      <c r="J19" s="51"/>
      <c r="K19" s="51"/>
    </row>
    <row r="20" spans="2:11" ht="18" customHeight="1">
      <c r="B20" s="56" t="s">
        <v>36</v>
      </c>
      <c r="C20" s="53" t="s">
        <v>42</v>
      </c>
      <c r="D20" s="50"/>
      <c r="E20" s="51"/>
      <c r="F20" s="51"/>
      <c r="G20" s="51"/>
      <c r="H20" s="51"/>
      <c r="I20" s="51"/>
      <c r="J20" s="51"/>
      <c r="K20" s="51"/>
    </row>
    <row r="21" spans="2:11" ht="18" customHeight="1">
      <c r="B21" s="420" t="s">
        <v>173</v>
      </c>
      <c r="C21" s="420"/>
      <c r="D21" s="54"/>
    </row>
    <row r="22" spans="2:11" ht="31.5">
      <c r="B22" s="56" t="s">
        <v>36</v>
      </c>
      <c r="C22" s="53" t="s">
        <v>175</v>
      </c>
      <c r="D22" s="54"/>
    </row>
    <row r="23" spans="2:11">
      <c r="B23" s="56" t="s">
        <v>36</v>
      </c>
      <c r="C23" s="53" t="s">
        <v>174</v>
      </c>
      <c r="D23" s="54"/>
    </row>
    <row r="24" spans="2:11">
      <c r="B24" s="420" t="s">
        <v>176</v>
      </c>
      <c r="C24" s="420"/>
      <c r="D24" s="54"/>
    </row>
    <row r="25" spans="2:11" ht="47.25">
      <c r="B25" s="56" t="s">
        <v>36</v>
      </c>
      <c r="C25" s="53" t="s">
        <v>43</v>
      </c>
      <c r="D25" s="50"/>
    </row>
    <row r="26" spans="2:11">
      <c r="B26" s="56" t="s">
        <v>36</v>
      </c>
      <c r="C26" s="53" t="s">
        <v>174</v>
      </c>
      <c r="D26" s="54"/>
    </row>
    <row r="27" spans="2:11">
      <c r="B27" s="420" t="s">
        <v>177</v>
      </c>
      <c r="C27" s="420"/>
      <c r="D27" s="54"/>
    </row>
    <row r="28" spans="2:11" ht="31.5">
      <c r="B28" s="56" t="s">
        <v>36</v>
      </c>
      <c r="C28" s="53" t="s">
        <v>178</v>
      </c>
      <c r="D28" s="50"/>
      <c r="E28" s="51"/>
      <c r="F28" s="51"/>
      <c r="G28" s="51"/>
      <c r="H28" s="51"/>
      <c r="I28" s="51"/>
      <c r="J28" s="51"/>
      <c r="K28" s="51"/>
    </row>
    <row r="29" spans="2:11" ht="19.5">
      <c r="B29" s="420" t="s">
        <v>44</v>
      </c>
      <c r="C29" s="420"/>
    </row>
    <row r="30" spans="2:11" ht="23.25" customHeight="1">
      <c r="B30" s="56" t="s">
        <v>36</v>
      </c>
      <c r="C30" s="53" t="s">
        <v>45</v>
      </c>
      <c r="D30" s="50"/>
      <c r="E30" s="51"/>
      <c r="F30" s="51"/>
      <c r="G30" s="51"/>
      <c r="H30" s="51"/>
      <c r="I30" s="51"/>
      <c r="J30" s="51"/>
      <c r="K30" s="51"/>
    </row>
    <row r="31" spans="2:11" ht="22.5" customHeight="1">
      <c r="B31" s="56" t="s">
        <v>36</v>
      </c>
      <c r="C31" s="53" t="s">
        <v>179</v>
      </c>
      <c r="D31" s="50"/>
      <c r="E31" s="51"/>
      <c r="F31" s="51"/>
      <c r="G31" s="51"/>
      <c r="H31" s="51"/>
      <c r="I31" s="51"/>
      <c r="J31" s="51"/>
      <c r="K31" s="51"/>
    </row>
    <row r="32" spans="2:11" ht="39" customHeight="1">
      <c r="B32" s="56" t="s">
        <v>36</v>
      </c>
      <c r="C32" s="53" t="s">
        <v>46</v>
      </c>
      <c r="D32" s="50"/>
      <c r="E32" s="51"/>
      <c r="F32" s="51"/>
      <c r="G32" s="51"/>
      <c r="H32" s="51"/>
      <c r="I32" s="51"/>
      <c r="J32" s="51"/>
      <c r="K32" s="51"/>
    </row>
    <row r="33" spans="1:11" ht="21" customHeight="1">
      <c r="B33" s="56" t="s">
        <v>36</v>
      </c>
      <c r="C33" s="53" t="s">
        <v>47</v>
      </c>
      <c r="D33" s="50"/>
      <c r="E33" s="51"/>
      <c r="F33" s="51"/>
      <c r="G33" s="51"/>
      <c r="H33" s="51"/>
      <c r="I33" s="51"/>
      <c r="J33" s="51"/>
      <c r="K33" s="51"/>
    </row>
    <row r="34" spans="1:11" ht="18" customHeight="1">
      <c r="A34" s="46"/>
      <c r="C34" s="59"/>
    </row>
    <row r="35" spans="1:11" ht="36" customHeight="1">
      <c r="A35" s="421" t="s">
        <v>48</v>
      </c>
      <c r="B35" s="421"/>
      <c r="C35" s="421"/>
    </row>
    <row r="36" spans="1:11" ht="18" customHeight="1">
      <c r="B36" s="60"/>
      <c r="C36" s="60"/>
    </row>
    <row r="37" spans="1:11" ht="18" customHeight="1">
      <c r="C37" s="58"/>
    </row>
    <row r="38" spans="1:11" ht="18" customHeight="1">
      <c r="C38" s="59"/>
    </row>
    <row r="39" spans="1:11" ht="18" customHeight="1">
      <c r="C39" s="58"/>
    </row>
    <row r="40" spans="1:11" ht="18" customHeight="1">
      <c r="B40" s="59"/>
      <c r="C40" s="59"/>
    </row>
    <row r="41" spans="1:11" ht="18" customHeight="1">
      <c r="B41" s="59"/>
      <c r="C41" s="59"/>
    </row>
    <row r="42" spans="1:11" ht="18" customHeight="1">
      <c r="B42" s="59"/>
      <c r="C42" s="59"/>
    </row>
    <row r="43" spans="1:11" ht="18" customHeight="1">
      <c r="B43" s="59"/>
      <c r="C43" s="59"/>
    </row>
    <row r="44" spans="1:11" ht="18" customHeight="1">
      <c r="B44" s="59"/>
      <c r="C44" s="59"/>
    </row>
    <row r="45" spans="1:11" ht="18" customHeight="1">
      <c r="B45" s="59"/>
      <c r="C45" s="59"/>
    </row>
    <row r="46" spans="1:11" ht="18" customHeight="1"/>
    <row r="47" spans="1:11" ht="18" customHeight="1"/>
    <row r="48" spans="1:11"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row r="62" ht="18" customHeight="1"/>
    <row r="63" ht="18" customHeight="1"/>
    <row r="64"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sheetData>
  <sheetProtection algorithmName="SHA-512" hashValue="xjBHPNZISVRpI/9fFw/tb6bQTuJlxOj8bb/seLtK29qUt8GpozjwwgcF+dZZD2ie9WE7QW1+Wh/DRZmWFbFg4w==" saltValue="pKMBOlBK45JVPddUJVBihQ==" spinCount="100000" sheet="1" formatCells="0" formatColumns="0" formatRows="0" selectLockedCells="1" sort="0"/>
  <customSheetViews>
    <customSheetView guid="{A6F13BD3-B96C-452C-968D-78F6E5959979}" scale="90" showPageBreaks="1" showGridLines="0" printArea="1" hiddenRows="1" view="pageBreakPreview">
      <selection activeCell="C65" sqref="C65"/>
      <rowBreaks count="2" manualBreakCount="2">
        <brk id="29" max="2" man="1"/>
        <brk id="49" max="2" man="1"/>
      </rowBreaks>
      <pageMargins left="0" right="0" top="0" bottom="0" header="0" footer="0"/>
      <pageSetup orientation="portrait" r:id="rId1"/>
      <headerFooter alignWithMargins="0">
        <oddFooter>&amp;RPage &amp;P of &amp;N</oddFooter>
      </headerFooter>
    </customSheetView>
    <customSheetView guid="{2F2FBC91-79AB-49BF-B046-986FA957665E}" scale="90" showPageBreaks="1" showGridLines="0" printArea="1" hiddenRows="1" view="pageBreakPreview">
      <selection activeCell="C63" sqref="C63"/>
      <rowBreaks count="2" manualBreakCount="2">
        <brk id="29" max="2" man="1"/>
        <brk id="49" max="2" man="1"/>
      </rowBreaks>
      <pageMargins left="0" right="0" top="0" bottom="0" header="0" footer="0"/>
      <pageSetup orientation="portrait" r:id="rId2"/>
      <headerFooter alignWithMargins="0">
        <oddFooter>&amp;RPage &amp;P of &amp;N</oddFooter>
      </headerFooter>
    </customSheetView>
    <customSheetView guid="{AD86AC6C-B2E5-489A-BA08-94D78CF752AB}" scale="90" showPageBreaks="1" showGridLines="0" printArea="1" hiddenRows="1" view="pageBreakPreview" topLeftCell="A41">
      <selection activeCell="C63" sqref="C63"/>
      <rowBreaks count="2" manualBreakCount="2">
        <brk id="29" max="2" man="1"/>
        <brk id="49" max="2" man="1"/>
      </rowBreaks>
      <pageMargins left="0" right="0" top="0" bottom="0" header="0" footer="0"/>
      <pageSetup orientation="portrait" r:id="rId3"/>
      <headerFooter alignWithMargins="0">
        <oddFooter>&amp;RPage &amp;P of &amp;N</oddFooter>
      </headerFooter>
    </customSheetView>
    <customSheetView guid="{996AFBE6-B482-42C1-8052-EFE8998821C2}" scale="60" showPageBreaks="1" showGridLines="0" printArea="1" hiddenRows="1" view="pageBreakPreview" topLeftCell="A41">
      <selection activeCell="C63" sqref="C63"/>
      <rowBreaks count="2" manualBreakCount="2">
        <brk id="29" max="2" man="1"/>
        <brk id="49" max="2" man="1"/>
      </rowBreaks>
      <pageMargins left="0" right="0" top="0" bottom="0" header="0" footer="0"/>
      <pageSetup orientation="portrait" r:id="rId4"/>
      <headerFooter alignWithMargins="0">
        <oddFooter>&amp;RPage &amp;P of &amp;N</oddFooter>
      </headerFooter>
    </customSheetView>
    <customSheetView guid="{85C5F000-3F2E-4A34-B83F-6CE80CF74968}" scale="60" showPageBreaks="1" showGridLines="0" printArea="1" hiddenRows="1" view="pageBreakPreview" topLeftCell="A41">
      <selection activeCell="C63" sqref="C63"/>
      <rowBreaks count="2" manualBreakCount="2">
        <brk id="29" max="2" man="1"/>
        <brk id="49" max="2" man="1"/>
      </rowBreaks>
      <pageMargins left="0" right="0" top="0" bottom="0" header="0" footer="0"/>
      <pageSetup orientation="portrait" r:id="rId5"/>
      <headerFooter alignWithMargins="0">
        <oddFooter>&amp;RPage &amp;P of &amp;N</oddFooter>
      </headerFooter>
    </customSheetView>
    <customSheetView guid="{B95AE71C-5BDA-4E26-8FE3-DB001AA67062}" showGridLines="0">
      <selection activeCell="C61" sqref="C61"/>
      <pageMargins left="0" right="0" top="0" bottom="0" header="0" footer="0"/>
      <pageSetup orientation="portrait" r:id="rId6"/>
      <headerFooter alignWithMargins="0">
        <oddFooter>&amp;RPage &amp;P of &amp;N</oddFooter>
      </headerFooter>
    </customSheetView>
    <customSheetView guid="{2CE5BBB8-7D2C-4EA1-98DE-92BEDF0C8A97}" showGridLines="0">
      <selection activeCell="C61" sqref="C61"/>
      <pageMargins left="0" right="0" top="0" bottom="0" header="0" footer="0"/>
      <pageSetup orientation="portrait" r:id="rId7"/>
      <headerFooter alignWithMargins="0">
        <oddFooter>&amp;RPage &amp;P of &amp;N</oddFooter>
      </headerFooter>
    </customSheetView>
    <customSheetView guid="{75ADC1CB-B2FC-4413-A994-9BBA99DCA57A}" showGridLines="0">
      <selection activeCell="C61" sqref="C61"/>
      <pageMargins left="0" right="0" top="0" bottom="0" header="0" footer="0"/>
      <pageSetup orientation="portrait" r:id="rId8"/>
      <headerFooter alignWithMargins="0">
        <oddFooter>&amp;RPage &amp;P of &amp;N</oddFooter>
      </headerFooter>
    </customSheetView>
    <customSheetView guid="{611D8B62-9C40-451B-ABB4-92F111B2BF43}" showGridLines="0">
      <selection activeCell="B12" sqref="B12:C12"/>
      <pageMargins left="0" right="0" top="0" bottom="0" header="0" footer="0"/>
      <pageSetup orientation="portrait" r:id="rId9"/>
      <headerFooter alignWithMargins="0">
        <oddFooter>&amp;RPage &amp;P of &amp;N</oddFooter>
      </headerFooter>
    </customSheetView>
    <customSheetView guid="{27A45B7A-04F2-4516-B80B-5ED0825D4ED3}" showGridLines="0">
      <selection activeCell="B12" sqref="B12:C12"/>
      <pageMargins left="0" right="0" top="0" bottom="0" header="0" footer="0"/>
      <pageSetup orientation="portrait" r:id="rId10"/>
      <headerFooter alignWithMargins="0">
        <oddFooter>&amp;RPage &amp;P of &amp;N</oddFooter>
      </headerFooter>
    </customSheetView>
    <customSheetView guid="{091A6405-72DB-46E0-B81A-EC53A5C58396}" showGridLines="0" topLeftCell="A49">
      <selection activeCell="B12" sqref="B12:C12"/>
      <pageMargins left="0" right="0" top="0" bottom="0" header="0" footer="0"/>
      <pageSetup orientation="portrait" r:id="rId11"/>
      <headerFooter alignWithMargins="0">
        <oddFooter>&amp;RPage &amp;P of &amp;N</oddFooter>
      </headerFooter>
    </customSheetView>
    <customSheetView guid="{3AF5D368-0F40-4903-B06B-A4E8DE0BBD2F}" showGridLines="0">
      <selection activeCell="B12" sqref="B12:C12"/>
      <pageMargins left="0" right="0" top="0" bottom="0" header="0" footer="0"/>
      <pageSetup orientation="portrait" r:id="rId12"/>
      <headerFooter alignWithMargins="0">
        <oddFooter>&amp;RPage &amp;P of &amp;N</oddFooter>
      </headerFooter>
    </customSheetView>
    <customSheetView guid="{38BADFEC-005D-4348-A1C4-C10C151F5DFC}" showGridLines="0">
      <selection activeCell="D63" sqref="D63"/>
      <pageMargins left="0" right="0" top="0" bottom="0" header="0" footer="0"/>
      <pageSetup orientation="portrait" r:id="rId13"/>
      <headerFooter alignWithMargins="0">
        <oddFooter>&amp;RPage &amp;P of &amp;N</oddFooter>
      </headerFooter>
    </customSheetView>
    <customSheetView guid="{693AE0F1-9847-4E6A-B08E-BAB67D33B621}" showGridLines="0">
      <selection activeCell="D63" sqref="D63"/>
      <pageMargins left="0" right="0" top="0" bottom="0" header="0" footer="0"/>
      <pageSetup orientation="portrait" r:id="rId14"/>
      <headerFooter alignWithMargins="0">
        <oddFooter>&amp;RPage &amp;P of &amp;N</oddFooter>
      </headerFooter>
    </customSheetView>
    <customSheetView guid="{DECF7153-B692-414F-BA42-AEEFA09CA6EC}" showGridLines="0">
      <selection activeCell="D63" sqref="D63"/>
      <pageMargins left="0" right="0" top="0" bottom="0" header="0" footer="0"/>
      <pageSetup orientation="portrait" r:id="rId15"/>
      <headerFooter alignWithMargins="0">
        <oddFooter>&amp;RPage &amp;P of &amp;N</oddFooter>
      </headerFooter>
    </customSheetView>
    <customSheetView guid="{89820FCD-8AFD-42C4-B05F-5701FCC12354}" showGridLines="0">
      <selection activeCell="C61" sqref="C61"/>
      <pageMargins left="0" right="0" top="0" bottom="0" header="0" footer="0"/>
      <pageSetup orientation="portrait" r:id="rId16"/>
      <headerFooter alignWithMargins="0">
        <oddFooter>&amp;RPage &amp;P of &amp;N</oddFooter>
      </headerFooter>
    </customSheetView>
    <customSheetView guid="{B7DA3930-F502-4F10-B6E9-DF93489BC550}" showGridLines="0" hiddenRows="1">
      <selection activeCell="A53" sqref="A53:XFD55"/>
      <pageMargins left="0" right="0" top="0" bottom="0" header="0" footer="0"/>
      <pageSetup orientation="portrait" r:id="rId17"/>
      <headerFooter alignWithMargins="0">
        <oddFooter>&amp;RPage &amp;P of &amp;N</oddFooter>
      </headerFooter>
    </customSheetView>
    <customSheetView guid="{8DCF598F-E3E8-4517-8889-6DF83747DD2A}" scale="90" showPageBreaks="1" showGridLines="0" printArea="1" hiddenRows="1" view="pageBreakPreview">
      <selection activeCell="C63" sqref="C63"/>
      <rowBreaks count="2" manualBreakCount="2">
        <brk id="29" max="2" man="1"/>
        <brk id="49" max="2" man="1"/>
      </rowBreaks>
      <pageMargins left="0" right="0" top="0" bottom="0" header="0" footer="0"/>
      <pageSetup orientation="portrait" r:id="rId18"/>
      <headerFooter alignWithMargins="0">
        <oddFooter>&amp;RPage &amp;P of &amp;N</oddFooter>
      </headerFooter>
    </customSheetView>
    <customSheetView guid="{7FEA3959-92A6-4B7E-927B-087EAC5E7414}" scale="90" showPageBreaks="1" showGridLines="0" printArea="1" hiddenRows="1" view="pageBreakPreview">
      <selection activeCell="C32" sqref="C32"/>
      <rowBreaks count="2" manualBreakCount="2">
        <brk id="29" max="2" man="1"/>
        <brk id="49" max="2" man="1"/>
      </rowBreaks>
      <pageMargins left="0" right="0" top="0" bottom="0" header="0" footer="0"/>
      <pageSetup orientation="portrait" r:id="rId19"/>
      <headerFooter alignWithMargins="0">
        <oddFooter>&amp;RPage &amp;P of &amp;N</oddFooter>
      </headerFooter>
    </customSheetView>
    <customSheetView guid="{1A69D62F-E881-40D6-8A9A-90D0B2FD17F9}" scale="90" showPageBreaks="1" showGridLines="0" printArea="1" hiddenRows="1" view="pageBreakPreview">
      <selection activeCell="C28" sqref="C28"/>
      <rowBreaks count="2" manualBreakCount="2">
        <brk id="29" max="2" man="1"/>
        <brk id="49" max="2" man="1"/>
      </rowBreaks>
      <pageMargins left="0" right="0" top="0" bottom="0" header="0" footer="0"/>
      <pageSetup orientation="portrait" r:id="rId20"/>
      <headerFooter alignWithMargins="0">
        <oddFooter>&amp;RPage &amp;P of &amp;N</oddFooter>
      </headerFooter>
    </customSheetView>
    <customSheetView guid="{92E4643E-E153-4A15-ADC8-B3E5FA86113E}" scale="90" showPageBreaks="1" showGridLines="0" printArea="1" hiddenRows="1" view="pageBreakPreview">
      <selection activeCell="C65" sqref="C65"/>
      <rowBreaks count="2" manualBreakCount="2">
        <brk id="29" max="2" man="1"/>
        <brk id="49" max="2" man="1"/>
      </rowBreaks>
      <pageMargins left="0" right="0" top="0" bottom="0" header="0" footer="0"/>
      <pageSetup orientation="portrait" r:id="rId21"/>
      <headerFooter alignWithMargins="0">
        <oddFooter>&amp;RPage &amp;P of &amp;N</oddFooter>
      </headerFooter>
    </customSheetView>
  </customSheetViews>
  <mergeCells count="8">
    <mergeCell ref="B29:C29"/>
    <mergeCell ref="A35:C35"/>
    <mergeCell ref="B21:C21"/>
    <mergeCell ref="B27:C27"/>
    <mergeCell ref="A1:C1"/>
    <mergeCell ref="B12:C12"/>
    <mergeCell ref="B14:C14"/>
    <mergeCell ref="B24:C24"/>
  </mergeCells>
  <phoneticPr fontId="26" type="noConversion"/>
  <pageMargins left="0.75" right="0.75" top="0.55000000000000004" bottom="0.47" header="0.32" footer="0.25"/>
  <pageSetup scale="98" orientation="portrait" r:id="rId22"/>
  <headerFooter alignWithMargins="0">
    <oddFooter>&amp;RPage &amp;P of &amp;N</oddFooter>
  </headerFooter>
  <drawing r:id="rId2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tabColor theme="5" tint="-0.249977111117893"/>
    <pageSetUpPr fitToPage="1"/>
  </sheetPr>
  <dimension ref="B1:AK31"/>
  <sheetViews>
    <sheetView showGridLines="0" zoomScale="85" zoomScaleNormal="85" zoomScaleSheetLayoutView="100" workbookViewId="0">
      <selection activeCell="D17" sqref="D17:G17"/>
    </sheetView>
  </sheetViews>
  <sheetFormatPr defaultColWidth="9" defaultRowHeight="16.5"/>
  <cols>
    <col min="1" max="1" width="8" style="132" customWidth="1"/>
    <col min="2" max="2" width="28.875" style="122" customWidth="1"/>
    <col min="3" max="3" width="10.25" style="122" customWidth="1"/>
    <col min="4" max="4" width="34.75" style="122" customWidth="1"/>
    <col min="5" max="5" width="5.625" style="122" customWidth="1"/>
    <col min="6" max="6" width="5.625" style="146" customWidth="1"/>
    <col min="7" max="7" width="34.125" style="146" customWidth="1"/>
    <col min="8" max="8" width="10.375" style="146" hidden="1" customWidth="1"/>
    <col min="9" max="9" width="17.75" style="146" hidden="1" customWidth="1"/>
    <col min="10" max="25" width="10.375" style="146" hidden="1" customWidth="1"/>
    <col min="26" max="26" width="8" style="132" hidden="1" customWidth="1"/>
    <col min="27" max="27" width="13.375" style="132" hidden="1" customWidth="1"/>
    <col min="28" max="28" width="8" style="132" hidden="1" customWidth="1"/>
    <col min="29" max="29" width="0" style="132" hidden="1" customWidth="1"/>
    <col min="30" max="32" width="9" style="132"/>
    <col min="33" max="33" width="0" style="132" hidden="1" customWidth="1"/>
    <col min="34" max="16384" width="9" style="132"/>
  </cols>
  <sheetData>
    <row r="1" spans="2:37" s="129" customFormat="1" ht="60" customHeight="1">
      <c r="B1" s="426" t="str">
        <f>Basic!B3</f>
        <v>Construction of a GIS store at 400/132/33kV POWERGRID Imphal Sub-Station</v>
      </c>
      <c r="C1" s="427"/>
      <c r="D1" s="427"/>
      <c r="E1" s="427"/>
      <c r="F1" s="427"/>
      <c r="G1" s="427"/>
      <c r="H1" s="130"/>
      <c r="I1" s="130"/>
      <c r="J1" s="130"/>
      <c r="K1" s="130"/>
      <c r="L1" s="130"/>
      <c r="M1" s="130"/>
      <c r="N1" s="130"/>
      <c r="O1" s="130"/>
      <c r="P1" s="130"/>
      <c r="Q1" s="130"/>
      <c r="R1" s="130"/>
      <c r="S1" s="130"/>
      <c r="T1" s="130"/>
      <c r="U1" s="130"/>
      <c r="V1" s="130"/>
      <c r="W1" s="130"/>
      <c r="X1" s="130"/>
      <c r="Y1" s="130"/>
      <c r="AA1" s="131"/>
      <c r="AB1" s="131"/>
      <c r="AC1" s="131"/>
    </row>
    <row r="2" spans="2:37" ht="20.100000000000001" customHeight="1">
      <c r="B2" s="428" t="str">
        <f>"Tender Specification: "&amp;Basic!B7</f>
        <v>Tender Specification: NESH/GHY/CSM/600-183/BPS_Price Part</v>
      </c>
      <c r="C2" s="428"/>
      <c r="D2" s="428"/>
      <c r="E2" s="428"/>
      <c r="F2" s="428"/>
      <c r="G2" s="428"/>
      <c r="H2" s="122"/>
      <c r="I2" s="122"/>
      <c r="J2" s="122"/>
      <c r="K2" s="122"/>
      <c r="L2" s="122"/>
      <c r="M2" s="122"/>
      <c r="N2" s="122"/>
      <c r="O2" s="122"/>
      <c r="P2" s="122"/>
      <c r="Q2" s="122"/>
      <c r="R2" s="122"/>
      <c r="S2" s="122"/>
      <c r="T2" s="122"/>
      <c r="U2" s="122"/>
      <c r="V2" s="122"/>
      <c r="W2" s="122"/>
      <c r="X2" s="122"/>
      <c r="Y2" s="122"/>
      <c r="AA2" s="132" t="s">
        <v>49</v>
      </c>
      <c r="AB2" s="133">
        <v>1</v>
      </c>
      <c r="AC2" s="134"/>
    </row>
    <row r="3" spans="2:37" ht="12" customHeight="1">
      <c r="B3" s="135"/>
      <c r="C3" s="135"/>
      <c r="D3" s="135"/>
      <c r="E3" s="135"/>
      <c r="F3" s="122"/>
      <c r="G3" s="122"/>
      <c r="H3" s="122"/>
      <c r="I3" s="122"/>
      <c r="J3" s="122"/>
      <c r="K3" s="122"/>
      <c r="L3" s="122"/>
      <c r="M3" s="136" t="s">
        <v>50</v>
      </c>
      <c r="N3" s="122"/>
      <c r="O3" s="122"/>
      <c r="P3" s="122"/>
      <c r="Q3" s="122"/>
      <c r="R3" s="122"/>
      <c r="S3" s="122"/>
      <c r="T3" s="122"/>
      <c r="U3" s="122"/>
      <c r="V3" s="122"/>
      <c r="W3" s="122"/>
      <c r="X3" s="122"/>
      <c r="Y3" s="122"/>
      <c r="AA3" s="132" t="s">
        <v>51</v>
      </c>
      <c r="AB3" s="133" t="s">
        <v>52</v>
      </c>
      <c r="AC3" s="134"/>
    </row>
    <row r="4" spans="2:37" ht="22.5" customHeight="1">
      <c r="B4" s="429" t="s">
        <v>53</v>
      </c>
      <c r="C4" s="429"/>
      <c r="D4" s="429"/>
      <c r="E4" s="429"/>
      <c r="F4" s="429"/>
      <c r="G4" s="429"/>
      <c r="H4" s="122"/>
      <c r="I4" s="122"/>
      <c r="J4" s="122"/>
      <c r="K4" s="122"/>
      <c r="L4" s="122"/>
      <c r="M4" s="136" t="s">
        <v>54</v>
      </c>
      <c r="N4" s="122"/>
      <c r="O4" s="122"/>
      <c r="P4" s="122"/>
      <c r="Q4" s="122"/>
      <c r="R4" s="122"/>
      <c r="S4" s="122"/>
      <c r="T4" s="122"/>
      <c r="U4" s="122"/>
      <c r="V4" s="122"/>
      <c r="W4" s="122"/>
      <c r="X4" s="122"/>
      <c r="Y4" s="122"/>
      <c r="AB4" s="133"/>
      <c r="AC4" s="134"/>
    </row>
    <row r="5" spans="2:37" ht="12" customHeight="1">
      <c r="B5" s="137"/>
      <c r="C5" s="137"/>
      <c r="F5" s="122"/>
      <c r="G5" s="122"/>
      <c r="H5" s="122"/>
      <c r="I5" s="122"/>
      <c r="J5" s="122"/>
      <c r="K5" s="122"/>
      <c r="L5" s="122"/>
      <c r="M5" s="122"/>
      <c r="N5" s="122"/>
      <c r="O5" s="122"/>
      <c r="P5" s="122"/>
      <c r="Q5" s="122"/>
      <c r="R5" s="122"/>
      <c r="S5" s="122"/>
      <c r="T5" s="122"/>
      <c r="U5" s="122"/>
      <c r="V5" s="122"/>
      <c r="W5" s="122"/>
      <c r="X5" s="122"/>
      <c r="Y5" s="122"/>
      <c r="AA5" s="134"/>
      <c r="AB5" s="134"/>
      <c r="AC5" s="134"/>
    </row>
    <row r="6" spans="2:37" s="129" customFormat="1" ht="43.5" customHeight="1">
      <c r="B6" s="138" t="s">
        <v>55</v>
      </c>
      <c r="C6" s="139"/>
      <c r="D6" s="430" t="s">
        <v>49</v>
      </c>
      <c r="E6" s="431"/>
      <c r="F6" s="431"/>
      <c r="G6" s="432"/>
      <c r="H6" s="140"/>
      <c r="I6" s="141" t="str">
        <f>D6</f>
        <v>Sole Bidder</v>
      </c>
      <c r="J6" s="142">
        <f>IF(I6="JV (Joint Venture)",1,2)</f>
        <v>2</v>
      </c>
      <c r="K6" s="140"/>
      <c r="L6" s="140"/>
      <c r="M6" s="140"/>
      <c r="N6" s="140"/>
      <c r="O6" s="140"/>
      <c r="P6" s="140"/>
      <c r="Q6" s="140"/>
      <c r="R6" s="140"/>
      <c r="S6" s="140"/>
      <c r="U6" s="140"/>
      <c r="V6" s="140"/>
      <c r="W6" s="140"/>
      <c r="X6" s="140"/>
      <c r="Y6" s="140"/>
      <c r="AA6" s="143">
        <f>IF(D6= "Sole Bidder", 0, D7)</f>
        <v>0</v>
      </c>
      <c r="AB6" s="131"/>
      <c r="AC6" s="131"/>
      <c r="AK6" s="196" t="str">
        <f>IF('Names of Bidder'!D7=1,'Names of Bidder'!D11&amp;" &amp; "&amp;'Names of Bidder'!D16, IF('Names of Bidder'!D7="2 or More",'Names of Bidder'!D11&amp;" , "&amp;'Names of Bidder'!D16&amp;" &amp; "&amp;'Names of Bidder'!D21,""))</f>
        <v xml:space="preserve"> &amp; other Partner</v>
      </c>
    </row>
    <row r="7" spans="2:37" ht="50.1" customHeight="1">
      <c r="B7" s="144" t="str">
        <f>IF(D6= "JV (Joint Venture)", "Total Nos. of  Partners in the JV [excluding the Lead Partner]", "")</f>
        <v/>
      </c>
      <c r="C7" s="145"/>
      <c r="D7" s="433">
        <v>1</v>
      </c>
      <c r="E7" s="434"/>
      <c r="F7" s="434"/>
      <c r="G7" s="435"/>
      <c r="I7" s="141"/>
      <c r="J7" s="141"/>
      <c r="AA7" s="134"/>
      <c r="AB7" s="134"/>
      <c r="AC7" s="134"/>
    </row>
    <row r="8" spans="2:37" ht="42.75" customHeight="1">
      <c r="B8" s="436" t="s">
        <v>56</v>
      </c>
      <c r="C8" s="436"/>
      <c r="D8" s="437" t="s">
        <v>54</v>
      </c>
      <c r="E8" s="437"/>
      <c r="F8" s="437"/>
      <c r="G8" s="437"/>
      <c r="I8" s="141" t="str">
        <f>D8</f>
        <v>No</v>
      </c>
      <c r="J8" s="142">
        <f>IF(I8="No",1,2)</f>
        <v>1</v>
      </c>
      <c r="K8" s="147">
        <f>IF(J8="No",1,2)</f>
        <v>2</v>
      </c>
      <c r="L8" s="146">
        <f>IF(AND(D6="JV (Joint Venture)",D7=1),1,0)</f>
        <v>0</v>
      </c>
    </row>
    <row r="9" spans="2:37" ht="42.75" customHeight="1">
      <c r="B9" s="438" t="str">
        <f>IF(D8= "Yes", "Name of Registration Authority", "")</f>
        <v/>
      </c>
      <c r="C9" s="439"/>
      <c r="D9" s="440" t="str">
        <f>IF(D8="Yes","Udyam Registration Portal","")</f>
        <v/>
      </c>
      <c r="E9" s="441"/>
      <c r="F9" s="441"/>
      <c r="G9" s="441"/>
      <c r="I9" s="141"/>
      <c r="J9" s="142"/>
      <c r="K9" s="147"/>
      <c r="AG9" s="148">
        <f>IF(D8="Yes",1,0)</f>
        <v>0</v>
      </c>
      <c r="AH9" s="148"/>
      <c r="AI9" s="148"/>
    </row>
    <row r="10" spans="2:37" ht="42.75" customHeight="1">
      <c r="B10" s="442"/>
      <c r="C10" s="443"/>
      <c r="D10" s="149"/>
      <c r="E10" s="150"/>
      <c r="F10" s="150"/>
      <c r="G10" s="150"/>
      <c r="I10" s="141"/>
      <c r="J10" s="142"/>
      <c r="K10" s="147"/>
    </row>
    <row r="11" spans="2:37" ht="20.100000000000001" customHeight="1">
      <c r="B11" s="151" t="str">
        <f>IF(D6= "Sole Bidder", "Name of Sole Bidder", "Name of Lead Partner")</f>
        <v>Name of Sole Bidder</v>
      </c>
      <c r="C11" s="152"/>
      <c r="D11" s="423"/>
      <c r="E11" s="424"/>
      <c r="F11" s="424"/>
      <c r="G11" s="425"/>
      <c r="I11" s="141"/>
      <c r="J11" s="141"/>
    </row>
    <row r="12" spans="2:37" ht="20.100000000000001" customHeight="1">
      <c r="B12" s="153" t="str">
        <f>IF(D6= "Sole Bidder", "Address of Sole Bidder", "Address of Lead Partner")</f>
        <v>Address of Sole Bidder</v>
      </c>
      <c r="C12" s="154"/>
      <c r="D12" s="423"/>
      <c r="E12" s="424"/>
      <c r="F12" s="424"/>
      <c r="G12" s="425"/>
      <c r="I12" s="141"/>
      <c r="J12" s="141"/>
    </row>
    <row r="13" spans="2:37" ht="20.100000000000001" customHeight="1">
      <c r="B13" s="155"/>
      <c r="C13" s="156"/>
      <c r="D13" s="423"/>
      <c r="E13" s="424"/>
      <c r="F13" s="424"/>
      <c r="G13" s="425"/>
      <c r="I13" s="141"/>
      <c r="J13" s="141"/>
    </row>
    <row r="14" spans="2:37" ht="20.100000000000001" customHeight="1">
      <c r="B14" s="157"/>
      <c r="C14" s="158"/>
      <c r="D14" s="423"/>
      <c r="E14" s="424"/>
      <c r="F14" s="424"/>
      <c r="G14" s="425"/>
      <c r="I14" s="141" t="s">
        <v>57</v>
      </c>
      <c r="J14" s="141" t="str">
        <f>D8</f>
        <v>No</v>
      </c>
    </row>
    <row r="15" spans="2:37" ht="20.100000000000001" customHeight="1"/>
    <row r="16" spans="2:37" ht="20.100000000000001" customHeight="1">
      <c r="B16" s="151" t="str">
        <f>IF(D7=1, "Name of other Partner","Name of other Partner - 1")</f>
        <v>Name of other Partner</v>
      </c>
      <c r="C16" s="152"/>
      <c r="D16" s="444" t="s">
        <v>58</v>
      </c>
      <c r="E16" s="424"/>
      <c r="F16" s="424"/>
      <c r="G16" s="425"/>
    </row>
    <row r="17" spans="2:30" ht="20.100000000000001" customHeight="1">
      <c r="B17" s="153" t="str">
        <f>IF(D7=1, "Address of other Partner","Address of other Partner - 1")</f>
        <v>Address of other Partner</v>
      </c>
      <c r="C17" s="154"/>
      <c r="D17" s="444" t="s">
        <v>59</v>
      </c>
      <c r="E17" s="424"/>
      <c r="F17" s="424"/>
      <c r="G17" s="425"/>
    </row>
    <row r="18" spans="2:30" ht="20.100000000000001" customHeight="1">
      <c r="B18" s="159"/>
      <c r="C18" s="160"/>
      <c r="D18" s="444"/>
      <c r="E18" s="445"/>
      <c r="F18" s="424"/>
      <c r="G18" s="425"/>
    </row>
    <row r="19" spans="2:30" ht="20.100000000000001" customHeight="1">
      <c r="B19" s="157"/>
      <c r="C19" s="158"/>
      <c r="D19" s="444"/>
      <c r="E19" s="424"/>
      <c r="F19" s="424"/>
      <c r="G19" s="425"/>
      <c r="I19" s="146" t="s">
        <v>60</v>
      </c>
    </row>
    <row r="20" spans="2:30" ht="20.100000000000001" customHeight="1">
      <c r="I20" s="146" t="s">
        <v>61</v>
      </c>
    </row>
    <row r="21" spans="2:30" ht="20.100000000000001" customHeight="1">
      <c r="B21" s="151" t="s">
        <v>62</v>
      </c>
      <c r="C21" s="152"/>
      <c r="D21" s="444" t="s">
        <v>63</v>
      </c>
      <c r="E21" s="424"/>
      <c r="F21" s="424"/>
      <c r="G21" s="425"/>
      <c r="I21" s="146" t="s">
        <v>64</v>
      </c>
    </row>
    <row r="22" spans="2:30" ht="20.100000000000001" customHeight="1">
      <c r="B22" s="153" t="s">
        <v>65</v>
      </c>
      <c r="C22" s="154"/>
      <c r="D22" s="444"/>
      <c r="E22" s="424"/>
      <c r="F22" s="424"/>
      <c r="G22" s="425"/>
    </row>
    <row r="23" spans="2:30" ht="20.100000000000001" customHeight="1">
      <c r="B23" s="155"/>
      <c r="C23" s="156"/>
      <c r="F23" s="122"/>
      <c r="G23" s="122"/>
    </row>
    <row r="24" spans="2:30" ht="20.100000000000001" customHeight="1">
      <c r="B24" s="157"/>
      <c r="C24" s="158"/>
      <c r="D24" s="444"/>
      <c r="E24" s="424"/>
      <c r="F24" s="424"/>
      <c r="G24" s="425"/>
    </row>
    <row r="25" spans="2:30" ht="20.100000000000001" customHeight="1"/>
    <row r="26" spans="2:30" ht="21" customHeight="1">
      <c r="B26" s="161" t="s">
        <v>66</v>
      </c>
      <c r="C26" s="123"/>
      <c r="D26" s="362"/>
      <c r="F26" s="122"/>
      <c r="G26" s="122"/>
    </row>
    <row r="27" spans="2:30" ht="21" customHeight="1">
      <c r="B27" s="161" t="s">
        <v>67</v>
      </c>
      <c r="C27" s="123"/>
      <c r="D27" s="362"/>
      <c r="F27" s="122"/>
      <c r="G27" s="122"/>
    </row>
    <row r="28" spans="2:30" ht="21" customHeight="1">
      <c r="B28" s="124"/>
      <c r="C28" s="124"/>
      <c r="D28" s="124"/>
      <c r="E28" s="146"/>
    </row>
    <row r="29" spans="2:30" s="129" customFormat="1" ht="21" customHeight="1">
      <c r="B29" s="161" t="s">
        <v>68</v>
      </c>
      <c r="C29" s="123"/>
      <c r="D29" s="364"/>
      <c r="E29" s="122"/>
      <c r="F29" s="122"/>
      <c r="G29" s="122"/>
      <c r="H29" s="122"/>
      <c r="I29" s="122"/>
      <c r="J29" s="122"/>
      <c r="K29" s="122"/>
      <c r="L29" s="122"/>
      <c r="M29" s="122"/>
      <c r="N29" s="122"/>
      <c r="O29" s="122"/>
      <c r="P29" s="122"/>
      <c r="Q29" s="122"/>
      <c r="R29" s="122"/>
      <c r="S29" s="122"/>
      <c r="T29" s="122"/>
      <c r="U29" s="122"/>
      <c r="V29" s="122"/>
      <c r="W29" s="122"/>
      <c r="X29" s="122"/>
      <c r="Y29" s="122"/>
      <c r="Z29" s="122"/>
      <c r="AA29" s="122"/>
      <c r="AB29" s="122"/>
      <c r="AC29" s="122"/>
      <c r="AD29" s="122"/>
    </row>
    <row r="30" spans="2:30" ht="28.5" customHeight="1">
      <c r="B30" s="161" t="s">
        <v>69</v>
      </c>
      <c r="C30" s="123"/>
      <c r="D30" s="363"/>
      <c r="F30" s="122"/>
      <c r="G30" s="122"/>
      <c r="H30" s="122"/>
      <c r="I30" s="122"/>
      <c r="J30" s="122"/>
      <c r="K30" s="122"/>
      <c r="L30" s="122"/>
      <c r="M30" s="122"/>
      <c r="N30" s="122"/>
      <c r="O30" s="122"/>
      <c r="P30" s="122"/>
      <c r="Q30" s="122"/>
      <c r="R30" s="122"/>
      <c r="S30" s="122"/>
      <c r="T30" s="122"/>
      <c r="U30" s="122"/>
      <c r="V30" s="122"/>
      <c r="W30" s="122"/>
      <c r="X30" s="122"/>
      <c r="Y30" s="122"/>
      <c r="Z30" s="122"/>
      <c r="AA30" s="122"/>
      <c r="AB30" s="122"/>
      <c r="AC30" s="122"/>
      <c r="AD30" s="122"/>
    </row>
    <row r="31" spans="2:30">
      <c r="E31" s="146"/>
    </row>
  </sheetData>
  <sheetProtection algorithmName="SHA-512" hashValue="v4pANUK8YhLl4qOCalD17yPNaNk9zUOVwFw1Ga0Gh3vg/gkH9yZcPrEl9ivpceaqhnk/cS9OnJ7l3JpOpTzfSw==" saltValue="bbE80ZrdJvAv66jOZdSqCA==" spinCount="100000" sheet="1" formatCells="0" formatColumns="0" formatRows="0" selectLockedCells="1" sort="0"/>
  <mergeCells count="21">
    <mergeCell ref="D21:G21"/>
    <mergeCell ref="D22:G22"/>
    <mergeCell ref="D24:G24"/>
    <mergeCell ref="D14:G14"/>
    <mergeCell ref="D16:G16"/>
    <mergeCell ref="D17:G17"/>
    <mergeCell ref="D18:G18"/>
    <mergeCell ref="D19:G19"/>
    <mergeCell ref="D13:G13"/>
    <mergeCell ref="B1:G1"/>
    <mergeCell ref="B2:G2"/>
    <mergeCell ref="B4:G4"/>
    <mergeCell ref="D6:G6"/>
    <mergeCell ref="D7:G7"/>
    <mergeCell ref="B8:C8"/>
    <mergeCell ref="D8:G8"/>
    <mergeCell ref="B9:C9"/>
    <mergeCell ref="D9:G9"/>
    <mergeCell ref="B10:C10"/>
    <mergeCell ref="D11:G11"/>
    <mergeCell ref="D12:G12"/>
  </mergeCells>
  <conditionalFormatting sqref="B16:C19">
    <cfRule type="expression" dxfId="44" priority="5">
      <formula>$AA$6&lt;1</formula>
    </cfRule>
  </conditionalFormatting>
  <conditionalFormatting sqref="B21:C24">
    <cfRule type="expression" dxfId="43" priority="4">
      <formula>$AA$6&lt;2</formula>
    </cfRule>
  </conditionalFormatting>
  <conditionalFormatting sqref="B7:G7">
    <cfRule type="expression" dxfId="42" priority="6">
      <formula>$D$6="Sole Bidder"</formula>
    </cfRule>
  </conditionalFormatting>
  <conditionalFormatting sqref="B9:G10">
    <cfRule type="expression" dxfId="41" priority="1">
      <formula>$AG$9=0</formula>
    </cfRule>
  </conditionalFormatting>
  <conditionalFormatting sqref="D16:G22 D24:G24">
    <cfRule type="expression" dxfId="40" priority="3" stopIfTrue="1">
      <formula>$D$6="Sole Bidder"</formula>
    </cfRule>
  </conditionalFormatting>
  <conditionalFormatting sqref="D21:G22 D24:G24">
    <cfRule type="expression" dxfId="39" priority="2">
      <formula>$L$8=1</formula>
    </cfRule>
  </conditionalFormatting>
  <dataValidations count="4">
    <dataValidation type="list" allowBlank="1" showInputMessage="1" showErrorMessage="1" sqref="D7:G7" xr:uid="{00000000-0002-0000-0300-000001000000}">
      <formula1>$AB$2:$AB$3</formula1>
    </dataValidation>
    <dataValidation showInputMessage="1" showErrorMessage="1" sqref="D9:D10" xr:uid="{00000000-0002-0000-0300-000002000000}"/>
    <dataValidation type="list" allowBlank="1" showInputMessage="1" showErrorMessage="1" sqref="D8:G8" xr:uid="{00000000-0002-0000-0300-000003000000}">
      <formula1>$M$3:$M$4</formula1>
    </dataValidation>
    <dataValidation type="list" allowBlank="1" showInputMessage="1" showErrorMessage="1" sqref="D6" xr:uid="{00000000-0002-0000-0300-000004000000}">
      <formula1>$AA$2:$AA$3</formula1>
    </dataValidation>
  </dataValidations>
  <pageMargins left="1.25" right="0.89" top="1.05" bottom="0.71" header="0.4" footer="0.33"/>
  <pageSetup paperSize="9" scale="66"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7">
    <tabColor theme="7" tint="-0.499984740745262"/>
    <pageSetUpPr fitToPage="1"/>
  </sheetPr>
  <dimension ref="A1:AO71"/>
  <sheetViews>
    <sheetView showGridLines="0" showZeros="0" view="pageBreakPreview" zoomScaleNormal="100" zoomScaleSheetLayoutView="100" workbookViewId="0">
      <selection activeCell="D47" sqref="D47:F47"/>
    </sheetView>
  </sheetViews>
  <sheetFormatPr defaultColWidth="8" defaultRowHeight="16.5"/>
  <cols>
    <col min="1" max="1" width="9.375" style="72" customWidth="1"/>
    <col min="2" max="2" width="9.375" style="73" customWidth="1"/>
    <col min="3" max="3" width="12.875" style="72" customWidth="1"/>
    <col min="4" max="4" width="18.125" style="72" customWidth="1"/>
    <col min="5" max="5" width="11.125" style="72" customWidth="1"/>
    <col min="6" max="6" width="29.875" style="72" customWidth="1"/>
    <col min="7" max="7" width="8" style="72" customWidth="1"/>
    <col min="8" max="8" width="9.75" style="72" hidden="1" customWidth="1"/>
    <col min="9" max="25" width="8" style="69" customWidth="1"/>
    <col min="26" max="27" width="8" style="69" hidden="1" customWidth="1"/>
    <col min="28" max="28" width="17.5" style="69" hidden="1" customWidth="1"/>
    <col min="29" max="29" width="12.125" style="69" hidden="1" customWidth="1"/>
    <col min="30" max="30" width="8" style="70" hidden="1" customWidth="1"/>
    <col min="31" max="31" width="8" style="71" hidden="1" customWidth="1"/>
    <col min="32" max="32" width="12" style="71" hidden="1" customWidth="1"/>
    <col min="33" max="35" width="8" style="70" hidden="1" customWidth="1"/>
    <col min="36" max="36" width="9.125" style="70" hidden="1" customWidth="1"/>
    <col min="37" max="41" width="8" style="70" customWidth="1"/>
    <col min="42" max="16384" width="8" style="69"/>
  </cols>
  <sheetData>
    <row r="1" spans="1:36" ht="31.5" customHeight="1">
      <c r="A1" s="168" t="str">
        <f>"Specification No.: "&amp;Basic!B7</f>
        <v>Specification No.: NESH/GHY/CSM/600-183/BPS_Price Part</v>
      </c>
      <c r="F1" s="79" t="s">
        <v>70</v>
      </c>
    </row>
    <row r="2" spans="1:36" ht="36.75" customHeight="1">
      <c r="A2" s="462" t="str">
        <f>Cover!B2</f>
        <v>Package: Construction of a GIS store at 400/132/33kV POWERGRID Imphal Sub-Station</v>
      </c>
      <c r="B2" s="462"/>
      <c r="C2" s="462"/>
      <c r="D2" s="462"/>
      <c r="E2" s="462"/>
      <c r="F2" s="462"/>
      <c r="Z2" s="69" t="s">
        <v>49</v>
      </c>
      <c r="AE2" s="71">
        <v>1</v>
      </c>
      <c r="AF2" s="71" t="s">
        <v>71</v>
      </c>
      <c r="AI2" s="71">
        <v>1</v>
      </c>
      <c r="AJ2" s="70" t="s">
        <v>72</v>
      </c>
    </row>
    <row r="3" spans="1:36">
      <c r="B3" s="72"/>
      <c r="Z3" s="69">
        <v>0</v>
      </c>
      <c r="AE3" s="71">
        <v>2</v>
      </c>
      <c r="AF3" s="71" t="s">
        <v>73</v>
      </c>
      <c r="AI3" s="71">
        <v>2</v>
      </c>
      <c r="AJ3" s="70" t="s">
        <v>74</v>
      </c>
    </row>
    <row r="4" spans="1:36" ht="22.5" customHeight="1">
      <c r="A4" s="464" t="s">
        <v>75</v>
      </c>
      <c r="B4" s="464"/>
      <c r="C4" s="464"/>
      <c r="D4" s="464"/>
      <c r="E4" s="464"/>
      <c r="F4" s="464"/>
      <c r="AE4" s="71">
        <v>3</v>
      </c>
      <c r="AF4" s="71" t="s">
        <v>76</v>
      </c>
      <c r="AI4" s="71">
        <v>3</v>
      </c>
      <c r="AJ4" s="70" t="s">
        <v>77</v>
      </c>
    </row>
    <row r="5" spans="1:36">
      <c r="A5" s="98"/>
      <c r="B5" s="98"/>
      <c r="C5" s="98"/>
      <c r="D5" s="98"/>
      <c r="E5" s="98"/>
      <c r="F5" s="98"/>
      <c r="AE5" s="71">
        <v>4</v>
      </c>
      <c r="AF5" s="71" t="s">
        <v>78</v>
      </c>
      <c r="AI5" s="71">
        <v>4</v>
      </c>
      <c r="AJ5" s="70" t="s">
        <v>79</v>
      </c>
    </row>
    <row r="6" spans="1:36" ht="23.25" customHeight="1">
      <c r="A6" s="169" t="s">
        <v>80</v>
      </c>
      <c r="B6" s="169"/>
      <c r="C6" s="169"/>
      <c r="D6" s="453"/>
      <c r="E6" s="454"/>
      <c r="F6" s="454"/>
      <c r="AE6" s="71">
        <v>5</v>
      </c>
      <c r="AF6" s="71" t="s">
        <v>78</v>
      </c>
      <c r="AI6" s="71">
        <v>5</v>
      </c>
      <c r="AJ6" s="70" t="s">
        <v>81</v>
      </c>
    </row>
    <row r="7" spans="1:36" ht="24" customHeight="1">
      <c r="A7" s="467" t="s">
        <v>82</v>
      </c>
      <c r="B7" s="467"/>
      <c r="C7" s="164">
        <f>'Names of Bidder'!D29</f>
        <v>0</v>
      </c>
      <c r="AE7" s="71">
        <v>6</v>
      </c>
      <c r="AF7" s="71" t="s">
        <v>78</v>
      </c>
      <c r="AG7" s="95">
        <f>DAY(B7)</f>
        <v>0</v>
      </c>
      <c r="AI7" s="71">
        <v>6</v>
      </c>
      <c r="AJ7" s="70" t="s">
        <v>83</v>
      </c>
    </row>
    <row r="8" spans="1:36">
      <c r="A8" s="73"/>
      <c r="B8" s="97"/>
      <c r="C8" s="97"/>
      <c r="AE8" s="71">
        <v>7</v>
      </c>
      <c r="AF8" s="71" t="s">
        <v>78</v>
      </c>
      <c r="AG8" s="95">
        <f>MONTH(B7)</f>
        <v>1</v>
      </c>
      <c r="AI8" s="71">
        <v>7</v>
      </c>
      <c r="AJ8" s="70" t="s">
        <v>84</v>
      </c>
    </row>
    <row r="9" spans="1:36">
      <c r="A9" s="96" t="s">
        <v>85</v>
      </c>
      <c r="B9" s="61"/>
      <c r="F9" s="93"/>
      <c r="AE9" s="71">
        <v>8</v>
      </c>
      <c r="AF9" s="71" t="s">
        <v>78</v>
      </c>
      <c r="AG9" s="95" t="str">
        <f>LOOKUP(AG8,AI2:AI13,AJ2:AJ13)</f>
        <v>January</v>
      </c>
      <c r="AI9" s="71">
        <v>8</v>
      </c>
      <c r="AJ9" s="70" t="s">
        <v>86</v>
      </c>
    </row>
    <row r="10" spans="1:36">
      <c r="A10" s="165" t="s">
        <v>5</v>
      </c>
      <c r="B10" s="94"/>
      <c r="F10" s="93"/>
      <c r="AE10" s="71">
        <v>9</v>
      </c>
      <c r="AF10" s="71" t="s">
        <v>78</v>
      </c>
      <c r="AG10" s="95">
        <f>YEAR(B7)</f>
        <v>1900</v>
      </c>
      <c r="AI10" s="71">
        <v>9</v>
      </c>
      <c r="AJ10" s="70" t="s">
        <v>87</v>
      </c>
    </row>
    <row r="11" spans="1:36">
      <c r="A11" s="166" t="s">
        <v>88</v>
      </c>
      <c r="B11" s="94"/>
      <c r="F11" s="93"/>
      <c r="AE11" s="71">
        <v>10</v>
      </c>
      <c r="AF11" s="71" t="s">
        <v>78</v>
      </c>
      <c r="AI11" s="71">
        <v>10</v>
      </c>
      <c r="AJ11" s="70" t="s">
        <v>89</v>
      </c>
    </row>
    <row r="12" spans="1:36">
      <c r="A12" s="166" t="s">
        <v>90</v>
      </c>
      <c r="B12" s="94"/>
      <c r="F12" s="93"/>
      <c r="AE12" s="71">
        <v>11</v>
      </c>
      <c r="AF12" s="71" t="s">
        <v>78</v>
      </c>
      <c r="AI12" s="71">
        <v>11</v>
      </c>
      <c r="AJ12" s="70" t="s">
        <v>91</v>
      </c>
    </row>
    <row r="13" spans="1:36">
      <c r="A13" s="166" t="s">
        <v>92</v>
      </c>
      <c r="B13" s="94"/>
      <c r="F13" s="93"/>
      <c r="AE13" s="71">
        <v>12</v>
      </c>
      <c r="AF13" s="71" t="s">
        <v>78</v>
      </c>
      <c r="AI13" s="71">
        <v>12</v>
      </c>
      <c r="AJ13" s="70" t="s">
        <v>93</v>
      </c>
    </row>
    <row r="14" spans="1:36">
      <c r="A14" s="167" t="s">
        <v>94</v>
      </c>
      <c r="B14" s="94"/>
      <c r="F14" s="93"/>
      <c r="AE14" s="71">
        <v>13</v>
      </c>
      <c r="AF14" s="71" t="s">
        <v>78</v>
      </c>
    </row>
    <row r="15" spans="1:36" ht="22.5" customHeight="1">
      <c r="A15" s="73"/>
      <c r="F15" s="93"/>
      <c r="AE15" s="71">
        <v>14</v>
      </c>
      <c r="AF15" s="71" t="s">
        <v>78</v>
      </c>
    </row>
    <row r="16" spans="1:36" ht="39.75" customHeight="1">
      <c r="A16" s="87" t="s">
        <v>95</v>
      </c>
      <c r="B16" s="85"/>
      <c r="C16" s="465" t="str">
        <f>Basic!B3</f>
        <v>Construction of a GIS store at 400/132/33kV POWERGRID Imphal Sub-Station</v>
      </c>
      <c r="D16" s="465"/>
      <c r="E16" s="465"/>
      <c r="F16" s="465"/>
      <c r="AE16" s="71">
        <v>15</v>
      </c>
      <c r="AF16" s="71" t="s">
        <v>78</v>
      </c>
    </row>
    <row r="17" spans="1:41" ht="27.75" customHeight="1">
      <c r="A17" s="72" t="s">
        <v>96</v>
      </c>
      <c r="B17" s="72"/>
      <c r="C17" s="93"/>
      <c r="D17" s="93"/>
      <c r="E17" s="93"/>
      <c r="F17" s="93"/>
      <c r="AE17" s="71">
        <v>16</v>
      </c>
      <c r="AF17" s="71" t="s">
        <v>78</v>
      </c>
    </row>
    <row r="18" spans="1:41" ht="136.5" customHeight="1">
      <c r="A18" s="85">
        <v>1</v>
      </c>
      <c r="B18" s="458" t="str">
        <f>CONCATENATE("In continuation of Techno-commercial Bid,","we hereby submit the Second Envelope of the Bid,","both of which shall be read together and in conjunction with each other,","and shall be construed as an integral part of our Bid. Accordingly,","we the undersigned,","submit our offer for ",Basic!B3, " under the above-named package in full conformity with the said Bidding Documents for the sum as specified as GRAND TOTAL in Schedule-3 of this BPS.")</f>
        <v>In continuation of Techno-commercial Bid,we hereby submit the Second Envelope of the Bid,both of which shall be read together and in conjunction with each other,and shall be construed as an integral part of our Bid. Accordingly,we the undersigned,submit our offer for Construction of a GIS store at 400/132/33kV POWERGRID Imphal Sub-Station under the above-named package in full conformity with the said Bidding Documents for the sum as specified as GRAND TOTAL in Schedule-3 of this BPS.</v>
      </c>
      <c r="C18" s="458"/>
      <c r="D18" s="458"/>
      <c r="E18" s="458"/>
      <c r="F18" s="458"/>
      <c r="Z18" s="92" t="s">
        <v>97</v>
      </c>
      <c r="AA18" s="91" t="s">
        <v>98</v>
      </c>
      <c r="AB18" s="90" t="e">
        <f>#REF!</f>
        <v>#REF!</v>
      </c>
      <c r="AC18" s="89" t="e">
        <f>" (" &amp;#REF! &amp; ")"</f>
        <v>#REF!</v>
      </c>
      <c r="AE18" s="71">
        <v>17</v>
      </c>
      <c r="AF18" s="71" t="s">
        <v>78</v>
      </c>
    </row>
    <row r="19" spans="1:41" ht="39" customHeight="1">
      <c r="B19" s="466" t="s">
        <v>99</v>
      </c>
      <c r="C19" s="466"/>
      <c r="D19" s="466"/>
      <c r="E19" s="466"/>
      <c r="F19" s="466"/>
      <c r="AE19" s="71">
        <v>18</v>
      </c>
      <c r="AF19" s="71" t="s">
        <v>78</v>
      </c>
    </row>
    <row r="20" spans="1:41" s="72" customFormat="1" ht="27.75" customHeight="1">
      <c r="A20" s="88">
        <v>2</v>
      </c>
      <c r="B20" s="463" t="s">
        <v>100</v>
      </c>
      <c r="C20" s="463"/>
      <c r="D20" s="463"/>
      <c r="E20" s="463"/>
      <c r="F20" s="463"/>
      <c r="AD20" s="74"/>
      <c r="AE20" s="71">
        <v>19</v>
      </c>
      <c r="AF20" s="71" t="s">
        <v>78</v>
      </c>
      <c r="AG20" s="74"/>
      <c r="AH20" s="74"/>
      <c r="AI20" s="74"/>
      <c r="AJ20" s="74"/>
      <c r="AK20" s="74"/>
      <c r="AL20" s="74"/>
      <c r="AM20" s="74"/>
      <c r="AN20" s="74"/>
      <c r="AO20" s="74"/>
    </row>
    <row r="21" spans="1:41" ht="39.75" customHeight="1">
      <c r="A21" s="85">
        <v>2.1</v>
      </c>
      <c r="B21" s="458" t="s">
        <v>101</v>
      </c>
      <c r="C21" s="458"/>
      <c r="D21" s="458"/>
      <c r="E21" s="458"/>
      <c r="F21" s="458"/>
      <c r="AE21" s="71">
        <v>20</v>
      </c>
      <c r="AF21" s="71" t="s">
        <v>78</v>
      </c>
    </row>
    <row r="22" spans="1:41" ht="35.25" customHeight="1">
      <c r="B22" s="446" t="s">
        <v>102</v>
      </c>
      <c r="C22" s="446"/>
      <c r="D22" s="447" t="s">
        <v>184</v>
      </c>
      <c r="E22" s="447"/>
      <c r="F22" s="447"/>
      <c r="G22" s="290"/>
      <c r="H22" s="290"/>
      <c r="I22" s="290"/>
      <c r="J22" s="290"/>
    </row>
    <row r="23" spans="1:41" ht="40.5" customHeight="1">
      <c r="B23" s="446" t="s">
        <v>103</v>
      </c>
      <c r="C23" s="446"/>
      <c r="D23" s="447" t="s">
        <v>185</v>
      </c>
      <c r="E23" s="447"/>
      <c r="F23" s="447"/>
      <c r="G23" s="290"/>
      <c r="H23" s="290"/>
      <c r="I23" s="290"/>
      <c r="J23" s="290"/>
    </row>
    <row r="24" spans="1:41" ht="39" customHeight="1">
      <c r="B24" s="446" t="s">
        <v>180</v>
      </c>
      <c r="C24" s="446"/>
      <c r="D24" s="447" t="s">
        <v>192</v>
      </c>
      <c r="E24" s="447"/>
      <c r="F24" s="447"/>
      <c r="G24" s="289"/>
      <c r="H24" s="289"/>
      <c r="I24" s="289"/>
      <c r="J24" s="289"/>
    </row>
    <row r="25" spans="1:41" ht="21" customHeight="1">
      <c r="B25" s="286"/>
      <c r="C25" s="286"/>
      <c r="D25" s="170"/>
      <c r="E25" s="87"/>
      <c r="F25" s="87"/>
      <c r="H25" s="74"/>
    </row>
    <row r="26" spans="1:41" ht="92.25" customHeight="1">
      <c r="A26" s="86">
        <v>2.2000000000000002</v>
      </c>
      <c r="B26" s="457" t="s">
        <v>104</v>
      </c>
      <c r="C26" s="458"/>
      <c r="D26" s="458"/>
      <c r="E26" s="458"/>
      <c r="F26" s="458"/>
      <c r="AE26" s="71">
        <v>28</v>
      </c>
      <c r="AF26" s="71" t="s">
        <v>78</v>
      </c>
    </row>
    <row r="27" spans="1:41" ht="57" customHeight="1">
      <c r="A27" s="86">
        <v>2.2999999999999998</v>
      </c>
      <c r="B27" s="468" t="s">
        <v>181</v>
      </c>
      <c r="C27" s="468"/>
      <c r="D27" s="468"/>
      <c r="E27" s="468"/>
      <c r="F27" s="468"/>
      <c r="G27" s="288"/>
      <c r="H27" s="288"/>
      <c r="AE27" s="71">
        <v>29</v>
      </c>
      <c r="AF27" s="71" t="s">
        <v>78</v>
      </c>
    </row>
    <row r="28" spans="1:41" ht="105.75" customHeight="1">
      <c r="A28" s="86">
        <v>2.4</v>
      </c>
      <c r="B28" s="457" t="s">
        <v>182</v>
      </c>
      <c r="C28" s="458"/>
      <c r="D28" s="458"/>
      <c r="E28" s="458"/>
      <c r="F28" s="458"/>
      <c r="AE28" s="71">
        <v>30</v>
      </c>
      <c r="AF28" s="71" t="s">
        <v>78</v>
      </c>
    </row>
    <row r="29" spans="1:41" ht="75.75" customHeight="1">
      <c r="A29" s="86">
        <v>2.5</v>
      </c>
      <c r="B29" s="458" t="s">
        <v>105</v>
      </c>
      <c r="C29" s="458"/>
      <c r="D29" s="458"/>
      <c r="E29" s="458"/>
      <c r="F29" s="458"/>
      <c r="AE29" s="71">
        <v>31</v>
      </c>
      <c r="AF29" s="71" t="s">
        <v>71</v>
      </c>
    </row>
    <row r="30" spans="1:41" ht="76.5" customHeight="1">
      <c r="A30" s="85">
        <v>3</v>
      </c>
      <c r="B30" s="457" t="s">
        <v>106</v>
      </c>
      <c r="C30" s="458"/>
      <c r="D30" s="458"/>
      <c r="E30" s="458"/>
      <c r="F30" s="458"/>
    </row>
    <row r="31" spans="1:41" ht="59.25" customHeight="1">
      <c r="A31" s="85">
        <v>3.1</v>
      </c>
      <c r="B31" s="461" t="s">
        <v>107</v>
      </c>
      <c r="C31" s="461"/>
      <c r="D31" s="461"/>
      <c r="E31" s="461"/>
      <c r="F31" s="461"/>
    </row>
    <row r="32" spans="1:41" ht="57" customHeight="1">
      <c r="A32" s="86">
        <v>3.2</v>
      </c>
      <c r="B32" s="457" t="s">
        <v>183</v>
      </c>
      <c r="C32" s="458"/>
      <c r="D32" s="458"/>
      <c r="E32" s="458"/>
      <c r="F32" s="458"/>
    </row>
    <row r="33" spans="1:41" ht="9.75" customHeight="1">
      <c r="A33" s="86"/>
      <c r="B33" s="458"/>
      <c r="C33" s="458"/>
      <c r="D33" s="458"/>
      <c r="E33" s="458"/>
      <c r="F33" s="458"/>
    </row>
    <row r="34" spans="1:41" ht="49.5" customHeight="1">
      <c r="A34" s="86">
        <v>3.3</v>
      </c>
      <c r="B34" s="457" t="s">
        <v>108</v>
      </c>
      <c r="C34" s="458"/>
      <c r="D34" s="458"/>
      <c r="E34" s="458"/>
      <c r="F34" s="458"/>
    </row>
    <row r="35" spans="1:41" ht="12.75" customHeight="1">
      <c r="A35" s="86"/>
      <c r="B35" s="458"/>
      <c r="C35" s="458"/>
      <c r="D35" s="458"/>
      <c r="E35" s="458"/>
      <c r="F35" s="458"/>
    </row>
    <row r="36" spans="1:41" ht="75" customHeight="1">
      <c r="A36" s="85">
        <v>4</v>
      </c>
      <c r="B36" s="458" t="s">
        <v>109</v>
      </c>
      <c r="C36" s="458"/>
      <c r="D36" s="458"/>
      <c r="E36" s="458"/>
      <c r="F36" s="458"/>
      <c r="H36" s="72" t="e">
        <f>#REF!</f>
        <v>#REF!</v>
      </c>
    </row>
    <row r="37" spans="1:41" ht="97.5" customHeight="1">
      <c r="A37" s="85">
        <v>5</v>
      </c>
      <c r="B37" s="458" t="s">
        <v>110</v>
      </c>
      <c r="C37" s="458"/>
      <c r="D37" s="458"/>
      <c r="E37" s="458"/>
      <c r="F37" s="458"/>
    </row>
    <row r="38" spans="1:41" ht="14.25" customHeight="1">
      <c r="B38" s="62" t="str">
        <f>IF(ISERROR("Dated this " &amp; AG7 &amp; LOOKUP(AG7,AE2:AE29,AF2:AF29) &amp; " day of " &amp; AG9 &amp; " " &amp;AG10), "", "Dated this " &amp; AG7 &amp; LOOKUP(AG7,AE2:AE29,AF2:AF29) &amp; " day of " &amp; AG9 &amp; " " &amp;AG10)</f>
        <v/>
      </c>
      <c r="C38" s="62"/>
      <c r="D38" s="62"/>
      <c r="E38" s="84"/>
      <c r="F38" s="84"/>
    </row>
    <row r="39" spans="1:41" ht="30" customHeight="1">
      <c r="B39" s="62" t="s">
        <v>111</v>
      </c>
      <c r="C39" s="83"/>
      <c r="D39" s="81"/>
      <c r="E39" s="81"/>
      <c r="F39" s="81"/>
    </row>
    <row r="40" spans="1:41" ht="30" customHeight="1">
      <c r="B40" s="82"/>
      <c r="C40" s="81"/>
      <c r="D40" s="81"/>
      <c r="E40" s="62"/>
      <c r="F40" s="63" t="s">
        <v>112</v>
      </c>
    </row>
    <row r="41" spans="1:41" ht="36" customHeight="1">
      <c r="B41" s="82"/>
      <c r="C41" s="81"/>
      <c r="D41" s="62"/>
      <c r="E41" s="63"/>
      <c r="F41" s="163" t="str">
        <f>"For and on behalf of "&amp;'Names of Bidder'!D11</f>
        <v xml:space="preserve">For and on behalf of </v>
      </c>
    </row>
    <row r="42" spans="1:41" ht="27" customHeight="1">
      <c r="A42" s="80" t="s">
        <v>113</v>
      </c>
      <c r="B42" s="452">
        <f>'Names of Bidder'!D29</f>
        <v>0</v>
      </c>
      <c r="C42" s="452"/>
      <c r="D42" s="69"/>
      <c r="E42" s="79" t="s">
        <v>114</v>
      </c>
      <c r="F42" s="456">
        <f>'Names of Bidder'!D26</f>
        <v>0</v>
      </c>
      <c r="G42" s="456"/>
    </row>
    <row r="43" spans="1:41" ht="25.5" customHeight="1">
      <c r="A43" s="80" t="s">
        <v>115</v>
      </c>
      <c r="B43" s="456">
        <f>'Names of Bidder'!D30</f>
        <v>0</v>
      </c>
      <c r="C43" s="456"/>
      <c r="D43" s="162"/>
      <c r="E43" s="79" t="s">
        <v>116</v>
      </c>
      <c r="F43" s="456">
        <f>'Names of Bidder'!D27</f>
        <v>0</v>
      </c>
      <c r="G43" s="456"/>
    </row>
    <row r="44" spans="1:41">
      <c r="A44" s="460" t="str">
        <f>IF('Names of Bidder'!D6="Sole Bidder", "", "In case of bid from a Joint Venture, name &amp; designation of representative of JV partner is to be provided and Bid Form is also to be signed by him.")</f>
        <v/>
      </c>
      <c r="B44" s="460"/>
      <c r="C44" s="460"/>
      <c r="D44" s="460"/>
      <c r="E44" s="460"/>
      <c r="F44" s="460"/>
    </row>
    <row r="45" spans="1:41">
      <c r="A45" s="78"/>
      <c r="B45" s="78"/>
      <c r="C45" s="62" t="str">
        <f>IF(Z3="2 or More", "Other Partner-2", "")</f>
        <v/>
      </c>
      <c r="D45" s="78"/>
      <c r="E45" s="77"/>
      <c r="F45" s="77" t="str">
        <f>IF(Z3=1,"Other Partner",IF(Z3="2 or More","Other Partner-1",""))</f>
        <v/>
      </c>
    </row>
    <row r="46" spans="1:41" s="72" customFormat="1" ht="33" customHeight="1">
      <c r="A46" s="76" t="s">
        <v>117</v>
      </c>
      <c r="B46" s="64"/>
      <c r="C46" s="65"/>
      <c r="D46" s="62"/>
      <c r="E46" s="63"/>
      <c r="F46" s="62"/>
      <c r="H46" s="73"/>
      <c r="AD46" s="74"/>
      <c r="AE46" s="71"/>
      <c r="AF46" s="71"/>
      <c r="AG46" s="74"/>
      <c r="AH46" s="74"/>
      <c r="AI46" s="74"/>
      <c r="AJ46" s="74"/>
      <c r="AK46" s="74"/>
      <c r="AL46" s="74"/>
      <c r="AM46" s="74"/>
      <c r="AN46" s="74"/>
      <c r="AO46" s="74"/>
    </row>
    <row r="47" spans="1:41" s="72" customFormat="1" ht="18" customHeight="1">
      <c r="A47" s="455" t="s">
        <v>118</v>
      </c>
      <c r="B47" s="455"/>
      <c r="C47" s="455"/>
      <c r="D47" s="453"/>
      <c r="E47" s="454"/>
      <c r="F47" s="454"/>
      <c r="H47" s="73"/>
      <c r="AD47" s="74"/>
      <c r="AE47" s="71"/>
      <c r="AF47" s="71"/>
      <c r="AG47" s="74"/>
      <c r="AH47" s="74"/>
      <c r="AI47" s="74"/>
      <c r="AJ47" s="74"/>
      <c r="AK47" s="74"/>
      <c r="AL47" s="74"/>
      <c r="AM47" s="74"/>
      <c r="AN47" s="74"/>
      <c r="AO47" s="74"/>
    </row>
    <row r="48" spans="1:41" s="72" customFormat="1" ht="18" customHeight="1">
      <c r="A48" s="451"/>
      <c r="B48" s="451"/>
      <c r="C48" s="451"/>
      <c r="D48" s="75"/>
      <c r="E48" s="75"/>
      <c r="F48" s="75"/>
      <c r="H48" s="73"/>
      <c r="AD48" s="74"/>
      <c r="AE48" s="71"/>
      <c r="AF48" s="71"/>
      <c r="AG48" s="74"/>
      <c r="AH48" s="74"/>
      <c r="AI48" s="74"/>
      <c r="AJ48" s="74"/>
      <c r="AK48" s="74"/>
      <c r="AL48" s="74"/>
      <c r="AM48" s="74"/>
      <c r="AN48" s="74"/>
      <c r="AO48" s="74"/>
    </row>
    <row r="49" spans="1:41" s="72" customFormat="1" ht="18" customHeight="1">
      <c r="A49" s="450"/>
      <c r="B49" s="450"/>
      <c r="C49" s="450"/>
      <c r="D49" s="75"/>
      <c r="E49" s="75"/>
      <c r="F49" s="75"/>
      <c r="H49" s="73"/>
      <c r="AD49" s="74"/>
      <c r="AE49" s="71"/>
      <c r="AF49" s="71"/>
      <c r="AG49" s="74"/>
      <c r="AH49" s="74"/>
      <c r="AI49" s="74"/>
      <c r="AJ49" s="74"/>
      <c r="AK49" s="74"/>
      <c r="AL49" s="74"/>
      <c r="AM49" s="74"/>
      <c r="AN49" s="74"/>
      <c r="AO49" s="74"/>
    </row>
    <row r="50" spans="1:41" s="72" customFormat="1" ht="18" customHeight="1">
      <c r="A50" s="459" t="s">
        <v>119</v>
      </c>
      <c r="B50" s="459"/>
      <c r="C50" s="459"/>
      <c r="D50" s="453"/>
      <c r="E50" s="454"/>
      <c r="F50" s="454"/>
      <c r="H50" s="73"/>
      <c r="AD50" s="74"/>
      <c r="AE50" s="71"/>
      <c r="AF50" s="71"/>
      <c r="AG50" s="74"/>
      <c r="AH50" s="74"/>
      <c r="AI50" s="74"/>
      <c r="AJ50" s="74"/>
      <c r="AK50" s="74"/>
      <c r="AL50" s="74"/>
      <c r="AM50" s="74"/>
      <c r="AN50" s="74"/>
      <c r="AO50" s="74"/>
    </row>
    <row r="51" spans="1:41" s="72" customFormat="1" ht="18" customHeight="1">
      <c r="A51" s="459" t="s">
        <v>120</v>
      </c>
      <c r="B51" s="459"/>
      <c r="C51" s="459"/>
      <c r="D51" s="453"/>
      <c r="E51" s="454"/>
      <c r="F51" s="454"/>
      <c r="H51" s="73"/>
      <c r="AD51" s="74"/>
      <c r="AE51" s="71"/>
      <c r="AF51" s="71"/>
      <c r="AG51" s="74"/>
      <c r="AH51" s="74"/>
      <c r="AI51" s="74"/>
      <c r="AJ51" s="74"/>
      <c r="AK51" s="74"/>
      <c r="AL51" s="74"/>
      <c r="AM51" s="74"/>
      <c r="AN51" s="74"/>
      <c r="AO51" s="74"/>
    </row>
    <row r="52" spans="1:41" s="72" customFormat="1" ht="18" customHeight="1">
      <c r="A52" s="459" t="s">
        <v>121</v>
      </c>
      <c r="B52" s="459"/>
      <c r="C52" s="459"/>
      <c r="D52" s="453"/>
      <c r="E52" s="454"/>
      <c r="F52" s="454"/>
      <c r="H52" s="73"/>
      <c r="AD52" s="74"/>
      <c r="AE52" s="71"/>
      <c r="AF52" s="71"/>
      <c r="AG52" s="74"/>
      <c r="AH52" s="74"/>
      <c r="AI52" s="74"/>
      <c r="AJ52" s="74"/>
      <c r="AK52" s="74"/>
      <c r="AL52" s="74"/>
      <c r="AM52" s="74"/>
      <c r="AN52" s="74"/>
      <c r="AO52" s="74"/>
    </row>
    <row r="53" spans="1:41" s="72" customFormat="1" ht="18" customHeight="1">
      <c r="A53" s="455" t="s">
        <v>122</v>
      </c>
      <c r="B53" s="455"/>
      <c r="C53" s="455"/>
      <c r="D53" s="453"/>
      <c r="E53" s="454"/>
      <c r="F53" s="454"/>
      <c r="H53" s="73"/>
      <c r="AD53" s="74"/>
      <c r="AE53" s="71"/>
      <c r="AF53" s="71"/>
      <c r="AG53" s="74"/>
      <c r="AH53" s="74"/>
      <c r="AI53" s="74"/>
      <c r="AJ53" s="74"/>
      <c r="AK53" s="74"/>
      <c r="AL53" s="74"/>
      <c r="AM53" s="74"/>
      <c r="AN53" s="74"/>
      <c r="AO53" s="74"/>
    </row>
    <row r="54" spans="1:41" s="72" customFormat="1" ht="18" customHeight="1">
      <c r="A54" s="451"/>
      <c r="B54" s="451"/>
      <c r="C54" s="451"/>
      <c r="D54" s="75"/>
      <c r="E54" s="75"/>
      <c r="F54" s="75"/>
      <c r="H54" s="73"/>
      <c r="AD54" s="74"/>
      <c r="AE54" s="71"/>
      <c r="AF54" s="71"/>
      <c r="AG54" s="74"/>
      <c r="AH54" s="74"/>
      <c r="AI54" s="74"/>
      <c r="AJ54" s="74"/>
      <c r="AK54" s="74"/>
      <c r="AL54" s="74"/>
      <c r="AM54" s="74"/>
      <c r="AN54" s="74"/>
      <c r="AO54" s="74"/>
    </row>
    <row r="55" spans="1:41" s="72" customFormat="1" ht="18" customHeight="1">
      <c r="A55" s="450"/>
      <c r="B55" s="450"/>
      <c r="C55" s="450"/>
      <c r="D55" s="75"/>
      <c r="E55" s="75"/>
      <c r="F55" s="75"/>
      <c r="H55" s="73"/>
      <c r="AD55" s="74"/>
      <c r="AE55" s="71"/>
      <c r="AF55" s="71"/>
      <c r="AG55" s="74"/>
      <c r="AH55" s="74"/>
      <c r="AI55" s="74"/>
      <c r="AJ55" s="74"/>
      <c r="AK55" s="74"/>
      <c r="AL55" s="74"/>
      <c r="AM55" s="74"/>
      <c r="AN55" s="74"/>
      <c r="AO55" s="74"/>
    </row>
    <row r="56" spans="1:41" s="72" customFormat="1" ht="60.75" customHeight="1">
      <c r="A56" s="449" t="str">
        <f>"Note: Bidders may note that no prescribed proforma has been enclosed for Attachment 2 : Power of Attorney. Bidders may use their own proforma for furnishing the required information with the bid."</f>
        <v>Note: Bidders may note that no prescribed proforma has been enclosed for Attachment 2 : Power of Attorney. Bidders may use their own proforma for furnishing the required information with the bid.</v>
      </c>
      <c r="B56" s="449"/>
      <c r="C56" s="449"/>
      <c r="D56" s="449"/>
      <c r="E56" s="449"/>
      <c r="F56" s="449"/>
      <c r="H56" s="73"/>
      <c r="AD56" s="74"/>
      <c r="AE56" s="71"/>
      <c r="AF56" s="71"/>
      <c r="AG56" s="74"/>
      <c r="AH56" s="74"/>
      <c r="AI56" s="74"/>
      <c r="AJ56" s="74"/>
      <c r="AK56" s="74"/>
      <c r="AL56" s="74"/>
      <c r="AM56" s="74"/>
      <c r="AN56" s="74"/>
      <c r="AO56" s="74"/>
    </row>
    <row r="57" spans="1:41" s="72" customFormat="1" ht="33" customHeight="1">
      <c r="A57" s="448" t="s">
        <v>123</v>
      </c>
      <c r="B57" s="448"/>
      <c r="C57" s="448"/>
      <c r="D57" s="448"/>
      <c r="E57" s="448"/>
      <c r="F57" s="448"/>
      <c r="H57" s="73"/>
      <c r="AD57" s="74"/>
      <c r="AE57" s="71"/>
      <c r="AF57" s="71"/>
      <c r="AG57" s="74"/>
      <c r="AH57" s="74"/>
      <c r="AI57" s="74"/>
      <c r="AJ57" s="74"/>
      <c r="AK57" s="74"/>
      <c r="AL57" s="74"/>
      <c r="AM57" s="74"/>
      <c r="AN57" s="74"/>
      <c r="AO57" s="74"/>
    </row>
    <row r="58" spans="1:41" s="72" customFormat="1" ht="33" customHeight="1">
      <c r="A58" s="73"/>
      <c r="B58" s="73"/>
      <c r="H58" s="73"/>
      <c r="AD58" s="74"/>
      <c r="AE58" s="71"/>
      <c r="AF58" s="71"/>
      <c r="AG58" s="74"/>
      <c r="AH58" s="74"/>
      <c r="AI58" s="74"/>
      <c r="AJ58" s="74"/>
      <c r="AK58" s="74"/>
      <c r="AL58" s="74"/>
      <c r="AM58" s="74"/>
      <c r="AN58" s="74"/>
      <c r="AO58" s="74"/>
    </row>
    <row r="59" spans="1:41" s="72" customFormat="1" ht="33" customHeight="1">
      <c r="A59" s="73"/>
      <c r="B59" s="73"/>
      <c r="H59" s="73"/>
      <c r="AD59" s="74"/>
      <c r="AE59" s="71"/>
      <c r="AF59" s="71"/>
      <c r="AG59" s="74"/>
      <c r="AH59" s="74"/>
      <c r="AI59" s="74"/>
      <c r="AJ59" s="74"/>
      <c r="AK59" s="74"/>
      <c r="AL59" s="74"/>
      <c r="AM59" s="74"/>
      <c r="AN59" s="74"/>
      <c r="AO59" s="74"/>
    </row>
    <row r="60" spans="1:41">
      <c r="A60" s="73"/>
    </row>
    <row r="61" spans="1:41">
      <c r="A61" s="73"/>
    </row>
    <row r="62" spans="1:41">
      <c r="A62" s="73"/>
    </row>
    <row r="63" spans="1:41">
      <c r="A63" s="73"/>
    </row>
    <row r="64" spans="1:41">
      <c r="A64" s="73"/>
    </row>
    <row r="65" spans="1:1">
      <c r="A65" s="73"/>
    </row>
    <row r="66" spans="1:1">
      <c r="A66" s="73"/>
    </row>
    <row r="67" spans="1:1">
      <c r="A67" s="73"/>
    </row>
    <row r="68" spans="1:1">
      <c r="A68" s="73"/>
    </row>
    <row r="69" spans="1:1">
      <c r="A69" s="73"/>
    </row>
    <row r="70" spans="1:1">
      <c r="A70" s="73"/>
    </row>
    <row r="71" spans="1:1">
      <c r="A71" s="73"/>
    </row>
  </sheetData>
  <sheetProtection algorithmName="SHA-512" hashValue="+aael7/qyZGzQiTMcCA8R4prZUB457jle5DuyDhXryk3jDW7hmG1glQSN+Tq6fBYqMMBvVNZa/UyGysSlgh38Q==" saltValue="rCjpF9f3yzBVSIb/CRpG3w==" spinCount="100000" sheet="1" formatCells="0" formatColumns="0" formatRows="0" selectLockedCells="1" sort="0"/>
  <customSheetViews>
    <customSheetView guid="{A6F13BD3-B96C-452C-968D-78F6E5959979}" showPageBreaks="1" showGridLines="0" zeroValues="0" fitToPage="1" printArea="1" hiddenColumns="1" view="pageBreakPreview">
      <selection activeCell="F51" sqref="F51"/>
      <rowBreaks count="1" manualBreakCount="1">
        <brk id="35" max="5" man="1"/>
      </rowBreaks>
      <pageMargins left="0" right="0" top="0" bottom="0" header="0" footer="0"/>
      <pageSetup fitToHeight="10000" orientation="portrait" r:id="rId1"/>
      <headerFooter alignWithMargins="0">
        <oddFooter>&amp;R&amp;"Book Antiqua,Bold"&amp;8Bid Form (1st Envelope)  / Page &amp;P of &amp;N</oddFooter>
      </headerFooter>
    </customSheetView>
    <customSheetView guid="{7FEA3959-92A6-4B7E-927B-087EAC5E7414}" showPageBreaks="1" showGridLines="0" zeroValues="0" printArea="1" hiddenColumns="1" view="pageBreakPreview" topLeftCell="A46">
      <selection activeCell="F51" sqref="F51"/>
      <rowBreaks count="1" manualBreakCount="1">
        <brk id="35" max="5" man="1"/>
      </rowBreaks>
      <pageMargins left="0" right="0" top="0" bottom="0" header="0" footer="0"/>
      <pageSetup scale="68" orientation="portrait" r:id="rId2"/>
      <headerFooter alignWithMargins="0">
        <oddFooter>&amp;R&amp;"Book Antiqua,Bold"&amp;8Bid Form (1st Envelope)  / Page &amp;P of &amp;N</oddFooter>
      </headerFooter>
    </customSheetView>
    <customSheetView guid="{1A69D62F-E881-40D6-8A9A-90D0B2FD17F9}" showPageBreaks="1" showGridLines="0" zeroValues="0" printArea="1" hiddenColumns="1" view="pageBreakPreview">
      <selection activeCell="F51" sqref="F51"/>
      <rowBreaks count="1" manualBreakCount="1">
        <brk id="35" max="5" man="1"/>
      </rowBreaks>
      <pageMargins left="0" right="0" top="0" bottom="0" header="0" footer="0"/>
      <pageSetup scale="68" orientation="portrait" r:id="rId3"/>
      <headerFooter alignWithMargins="0">
        <oddFooter>&amp;R&amp;"Book Antiqua,Bold"&amp;8Bid Form (1st Envelope)  / Page &amp;P of &amp;N</oddFooter>
      </headerFooter>
    </customSheetView>
    <customSheetView guid="{92E4643E-E153-4A15-ADC8-B3E5FA86113E}" showPageBreaks="1" showGridLines="0" zeroValues="0" fitToPage="1" printArea="1" hiddenColumns="1" view="pageBreakPreview">
      <selection activeCell="F51" sqref="F51"/>
      <rowBreaks count="1" manualBreakCount="1">
        <brk id="35" max="5" man="1"/>
      </rowBreaks>
      <pageMargins left="0" right="0" top="0" bottom="0" header="0" footer="0"/>
      <pageSetup fitToHeight="10000" orientation="portrait" r:id="rId4"/>
      <headerFooter alignWithMargins="0">
        <oddFooter>&amp;R&amp;"Book Antiqua,Bold"&amp;8Bid Form (1st Envelope)  / Page &amp;P of &amp;N</oddFooter>
      </headerFooter>
    </customSheetView>
  </customSheetViews>
  <mergeCells count="48">
    <mergeCell ref="B26:F26"/>
    <mergeCell ref="B24:C24"/>
    <mergeCell ref="B34:F34"/>
    <mergeCell ref="D6:F6"/>
    <mergeCell ref="A2:F2"/>
    <mergeCell ref="B22:C22"/>
    <mergeCell ref="B21:F21"/>
    <mergeCell ref="B20:F20"/>
    <mergeCell ref="A4:F4"/>
    <mergeCell ref="C16:F16"/>
    <mergeCell ref="B18:F18"/>
    <mergeCell ref="B19:F19"/>
    <mergeCell ref="A7:B7"/>
    <mergeCell ref="B27:F27"/>
    <mergeCell ref="B28:F28"/>
    <mergeCell ref="B29:F29"/>
    <mergeCell ref="B30:F30"/>
    <mergeCell ref="A52:C52"/>
    <mergeCell ref="D52:F52"/>
    <mergeCell ref="A48:C48"/>
    <mergeCell ref="A51:C51"/>
    <mergeCell ref="A49:C49"/>
    <mergeCell ref="D47:F47"/>
    <mergeCell ref="B33:F33"/>
    <mergeCell ref="B35:F35"/>
    <mergeCell ref="A44:F44"/>
    <mergeCell ref="A47:C47"/>
    <mergeCell ref="B36:F36"/>
    <mergeCell ref="A50:C50"/>
    <mergeCell ref="B32:F32"/>
    <mergeCell ref="B31:F31"/>
    <mergeCell ref="B37:F37"/>
    <mergeCell ref="B23:C23"/>
    <mergeCell ref="D24:F24"/>
    <mergeCell ref="D23:F23"/>
    <mergeCell ref="D22:F22"/>
    <mergeCell ref="A57:F57"/>
    <mergeCell ref="A56:F56"/>
    <mergeCell ref="A55:C55"/>
    <mergeCell ref="A54:C54"/>
    <mergeCell ref="B42:C42"/>
    <mergeCell ref="D50:F50"/>
    <mergeCell ref="D51:F51"/>
    <mergeCell ref="D53:F53"/>
    <mergeCell ref="A53:C53"/>
    <mergeCell ref="B43:C43"/>
    <mergeCell ref="F42:G42"/>
    <mergeCell ref="F43:G43"/>
  </mergeCells>
  <conditionalFormatting sqref="B36:F36">
    <cfRule type="expression" dxfId="38" priority="1">
      <formula>$H$36=1</formula>
    </cfRule>
  </conditionalFormatting>
  <pageMargins left="0.75" right="0.77" top="0.62" bottom="0.61" header="0.39" footer="0.32"/>
  <pageSetup fitToHeight="10000" orientation="portrait" r:id="rId5"/>
  <headerFooter alignWithMargins="0">
    <oddFooter>&amp;R&amp;"Book Antiqua,Bold"&amp;8Bid Form (1st Envelope)  / Page &amp;P of &amp;N</oddFooter>
  </headerFooter>
  <rowBreaks count="1" manualBreakCount="1">
    <brk id="33" max="5" man="1"/>
  </rowBreaks>
  <drawing r:id="rId6"/>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28">
    <tabColor rgb="FF00B050"/>
    <pageSetUpPr fitToPage="1"/>
  </sheetPr>
  <dimension ref="A1:Z93"/>
  <sheetViews>
    <sheetView tabSelected="1" topLeftCell="A76" zoomScale="70" zoomScaleNormal="70" zoomScaleSheetLayoutView="85" workbookViewId="0">
      <selection activeCell="K85" sqref="K85"/>
    </sheetView>
  </sheetViews>
  <sheetFormatPr defaultRowHeight="13.5"/>
  <cols>
    <col min="1" max="1" width="12.625" style="99" customWidth="1"/>
    <col min="2" max="2" width="13.25" style="268" customWidth="1"/>
    <col min="3" max="3" width="74.5" style="222" customWidth="1"/>
    <col min="4" max="4" width="10.75" style="268" customWidth="1"/>
    <col min="5" max="5" width="14.375" style="99" customWidth="1"/>
    <col min="6" max="6" width="11.25" style="99" customWidth="1"/>
    <col min="7" max="7" width="14.25" style="99" customWidth="1"/>
    <col min="8" max="8" width="14.125" style="222" customWidth="1"/>
    <col min="9" max="9" width="15.875" style="340" customWidth="1"/>
    <col min="10" max="10" width="10.875" style="268" customWidth="1"/>
    <col min="11" max="11" width="26.625" style="99" customWidth="1"/>
    <col min="12" max="12" width="20.25" style="99" customWidth="1"/>
    <col min="13" max="13" width="30.5" style="230" customWidth="1"/>
    <col min="14" max="14" width="10.25" style="231" bestFit="1" customWidth="1"/>
    <col min="15" max="15" width="11.625" style="232" customWidth="1"/>
    <col min="16" max="16" width="13.5" style="233" bestFit="1" customWidth="1"/>
    <col min="17" max="18" width="9" style="172"/>
    <col min="19" max="19" width="12.75" style="172" bestFit="1" customWidth="1"/>
    <col min="20" max="252" width="9" style="172"/>
    <col min="253" max="253" width="10.25" style="172" customWidth="1"/>
    <col min="254" max="254" width="12" style="172" customWidth="1"/>
    <col min="255" max="255" width="9.875" style="172" customWidth="1"/>
    <col min="256" max="256" width="10.375" style="172" customWidth="1"/>
    <col min="257" max="257" width="10.125" style="172" customWidth="1"/>
    <col min="258" max="259" width="12.125" style="172" customWidth="1"/>
    <col min="260" max="260" width="10.625" style="172" customWidth="1"/>
    <col min="261" max="261" width="14.375" style="172" customWidth="1"/>
    <col min="262" max="262" width="11.25" style="172" customWidth="1"/>
    <col min="263" max="263" width="14.25" style="172" customWidth="1"/>
    <col min="264" max="264" width="19.25" style="172" customWidth="1"/>
    <col min="265" max="265" width="7.875" style="172" customWidth="1"/>
    <col min="266" max="266" width="10.875" style="172" customWidth="1"/>
    <col min="267" max="267" width="14.875" style="172" customWidth="1"/>
    <col min="268" max="268" width="17.625" style="172" customWidth="1"/>
    <col min="269" max="269" width="19.375" style="172" customWidth="1"/>
    <col min="270" max="271" width="0" style="172" hidden="1" customWidth="1"/>
    <col min="272" max="508" width="9" style="172"/>
    <col min="509" max="509" width="10.25" style="172" customWidth="1"/>
    <col min="510" max="510" width="12" style="172" customWidth="1"/>
    <col min="511" max="511" width="9.875" style="172" customWidth="1"/>
    <col min="512" max="512" width="10.375" style="172" customWidth="1"/>
    <col min="513" max="513" width="10.125" style="172" customWidth="1"/>
    <col min="514" max="515" width="12.125" style="172" customWidth="1"/>
    <col min="516" max="516" width="10.625" style="172" customWidth="1"/>
    <col min="517" max="517" width="14.375" style="172" customWidth="1"/>
    <col min="518" max="518" width="11.25" style="172" customWidth="1"/>
    <col min="519" max="519" width="14.25" style="172" customWidth="1"/>
    <col min="520" max="520" width="19.25" style="172" customWidth="1"/>
    <col min="521" max="521" width="7.875" style="172" customWidth="1"/>
    <col min="522" max="522" width="10.875" style="172" customWidth="1"/>
    <col min="523" max="523" width="14.875" style="172" customWidth="1"/>
    <col min="524" max="524" width="17.625" style="172" customWidth="1"/>
    <col min="525" max="525" width="19.375" style="172" customWidth="1"/>
    <col min="526" max="527" width="0" style="172" hidden="1" customWidth="1"/>
    <col min="528" max="764" width="9" style="172"/>
    <col min="765" max="765" width="10.25" style="172" customWidth="1"/>
    <col min="766" max="766" width="12" style="172" customWidth="1"/>
    <col min="767" max="767" width="9.875" style="172" customWidth="1"/>
    <col min="768" max="768" width="10.375" style="172" customWidth="1"/>
    <col min="769" max="769" width="10.125" style="172" customWidth="1"/>
    <col min="770" max="771" width="12.125" style="172" customWidth="1"/>
    <col min="772" max="772" width="10.625" style="172" customWidth="1"/>
    <col min="773" max="773" width="14.375" style="172" customWidth="1"/>
    <col min="774" max="774" width="11.25" style="172" customWidth="1"/>
    <col min="775" max="775" width="14.25" style="172" customWidth="1"/>
    <col min="776" max="776" width="19.25" style="172" customWidth="1"/>
    <col min="777" max="777" width="7.875" style="172" customWidth="1"/>
    <col min="778" max="778" width="10.875" style="172" customWidth="1"/>
    <col min="779" max="779" width="14.875" style="172" customWidth="1"/>
    <col min="780" max="780" width="17.625" style="172" customWidth="1"/>
    <col min="781" max="781" width="19.375" style="172" customWidth="1"/>
    <col min="782" max="783" width="0" style="172" hidden="1" customWidth="1"/>
    <col min="784" max="1020" width="9" style="172"/>
    <col min="1021" max="1021" width="10.25" style="172" customWidth="1"/>
    <col min="1022" max="1022" width="12" style="172" customWidth="1"/>
    <col min="1023" max="1023" width="9.875" style="172" customWidth="1"/>
    <col min="1024" max="1024" width="10.375" style="172" customWidth="1"/>
    <col min="1025" max="1025" width="10.125" style="172" customWidth="1"/>
    <col min="1026" max="1027" width="12.125" style="172" customWidth="1"/>
    <col min="1028" max="1028" width="10.625" style="172" customWidth="1"/>
    <col min="1029" max="1029" width="14.375" style="172" customWidth="1"/>
    <col min="1030" max="1030" width="11.25" style="172" customWidth="1"/>
    <col min="1031" max="1031" width="14.25" style="172" customWidth="1"/>
    <col min="1032" max="1032" width="19.25" style="172" customWidth="1"/>
    <col min="1033" max="1033" width="7.875" style="172" customWidth="1"/>
    <col min="1034" max="1034" width="10.875" style="172" customWidth="1"/>
    <col min="1035" max="1035" width="14.875" style="172" customWidth="1"/>
    <col min="1036" max="1036" width="17.625" style="172" customWidth="1"/>
    <col min="1037" max="1037" width="19.375" style="172" customWidth="1"/>
    <col min="1038" max="1039" width="0" style="172" hidden="1" customWidth="1"/>
    <col min="1040" max="1276" width="9" style="172"/>
    <col min="1277" max="1277" width="10.25" style="172" customWidth="1"/>
    <col min="1278" max="1278" width="12" style="172" customWidth="1"/>
    <col min="1279" max="1279" width="9.875" style="172" customWidth="1"/>
    <col min="1280" max="1280" width="10.375" style="172" customWidth="1"/>
    <col min="1281" max="1281" width="10.125" style="172" customWidth="1"/>
    <col min="1282" max="1283" width="12.125" style="172" customWidth="1"/>
    <col min="1284" max="1284" width="10.625" style="172" customWidth="1"/>
    <col min="1285" max="1285" width="14.375" style="172" customWidth="1"/>
    <col min="1286" max="1286" width="11.25" style="172" customWidth="1"/>
    <col min="1287" max="1287" width="14.25" style="172" customWidth="1"/>
    <col min="1288" max="1288" width="19.25" style="172" customWidth="1"/>
    <col min="1289" max="1289" width="7.875" style="172" customWidth="1"/>
    <col min="1290" max="1290" width="10.875" style="172" customWidth="1"/>
    <col min="1291" max="1291" width="14.875" style="172" customWidth="1"/>
    <col min="1292" max="1292" width="17.625" style="172" customWidth="1"/>
    <col min="1293" max="1293" width="19.375" style="172" customWidth="1"/>
    <col min="1294" max="1295" width="0" style="172" hidden="1" customWidth="1"/>
    <col min="1296" max="1532" width="9" style="172"/>
    <col min="1533" max="1533" width="10.25" style="172" customWidth="1"/>
    <col min="1534" max="1534" width="12" style="172" customWidth="1"/>
    <col min="1535" max="1535" width="9.875" style="172" customWidth="1"/>
    <col min="1536" max="1536" width="10.375" style="172" customWidth="1"/>
    <col min="1537" max="1537" width="10.125" style="172" customWidth="1"/>
    <col min="1538" max="1539" width="12.125" style="172" customWidth="1"/>
    <col min="1540" max="1540" width="10.625" style="172" customWidth="1"/>
    <col min="1541" max="1541" width="14.375" style="172" customWidth="1"/>
    <col min="1542" max="1542" width="11.25" style="172" customWidth="1"/>
    <col min="1543" max="1543" width="14.25" style="172" customWidth="1"/>
    <col min="1544" max="1544" width="19.25" style="172" customWidth="1"/>
    <col min="1545" max="1545" width="7.875" style="172" customWidth="1"/>
    <col min="1546" max="1546" width="10.875" style="172" customWidth="1"/>
    <col min="1547" max="1547" width="14.875" style="172" customWidth="1"/>
    <col min="1548" max="1548" width="17.625" style="172" customWidth="1"/>
    <col min="1549" max="1549" width="19.375" style="172" customWidth="1"/>
    <col min="1550" max="1551" width="0" style="172" hidden="1" customWidth="1"/>
    <col min="1552" max="1788" width="9" style="172"/>
    <col min="1789" max="1789" width="10.25" style="172" customWidth="1"/>
    <col min="1790" max="1790" width="12" style="172" customWidth="1"/>
    <col min="1791" max="1791" width="9.875" style="172" customWidth="1"/>
    <col min="1792" max="1792" width="10.375" style="172" customWidth="1"/>
    <col min="1793" max="1793" width="10.125" style="172" customWidth="1"/>
    <col min="1794" max="1795" width="12.125" style="172" customWidth="1"/>
    <col min="1796" max="1796" width="10.625" style="172" customWidth="1"/>
    <col min="1797" max="1797" width="14.375" style="172" customWidth="1"/>
    <col min="1798" max="1798" width="11.25" style="172" customWidth="1"/>
    <col min="1799" max="1799" width="14.25" style="172" customWidth="1"/>
    <col min="1800" max="1800" width="19.25" style="172" customWidth="1"/>
    <col min="1801" max="1801" width="7.875" style="172" customWidth="1"/>
    <col min="1802" max="1802" width="10.875" style="172" customWidth="1"/>
    <col min="1803" max="1803" width="14.875" style="172" customWidth="1"/>
    <col min="1804" max="1804" width="17.625" style="172" customWidth="1"/>
    <col min="1805" max="1805" width="19.375" style="172" customWidth="1"/>
    <col min="1806" max="1807" width="0" style="172" hidden="1" customWidth="1"/>
    <col min="1808" max="2044" width="9" style="172"/>
    <col min="2045" max="2045" width="10.25" style="172" customWidth="1"/>
    <col min="2046" max="2046" width="12" style="172" customWidth="1"/>
    <col min="2047" max="2047" width="9.875" style="172" customWidth="1"/>
    <col min="2048" max="2048" width="10.375" style="172" customWidth="1"/>
    <col min="2049" max="2049" width="10.125" style="172" customWidth="1"/>
    <col min="2050" max="2051" width="12.125" style="172" customWidth="1"/>
    <col min="2052" max="2052" width="10.625" style="172" customWidth="1"/>
    <col min="2053" max="2053" width="14.375" style="172" customWidth="1"/>
    <col min="2054" max="2054" width="11.25" style="172" customWidth="1"/>
    <col min="2055" max="2055" width="14.25" style="172" customWidth="1"/>
    <col min="2056" max="2056" width="19.25" style="172" customWidth="1"/>
    <col min="2057" max="2057" width="7.875" style="172" customWidth="1"/>
    <col min="2058" max="2058" width="10.875" style="172" customWidth="1"/>
    <col min="2059" max="2059" width="14.875" style="172" customWidth="1"/>
    <col min="2060" max="2060" width="17.625" style="172" customWidth="1"/>
    <col min="2061" max="2061" width="19.375" style="172" customWidth="1"/>
    <col min="2062" max="2063" width="0" style="172" hidden="1" customWidth="1"/>
    <col min="2064" max="2300" width="9" style="172"/>
    <col min="2301" max="2301" width="10.25" style="172" customWidth="1"/>
    <col min="2302" max="2302" width="12" style="172" customWidth="1"/>
    <col min="2303" max="2303" width="9.875" style="172" customWidth="1"/>
    <col min="2304" max="2304" width="10.375" style="172" customWidth="1"/>
    <col min="2305" max="2305" width="10.125" style="172" customWidth="1"/>
    <col min="2306" max="2307" width="12.125" style="172" customWidth="1"/>
    <col min="2308" max="2308" width="10.625" style="172" customWidth="1"/>
    <col min="2309" max="2309" width="14.375" style="172" customWidth="1"/>
    <col min="2310" max="2310" width="11.25" style="172" customWidth="1"/>
    <col min="2311" max="2311" width="14.25" style="172" customWidth="1"/>
    <col min="2312" max="2312" width="19.25" style="172" customWidth="1"/>
    <col min="2313" max="2313" width="7.875" style="172" customWidth="1"/>
    <col min="2314" max="2314" width="10.875" style="172" customWidth="1"/>
    <col min="2315" max="2315" width="14.875" style="172" customWidth="1"/>
    <col min="2316" max="2316" width="17.625" style="172" customWidth="1"/>
    <col min="2317" max="2317" width="19.375" style="172" customWidth="1"/>
    <col min="2318" max="2319" width="0" style="172" hidden="1" customWidth="1"/>
    <col min="2320" max="2556" width="9" style="172"/>
    <col min="2557" max="2557" width="10.25" style="172" customWidth="1"/>
    <col min="2558" max="2558" width="12" style="172" customWidth="1"/>
    <col min="2559" max="2559" width="9.875" style="172" customWidth="1"/>
    <col min="2560" max="2560" width="10.375" style="172" customWidth="1"/>
    <col min="2561" max="2561" width="10.125" style="172" customWidth="1"/>
    <col min="2562" max="2563" width="12.125" style="172" customWidth="1"/>
    <col min="2564" max="2564" width="10.625" style="172" customWidth="1"/>
    <col min="2565" max="2565" width="14.375" style="172" customWidth="1"/>
    <col min="2566" max="2566" width="11.25" style="172" customWidth="1"/>
    <col min="2567" max="2567" width="14.25" style="172" customWidth="1"/>
    <col min="2568" max="2568" width="19.25" style="172" customWidth="1"/>
    <col min="2569" max="2569" width="7.875" style="172" customWidth="1"/>
    <col min="2570" max="2570" width="10.875" style="172" customWidth="1"/>
    <col min="2571" max="2571" width="14.875" style="172" customWidth="1"/>
    <col min="2572" max="2572" width="17.625" style="172" customWidth="1"/>
    <col min="2573" max="2573" width="19.375" style="172" customWidth="1"/>
    <col min="2574" max="2575" width="0" style="172" hidden="1" customWidth="1"/>
    <col min="2576" max="2812" width="9" style="172"/>
    <col min="2813" max="2813" width="10.25" style="172" customWidth="1"/>
    <col min="2814" max="2814" width="12" style="172" customWidth="1"/>
    <col min="2815" max="2815" width="9.875" style="172" customWidth="1"/>
    <col min="2816" max="2816" width="10.375" style="172" customWidth="1"/>
    <col min="2817" max="2817" width="10.125" style="172" customWidth="1"/>
    <col min="2818" max="2819" width="12.125" style="172" customWidth="1"/>
    <col min="2820" max="2820" width="10.625" style="172" customWidth="1"/>
    <col min="2821" max="2821" width="14.375" style="172" customWidth="1"/>
    <col min="2822" max="2822" width="11.25" style="172" customWidth="1"/>
    <col min="2823" max="2823" width="14.25" style="172" customWidth="1"/>
    <col min="2824" max="2824" width="19.25" style="172" customWidth="1"/>
    <col min="2825" max="2825" width="7.875" style="172" customWidth="1"/>
    <col min="2826" max="2826" width="10.875" style="172" customWidth="1"/>
    <col min="2827" max="2827" width="14.875" style="172" customWidth="1"/>
    <col min="2828" max="2828" width="17.625" style="172" customWidth="1"/>
    <col min="2829" max="2829" width="19.375" style="172" customWidth="1"/>
    <col min="2830" max="2831" width="0" style="172" hidden="1" customWidth="1"/>
    <col min="2832" max="3068" width="9" style="172"/>
    <col min="3069" max="3069" width="10.25" style="172" customWidth="1"/>
    <col min="3070" max="3070" width="12" style="172" customWidth="1"/>
    <col min="3071" max="3071" width="9.875" style="172" customWidth="1"/>
    <col min="3072" max="3072" width="10.375" style="172" customWidth="1"/>
    <col min="3073" max="3073" width="10.125" style="172" customWidth="1"/>
    <col min="3074" max="3075" width="12.125" style="172" customWidth="1"/>
    <col min="3076" max="3076" width="10.625" style="172" customWidth="1"/>
    <col min="3077" max="3077" width="14.375" style="172" customWidth="1"/>
    <col min="3078" max="3078" width="11.25" style="172" customWidth="1"/>
    <col min="3079" max="3079" width="14.25" style="172" customWidth="1"/>
    <col min="3080" max="3080" width="19.25" style="172" customWidth="1"/>
    <col min="3081" max="3081" width="7.875" style="172" customWidth="1"/>
    <col min="3082" max="3082" width="10.875" style="172" customWidth="1"/>
    <col min="3083" max="3083" width="14.875" style="172" customWidth="1"/>
    <col min="3084" max="3084" width="17.625" style="172" customWidth="1"/>
    <col min="3085" max="3085" width="19.375" style="172" customWidth="1"/>
    <col min="3086" max="3087" width="0" style="172" hidden="1" customWidth="1"/>
    <col min="3088" max="3324" width="9" style="172"/>
    <col min="3325" max="3325" width="10.25" style="172" customWidth="1"/>
    <col min="3326" max="3326" width="12" style="172" customWidth="1"/>
    <col min="3327" max="3327" width="9.875" style="172" customWidth="1"/>
    <col min="3328" max="3328" width="10.375" style="172" customWidth="1"/>
    <col min="3329" max="3329" width="10.125" style="172" customWidth="1"/>
    <col min="3330" max="3331" width="12.125" style="172" customWidth="1"/>
    <col min="3332" max="3332" width="10.625" style="172" customWidth="1"/>
    <col min="3333" max="3333" width="14.375" style="172" customWidth="1"/>
    <col min="3334" max="3334" width="11.25" style="172" customWidth="1"/>
    <col min="3335" max="3335" width="14.25" style="172" customWidth="1"/>
    <col min="3336" max="3336" width="19.25" style="172" customWidth="1"/>
    <col min="3337" max="3337" width="7.875" style="172" customWidth="1"/>
    <col min="3338" max="3338" width="10.875" style="172" customWidth="1"/>
    <col min="3339" max="3339" width="14.875" style="172" customWidth="1"/>
    <col min="3340" max="3340" width="17.625" style="172" customWidth="1"/>
    <col min="3341" max="3341" width="19.375" style="172" customWidth="1"/>
    <col min="3342" max="3343" width="0" style="172" hidden="1" customWidth="1"/>
    <col min="3344" max="3580" width="9" style="172"/>
    <col min="3581" max="3581" width="10.25" style="172" customWidth="1"/>
    <col min="3582" max="3582" width="12" style="172" customWidth="1"/>
    <col min="3583" max="3583" width="9.875" style="172" customWidth="1"/>
    <col min="3584" max="3584" width="10.375" style="172" customWidth="1"/>
    <col min="3585" max="3585" width="10.125" style="172" customWidth="1"/>
    <col min="3586" max="3587" width="12.125" style="172" customWidth="1"/>
    <col min="3588" max="3588" width="10.625" style="172" customWidth="1"/>
    <col min="3589" max="3589" width="14.375" style="172" customWidth="1"/>
    <col min="3590" max="3590" width="11.25" style="172" customWidth="1"/>
    <col min="3591" max="3591" width="14.25" style="172" customWidth="1"/>
    <col min="3592" max="3592" width="19.25" style="172" customWidth="1"/>
    <col min="3593" max="3593" width="7.875" style="172" customWidth="1"/>
    <col min="3594" max="3594" width="10.875" style="172" customWidth="1"/>
    <col min="3595" max="3595" width="14.875" style="172" customWidth="1"/>
    <col min="3596" max="3596" width="17.625" style="172" customWidth="1"/>
    <col min="3597" max="3597" width="19.375" style="172" customWidth="1"/>
    <col min="3598" max="3599" width="0" style="172" hidden="1" customWidth="1"/>
    <col min="3600" max="3836" width="9" style="172"/>
    <col min="3837" max="3837" width="10.25" style="172" customWidth="1"/>
    <col min="3838" max="3838" width="12" style="172" customWidth="1"/>
    <col min="3839" max="3839" width="9.875" style="172" customWidth="1"/>
    <col min="3840" max="3840" width="10.375" style="172" customWidth="1"/>
    <col min="3841" max="3841" width="10.125" style="172" customWidth="1"/>
    <col min="3842" max="3843" width="12.125" style="172" customWidth="1"/>
    <col min="3844" max="3844" width="10.625" style="172" customWidth="1"/>
    <col min="3845" max="3845" width="14.375" style="172" customWidth="1"/>
    <col min="3846" max="3846" width="11.25" style="172" customWidth="1"/>
    <col min="3847" max="3847" width="14.25" style="172" customWidth="1"/>
    <col min="3848" max="3848" width="19.25" style="172" customWidth="1"/>
    <col min="3849" max="3849" width="7.875" style="172" customWidth="1"/>
    <col min="3850" max="3850" width="10.875" style="172" customWidth="1"/>
    <col min="3851" max="3851" width="14.875" style="172" customWidth="1"/>
    <col min="3852" max="3852" width="17.625" style="172" customWidth="1"/>
    <col min="3853" max="3853" width="19.375" style="172" customWidth="1"/>
    <col min="3854" max="3855" width="0" style="172" hidden="1" customWidth="1"/>
    <col min="3856" max="4092" width="9" style="172"/>
    <col min="4093" max="4093" width="10.25" style="172" customWidth="1"/>
    <col min="4094" max="4094" width="12" style="172" customWidth="1"/>
    <col min="4095" max="4095" width="9.875" style="172" customWidth="1"/>
    <col min="4096" max="4096" width="10.375" style="172" customWidth="1"/>
    <col min="4097" max="4097" width="10.125" style="172" customWidth="1"/>
    <col min="4098" max="4099" width="12.125" style="172" customWidth="1"/>
    <col min="4100" max="4100" width="10.625" style="172" customWidth="1"/>
    <col min="4101" max="4101" width="14.375" style="172" customWidth="1"/>
    <col min="4102" max="4102" width="11.25" style="172" customWidth="1"/>
    <col min="4103" max="4103" width="14.25" style="172" customWidth="1"/>
    <col min="4104" max="4104" width="19.25" style="172" customWidth="1"/>
    <col min="4105" max="4105" width="7.875" style="172" customWidth="1"/>
    <col min="4106" max="4106" width="10.875" style="172" customWidth="1"/>
    <col min="4107" max="4107" width="14.875" style="172" customWidth="1"/>
    <col min="4108" max="4108" width="17.625" style="172" customWidth="1"/>
    <col min="4109" max="4109" width="19.375" style="172" customWidth="1"/>
    <col min="4110" max="4111" width="0" style="172" hidden="1" customWidth="1"/>
    <col min="4112" max="4348" width="9" style="172"/>
    <col min="4349" max="4349" width="10.25" style="172" customWidth="1"/>
    <col min="4350" max="4350" width="12" style="172" customWidth="1"/>
    <col min="4351" max="4351" width="9.875" style="172" customWidth="1"/>
    <col min="4352" max="4352" width="10.375" style="172" customWidth="1"/>
    <col min="4353" max="4353" width="10.125" style="172" customWidth="1"/>
    <col min="4354" max="4355" width="12.125" style="172" customWidth="1"/>
    <col min="4356" max="4356" width="10.625" style="172" customWidth="1"/>
    <col min="4357" max="4357" width="14.375" style="172" customWidth="1"/>
    <col min="4358" max="4358" width="11.25" style="172" customWidth="1"/>
    <col min="4359" max="4359" width="14.25" style="172" customWidth="1"/>
    <col min="4360" max="4360" width="19.25" style="172" customWidth="1"/>
    <col min="4361" max="4361" width="7.875" style="172" customWidth="1"/>
    <col min="4362" max="4362" width="10.875" style="172" customWidth="1"/>
    <col min="4363" max="4363" width="14.875" style="172" customWidth="1"/>
    <col min="4364" max="4364" width="17.625" style="172" customWidth="1"/>
    <col min="4365" max="4365" width="19.375" style="172" customWidth="1"/>
    <col min="4366" max="4367" width="0" style="172" hidden="1" customWidth="1"/>
    <col min="4368" max="4604" width="9" style="172"/>
    <col min="4605" max="4605" width="10.25" style="172" customWidth="1"/>
    <col min="4606" max="4606" width="12" style="172" customWidth="1"/>
    <col min="4607" max="4607" width="9.875" style="172" customWidth="1"/>
    <col min="4608" max="4608" width="10.375" style="172" customWidth="1"/>
    <col min="4609" max="4609" width="10.125" style="172" customWidth="1"/>
    <col min="4610" max="4611" width="12.125" style="172" customWidth="1"/>
    <col min="4612" max="4612" width="10.625" style="172" customWidth="1"/>
    <col min="4613" max="4613" width="14.375" style="172" customWidth="1"/>
    <col min="4614" max="4614" width="11.25" style="172" customWidth="1"/>
    <col min="4615" max="4615" width="14.25" style="172" customWidth="1"/>
    <col min="4616" max="4616" width="19.25" style="172" customWidth="1"/>
    <col min="4617" max="4617" width="7.875" style="172" customWidth="1"/>
    <col min="4618" max="4618" width="10.875" style="172" customWidth="1"/>
    <col min="4619" max="4619" width="14.875" style="172" customWidth="1"/>
    <col min="4620" max="4620" width="17.625" style="172" customWidth="1"/>
    <col min="4621" max="4621" width="19.375" style="172" customWidth="1"/>
    <col min="4622" max="4623" width="0" style="172" hidden="1" customWidth="1"/>
    <col min="4624" max="4860" width="9" style="172"/>
    <col min="4861" max="4861" width="10.25" style="172" customWidth="1"/>
    <col min="4862" max="4862" width="12" style="172" customWidth="1"/>
    <col min="4863" max="4863" width="9.875" style="172" customWidth="1"/>
    <col min="4864" max="4864" width="10.375" style="172" customWidth="1"/>
    <col min="4865" max="4865" width="10.125" style="172" customWidth="1"/>
    <col min="4866" max="4867" width="12.125" style="172" customWidth="1"/>
    <col min="4868" max="4868" width="10.625" style="172" customWidth="1"/>
    <col min="4869" max="4869" width="14.375" style="172" customWidth="1"/>
    <col min="4870" max="4870" width="11.25" style="172" customWidth="1"/>
    <col min="4871" max="4871" width="14.25" style="172" customWidth="1"/>
    <col min="4872" max="4872" width="19.25" style="172" customWidth="1"/>
    <col min="4873" max="4873" width="7.875" style="172" customWidth="1"/>
    <col min="4874" max="4874" width="10.875" style="172" customWidth="1"/>
    <col min="4875" max="4875" width="14.875" style="172" customWidth="1"/>
    <col min="4876" max="4876" width="17.625" style="172" customWidth="1"/>
    <col min="4877" max="4877" width="19.375" style="172" customWidth="1"/>
    <col min="4878" max="4879" width="0" style="172" hidden="1" customWidth="1"/>
    <col min="4880" max="5116" width="9" style="172"/>
    <col min="5117" max="5117" width="10.25" style="172" customWidth="1"/>
    <col min="5118" max="5118" width="12" style="172" customWidth="1"/>
    <col min="5119" max="5119" width="9.875" style="172" customWidth="1"/>
    <col min="5120" max="5120" width="10.375" style="172" customWidth="1"/>
    <col min="5121" max="5121" width="10.125" style="172" customWidth="1"/>
    <col min="5122" max="5123" width="12.125" style="172" customWidth="1"/>
    <col min="5124" max="5124" width="10.625" style="172" customWidth="1"/>
    <col min="5125" max="5125" width="14.375" style="172" customWidth="1"/>
    <col min="5126" max="5126" width="11.25" style="172" customWidth="1"/>
    <col min="5127" max="5127" width="14.25" style="172" customWidth="1"/>
    <col min="5128" max="5128" width="19.25" style="172" customWidth="1"/>
    <col min="5129" max="5129" width="7.875" style="172" customWidth="1"/>
    <col min="5130" max="5130" width="10.875" style="172" customWidth="1"/>
    <col min="5131" max="5131" width="14.875" style="172" customWidth="1"/>
    <col min="5132" max="5132" width="17.625" style="172" customWidth="1"/>
    <col min="5133" max="5133" width="19.375" style="172" customWidth="1"/>
    <col min="5134" max="5135" width="0" style="172" hidden="1" customWidth="1"/>
    <col min="5136" max="5372" width="9" style="172"/>
    <col min="5373" max="5373" width="10.25" style="172" customWidth="1"/>
    <col min="5374" max="5374" width="12" style="172" customWidth="1"/>
    <col min="5375" max="5375" width="9.875" style="172" customWidth="1"/>
    <col min="5376" max="5376" width="10.375" style="172" customWidth="1"/>
    <col min="5377" max="5377" width="10.125" style="172" customWidth="1"/>
    <col min="5378" max="5379" width="12.125" style="172" customWidth="1"/>
    <col min="5380" max="5380" width="10.625" style="172" customWidth="1"/>
    <col min="5381" max="5381" width="14.375" style="172" customWidth="1"/>
    <col min="5382" max="5382" width="11.25" style="172" customWidth="1"/>
    <col min="5383" max="5383" width="14.25" style="172" customWidth="1"/>
    <col min="5384" max="5384" width="19.25" style="172" customWidth="1"/>
    <col min="5385" max="5385" width="7.875" style="172" customWidth="1"/>
    <col min="5386" max="5386" width="10.875" style="172" customWidth="1"/>
    <col min="5387" max="5387" width="14.875" style="172" customWidth="1"/>
    <col min="5388" max="5388" width="17.625" style="172" customWidth="1"/>
    <col min="5389" max="5389" width="19.375" style="172" customWidth="1"/>
    <col min="5390" max="5391" width="0" style="172" hidden="1" customWidth="1"/>
    <col min="5392" max="5628" width="9" style="172"/>
    <col min="5629" max="5629" width="10.25" style="172" customWidth="1"/>
    <col min="5630" max="5630" width="12" style="172" customWidth="1"/>
    <col min="5631" max="5631" width="9.875" style="172" customWidth="1"/>
    <col min="5632" max="5632" width="10.375" style="172" customWidth="1"/>
    <col min="5633" max="5633" width="10.125" style="172" customWidth="1"/>
    <col min="5634" max="5635" width="12.125" style="172" customWidth="1"/>
    <col min="5636" max="5636" width="10.625" style="172" customWidth="1"/>
    <col min="5637" max="5637" width="14.375" style="172" customWidth="1"/>
    <col min="5638" max="5638" width="11.25" style="172" customWidth="1"/>
    <col min="5639" max="5639" width="14.25" style="172" customWidth="1"/>
    <col min="5640" max="5640" width="19.25" style="172" customWidth="1"/>
    <col min="5641" max="5641" width="7.875" style="172" customWidth="1"/>
    <col min="5642" max="5642" width="10.875" style="172" customWidth="1"/>
    <col min="5643" max="5643" width="14.875" style="172" customWidth="1"/>
    <col min="5644" max="5644" width="17.625" style="172" customWidth="1"/>
    <col min="5645" max="5645" width="19.375" style="172" customWidth="1"/>
    <col min="5646" max="5647" width="0" style="172" hidden="1" customWidth="1"/>
    <col min="5648" max="5884" width="9" style="172"/>
    <col min="5885" max="5885" width="10.25" style="172" customWidth="1"/>
    <col min="5886" max="5886" width="12" style="172" customWidth="1"/>
    <col min="5887" max="5887" width="9.875" style="172" customWidth="1"/>
    <col min="5888" max="5888" width="10.375" style="172" customWidth="1"/>
    <col min="5889" max="5889" width="10.125" style="172" customWidth="1"/>
    <col min="5890" max="5891" width="12.125" style="172" customWidth="1"/>
    <col min="5892" max="5892" width="10.625" style="172" customWidth="1"/>
    <col min="5893" max="5893" width="14.375" style="172" customWidth="1"/>
    <col min="5894" max="5894" width="11.25" style="172" customWidth="1"/>
    <col min="5895" max="5895" width="14.25" style="172" customWidth="1"/>
    <col min="5896" max="5896" width="19.25" style="172" customWidth="1"/>
    <col min="5897" max="5897" width="7.875" style="172" customWidth="1"/>
    <col min="5898" max="5898" width="10.875" style="172" customWidth="1"/>
    <col min="5899" max="5899" width="14.875" style="172" customWidth="1"/>
    <col min="5900" max="5900" width="17.625" style="172" customWidth="1"/>
    <col min="5901" max="5901" width="19.375" style="172" customWidth="1"/>
    <col min="5902" max="5903" width="0" style="172" hidden="1" customWidth="1"/>
    <col min="5904" max="6140" width="9" style="172"/>
    <col min="6141" max="6141" width="10.25" style="172" customWidth="1"/>
    <col min="6142" max="6142" width="12" style="172" customWidth="1"/>
    <col min="6143" max="6143" width="9.875" style="172" customWidth="1"/>
    <col min="6144" max="6144" width="10.375" style="172" customWidth="1"/>
    <col min="6145" max="6145" width="10.125" style="172" customWidth="1"/>
    <col min="6146" max="6147" width="12.125" style="172" customWidth="1"/>
    <col min="6148" max="6148" width="10.625" style="172" customWidth="1"/>
    <col min="6149" max="6149" width="14.375" style="172" customWidth="1"/>
    <col min="6150" max="6150" width="11.25" style="172" customWidth="1"/>
    <col min="6151" max="6151" width="14.25" style="172" customWidth="1"/>
    <col min="6152" max="6152" width="19.25" style="172" customWidth="1"/>
    <col min="6153" max="6153" width="7.875" style="172" customWidth="1"/>
    <col min="6154" max="6154" width="10.875" style="172" customWidth="1"/>
    <col min="6155" max="6155" width="14.875" style="172" customWidth="1"/>
    <col min="6156" max="6156" width="17.625" style="172" customWidth="1"/>
    <col min="6157" max="6157" width="19.375" style="172" customWidth="1"/>
    <col min="6158" max="6159" width="0" style="172" hidden="1" customWidth="1"/>
    <col min="6160" max="6396" width="9" style="172"/>
    <col min="6397" max="6397" width="10.25" style="172" customWidth="1"/>
    <col min="6398" max="6398" width="12" style="172" customWidth="1"/>
    <col min="6399" max="6399" width="9.875" style="172" customWidth="1"/>
    <col min="6400" max="6400" width="10.375" style="172" customWidth="1"/>
    <col min="6401" max="6401" width="10.125" style="172" customWidth="1"/>
    <col min="6402" max="6403" width="12.125" style="172" customWidth="1"/>
    <col min="6404" max="6404" width="10.625" style="172" customWidth="1"/>
    <col min="6405" max="6405" width="14.375" style="172" customWidth="1"/>
    <col min="6406" max="6406" width="11.25" style="172" customWidth="1"/>
    <col min="6407" max="6407" width="14.25" style="172" customWidth="1"/>
    <col min="6408" max="6408" width="19.25" style="172" customWidth="1"/>
    <col min="6409" max="6409" width="7.875" style="172" customWidth="1"/>
    <col min="6410" max="6410" width="10.875" style="172" customWidth="1"/>
    <col min="6411" max="6411" width="14.875" style="172" customWidth="1"/>
    <col min="6412" max="6412" width="17.625" style="172" customWidth="1"/>
    <col min="6413" max="6413" width="19.375" style="172" customWidth="1"/>
    <col min="6414" max="6415" width="0" style="172" hidden="1" customWidth="1"/>
    <col min="6416" max="6652" width="9" style="172"/>
    <col min="6653" max="6653" width="10.25" style="172" customWidth="1"/>
    <col min="6654" max="6654" width="12" style="172" customWidth="1"/>
    <col min="6655" max="6655" width="9.875" style="172" customWidth="1"/>
    <col min="6656" max="6656" width="10.375" style="172" customWidth="1"/>
    <col min="6657" max="6657" width="10.125" style="172" customWidth="1"/>
    <col min="6658" max="6659" width="12.125" style="172" customWidth="1"/>
    <col min="6660" max="6660" width="10.625" style="172" customWidth="1"/>
    <col min="6661" max="6661" width="14.375" style="172" customWidth="1"/>
    <col min="6662" max="6662" width="11.25" style="172" customWidth="1"/>
    <col min="6663" max="6663" width="14.25" style="172" customWidth="1"/>
    <col min="6664" max="6664" width="19.25" style="172" customWidth="1"/>
    <col min="6665" max="6665" width="7.875" style="172" customWidth="1"/>
    <col min="6666" max="6666" width="10.875" style="172" customWidth="1"/>
    <col min="6667" max="6667" width="14.875" style="172" customWidth="1"/>
    <col min="6668" max="6668" width="17.625" style="172" customWidth="1"/>
    <col min="6669" max="6669" width="19.375" style="172" customWidth="1"/>
    <col min="6670" max="6671" width="0" style="172" hidden="1" customWidth="1"/>
    <col min="6672" max="6908" width="9" style="172"/>
    <col min="6909" max="6909" width="10.25" style="172" customWidth="1"/>
    <col min="6910" max="6910" width="12" style="172" customWidth="1"/>
    <col min="6911" max="6911" width="9.875" style="172" customWidth="1"/>
    <col min="6912" max="6912" width="10.375" style="172" customWidth="1"/>
    <col min="6913" max="6913" width="10.125" style="172" customWidth="1"/>
    <col min="6914" max="6915" width="12.125" style="172" customWidth="1"/>
    <col min="6916" max="6916" width="10.625" style="172" customWidth="1"/>
    <col min="6917" max="6917" width="14.375" style="172" customWidth="1"/>
    <col min="6918" max="6918" width="11.25" style="172" customWidth="1"/>
    <col min="6919" max="6919" width="14.25" style="172" customWidth="1"/>
    <col min="6920" max="6920" width="19.25" style="172" customWidth="1"/>
    <col min="6921" max="6921" width="7.875" style="172" customWidth="1"/>
    <col min="6922" max="6922" width="10.875" style="172" customWidth="1"/>
    <col min="6923" max="6923" width="14.875" style="172" customWidth="1"/>
    <col min="6924" max="6924" width="17.625" style="172" customWidth="1"/>
    <col min="6925" max="6925" width="19.375" style="172" customWidth="1"/>
    <col min="6926" max="6927" width="0" style="172" hidden="1" customWidth="1"/>
    <col min="6928" max="7164" width="9" style="172"/>
    <col min="7165" max="7165" width="10.25" style="172" customWidth="1"/>
    <col min="7166" max="7166" width="12" style="172" customWidth="1"/>
    <col min="7167" max="7167" width="9.875" style="172" customWidth="1"/>
    <col min="7168" max="7168" width="10.375" style="172" customWidth="1"/>
    <col min="7169" max="7169" width="10.125" style="172" customWidth="1"/>
    <col min="7170" max="7171" width="12.125" style="172" customWidth="1"/>
    <col min="7172" max="7172" width="10.625" style="172" customWidth="1"/>
    <col min="7173" max="7173" width="14.375" style="172" customWidth="1"/>
    <col min="7174" max="7174" width="11.25" style="172" customWidth="1"/>
    <col min="7175" max="7175" width="14.25" style="172" customWidth="1"/>
    <col min="7176" max="7176" width="19.25" style="172" customWidth="1"/>
    <col min="7177" max="7177" width="7.875" style="172" customWidth="1"/>
    <col min="7178" max="7178" width="10.875" style="172" customWidth="1"/>
    <col min="7179" max="7179" width="14.875" style="172" customWidth="1"/>
    <col min="7180" max="7180" width="17.625" style="172" customWidth="1"/>
    <col min="7181" max="7181" width="19.375" style="172" customWidth="1"/>
    <col min="7182" max="7183" width="0" style="172" hidden="1" customWidth="1"/>
    <col min="7184" max="7420" width="9" style="172"/>
    <col min="7421" max="7421" width="10.25" style="172" customWidth="1"/>
    <col min="7422" max="7422" width="12" style="172" customWidth="1"/>
    <col min="7423" max="7423" width="9.875" style="172" customWidth="1"/>
    <col min="7424" max="7424" width="10.375" style="172" customWidth="1"/>
    <col min="7425" max="7425" width="10.125" style="172" customWidth="1"/>
    <col min="7426" max="7427" width="12.125" style="172" customWidth="1"/>
    <col min="7428" max="7428" width="10.625" style="172" customWidth="1"/>
    <col min="7429" max="7429" width="14.375" style="172" customWidth="1"/>
    <col min="7430" max="7430" width="11.25" style="172" customWidth="1"/>
    <col min="7431" max="7431" width="14.25" style="172" customWidth="1"/>
    <col min="7432" max="7432" width="19.25" style="172" customWidth="1"/>
    <col min="7433" max="7433" width="7.875" style="172" customWidth="1"/>
    <col min="7434" max="7434" width="10.875" style="172" customWidth="1"/>
    <col min="7435" max="7435" width="14.875" style="172" customWidth="1"/>
    <col min="7436" max="7436" width="17.625" style="172" customWidth="1"/>
    <col min="7437" max="7437" width="19.375" style="172" customWidth="1"/>
    <col min="7438" max="7439" width="0" style="172" hidden="1" customWidth="1"/>
    <col min="7440" max="7676" width="9" style="172"/>
    <col min="7677" max="7677" width="10.25" style="172" customWidth="1"/>
    <col min="7678" max="7678" width="12" style="172" customWidth="1"/>
    <col min="7679" max="7679" width="9.875" style="172" customWidth="1"/>
    <col min="7680" max="7680" width="10.375" style="172" customWidth="1"/>
    <col min="7681" max="7681" width="10.125" style="172" customWidth="1"/>
    <col min="7682" max="7683" width="12.125" style="172" customWidth="1"/>
    <col min="7684" max="7684" width="10.625" style="172" customWidth="1"/>
    <col min="7685" max="7685" width="14.375" style="172" customWidth="1"/>
    <col min="7686" max="7686" width="11.25" style="172" customWidth="1"/>
    <col min="7687" max="7687" width="14.25" style="172" customWidth="1"/>
    <col min="7688" max="7688" width="19.25" style="172" customWidth="1"/>
    <col min="7689" max="7689" width="7.875" style="172" customWidth="1"/>
    <col min="7690" max="7690" width="10.875" style="172" customWidth="1"/>
    <col min="7691" max="7691" width="14.875" style="172" customWidth="1"/>
    <col min="7692" max="7692" width="17.625" style="172" customWidth="1"/>
    <col min="7693" max="7693" width="19.375" style="172" customWidth="1"/>
    <col min="7694" max="7695" width="0" style="172" hidden="1" customWidth="1"/>
    <col min="7696" max="7932" width="9" style="172"/>
    <col min="7933" max="7933" width="10.25" style="172" customWidth="1"/>
    <col min="7934" max="7934" width="12" style="172" customWidth="1"/>
    <col min="7935" max="7935" width="9.875" style="172" customWidth="1"/>
    <col min="7936" max="7936" width="10.375" style="172" customWidth="1"/>
    <col min="7937" max="7937" width="10.125" style="172" customWidth="1"/>
    <col min="7938" max="7939" width="12.125" style="172" customWidth="1"/>
    <col min="7940" max="7940" width="10.625" style="172" customWidth="1"/>
    <col min="7941" max="7941" width="14.375" style="172" customWidth="1"/>
    <col min="7942" max="7942" width="11.25" style="172" customWidth="1"/>
    <col min="7943" max="7943" width="14.25" style="172" customWidth="1"/>
    <col min="7944" max="7944" width="19.25" style="172" customWidth="1"/>
    <col min="7945" max="7945" width="7.875" style="172" customWidth="1"/>
    <col min="7946" max="7946" width="10.875" style="172" customWidth="1"/>
    <col min="7947" max="7947" width="14.875" style="172" customWidth="1"/>
    <col min="7948" max="7948" width="17.625" style="172" customWidth="1"/>
    <col min="7949" max="7949" width="19.375" style="172" customWidth="1"/>
    <col min="7950" max="7951" width="0" style="172" hidden="1" customWidth="1"/>
    <col min="7952" max="8188" width="9" style="172"/>
    <col min="8189" max="8189" width="10.25" style="172" customWidth="1"/>
    <col min="8190" max="8190" width="12" style="172" customWidth="1"/>
    <col min="8191" max="8191" width="9.875" style="172" customWidth="1"/>
    <col min="8192" max="8192" width="10.375" style="172" customWidth="1"/>
    <col min="8193" max="8193" width="10.125" style="172" customWidth="1"/>
    <col min="8194" max="8195" width="12.125" style="172" customWidth="1"/>
    <col min="8196" max="8196" width="10.625" style="172" customWidth="1"/>
    <col min="8197" max="8197" width="14.375" style="172" customWidth="1"/>
    <col min="8198" max="8198" width="11.25" style="172" customWidth="1"/>
    <col min="8199" max="8199" width="14.25" style="172" customWidth="1"/>
    <col min="8200" max="8200" width="19.25" style="172" customWidth="1"/>
    <col min="8201" max="8201" width="7.875" style="172" customWidth="1"/>
    <col min="8202" max="8202" width="10.875" style="172" customWidth="1"/>
    <col min="8203" max="8203" width="14.875" style="172" customWidth="1"/>
    <col min="8204" max="8204" width="17.625" style="172" customWidth="1"/>
    <col min="8205" max="8205" width="19.375" style="172" customWidth="1"/>
    <col min="8206" max="8207" width="0" style="172" hidden="1" customWidth="1"/>
    <col min="8208" max="8444" width="9" style="172"/>
    <col min="8445" max="8445" width="10.25" style="172" customWidth="1"/>
    <col min="8446" max="8446" width="12" style="172" customWidth="1"/>
    <col min="8447" max="8447" width="9.875" style="172" customWidth="1"/>
    <col min="8448" max="8448" width="10.375" style="172" customWidth="1"/>
    <col min="8449" max="8449" width="10.125" style="172" customWidth="1"/>
    <col min="8450" max="8451" width="12.125" style="172" customWidth="1"/>
    <col min="8452" max="8452" width="10.625" style="172" customWidth="1"/>
    <col min="8453" max="8453" width="14.375" style="172" customWidth="1"/>
    <col min="8454" max="8454" width="11.25" style="172" customWidth="1"/>
    <col min="8455" max="8455" width="14.25" style="172" customWidth="1"/>
    <col min="8456" max="8456" width="19.25" style="172" customWidth="1"/>
    <col min="8457" max="8457" width="7.875" style="172" customWidth="1"/>
    <col min="8458" max="8458" width="10.875" style="172" customWidth="1"/>
    <col min="8459" max="8459" width="14.875" style="172" customWidth="1"/>
    <col min="8460" max="8460" width="17.625" style="172" customWidth="1"/>
    <col min="8461" max="8461" width="19.375" style="172" customWidth="1"/>
    <col min="8462" max="8463" width="0" style="172" hidden="1" customWidth="1"/>
    <col min="8464" max="8700" width="9" style="172"/>
    <col min="8701" max="8701" width="10.25" style="172" customWidth="1"/>
    <col min="8702" max="8702" width="12" style="172" customWidth="1"/>
    <col min="8703" max="8703" width="9.875" style="172" customWidth="1"/>
    <col min="8704" max="8704" width="10.375" style="172" customWidth="1"/>
    <col min="8705" max="8705" width="10.125" style="172" customWidth="1"/>
    <col min="8706" max="8707" width="12.125" style="172" customWidth="1"/>
    <col min="8708" max="8708" width="10.625" style="172" customWidth="1"/>
    <col min="8709" max="8709" width="14.375" style="172" customWidth="1"/>
    <col min="8710" max="8710" width="11.25" style="172" customWidth="1"/>
    <col min="8711" max="8711" width="14.25" style="172" customWidth="1"/>
    <col min="8712" max="8712" width="19.25" style="172" customWidth="1"/>
    <col min="8713" max="8713" width="7.875" style="172" customWidth="1"/>
    <col min="8714" max="8714" width="10.875" style="172" customWidth="1"/>
    <col min="8715" max="8715" width="14.875" style="172" customWidth="1"/>
    <col min="8716" max="8716" width="17.625" style="172" customWidth="1"/>
    <col min="8717" max="8717" width="19.375" style="172" customWidth="1"/>
    <col min="8718" max="8719" width="0" style="172" hidden="1" customWidth="1"/>
    <col min="8720" max="8956" width="9" style="172"/>
    <col min="8957" max="8957" width="10.25" style="172" customWidth="1"/>
    <col min="8958" max="8958" width="12" style="172" customWidth="1"/>
    <col min="8959" max="8959" width="9.875" style="172" customWidth="1"/>
    <col min="8960" max="8960" width="10.375" style="172" customWidth="1"/>
    <col min="8961" max="8961" width="10.125" style="172" customWidth="1"/>
    <col min="8962" max="8963" width="12.125" style="172" customWidth="1"/>
    <col min="8964" max="8964" width="10.625" style="172" customWidth="1"/>
    <col min="8965" max="8965" width="14.375" style="172" customWidth="1"/>
    <col min="8966" max="8966" width="11.25" style="172" customWidth="1"/>
    <col min="8967" max="8967" width="14.25" style="172" customWidth="1"/>
    <col min="8968" max="8968" width="19.25" style="172" customWidth="1"/>
    <col min="8969" max="8969" width="7.875" style="172" customWidth="1"/>
    <col min="8970" max="8970" width="10.875" style="172" customWidth="1"/>
    <col min="8971" max="8971" width="14.875" style="172" customWidth="1"/>
    <col min="8972" max="8972" width="17.625" style="172" customWidth="1"/>
    <col min="8973" max="8973" width="19.375" style="172" customWidth="1"/>
    <col min="8974" max="8975" width="0" style="172" hidden="1" customWidth="1"/>
    <col min="8976" max="9212" width="9" style="172"/>
    <col min="9213" max="9213" width="10.25" style="172" customWidth="1"/>
    <col min="9214" max="9214" width="12" style="172" customWidth="1"/>
    <col min="9215" max="9215" width="9.875" style="172" customWidth="1"/>
    <col min="9216" max="9216" width="10.375" style="172" customWidth="1"/>
    <col min="9217" max="9217" width="10.125" style="172" customWidth="1"/>
    <col min="9218" max="9219" width="12.125" style="172" customWidth="1"/>
    <col min="9220" max="9220" width="10.625" style="172" customWidth="1"/>
    <col min="9221" max="9221" width="14.375" style="172" customWidth="1"/>
    <col min="9222" max="9222" width="11.25" style="172" customWidth="1"/>
    <col min="9223" max="9223" width="14.25" style="172" customWidth="1"/>
    <col min="9224" max="9224" width="19.25" style="172" customWidth="1"/>
    <col min="9225" max="9225" width="7.875" style="172" customWidth="1"/>
    <col min="9226" max="9226" width="10.875" style="172" customWidth="1"/>
    <col min="9227" max="9227" width="14.875" style="172" customWidth="1"/>
    <col min="9228" max="9228" width="17.625" style="172" customWidth="1"/>
    <col min="9229" max="9229" width="19.375" style="172" customWidth="1"/>
    <col min="9230" max="9231" width="0" style="172" hidden="1" customWidth="1"/>
    <col min="9232" max="9468" width="9" style="172"/>
    <col min="9469" max="9469" width="10.25" style="172" customWidth="1"/>
    <col min="9470" max="9470" width="12" style="172" customWidth="1"/>
    <col min="9471" max="9471" width="9.875" style="172" customWidth="1"/>
    <col min="9472" max="9472" width="10.375" style="172" customWidth="1"/>
    <col min="9473" max="9473" width="10.125" style="172" customWidth="1"/>
    <col min="9474" max="9475" width="12.125" style="172" customWidth="1"/>
    <col min="9476" max="9476" width="10.625" style="172" customWidth="1"/>
    <col min="9477" max="9477" width="14.375" style="172" customWidth="1"/>
    <col min="9478" max="9478" width="11.25" style="172" customWidth="1"/>
    <col min="9479" max="9479" width="14.25" style="172" customWidth="1"/>
    <col min="9480" max="9480" width="19.25" style="172" customWidth="1"/>
    <col min="9481" max="9481" width="7.875" style="172" customWidth="1"/>
    <col min="9482" max="9482" width="10.875" style="172" customWidth="1"/>
    <col min="9483" max="9483" width="14.875" style="172" customWidth="1"/>
    <col min="9484" max="9484" width="17.625" style="172" customWidth="1"/>
    <col min="9485" max="9485" width="19.375" style="172" customWidth="1"/>
    <col min="9486" max="9487" width="0" style="172" hidden="1" customWidth="1"/>
    <col min="9488" max="9724" width="9" style="172"/>
    <col min="9725" max="9725" width="10.25" style="172" customWidth="1"/>
    <col min="9726" max="9726" width="12" style="172" customWidth="1"/>
    <col min="9727" max="9727" width="9.875" style="172" customWidth="1"/>
    <col min="9728" max="9728" width="10.375" style="172" customWidth="1"/>
    <col min="9729" max="9729" width="10.125" style="172" customWidth="1"/>
    <col min="9730" max="9731" width="12.125" style="172" customWidth="1"/>
    <col min="9732" max="9732" width="10.625" style="172" customWidth="1"/>
    <col min="9733" max="9733" width="14.375" style="172" customWidth="1"/>
    <col min="9734" max="9734" width="11.25" style="172" customWidth="1"/>
    <col min="9735" max="9735" width="14.25" style="172" customWidth="1"/>
    <col min="9736" max="9736" width="19.25" style="172" customWidth="1"/>
    <col min="9737" max="9737" width="7.875" style="172" customWidth="1"/>
    <col min="9738" max="9738" width="10.875" style="172" customWidth="1"/>
    <col min="9739" max="9739" width="14.875" style="172" customWidth="1"/>
    <col min="9740" max="9740" width="17.625" style="172" customWidth="1"/>
    <col min="9741" max="9741" width="19.375" style="172" customWidth="1"/>
    <col min="9742" max="9743" width="0" style="172" hidden="1" customWidth="1"/>
    <col min="9744" max="9980" width="9" style="172"/>
    <col min="9981" max="9981" width="10.25" style="172" customWidth="1"/>
    <col min="9982" max="9982" width="12" style="172" customWidth="1"/>
    <col min="9983" max="9983" width="9.875" style="172" customWidth="1"/>
    <col min="9984" max="9984" width="10.375" style="172" customWidth="1"/>
    <col min="9985" max="9985" width="10.125" style="172" customWidth="1"/>
    <col min="9986" max="9987" width="12.125" style="172" customWidth="1"/>
    <col min="9988" max="9988" width="10.625" style="172" customWidth="1"/>
    <col min="9989" max="9989" width="14.375" style="172" customWidth="1"/>
    <col min="9990" max="9990" width="11.25" style="172" customWidth="1"/>
    <col min="9991" max="9991" width="14.25" style="172" customWidth="1"/>
    <col min="9992" max="9992" width="19.25" style="172" customWidth="1"/>
    <col min="9993" max="9993" width="7.875" style="172" customWidth="1"/>
    <col min="9994" max="9994" width="10.875" style="172" customWidth="1"/>
    <col min="9995" max="9995" width="14.875" style="172" customWidth="1"/>
    <col min="9996" max="9996" width="17.625" style="172" customWidth="1"/>
    <col min="9997" max="9997" width="19.375" style="172" customWidth="1"/>
    <col min="9998" max="9999" width="0" style="172" hidden="1" customWidth="1"/>
    <col min="10000" max="10236" width="9" style="172"/>
    <col min="10237" max="10237" width="10.25" style="172" customWidth="1"/>
    <col min="10238" max="10238" width="12" style="172" customWidth="1"/>
    <col min="10239" max="10239" width="9.875" style="172" customWidth="1"/>
    <col min="10240" max="10240" width="10.375" style="172" customWidth="1"/>
    <col min="10241" max="10241" width="10.125" style="172" customWidth="1"/>
    <col min="10242" max="10243" width="12.125" style="172" customWidth="1"/>
    <col min="10244" max="10244" width="10.625" style="172" customWidth="1"/>
    <col min="10245" max="10245" width="14.375" style="172" customWidth="1"/>
    <col min="10246" max="10246" width="11.25" style="172" customWidth="1"/>
    <col min="10247" max="10247" width="14.25" style="172" customWidth="1"/>
    <col min="10248" max="10248" width="19.25" style="172" customWidth="1"/>
    <col min="10249" max="10249" width="7.875" style="172" customWidth="1"/>
    <col min="10250" max="10250" width="10.875" style="172" customWidth="1"/>
    <col min="10251" max="10251" width="14.875" style="172" customWidth="1"/>
    <col min="10252" max="10252" width="17.625" style="172" customWidth="1"/>
    <col min="10253" max="10253" width="19.375" style="172" customWidth="1"/>
    <col min="10254" max="10255" width="0" style="172" hidden="1" customWidth="1"/>
    <col min="10256" max="10492" width="9" style="172"/>
    <col min="10493" max="10493" width="10.25" style="172" customWidth="1"/>
    <col min="10494" max="10494" width="12" style="172" customWidth="1"/>
    <col min="10495" max="10495" width="9.875" style="172" customWidth="1"/>
    <col min="10496" max="10496" width="10.375" style="172" customWidth="1"/>
    <col min="10497" max="10497" width="10.125" style="172" customWidth="1"/>
    <col min="10498" max="10499" width="12.125" style="172" customWidth="1"/>
    <col min="10500" max="10500" width="10.625" style="172" customWidth="1"/>
    <col min="10501" max="10501" width="14.375" style="172" customWidth="1"/>
    <col min="10502" max="10502" width="11.25" style="172" customWidth="1"/>
    <col min="10503" max="10503" width="14.25" style="172" customWidth="1"/>
    <col min="10504" max="10504" width="19.25" style="172" customWidth="1"/>
    <col min="10505" max="10505" width="7.875" style="172" customWidth="1"/>
    <col min="10506" max="10506" width="10.875" style="172" customWidth="1"/>
    <col min="10507" max="10507" width="14.875" style="172" customWidth="1"/>
    <col min="10508" max="10508" width="17.625" style="172" customWidth="1"/>
    <col min="10509" max="10509" width="19.375" style="172" customWidth="1"/>
    <col min="10510" max="10511" width="0" style="172" hidden="1" customWidth="1"/>
    <col min="10512" max="10748" width="9" style="172"/>
    <col min="10749" max="10749" width="10.25" style="172" customWidth="1"/>
    <col min="10750" max="10750" width="12" style="172" customWidth="1"/>
    <col min="10751" max="10751" width="9.875" style="172" customWidth="1"/>
    <col min="10752" max="10752" width="10.375" style="172" customWidth="1"/>
    <col min="10753" max="10753" width="10.125" style="172" customWidth="1"/>
    <col min="10754" max="10755" width="12.125" style="172" customWidth="1"/>
    <col min="10756" max="10756" width="10.625" style="172" customWidth="1"/>
    <col min="10757" max="10757" width="14.375" style="172" customWidth="1"/>
    <col min="10758" max="10758" width="11.25" style="172" customWidth="1"/>
    <col min="10759" max="10759" width="14.25" style="172" customWidth="1"/>
    <col min="10760" max="10760" width="19.25" style="172" customWidth="1"/>
    <col min="10761" max="10761" width="7.875" style="172" customWidth="1"/>
    <col min="10762" max="10762" width="10.875" style="172" customWidth="1"/>
    <col min="10763" max="10763" width="14.875" style="172" customWidth="1"/>
    <col min="10764" max="10764" width="17.625" style="172" customWidth="1"/>
    <col min="10765" max="10765" width="19.375" style="172" customWidth="1"/>
    <col min="10766" max="10767" width="0" style="172" hidden="1" customWidth="1"/>
    <col min="10768" max="11004" width="9" style="172"/>
    <col min="11005" max="11005" width="10.25" style="172" customWidth="1"/>
    <col min="11006" max="11006" width="12" style="172" customWidth="1"/>
    <col min="11007" max="11007" width="9.875" style="172" customWidth="1"/>
    <col min="11008" max="11008" width="10.375" style="172" customWidth="1"/>
    <col min="11009" max="11009" width="10.125" style="172" customWidth="1"/>
    <col min="11010" max="11011" width="12.125" style="172" customWidth="1"/>
    <col min="11012" max="11012" width="10.625" style="172" customWidth="1"/>
    <col min="11013" max="11013" width="14.375" style="172" customWidth="1"/>
    <col min="11014" max="11014" width="11.25" style="172" customWidth="1"/>
    <col min="11015" max="11015" width="14.25" style="172" customWidth="1"/>
    <col min="11016" max="11016" width="19.25" style="172" customWidth="1"/>
    <col min="11017" max="11017" width="7.875" style="172" customWidth="1"/>
    <col min="11018" max="11018" width="10.875" style="172" customWidth="1"/>
    <col min="11019" max="11019" width="14.875" style="172" customWidth="1"/>
    <col min="11020" max="11020" width="17.625" style="172" customWidth="1"/>
    <col min="11021" max="11021" width="19.375" style="172" customWidth="1"/>
    <col min="11022" max="11023" width="0" style="172" hidden="1" customWidth="1"/>
    <col min="11024" max="11260" width="9" style="172"/>
    <col min="11261" max="11261" width="10.25" style="172" customWidth="1"/>
    <col min="11262" max="11262" width="12" style="172" customWidth="1"/>
    <col min="11263" max="11263" width="9.875" style="172" customWidth="1"/>
    <col min="11264" max="11264" width="10.375" style="172" customWidth="1"/>
    <col min="11265" max="11265" width="10.125" style="172" customWidth="1"/>
    <col min="11266" max="11267" width="12.125" style="172" customWidth="1"/>
    <col min="11268" max="11268" width="10.625" style="172" customWidth="1"/>
    <col min="11269" max="11269" width="14.375" style="172" customWidth="1"/>
    <col min="11270" max="11270" width="11.25" style="172" customWidth="1"/>
    <col min="11271" max="11271" width="14.25" style="172" customWidth="1"/>
    <col min="11272" max="11272" width="19.25" style="172" customWidth="1"/>
    <col min="11273" max="11273" width="7.875" style="172" customWidth="1"/>
    <col min="11274" max="11274" width="10.875" style="172" customWidth="1"/>
    <col min="11275" max="11275" width="14.875" style="172" customWidth="1"/>
    <col min="11276" max="11276" width="17.625" style="172" customWidth="1"/>
    <col min="11277" max="11277" width="19.375" style="172" customWidth="1"/>
    <col min="11278" max="11279" width="0" style="172" hidden="1" customWidth="1"/>
    <col min="11280" max="11516" width="9" style="172"/>
    <col min="11517" max="11517" width="10.25" style="172" customWidth="1"/>
    <col min="11518" max="11518" width="12" style="172" customWidth="1"/>
    <col min="11519" max="11519" width="9.875" style="172" customWidth="1"/>
    <col min="11520" max="11520" width="10.375" style="172" customWidth="1"/>
    <col min="11521" max="11521" width="10.125" style="172" customWidth="1"/>
    <col min="11522" max="11523" width="12.125" style="172" customWidth="1"/>
    <col min="11524" max="11524" width="10.625" style="172" customWidth="1"/>
    <col min="11525" max="11525" width="14.375" style="172" customWidth="1"/>
    <col min="11526" max="11526" width="11.25" style="172" customWidth="1"/>
    <col min="11527" max="11527" width="14.25" style="172" customWidth="1"/>
    <col min="11528" max="11528" width="19.25" style="172" customWidth="1"/>
    <col min="11529" max="11529" width="7.875" style="172" customWidth="1"/>
    <col min="11530" max="11530" width="10.875" style="172" customWidth="1"/>
    <col min="11531" max="11531" width="14.875" style="172" customWidth="1"/>
    <col min="11532" max="11532" width="17.625" style="172" customWidth="1"/>
    <col min="11533" max="11533" width="19.375" style="172" customWidth="1"/>
    <col min="11534" max="11535" width="0" style="172" hidden="1" customWidth="1"/>
    <col min="11536" max="11772" width="9" style="172"/>
    <col min="11773" max="11773" width="10.25" style="172" customWidth="1"/>
    <col min="11774" max="11774" width="12" style="172" customWidth="1"/>
    <col min="11775" max="11775" width="9.875" style="172" customWidth="1"/>
    <col min="11776" max="11776" width="10.375" style="172" customWidth="1"/>
    <col min="11777" max="11777" width="10.125" style="172" customWidth="1"/>
    <col min="11778" max="11779" width="12.125" style="172" customWidth="1"/>
    <col min="11780" max="11780" width="10.625" style="172" customWidth="1"/>
    <col min="11781" max="11781" width="14.375" style="172" customWidth="1"/>
    <col min="11782" max="11782" width="11.25" style="172" customWidth="1"/>
    <col min="11783" max="11783" width="14.25" style="172" customWidth="1"/>
    <col min="11784" max="11784" width="19.25" style="172" customWidth="1"/>
    <col min="11785" max="11785" width="7.875" style="172" customWidth="1"/>
    <col min="11786" max="11786" width="10.875" style="172" customWidth="1"/>
    <col min="11787" max="11787" width="14.875" style="172" customWidth="1"/>
    <col min="11788" max="11788" width="17.625" style="172" customWidth="1"/>
    <col min="11789" max="11789" width="19.375" style="172" customWidth="1"/>
    <col min="11790" max="11791" width="0" style="172" hidden="1" customWidth="1"/>
    <col min="11792" max="12028" width="9" style="172"/>
    <col min="12029" max="12029" width="10.25" style="172" customWidth="1"/>
    <col min="12030" max="12030" width="12" style="172" customWidth="1"/>
    <col min="12031" max="12031" width="9.875" style="172" customWidth="1"/>
    <col min="12032" max="12032" width="10.375" style="172" customWidth="1"/>
    <col min="12033" max="12033" width="10.125" style="172" customWidth="1"/>
    <col min="12034" max="12035" width="12.125" style="172" customWidth="1"/>
    <col min="12036" max="12036" width="10.625" style="172" customWidth="1"/>
    <col min="12037" max="12037" width="14.375" style="172" customWidth="1"/>
    <col min="12038" max="12038" width="11.25" style="172" customWidth="1"/>
    <col min="12039" max="12039" width="14.25" style="172" customWidth="1"/>
    <col min="12040" max="12040" width="19.25" style="172" customWidth="1"/>
    <col min="12041" max="12041" width="7.875" style="172" customWidth="1"/>
    <col min="12042" max="12042" width="10.875" style="172" customWidth="1"/>
    <col min="12043" max="12043" width="14.875" style="172" customWidth="1"/>
    <col min="12044" max="12044" width="17.625" style="172" customWidth="1"/>
    <col min="12045" max="12045" width="19.375" style="172" customWidth="1"/>
    <col min="12046" max="12047" width="0" style="172" hidden="1" customWidth="1"/>
    <col min="12048" max="12284" width="9" style="172"/>
    <col min="12285" max="12285" width="10.25" style="172" customWidth="1"/>
    <col min="12286" max="12286" width="12" style="172" customWidth="1"/>
    <col min="12287" max="12287" width="9.875" style="172" customWidth="1"/>
    <col min="12288" max="12288" width="10.375" style="172" customWidth="1"/>
    <col min="12289" max="12289" width="10.125" style="172" customWidth="1"/>
    <col min="12290" max="12291" width="12.125" style="172" customWidth="1"/>
    <col min="12292" max="12292" width="10.625" style="172" customWidth="1"/>
    <col min="12293" max="12293" width="14.375" style="172" customWidth="1"/>
    <col min="12294" max="12294" width="11.25" style="172" customWidth="1"/>
    <col min="12295" max="12295" width="14.25" style="172" customWidth="1"/>
    <col min="12296" max="12296" width="19.25" style="172" customWidth="1"/>
    <col min="12297" max="12297" width="7.875" style="172" customWidth="1"/>
    <col min="12298" max="12298" width="10.875" style="172" customWidth="1"/>
    <col min="12299" max="12299" width="14.875" style="172" customWidth="1"/>
    <col min="12300" max="12300" width="17.625" style="172" customWidth="1"/>
    <col min="12301" max="12301" width="19.375" style="172" customWidth="1"/>
    <col min="12302" max="12303" width="0" style="172" hidden="1" customWidth="1"/>
    <col min="12304" max="12540" width="9" style="172"/>
    <col min="12541" max="12541" width="10.25" style="172" customWidth="1"/>
    <col min="12542" max="12542" width="12" style="172" customWidth="1"/>
    <col min="12543" max="12543" width="9.875" style="172" customWidth="1"/>
    <col min="12544" max="12544" width="10.375" style="172" customWidth="1"/>
    <col min="12545" max="12545" width="10.125" style="172" customWidth="1"/>
    <col min="12546" max="12547" width="12.125" style="172" customWidth="1"/>
    <col min="12548" max="12548" width="10.625" style="172" customWidth="1"/>
    <col min="12549" max="12549" width="14.375" style="172" customWidth="1"/>
    <col min="12550" max="12550" width="11.25" style="172" customWidth="1"/>
    <col min="12551" max="12551" width="14.25" style="172" customWidth="1"/>
    <col min="12552" max="12552" width="19.25" style="172" customWidth="1"/>
    <col min="12553" max="12553" width="7.875" style="172" customWidth="1"/>
    <col min="12554" max="12554" width="10.875" style="172" customWidth="1"/>
    <col min="12555" max="12555" width="14.875" style="172" customWidth="1"/>
    <col min="12556" max="12556" width="17.625" style="172" customWidth="1"/>
    <col min="12557" max="12557" width="19.375" style="172" customWidth="1"/>
    <col min="12558" max="12559" width="0" style="172" hidden="1" customWidth="1"/>
    <col min="12560" max="12796" width="9" style="172"/>
    <col min="12797" max="12797" width="10.25" style="172" customWidth="1"/>
    <col min="12798" max="12798" width="12" style="172" customWidth="1"/>
    <col min="12799" max="12799" width="9.875" style="172" customWidth="1"/>
    <col min="12800" max="12800" width="10.375" style="172" customWidth="1"/>
    <col min="12801" max="12801" width="10.125" style="172" customWidth="1"/>
    <col min="12802" max="12803" width="12.125" style="172" customWidth="1"/>
    <col min="12804" max="12804" width="10.625" style="172" customWidth="1"/>
    <col min="12805" max="12805" width="14.375" style="172" customWidth="1"/>
    <col min="12806" max="12806" width="11.25" style="172" customWidth="1"/>
    <col min="12807" max="12807" width="14.25" style="172" customWidth="1"/>
    <col min="12808" max="12808" width="19.25" style="172" customWidth="1"/>
    <col min="12809" max="12809" width="7.875" style="172" customWidth="1"/>
    <col min="12810" max="12810" width="10.875" style="172" customWidth="1"/>
    <col min="12811" max="12811" width="14.875" style="172" customWidth="1"/>
    <col min="12812" max="12812" width="17.625" style="172" customWidth="1"/>
    <col min="12813" max="12813" width="19.375" style="172" customWidth="1"/>
    <col min="12814" max="12815" width="0" style="172" hidden="1" customWidth="1"/>
    <col min="12816" max="13052" width="9" style="172"/>
    <col min="13053" max="13053" width="10.25" style="172" customWidth="1"/>
    <col min="13054" max="13054" width="12" style="172" customWidth="1"/>
    <col min="13055" max="13055" width="9.875" style="172" customWidth="1"/>
    <col min="13056" max="13056" width="10.375" style="172" customWidth="1"/>
    <col min="13057" max="13057" width="10.125" style="172" customWidth="1"/>
    <col min="13058" max="13059" width="12.125" style="172" customWidth="1"/>
    <col min="13060" max="13060" width="10.625" style="172" customWidth="1"/>
    <col min="13061" max="13061" width="14.375" style="172" customWidth="1"/>
    <col min="13062" max="13062" width="11.25" style="172" customWidth="1"/>
    <col min="13063" max="13063" width="14.25" style="172" customWidth="1"/>
    <col min="13064" max="13064" width="19.25" style="172" customWidth="1"/>
    <col min="13065" max="13065" width="7.875" style="172" customWidth="1"/>
    <col min="13066" max="13066" width="10.875" style="172" customWidth="1"/>
    <col min="13067" max="13067" width="14.875" style="172" customWidth="1"/>
    <col min="13068" max="13068" width="17.625" style="172" customWidth="1"/>
    <col min="13069" max="13069" width="19.375" style="172" customWidth="1"/>
    <col min="13070" max="13071" width="0" style="172" hidden="1" customWidth="1"/>
    <col min="13072" max="13308" width="9" style="172"/>
    <col min="13309" max="13309" width="10.25" style="172" customWidth="1"/>
    <col min="13310" max="13310" width="12" style="172" customWidth="1"/>
    <col min="13311" max="13311" width="9.875" style="172" customWidth="1"/>
    <col min="13312" max="13312" width="10.375" style="172" customWidth="1"/>
    <col min="13313" max="13313" width="10.125" style="172" customWidth="1"/>
    <col min="13314" max="13315" width="12.125" style="172" customWidth="1"/>
    <col min="13316" max="13316" width="10.625" style="172" customWidth="1"/>
    <col min="13317" max="13317" width="14.375" style="172" customWidth="1"/>
    <col min="13318" max="13318" width="11.25" style="172" customWidth="1"/>
    <col min="13319" max="13319" width="14.25" style="172" customWidth="1"/>
    <col min="13320" max="13320" width="19.25" style="172" customWidth="1"/>
    <col min="13321" max="13321" width="7.875" style="172" customWidth="1"/>
    <col min="13322" max="13322" width="10.875" style="172" customWidth="1"/>
    <col min="13323" max="13323" width="14.875" style="172" customWidth="1"/>
    <col min="13324" max="13324" width="17.625" style="172" customWidth="1"/>
    <col min="13325" max="13325" width="19.375" style="172" customWidth="1"/>
    <col min="13326" max="13327" width="0" style="172" hidden="1" customWidth="1"/>
    <col min="13328" max="13564" width="9" style="172"/>
    <col min="13565" max="13565" width="10.25" style="172" customWidth="1"/>
    <col min="13566" max="13566" width="12" style="172" customWidth="1"/>
    <col min="13567" max="13567" width="9.875" style="172" customWidth="1"/>
    <col min="13568" max="13568" width="10.375" style="172" customWidth="1"/>
    <col min="13569" max="13569" width="10.125" style="172" customWidth="1"/>
    <col min="13570" max="13571" width="12.125" style="172" customWidth="1"/>
    <col min="13572" max="13572" width="10.625" style="172" customWidth="1"/>
    <col min="13573" max="13573" width="14.375" style="172" customWidth="1"/>
    <col min="13574" max="13574" width="11.25" style="172" customWidth="1"/>
    <col min="13575" max="13575" width="14.25" style="172" customWidth="1"/>
    <col min="13576" max="13576" width="19.25" style="172" customWidth="1"/>
    <col min="13577" max="13577" width="7.875" style="172" customWidth="1"/>
    <col min="13578" max="13578" width="10.875" style="172" customWidth="1"/>
    <col min="13579" max="13579" width="14.875" style="172" customWidth="1"/>
    <col min="13580" max="13580" width="17.625" style="172" customWidth="1"/>
    <col min="13581" max="13581" width="19.375" style="172" customWidth="1"/>
    <col min="13582" max="13583" width="0" style="172" hidden="1" customWidth="1"/>
    <col min="13584" max="13820" width="9" style="172"/>
    <col min="13821" max="13821" width="10.25" style="172" customWidth="1"/>
    <col min="13822" max="13822" width="12" style="172" customWidth="1"/>
    <col min="13823" max="13823" width="9.875" style="172" customWidth="1"/>
    <col min="13824" max="13824" width="10.375" style="172" customWidth="1"/>
    <col min="13825" max="13825" width="10.125" style="172" customWidth="1"/>
    <col min="13826" max="13827" width="12.125" style="172" customWidth="1"/>
    <col min="13828" max="13828" width="10.625" style="172" customWidth="1"/>
    <col min="13829" max="13829" width="14.375" style="172" customWidth="1"/>
    <col min="13830" max="13830" width="11.25" style="172" customWidth="1"/>
    <col min="13831" max="13831" width="14.25" style="172" customWidth="1"/>
    <col min="13832" max="13832" width="19.25" style="172" customWidth="1"/>
    <col min="13833" max="13833" width="7.875" style="172" customWidth="1"/>
    <col min="13834" max="13834" width="10.875" style="172" customWidth="1"/>
    <col min="13835" max="13835" width="14.875" style="172" customWidth="1"/>
    <col min="13836" max="13836" width="17.625" style="172" customWidth="1"/>
    <col min="13837" max="13837" width="19.375" style="172" customWidth="1"/>
    <col min="13838" max="13839" width="0" style="172" hidden="1" customWidth="1"/>
    <col min="13840" max="14076" width="9" style="172"/>
    <col min="14077" max="14077" width="10.25" style="172" customWidth="1"/>
    <col min="14078" max="14078" width="12" style="172" customWidth="1"/>
    <col min="14079" max="14079" width="9.875" style="172" customWidth="1"/>
    <col min="14080" max="14080" width="10.375" style="172" customWidth="1"/>
    <col min="14081" max="14081" width="10.125" style="172" customWidth="1"/>
    <col min="14082" max="14083" width="12.125" style="172" customWidth="1"/>
    <col min="14084" max="14084" width="10.625" style="172" customWidth="1"/>
    <col min="14085" max="14085" width="14.375" style="172" customWidth="1"/>
    <col min="14086" max="14086" width="11.25" style="172" customWidth="1"/>
    <col min="14087" max="14087" width="14.25" style="172" customWidth="1"/>
    <col min="14088" max="14088" width="19.25" style="172" customWidth="1"/>
    <col min="14089" max="14089" width="7.875" style="172" customWidth="1"/>
    <col min="14090" max="14090" width="10.875" style="172" customWidth="1"/>
    <col min="14091" max="14091" width="14.875" style="172" customWidth="1"/>
    <col min="14092" max="14092" width="17.625" style="172" customWidth="1"/>
    <col min="14093" max="14093" width="19.375" style="172" customWidth="1"/>
    <col min="14094" max="14095" width="0" style="172" hidden="1" customWidth="1"/>
    <col min="14096" max="14332" width="9" style="172"/>
    <col min="14333" max="14333" width="10.25" style="172" customWidth="1"/>
    <col min="14334" max="14334" width="12" style="172" customWidth="1"/>
    <col min="14335" max="14335" width="9.875" style="172" customWidth="1"/>
    <col min="14336" max="14336" width="10.375" style="172" customWidth="1"/>
    <col min="14337" max="14337" width="10.125" style="172" customWidth="1"/>
    <col min="14338" max="14339" width="12.125" style="172" customWidth="1"/>
    <col min="14340" max="14340" width="10.625" style="172" customWidth="1"/>
    <col min="14341" max="14341" width="14.375" style="172" customWidth="1"/>
    <col min="14342" max="14342" width="11.25" style="172" customWidth="1"/>
    <col min="14343" max="14343" width="14.25" style="172" customWidth="1"/>
    <col min="14344" max="14344" width="19.25" style="172" customWidth="1"/>
    <col min="14345" max="14345" width="7.875" style="172" customWidth="1"/>
    <col min="14346" max="14346" width="10.875" style="172" customWidth="1"/>
    <col min="14347" max="14347" width="14.875" style="172" customWidth="1"/>
    <col min="14348" max="14348" width="17.625" style="172" customWidth="1"/>
    <col min="14349" max="14349" width="19.375" style="172" customWidth="1"/>
    <col min="14350" max="14351" width="0" style="172" hidden="1" customWidth="1"/>
    <col min="14352" max="14588" width="9" style="172"/>
    <col min="14589" max="14589" width="10.25" style="172" customWidth="1"/>
    <col min="14590" max="14590" width="12" style="172" customWidth="1"/>
    <col min="14591" max="14591" width="9.875" style="172" customWidth="1"/>
    <col min="14592" max="14592" width="10.375" style="172" customWidth="1"/>
    <col min="14593" max="14593" width="10.125" style="172" customWidth="1"/>
    <col min="14594" max="14595" width="12.125" style="172" customWidth="1"/>
    <col min="14596" max="14596" width="10.625" style="172" customWidth="1"/>
    <col min="14597" max="14597" width="14.375" style="172" customWidth="1"/>
    <col min="14598" max="14598" width="11.25" style="172" customWidth="1"/>
    <col min="14599" max="14599" width="14.25" style="172" customWidth="1"/>
    <col min="14600" max="14600" width="19.25" style="172" customWidth="1"/>
    <col min="14601" max="14601" width="7.875" style="172" customWidth="1"/>
    <col min="14602" max="14602" width="10.875" style="172" customWidth="1"/>
    <col min="14603" max="14603" width="14.875" style="172" customWidth="1"/>
    <col min="14604" max="14604" width="17.625" style="172" customWidth="1"/>
    <col min="14605" max="14605" width="19.375" style="172" customWidth="1"/>
    <col min="14606" max="14607" width="0" style="172" hidden="1" customWidth="1"/>
    <col min="14608" max="14844" width="9" style="172"/>
    <col min="14845" max="14845" width="10.25" style="172" customWidth="1"/>
    <col min="14846" max="14846" width="12" style="172" customWidth="1"/>
    <col min="14847" max="14847" width="9.875" style="172" customWidth="1"/>
    <col min="14848" max="14848" width="10.375" style="172" customWidth="1"/>
    <col min="14849" max="14849" width="10.125" style="172" customWidth="1"/>
    <col min="14850" max="14851" width="12.125" style="172" customWidth="1"/>
    <col min="14852" max="14852" width="10.625" style="172" customWidth="1"/>
    <col min="14853" max="14853" width="14.375" style="172" customWidth="1"/>
    <col min="14854" max="14854" width="11.25" style="172" customWidth="1"/>
    <col min="14855" max="14855" width="14.25" style="172" customWidth="1"/>
    <col min="14856" max="14856" width="19.25" style="172" customWidth="1"/>
    <col min="14857" max="14857" width="7.875" style="172" customWidth="1"/>
    <col min="14858" max="14858" width="10.875" style="172" customWidth="1"/>
    <col min="14859" max="14859" width="14.875" style="172" customWidth="1"/>
    <col min="14860" max="14860" width="17.625" style="172" customWidth="1"/>
    <col min="14861" max="14861" width="19.375" style="172" customWidth="1"/>
    <col min="14862" max="14863" width="0" style="172" hidden="1" customWidth="1"/>
    <col min="14864" max="15100" width="9" style="172"/>
    <col min="15101" max="15101" width="10.25" style="172" customWidth="1"/>
    <col min="15102" max="15102" width="12" style="172" customWidth="1"/>
    <col min="15103" max="15103" width="9.875" style="172" customWidth="1"/>
    <col min="15104" max="15104" width="10.375" style="172" customWidth="1"/>
    <col min="15105" max="15105" width="10.125" style="172" customWidth="1"/>
    <col min="15106" max="15107" width="12.125" style="172" customWidth="1"/>
    <col min="15108" max="15108" width="10.625" style="172" customWidth="1"/>
    <col min="15109" max="15109" width="14.375" style="172" customWidth="1"/>
    <col min="15110" max="15110" width="11.25" style="172" customWidth="1"/>
    <col min="15111" max="15111" width="14.25" style="172" customWidth="1"/>
    <col min="15112" max="15112" width="19.25" style="172" customWidth="1"/>
    <col min="15113" max="15113" width="7.875" style="172" customWidth="1"/>
    <col min="15114" max="15114" width="10.875" style="172" customWidth="1"/>
    <col min="15115" max="15115" width="14.875" style="172" customWidth="1"/>
    <col min="15116" max="15116" width="17.625" style="172" customWidth="1"/>
    <col min="15117" max="15117" width="19.375" style="172" customWidth="1"/>
    <col min="15118" max="15119" width="0" style="172" hidden="1" customWidth="1"/>
    <col min="15120" max="15356" width="9" style="172"/>
    <col min="15357" max="15357" width="10.25" style="172" customWidth="1"/>
    <col min="15358" max="15358" width="12" style="172" customWidth="1"/>
    <col min="15359" max="15359" width="9.875" style="172" customWidth="1"/>
    <col min="15360" max="15360" width="10.375" style="172" customWidth="1"/>
    <col min="15361" max="15361" width="10.125" style="172" customWidth="1"/>
    <col min="15362" max="15363" width="12.125" style="172" customWidth="1"/>
    <col min="15364" max="15364" width="10.625" style="172" customWidth="1"/>
    <col min="15365" max="15365" width="14.375" style="172" customWidth="1"/>
    <col min="15366" max="15366" width="11.25" style="172" customWidth="1"/>
    <col min="15367" max="15367" width="14.25" style="172" customWidth="1"/>
    <col min="15368" max="15368" width="19.25" style="172" customWidth="1"/>
    <col min="15369" max="15369" width="7.875" style="172" customWidth="1"/>
    <col min="15370" max="15370" width="10.875" style="172" customWidth="1"/>
    <col min="15371" max="15371" width="14.875" style="172" customWidth="1"/>
    <col min="15372" max="15372" width="17.625" style="172" customWidth="1"/>
    <col min="15373" max="15373" width="19.375" style="172" customWidth="1"/>
    <col min="15374" max="15375" width="0" style="172" hidden="1" customWidth="1"/>
    <col min="15376" max="15612" width="9" style="172"/>
    <col min="15613" max="15613" width="10.25" style="172" customWidth="1"/>
    <col min="15614" max="15614" width="12" style="172" customWidth="1"/>
    <col min="15615" max="15615" width="9.875" style="172" customWidth="1"/>
    <col min="15616" max="15616" width="10.375" style="172" customWidth="1"/>
    <col min="15617" max="15617" width="10.125" style="172" customWidth="1"/>
    <col min="15618" max="15619" width="12.125" style="172" customWidth="1"/>
    <col min="15620" max="15620" width="10.625" style="172" customWidth="1"/>
    <col min="15621" max="15621" width="14.375" style="172" customWidth="1"/>
    <col min="15622" max="15622" width="11.25" style="172" customWidth="1"/>
    <col min="15623" max="15623" width="14.25" style="172" customWidth="1"/>
    <col min="15624" max="15624" width="19.25" style="172" customWidth="1"/>
    <col min="15625" max="15625" width="7.875" style="172" customWidth="1"/>
    <col min="15626" max="15626" width="10.875" style="172" customWidth="1"/>
    <col min="15627" max="15627" width="14.875" style="172" customWidth="1"/>
    <col min="15628" max="15628" width="17.625" style="172" customWidth="1"/>
    <col min="15629" max="15629" width="19.375" style="172" customWidth="1"/>
    <col min="15630" max="15631" width="0" style="172" hidden="1" customWidth="1"/>
    <col min="15632" max="15868" width="9" style="172"/>
    <col min="15869" max="15869" width="10.25" style="172" customWidth="1"/>
    <col min="15870" max="15870" width="12" style="172" customWidth="1"/>
    <col min="15871" max="15871" width="9.875" style="172" customWidth="1"/>
    <col min="15872" max="15872" width="10.375" style="172" customWidth="1"/>
    <col min="15873" max="15873" width="10.125" style="172" customWidth="1"/>
    <col min="15874" max="15875" width="12.125" style="172" customWidth="1"/>
    <col min="15876" max="15876" width="10.625" style="172" customWidth="1"/>
    <col min="15877" max="15877" width="14.375" style="172" customWidth="1"/>
    <col min="15878" max="15878" width="11.25" style="172" customWidth="1"/>
    <col min="15879" max="15879" width="14.25" style="172" customWidth="1"/>
    <col min="15880" max="15880" width="19.25" style="172" customWidth="1"/>
    <col min="15881" max="15881" width="7.875" style="172" customWidth="1"/>
    <col min="15882" max="15882" width="10.875" style="172" customWidth="1"/>
    <col min="15883" max="15883" width="14.875" style="172" customWidth="1"/>
    <col min="15884" max="15884" width="17.625" style="172" customWidth="1"/>
    <col min="15885" max="15885" width="19.375" style="172" customWidth="1"/>
    <col min="15886" max="15887" width="0" style="172" hidden="1" customWidth="1"/>
    <col min="15888" max="16124" width="9" style="172"/>
    <col min="16125" max="16125" width="10.25" style="172" customWidth="1"/>
    <col min="16126" max="16126" width="12" style="172" customWidth="1"/>
    <col min="16127" max="16127" width="9.875" style="172" customWidth="1"/>
    <col min="16128" max="16128" width="10.375" style="172" customWidth="1"/>
    <col min="16129" max="16129" width="10.125" style="172" customWidth="1"/>
    <col min="16130" max="16131" width="12.125" style="172" customWidth="1"/>
    <col min="16132" max="16132" width="10.625" style="172" customWidth="1"/>
    <col min="16133" max="16133" width="14.375" style="172" customWidth="1"/>
    <col min="16134" max="16134" width="11.25" style="172" customWidth="1"/>
    <col min="16135" max="16135" width="14.25" style="172" customWidth="1"/>
    <col min="16136" max="16136" width="19.25" style="172" customWidth="1"/>
    <col min="16137" max="16137" width="7.875" style="172" customWidth="1"/>
    <col min="16138" max="16138" width="10.875" style="172" customWidth="1"/>
    <col min="16139" max="16139" width="14.875" style="172" customWidth="1"/>
    <col min="16140" max="16140" width="17.625" style="172" customWidth="1"/>
    <col min="16141" max="16141" width="19.375" style="172" customWidth="1"/>
    <col min="16142" max="16143" width="0" style="172" hidden="1" customWidth="1"/>
    <col min="16144" max="16384" width="9" style="172"/>
  </cols>
  <sheetData>
    <row r="1" spans="1:26" ht="24.75" customHeight="1">
      <c r="A1" s="212" t="str">
        <f>Cover!B4</f>
        <v>Specification Ref. No.:NESH/GHY/CSM/600-183/BPS_Price Part</v>
      </c>
      <c r="B1" s="213"/>
      <c r="C1" s="215"/>
      <c r="D1" s="213"/>
      <c r="E1" s="213"/>
      <c r="F1" s="213"/>
      <c r="G1" s="213"/>
      <c r="H1" s="215"/>
      <c r="I1" s="328"/>
      <c r="J1" s="213"/>
      <c r="K1" s="213"/>
      <c r="L1" s="214" t="str">
        <f>"Schedule -1 to the BPS_Price Part"</f>
        <v>Schedule -1 to the BPS_Price Part</v>
      </c>
    </row>
    <row r="2" spans="1:26" ht="18" customHeight="1">
      <c r="A2" s="100"/>
      <c r="B2" s="101"/>
      <c r="C2" s="216"/>
      <c r="D2" s="101"/>
      <c r="E2" s="101"/>
      <c r="F2" s="101"/>
      <c r="G2" s="101"/>
      <c r="H2" s="216"/>
      <c r="I2" s="329"/>
      <c r="J2" s="101"/>
      <c r="K2" s="101"/>
      <c r="L2" s="174"/>
      <c r="M2" s="234"/>
    </row>
    <row r="3" spans="1:26" ht="39" customHeight="1">
      <c r="A3" s="476" t="str">
        <f>Cover!B2</f>
        <v>Package: Construction of a GIS store at 400/132/33kV POWERGRID Imphal Sub-Station</v>
      </c>
      <c r="B3" s="476"/>
      <c r="C3" s="476"/>
      <c r="D3" s="477"/>
      <c r="E3" s="476"/>
      <c r="F3" s="476"/>
      <c r="G3" s="476"/>
      <c r="H3" s="476"/>
      <c r="I3" s="476"/>
      <c r="J3" s="476"/>
      <c r="K3" s="476"/>
      <c r="L3" s="476"/>
      <c r="M3" s="476"/>
    </row>
    <row r="4" spans="1:26" ht="35.25" customHeight="1">
      <c r="A4" s="485" t="s">
        <v>188</v>
      </c>
      <c r="B4" s="485"/>
      <c r="C4" s="485"/>
      <c r="D4" s="485"/>
      <c r="E4" s="485"/>
      <c r="F4" s="485"/>
      <c r="G4" s="485"/>
      <c r="H4" s="485"/>
      <c r="I4" s="485"/>
      <c r="J4" s="485"/>
      <c r="K4" s="485"/>
      <c r="L4" s="485"/>
      <c r="M4" s="235"/>
    </row>
    <row r="5" spans="1:26" ht="18" customHeight="1">
      <c r="A5" s="103"/>
      <c r="B5" s="269"/>
      <c r="C5" s="104"/>
      <c r="D5" s="269"/>
      <c r="E5" s="103"/>
      <c r="F5" s="103"/>
      <c r="G5" s="103"/>
      <c r="H5" s="104"/>
      <c r="I5" s="330"/>
      <c r="J5" s="262"/>
      <c r="K5" s="103"/>
      <c r="L5" s="103"/>
      <c r="M5" s="236"/>
    </row>
    <row r="6" spans="1:26" ht="18" customHeight="1">
      <c r="A6" s="175" t="str">
        <f>"Bidder’s Name and Address (" &amp; MID('Names of Bidder'!B11,9, 20) &amp; ") :"</f>
        <v>Bidder’s Name and Address (Sole Bidder) :</v>
      </c>
      <c r="B6" s="265"/>
      <c r="C6" s="217"/>
      <c r="D6" s="265"/>
      <c r="E6" s="102"/>
      <c r="F6" s="102"/>
      <c r="G6" s="102"/>
      <c r="H6" s="217"/>
      <c r="I6" s="331" t="s">
        <v>124</v>
      </c>
      <c r="J6" s="101"/>
      <c r="K6" s="102"/>
      <c r="M6" s="234"/>
    </row>
    <row r="7" spans="1:26" ht="15">
      <c r="A7" s="175" t="str">
        <f>IF('Names of Bidder'!D11="", "", IF('Names of Bidder'!D6= "JV (Joint Venture)", "JV of " &amp; 'Names of Bidder'!AK6, ""))</f>
        <v/>
      </c>
      <c r="B7" s="263"/>
      <c r="C7" s="177"/>
      <c r="D7" s="263"/>
      <c r="E7" s="177"/>
      <c r="F7" s="177"/>
      <c r="G7" s="177"/>
      <c r="H7" s="177"/>
      <c r="I7" s="353"/>
      <c r="J7" s="264" t="str">
        <f>'Bid Form 2nd Envelope'!A10</f>
        <v>Sr. General Manager (C&amp;M)</v>
      </c>
      <c r="K7" s="177"/>
      <c r="M7" s="234"/>
    </row>
    <row r="8" spans="1:26" ht="18" customHeight="1">
      <c r="A8" s="175" t="s">
        <v>125</v>
      </c>
      <c r="B8" s="470" t="str">
        <f>IF('Names of Bidder'!D11=0, "", 'Names of Bidder'!D11)</f>
        <v/>
      </c>
      <c r="C8" s="470"/>
      <c r="D8" s="270"/>
      <c r="E8" s="102"/>
      <c r="F8" s="102"/>
      <c r="G8" s="102"/>
      <c r="H8" s="217"/>
      <c r="I8" s="332"/>
      <c r="J8" s="264" t="str">
        <f>'Bid Form 2nd Envelope'!A11</f>
        <v xml:space="preserve">Power Grid Corporation of India Limited </v>
      </c>
      <c r="K8" s="102"/>
      <c r="M8" s="234"/>
    </row>
    <row r="9" spans="1:26" ht="18" customHeight="1">
      <c r="A9" s="175" t="s">
        <v>126</v>
      </c>
      <c r="B9" s="470" t="str">
        <f>IF('Names of Bidder'!D12=0, "", 'Names of Bidder'!D12)</f>
        <v/>
      </c>
      <c r="C9" s="470"/>
      <c r="D9" s="270"/>
      <c r="E9" s="102"/>
      <c r="F9" s="102"/>
      <c r="G9" s="102"/>
      <c r="H9" s="217"/>
      <c r="I9" s="332"/>
      <c r="J9" s="264" t="str">
        <f>'Bid Form 2nd Envelope'!A12</f>
        <v>North Eastern Region</v>
      </c>
      <c r="K9" s="102"/>
      <c r="M9" s="234"/>
    </row>
    <row r="10" spans="1:26" ht="18" customHeight="1">
      <c r="A10" s="102"/>
      <c r="B10" s="470" t="str">
        <f>IF('Names of Bidder'!D13=0, "", 'Names of Bidder'!D13)</f>
        <v/>
      </c>
      <c r="C10" s="470"/>
      <c r="D10" s="270"/>
      <c r="E10" s="102"/>
      <c r="F10" s="102"/>
      <c r="G10" s="102"/>
      <c r="H10" s="217"/>
      <c r="I10" s="332"/>
      <c r="J10" s="264" t="str">
        <f>'Bid Form 2nd Envelope'!A13</f>
        <v xml:space="preserve">Dongtieh, Lower Nongrah, Lapalang </v>
      </c>
      <c r="K10" s="102"/>
      <c r="M10" s="234"/>
    </row>
    <row r="11" spans="1:26" ht="18" customHeight="1">
      <c r="A11" s="102"/>
      <c r="B11" s="470" t="str">
        <f>IF('Names of Bidder'!D14=0, "", 'Names of Bidder'!D14)</f>
        <v/>
      </c>
      <c r="C11" s="470"/>
      <c r="D11" s="270"/>
      <c r="E11" s="102"/>
      <c r="F11" s="102"/>
      <c r="G11" s="102"/>
      <c r="H11" s="217"/>
      <c r="I11" s="332"/>
      <c r="J11" s="264" t="str">
        <f>'Bid Form 2nd Envelope'!A14</f>
        <v>Shillong – 793 006 (Meghalaya).</v>
      </c>
      <c r="K11" s="102"/>
      <c r="M11" s="234"/>
    </row>
    <row r="12" spans="1:26" ht="15">
      <c r="A12" s="183"/>
      <c r="B12" s="271"/>
      <c r="C12" s="182"/>
      <c r="D12" s="271"/>
      <c r="E12" s="181"/>
      <c r="F12" s="181"/>
      <c r="G12" s="181"/>
      <c r="H12" s="182"/>
      <c r="I12" s="354"/>
      <c r="J12" s="266"/>
      <c r="K12" s="181"/>
      <c r="L12" s="184"/>
    </row>
    <row r="13" spans="1:26" s="171" customFormat="1" ht="90">
      <c r="A13" s="105" t="s">
        <v>127</v>
      </c>
      <c r="B13" s="106" t="s">
        <v>128</v>
      </c>
      <c r="C13" s="106" t="s">
        <v>131</v>
      </c>
      <c r="D13" s="106" t="s">
        <v>129</v>
      </c>
      <c r="E13" s="107" t="s">
        <v>149</v>
      </c>
      <c r="F13" s="107" t="s">
        <v>130</v>
      </c>
      <c r="G13" s="107" t="s">
        <v>150</v>
      </c>
      <c r="H13" s="108" t="s">
        <v>132</v>
      </c>
      <c r="I13" s="352" t="s">
        <v>133</v>
      </c>
      <c r="J13" s="106" t="s">
        <v>151</v>
      </c>
      <c r="K13" s="106" t="s">
        <v>194</v>
      </c>
      <c r="L13" s="106" t="s">
        <v>153</v>
      </c>
      <c r="M13" s="238"/>
      <c r="N13" s="231"/>
      <c r="O13" s="232"/>
      <c r="P13" s="239"/>
    </row>
    <row r="14" spans="1:26" s="261" customFormat="1" ht="29.25" customHeight="1">
      <c r="A14" s="254">
        <v>1</v>
      </c>
      <c r="B14" s="254">
        <v>2</v>
      </c>
      <c r="C14" s="255">
        <v>3</v>
      </c>
      <c r="D14" s="254">
        <v>4</v>
      </c>
      <c r="E14" s="255">
        <v>5</v>
      </c>
      <c r="F14" s="255">
        <v>6</v>
      </c>
      <c r="G14" s="255">
        <v>7</v>
      </c>
      <c r="H14" s="255">
        <v>8</v>
      </c>
      <c r="I14" s="254">
        <v>9</v>
      </c>
      <c r="J14" s="256">
        <v>10</v>
      </c>
      <c r="K14" s="256">
        <v>12</v>
      </c>
      <c r="L14" s="257" t="s">
        <v>154</v>
      </c>
      <c r="M14" s="258"/>
      <c r="N14" s="259"/>
      <c r="O14" s="259"/>
      <c r="P14" s="260"/>
    </row>
    <row r="15" spans="1:26" s="261" customFormat="1" ht="18.75" customHeight="1">
      <c r="A15" s="479" t="s">
        <v>164</v>
      </c>
      <c r="B15" s="480"/>
      <c r="C15" s="480"/>
      <c r="D15" s="480"/>
      <c r="E15" s="480"/>
      <c r="F15" s="480"/>
      <c r="G15" s="480"/>
      <c r="H15" s="480"/>
      <c r="I15" s="480"/>
      <c r="J15" s="480"/>
      <c r="K15" s="480"/>
      <c r="L15" s="285"/>
      <c r="M15" s="258"/>
      <c r="N15" s="259"/>
      <c r="O15" s="259"/>
      <c r="P15" s="260"/>
    </row>
    <row r="16" spans="1:26" s="282" customFormat="1" ht="60">
      <c r="A16" s="300">
        <v>1</v>
      </c>
      <c r="B16" s="301">
        <v>2.8</v>
      </c>
      <c r="C16" s="302" t="s">
        <v>196</v>
      </c>
      <c r="D16" s="365"/>
      <c r="E16" s="273"/>
      <c r="F16" s="370"/>
      <c r="G16" s="273"/>
      <c r="H16" s="337"/>
      <c r="I16" s="335"/>
      <c r="J16" s="308"/>
      <c r="K16" s="276"/>
      <c r="L16" s="277"/>
      <c r="M16" s="278"/>
      <c r="N16" s="279"/>
      <c r="O16" s="279"/>
      <c r="P16" s="280"/>
      <c r="Q16" s="281"/>
      <c r="Z16" s="283"/>
    </row>
    <row r="17" spans="1:26" s="282" customFormat="1" ht="16.5">
      <c r="A17" s="300"/>
      <c r="B17" s="301" t="s">
        <v>197</v>
      </c>
      <c r="C17" s="302" t="s">
        <v>198</v>
      </c>
      <c r="D17" s="366">
        <v>995433</v>
      </c>
      <c r="E17" s="284"/>
      <c r="F17" s="371">
        <v>0.18</v>
      </c>
      <c r="G17" s="284"/>
      <c r="H17" s="337" t="s">
        <v>155</v>
      </c>
      <c r="I17" s="335">
        <v>312.57499999999999</v>
      </c>
      <c r="J17" s="309">
        <v>366.98</v>
      </c>
      <c r="K17" s="355">
        <f>ROUND(J17+($K$85*J17),2)</f>
        <v>366.98</v>
      </c>
      <c r="L17" s="360">
        <f>ROUND(I17*K17,2)</f>
        <v>114708.77</v>
      </c>
      <c r="M17" s="278"/>
      <c r="N17" s="279"/>
      <c r="O17" s="279"/>
      <c r="P17" s="280"/>
      <c r="Q17" s="281"/>
      <c r="Z17" s="283"/>
    </row>
    <row r="18" spans="1:26" s="282" customFormat="1" ht="45">
      <c r="A18" s="300">
        <v>2</v>
      </c>
      <c r="B18" s="301">
        <v>2.25</v>
      </c>
      <c r="C18" s="302" t="s">
        <v>199</v>
      </c>
      <c r="D18" s="366">
        <v>995433</v>
      </c>
      <c r="E18" s="284"/>
      <c r="F18" s="371">
        <v>0.18</v>
      </c>
      <c r="G18" s="284"/>
      <c r="H18" s="337" t="s">
        <v>155</v>
      </c>
      <c r="I18" s="335">
        <v>90.28</v>
      </c>
      <c r="J18" s="309">
        <v>276.33</v>
      </c>
      <c r="K18" s="355">
        <f>ROUND(J18+($K$85*J18),2)</f>
        <v>276.33</v>
      </c>
      <c r="L18" s="360">
        <f t="shared" ref="L18:L64" si="0">ROUND(I18*K18,2)</f>
        <v>24947.07</v>
      </c>
      <c r="M18" s="278"/>
      <c r="N18" s="279"/>
      <c r="O18" s="279"/>
      <c r="P18" s="280"/>
      <c r="Q18" s="281"/>
      <c r="Z18" s="283"/>
    </row>
    <row r="19" spans="1:26" s="282" customFormat="1" ht="30">
      <c r="A19" s="300">
        <v>3</v>
      </c>
      <c r="B19" s="301">
        <v>2.2599999999999998</v>
      </c>
      <c r="C19" s="302" t="s">
        <v>200</v>
      </c>
      <c r="D19" s="365"/>
      <c r="E19" s="273"/>
      <c r="F19" s="370"/>
      <c r="G19" s="273"/>
      <c r="H19" s="337"/>
      <c r="I19" s="335"/>
      <c r="J19" s="309"/>
      <c r="K19" s="355"/>
      <c r="L19" s="360"/>
      <c r="M19" s="278"/>
      <c r="N19" s="279"/>
      <c r="O19" s="279"/>
      <c r="P19" s="280"/>
      <c r="Q19" s="281"/>
      <c r="Z19" s="283"/>
    </row>
    <row r="20" spans="1:26" s="282" customFormat="1" ht="16.5">
      <c r="A20" s="300"/>
      <c r="B20" s="301" t="s">
        <v>201</v>
      </c>
      <c r="C20" s="302" t="s">
        <v>202</v>
      </c>
      <c r="D20" s="366">
        <v>995428</v>
      </c>
      <c r="E20" s="284"/>
      <c r="F20" s="371">
        <v>0.18</v>
      </c>
      <c r="G20" s="284"/>
      <c r="H20" s="337" t="s">
        <v>155</v>
      </c>
      <c r="I20" s="335">
        <v>48.429000000000002</v>
      </c>
      <c r="J20" s="309">
        <v>178.77</v>
      </c>
      <c r="K20" s="355">
        <f>ROUND(J20+($K$85*J20),2)</f>
        <v>178.77</v>
      </c>
      <c r="L20" s="360">
        <f t="shared" si="0"/>
        <v>8657.65</v>
      </c>
      <c r="M20" s="278"/>
      <c r="N20" s="279"/>
      <c r="O20" s="279"/>
      <c r="P20" s="280"/>
      <c r="Q20" s="281"/>
      <c r="Z20" s="283"/>
    </row>
    <row r="21" spans="1:26" s="282" customFormat="1" ht="30">
      <c r="A21" s="300">
        <v>4</v>
      </c>
      <c r="B21" s="301">
        <v>4.0999999999999996</v>
      </c>
      <c r="C21" s="302" t="s">
        <v>203</v>
      </c>
      <c r="D21" s="367"/>
      <c r="E21" s="273"/>
      <c r="F21" s="370"/>
      <c r="G21" s="273"/>
      <c r="H21" s="337"/>
      <c r="I21" s="335"/>
      <c r="J21" s="309"/>
      <c r="K21" s="355"/>
      <c r="L21" s="360"/>
      <c r="M21" s="278"/>
      <c r="N21" s="279"/>
      <c r="O21" s="279"/>
      <c r="P21" s="280"/>
      <c r="Q21" s="281"/>
      <c r="Z21" s="283"/>
    </row>
    <row r="22" spans="1:26" s="282" customFormat="1" ht="198" customHeight="1">
      <c r="A22" s="300"/>
      <c r="B22" s="301" t="s">
        <v>204</v>
      </c>
      <c r="C22" s="302" t="s">
        <v>205</v>
      </c>
      <c r="D22" s="368">
        <v>995454</v>
      </c>
      <c r="E22" s="284"/>
      <c r="F22" s="371">
        <v>0.18</v>
      </c>
      <c r="G22" s="284"/>
      <c r="H22" s="337" t="s">
        <v>155</v>
      </c>
      <c r="I22" s="335">
        <v>49.771999999999998</v>
      </c>
      <c r="J22" s="309">
        <v>9603.77</v>
      </c>
      <c r="K22" s="355">
        <f>ROUND(J22+($K$85*J22),2)</f>
        <v>9603.77</v>
      </c>
      <c r="L22" s="360">
        <f t="shared" si="0"/>
        <v>477998.84</v>
      </c>
      <c r="M22" s="278"/>
      <c r="N22" s="279"/>
      <c r="O22" s="279"/>
      <c r="P22" s="280"/>
      <c r="Q22" s="281"/>
      <c r="Z22" s="283"/>
    </row>
    <row r="23" spans="1:26" s="282" customFormat="1" ht="16.5">
      <c r="A23" s="300">
        <v>5</v>
      </c>
      <c r="B23" s="301">
        <v>4.3</v>
      </c>
      <c r="C23" s="302" t="s">
        <v>206</v>
      </c>
      <c r="D23" s="367"/>
      <c r="E23" s="273"/>
      <c r="F23" s="370"/>
      <c r="G23" s="273"/>
      <c r="H23" s="337"/>
      <c r="I23" s="335"/>
      <c r="J23" s="309"/>
      <c r="K23" s="355"/>
      <c r="L23" s="360"/>
      <c r="M23" s="278"/>
      <c r="N23" s="279"/>
      <c r="O23" s="279"/>
      <c r="P23" s="280"/>
      <c r="Q23" s="281"/>
      <c r="Z23" s="283"/>
    </row>
    <row r="24" spans="1:26" s="282" customFormat="1" ht="16.5">
      <c r="A24" s="300"/>
      <c r="B24" s="301" t="s">
        <v>207</v>
      </c>
      <c r="C24" s="302" t="s">
        <v>208</v>
      </c>
      <c r="D24" s="366">
        <v>995454</v>
      </c>
      <c r="E24" s="284"/>
      <c r="F24" s="371">
        <v>0.18</v>
      </c>
      <c r="G24" s="284"/>
      <c r="H24" s="337" t="s">
        <v>156</v>
      </c>
      <c r="I24" s="335">
        <v>10.65</v>
      </c>
      <c r="J24" s="309">
        <v>552.87</v>
      </c>
      <c r="K24" s="355">
        <f>ROUND(J24+($K$85*J24),2)</f>
        <v>552.87</v>
      </c>
      <c r="L24" s="360">
        <f t="shared" si="0"/>
        <v>5888.07</v>
      </c>
      <c r="M24" s="278"/>
      <c r="N24" s="279"/>
      <c r="O24" s="279"/>
      <c r="P24" s="280"/>
      <c r="Q24" s="281"/>
      <c r="Z24" s="283"/>
    </row>
    <row r="25" spans="1:26" s="282" customFormat="1" ht="60">
      <c r="A25" s="300">
        <v>6</v>
      </c>
      <c r="B25" s="301">
        <v>4.17</v>
      </c>
      <c r="C25" s="302" t="s">
        <v>209</v>
      </c>
      <c r="D25" s="365">
        <v>995454</v>
      </c>
      <c r="E25" s="284"/>
      <c r="F25" s="371">
        <v>0.18</v>
      </c>
      <c r="G25" s="284"/>
      <c r="H25" s="337" t="s">
        <v>156</v>
      </c>
      <c r="I25" s="335">
        <v>74</v>
      </c>
      <c r="J25" s="309">
        <v>1056.3900000000001</v>
      </c>
      <c r="K25" s="355">
        <f>ROUND(J25+($K$85*J25),2)</f>
        <v>1056.3900000000001</v>
      </c>
      <c r="L25" s="360">
        <f t="shared" si="0"/>
        <v>78172.86</v>
      </c>
      <c r="M25" s="278"/>
      <c r="N25" s="279"/>
      <c r="O25" s="279"/>
      <c r="P25" s="280"/>
      <c r="Q25" s="281"/>
      <c r="Z25" s="283"/>
    </row>
    <row r="26" spans="1:26" s="282" customFormat="1" ht="30">
      <c r="A26" s="300">
        <v>7</v>
      </c>
      <c r="B26" s="301">
        <v>5.0999999999999996</v>
      </c>
      <c r="C26" s="302" t="s">
        <v>158</v>
      </c>
      <c r="D26" s="366"/>
      <c r="E26" s="273"/>
      <c r="F26" s="370"/>
      <c r="G26" s="273"/>
      <c r="H26" s="337"/>
      <c r="I26" s="335"/>
      <c r="J26" s="309"/>
      <c r="K26" s="355"/>
      <c r="L26" s="360"/>
      <c r="M26" s="278"/>
      <c r="N26" s="279"/>
      <c r="O26" s="279"/>
      <c r="P26" s="280"/>
      <c r="Q26" s="281"/>
      <c r="Z26" s="283"/>
    </row>
    <row r="27" spans="1:26" s="282" customFormat="1" ht="30">
      <c r="A27" s="300"/>
      <c r="B27" s="301" t="s">
        <v>210</v>
      </c>
      <c r="C27" s="302" t="s">
        <v>211</v>
      </c>
      <c r="D27" s="365">
        <v>995454</v>
      </c>
      <c r="E27" s="284"/>
      <c r="F27" s="371">
        <v>0.18</v>
      </c>
      <c r="G27" s="284"/>
      <c r="H27" s="337" t="s">
        <v>155</v>
      </c>
      <c r="I27" s="335">
        <v>77.828000000000003</v>
      </c>
      <c r="J27" s="309">
        <v>12752.97</v>
      </c>
      <c r="K27" s="355">
        <f>ROUND(J27+($K$85*J27),2)</f>
        <v>12752.97</v>
      </c>
      <c r="L27" s="360">
        <f t="shared" si="0"/>
        <v>992538.15</v>
      </c>
      <c r="M27" s="278"/>
      <c r="N27" s="279"/>
      <c r="O27" s="279"/>
      <c r="P27" s="280"/>
      <c r="Q27" s="281"/>
      <c r="Z27" s="283"/>
    </row>
    <row r="28" spans="1:26" s="282" customFormat="1" ht="60">
      <c r="A28" s="300">
        <v>8</v>
      </c>
      <c r="B28" s="301">
        <v>5.2</v>
      </c>
      <c r="C28" s="302" t="s">
        <v>212</v>
      </c>
      <c r="D28" s="366"/>
      <c r="E28" s="273"/>
      <c r="F28" s="370"/>
      <c r="G28" s="273"/>
      <c r="H28" s="337"/>
      <c r="I28" s="335"/>
      <c r="J28" s="309"/>
      <c r="K28" s="355"/>
      <c r="L28" s="360"/>
      <c r="M28" s="278"/>
      <c r="N28" s="279"/>
      <c r="O28" s="279"/>
      <c r="P28" s="280"/>
      <c r="Q28" s="281"/>
      <c r="Z28" s="283"/>
    </row>
    <row r="29" spans="1:26" s="282" customFormat="1" ht="30">
      <c r="A29" s="300"/>
      <c r="B29" s="301" t="s">
        <v>213</v>
      </c>
      <c r="C29" s="302" t="s">
        <v>214</v>
      </c>
      <c r="D29" s="365">
        <v>995454</v>
      </c>
      <c r="E29" s="284"/>
      <c r="F29" s="371">
        <v>0.18</v>
      </c>
      <c r="G29" s="284"/>
      <c r="H29" s="337" t="s">
        <v>155</v>
      </c>
      <c r="I29" s="335">
        <v>15.667999999999999</v>
      </c>
      <c r="J29" s="309">
        <v>15300.82</v>
      </c>
      <c r="K29" s="355">
        <f>ROUND(J29+($K$85*J29),2)</f>
        <v>15300.82</v>
      </c>
      <c r="L29" s="360">
        <f t="shared" si="0"/>
        <v>239733.25</v>
      </c>
      <c r="M29" s="278"/>
      <c r="N29" s="279"/>
      <c r="O29" s="279"/>
      <c r="P29" s="280"/>
      <c r="Q29" s="281"/>
      <c r="Z29" s="283"/>
    </row>
    <row r="30" spans="1:26" s="282" customFormat="1" ht="90">
      <c r="A30" s="300">
        <v>9</v>
      </c>
      <c r="B30" s="301">
        <v>5.3</v>
      </c>
      <c r="C30" s="302" t="s">
        <v>215</v>
      </c>
      <c r="D30" s="366">
        <v>995454</v>
      </c>
      <c r="E30" s="284"/>
      <c r="F30" s="371">
        <v>0.18</v>
      </c>
      <c r="G30" s="284"/>
      <c r="H30" s="337" t="s">
        <v>155</v>
      </c>
      <c r="I30" s="335">
        <v>14.004</v>
      </c>
      <c r="J30" s="309">
        <v>16220.8</v>
      </c>
      <c r="K30" s="355">
        <f>ROUND(J30+($K$85*J30),2)</f>
        <v>16220.8</v>
      </c>
      <c r="L30" s="360">
        <f t="shared" si="0"/>
        <v>227156.08</v>
      </c>
      <c r="M30" s="278"/>
      <c r="N30" s="279"/>
      <c r="O30" s="279"/>
      <c r="P30" s="280"/>
      <c r="Q30" s="281"/>
      <c r="Z30" s="283"/>
    </row>
    <row r="31" spans="1:26" s="282" customFormat="1" ht="16.5">
      <c r="A31" s="300"/>
      <c r="B31" s="301">
        <v>5.9</v>
      </c>
      <c r="C31" s="302" t="s">
        <v>216</v>
      </c>
      <c r="D31" s="369"/>
      <c r="E31" s="273"/>
      <c r="F31" s="370"/>
      <c r="G31" s="273"/>
      <c r="H31" s="337"/>
      <c r="I31" s="335"/>
      <c r="J31" s="309"/>
      <c r="K31" s="355"/>
      <c r="L31" s="360"/>
      <c r="M31" s="278"/>
      <c r="N31" s="279"/>
      <c r="O31" s="279"/>
      <c r="P31" s="280"/>
      <c r="Q31" s="281"/>
      <c r="Z31" s="283"/>
    </row>
    <row r="32" spans="1:26" s="282" customFormat="1" ht="16.5">
      <c r="A32" s="300"/>
      <c r="B32" s="301" t="s">
        <v>217</v>
      </c>
      <c r="C32" s="302" t="s">
        <v>218</v>
      </c>
      <c r="D32" s="366">
        <v>995452</v>
      </c>
      <c r="E32" s="284"/>
      <c r="F32" s="371">
        <v>0.18</v>
      </c>
      <c r="G32" s="284"/>
      <c r="H32" s="337" t="s">
        <v>156</v>
      </c>
      <c r="I32" s="335">
        <v>20.13</v>
      </c>
      <c r="J32" s="309">
        <v>552.87</v>
      </c>
      <c r="K32" s="355">
        <f>ROUND(J32+($K$85*J32),2)</f>
        <v>552.87</v>
      </c>
      <c r="L32" s="360">
        <f t="shared" si="0"/>
        <v>11129.27</v>
      </c>
      <c r="M32" s="278"/>
      <c r="N32" s="279"/>
      <c r="O32" s="279"/>
      <c r="P32" s="280"/>
      <c r="Q32" s="281"/>
      <c r="Z32" s="283"/>
    </row>
    <row r="33" spans="1:26" s="282" customFormat="1" ht="16.5">
      <c r="A33" s="300"/>
      <c r="B33" s="301" t="s">
        <v>219</v>
      </c>
      <c r="C33" s="302" t="s">
        <v>220</v>
      </c>
      <c r="D33" s="365">
        <v>995452</v>
      </c>
      <c r="E33" s="284"/>
      <c r="F33" s="371">
        <v>0.18</v>
      </c>
      <c r="G33" s="284"/>
      <c r="H33" s="337" t="s">
        <v>156</v>
      </c>
      <c r="I33" s="335">
        <v>149.11500000000001</v>
      </c>
      <c r="J33" s="309">
        <v>1038.2</v>
      </c>
      <c r="K33" s="355">
        <f>ROUND(J33+($K$85*J33),2)</f>
        <v>1038.2</v>
      </c>
      <c r="L33" s="360">
        <f t="shared" si="0"/>
        <v>154811.19</v>
      </c>
      <c r="M33" s="278"/>
      <c r="N33" s="279"/>
      <c r="O33" s="279"/>
      <c r="P33" s="280"/>
      <c r="Q33" s="281"/>
      <c r="Z33" s="283"/>
    </row>
    <row r="34" spans="1:26" s="282" customFormat="1" ht="16.5">
      <c r="A34" s="300"/>
      <c r="B34" s="301" t="s">
        <v>221</v>
      </c>
      <c r="C34" s="302" t="s">
        <v>222</v>
      </c>
      <c r="D34" s="366">
        <v>995452</v>
      </c>
      <c r="E34" s="284"/>
      <c r="F34" s="371">
        <v>0.18</v>
      </c>
      <c r="G34" s="284"/>
      <c r="H34" s="337" t="s">
        <v>156</v>
      </c>
      <c r="I34" s="335">
        <v>214.62299999999999</v>
      </c>
      <c r="J34" s="309">
        <v>1355.27</v>
      </c>
      <c r="K34" s="355">
        <f>ROUND(J34+($K$85*J34),2)</f>
        <v>1355.27</v>
      </c>
      <c r="L34" s="360">
        <f t="shared" si="0"/>
        <v>290872.11</v>
      </c>
      <c r="M34" s="278"/>
      <c r="N34" s="279"/>
      <c r="O34" s="279"/>
      <c r="P34" s="280"/>
      <c r="Q34" s="281"/>
      <c r="Z34" s="283"/>
    </row>
    <row r="35" spans="1:26" s="282" customFormat="1" ht="16.5">
      <c r="A35" s="300"/>
      <c r="B35" s="301" t="s">
        <v>223</v>
      </c>
      <c r="C35" s="302" t="s">
        <v>224</v>
      </c>
      <c r="D35" s="366">
        <v>995454</v>
      </c>
      <c r="E35" s="284"/>
      <c r="F35" s="371">
        <v>0.18</v>
      </c>
      <c r="G35" s="284"/>
      <c r="H35" s="337" t="s">
        <v>156</v>
      </c>
      <c r="I35" s="335">
        <v>104</v>
      </c>
      <c r="J35" s="309">
        <v>1340.89</v>
      </c>
      <c r="K35" s="355">
        <f>ROUND(J35+($K$85*J35),2)</f>
        <v>1340.89</v>
      </c>
      <c r="L35" s="360">
        <f t="shared" si="0"/>
        <v>139452.56</v>
      </c>
      <c r="M35" s="278"/>
      <c r="N35" s="279"/>
      <c r="O35" s="279"/>
      <c r="P35" s="280"/>
      <c r="Q35" s="281"/>
      <c r="Z35" s="283"/>
    </row>
    <row r="36" spans="1:26" s="282" customFormat="1" ht="30">
      <c r="A36" s="300">
        <v>10</v>
      </c>
      <c r="B36" s="301">
        <v>5.22</v>
      </c>
      <c r="C36" s="302" t="s">
        <v>225</v>
      </c>
      <c r="D36" s="365"/>
      <c r="E36" s="273"/>
      <c r="F36" s="370"/>
      <c r="G36" s="273"/>
      <c r="H36" s="337"/>
      <c r="I36" s="335"/>
      <c r="J36" s="309"/>
      <c r="K36" s="355"/>
      <c r="L36" s="360"/>
      <c r="M36" s="278"/>
      <c r="N36" s="279"/>
      <c r="O36" s="279"/>
      <c r="P36" s="280"/>
      <c r="Q36" s="281"/>
      <c r="Z36" s="283"/>
    </row>
    <row r="37" spans="1:26" s="282" customFormat="1" ht="16.5">
      <c r="A37" s="300"/>
      <c r="B37" s="301" t="s">
        <v>135</v>
      </c>
      <c r="C37" s="302" t="s">
        <v>226</v>
      </c>
      <c r="D37" s="366">
        <v>995454</v>
      </c>
      <c r="E37" s="284"/>
      <c r="F37" s="371">
        <v>0.18</v>
      </c>
      <c r="G37" s="284"/>
      <c r="H37" s="337" t="s">
        <v>287</v>
      </c>
      <c r="I37" s="335">
        <v>8684.2000000000007</v>
      </c>
      <c r="J37" s="309">
        <v>152.05000000000001</v>
      </c>
      <c r="K37" s="355">
        <f>ROUND(J37+($K$85*J37),2)</f>
        <v>152.05000000000001</v>
      </c>
      <c r="L37" s="360">
        <f t="shared" si="0"/>
        <v>1320432.6100000001</v>
      </c>
      <c r="M37" s="278"/>
      <c r="N37" s="279"/>
      <c r="O37" s="279"/>
      <c r="P37" s="280"/>
      <c r="Q37" s="281"/>
      <c r="Z37" s="283"/>
    </row>
    <row r="38" spans="1:26" s="282" customFormat="1" ht="105">
      <c r="A38" s="300">
        <v>11</v>
      </c>
      <c r="B38" s="301">
        <v>10.6</v>
      </c>
      <c r="C38" s="302" t="s">
        <v>227</v>
      </c>
      <c r="D38" s="366"/>
      <c r="E38" s="273"/>
      <c r="F38" s="370"/>
      <c r="G38" s="273"/>
      <c r="H38" s="337"/>
      <c r="I38" s="335"/>
      <c r="J38" s="309"/>
      <c r="K38" s="355"/>
      <c r="L38" s="360"/>
      <c r="M38" s="278"/>
      <c r="N38" s="279"/>
      <c r="O38" s="279"/>
      <c r="P38" s="280"/>
      <c r="Q38" s="281"/>
      <c r="Z38" s="283"/>
    </row>
    <row r="39" spans="1:26" s="282" customFormat="1" ht="16.5">
      <c r="A39" s="300"/>
      <c r="B39" s="301" t="s">
        <v>228</v>
      </c>
      <c r="C39" s="302" t="s">
        <v>229</v>
      </c>
      <c r="D39" s="366">
        <v>995476</v>
      </c>
      <c r="E39" s="284"/>
      <c r="F39" s="371">
        <v>0.18</v>
      </c>
      <c r="G39" s="284"/>
      <c r="H39" s="337" t="s">
        <v>156</v>
      </c>
      <c r="I39" s="335">
        <v>22</v>
      </c>
      <c r="J39" s="309">
        <v>5150.3900000000003</v>
      </c>
      <c r="K39" s="355">
        <f>ROUND(J39+($K$85*J39),2)</f>
        <v>5150.3900000000003</v>
      </c>
      <c r="L39" s="360">
        <f t="shared" si="0"/>
        <v>113308.58</v>
      </c>
      <c r="M39" s="278"/>
      <c r="N39" s="279"/>
      <c r="O39" s="279"/>
      <c r="P39" s="280"/>
      <c r="Q39" s="281"/>
      <c r="Z39" s="283"/>
    </row>
    <row r="40" spans="1:26" s="282" customFormat="1" ht="16.5">
      <c r="A40" s="300">
        <v>12</v>
      </c>
      <c r="B40" s="301">
        <v>10.7</v>
      </c>
      <c r="C40" s="302" t="s">
        <v>230</v>
      </c>
      <c r="D40" s="365">
        <v>995476</v>
      </c>
      <c r="E40" s="284"/>
      <c r="F40" s="371">
        <v>0.18</v>
      </c>
      <c r="G40" s="284"/>
      <c r="H40" s="337" t="s">
        <v>157</v>
      </c>
      <c r="I40" s="335">
        <v>6</v>
      </c>
      <c r="J40" s="309">
        <v>694.13</v>
      </c>
      <c r="K40" s="355">
        <f>ROUND(J40+($K$85*J40),2)</f>
        <v>694.13</v>
      </c>
      <c r="L40" s="360">
        <f t="shared" si="0"/>
        <v>4164.78</v>
      </c>
      <c r="M40" s="278"/>
      <c r="N40" s="279"/>
      <c r="O40" s="279"/>
      <c r="P40" s="280"/>
      <c r="Q40" s="281"/>
      <c r="Z40" s="283"/>
    </row>
    <row r="41" spans="1:26" s="282" customFormat="1" ht="30">
      <c r="A41" s="300"/>
      <c r="B41" s="303" t="s">
        <v>231</v>
      </c>
      <c r="C41" s="304" t="s">
        <v>232</v>
      </c>
      <c r="D41" s="366">
        <v>995476</v>
      </c>
      <c r="E41" s="284"/>
      <c r="F41" s="371">
        <v>0.18</v>
      </c>
      <c r="G41" s="284"/>
      <c r="H41" s="301" t="s">
        <v>288</v>
      </c>
      <c r="I41" s="335">
        <v>22</v>
      </c>
      <c r="J41" s="309">
        <v>1666.14</v>
      </c>
      <c r="K41" s="355">
        <f>ROUND(J41+($K$85*J41),2)</f>
        <v>1666.14</v>
      </c>
      <c r="L41" s="360">
        <f t="shared" si="0"/>
        <v>36655.08</v>
      </c>
      <c r="M41" s="278"/>
      <c r="N41" s="279"/>
      <c r="O41" s="279"/>
      <c r="P41" s="280"/>
      <c r="Q41" s="281"/>
      <c r="Z41" s="283"/>
    </row>
    <row r="42" spans="1:26" s="282" customFormat="1" ht="45">
      <c r="A42" s="300">
        <v>13</v>
      </c>
      <c r="B42" s="301">
        <v>12.41</v>
      </c>
      <c r="C42" s="302" t="s">
        <v>233</v>
      </c>
      <c r="D42" s="365"/>
      <c r="E42" s="273"/>
      <c r="F42" s="370"/>
      <c r="G42" s="273"/>
      <c r="H42" s="337"/>
      <c r="I42" s="335"/>
      <c r="J42" s="309"/>
      <c r="K42" s="355"/>
      <c r="L42" s="360"/>
      <c r="M42" s="278"/>
      <c r="N42" s="279"/>
      <c r="O42" s="279"/>
      <c r="P42" s="280"/>
      <c r="Q42" s="281"/>
      <c r="Z42" s="283"/>
    </row>
    <row r="43" spans="1:26" s="282" customFormat="1" ht="16.5">
      <c r="A43" s="300"/>
      <c r="B43" s="301" t="s">
        <v>234</v>
      </c>
      <c r="C43" s="302" t="s">
        <v>235</v>
      </c>
      <c r="D43" s="366">
        <v>995424</v>
      </c>
      <c r="E43" s="284"/>
      <c r="F43" s="371">
        <v>0.18</v>
      </c>
      <c r="G43" s="284"/>
      <c r="H43" s="337" t="s">
        <v>160</v>
      </c>
      <c r="I43" s="335">
        <v>46.5</v>
      </c>
      <c r="J43" s="309">
        <v>532.07000000000005</v>
      </c>
      <c r="K43" s="355">
        <f>ROUND(J43+($K$85*J43),2)</f>
        <v>532.07000000000005</v>
      </c>
      <c r="L43" s="360">
        <f t="shared" si="0"/>
        <v>24741.26</v>
      </c>
      <c r="M43" s="278"/>
      <c r="N43" s="279"/>
      <c r="O43" s="279"/>
      <c r="P43" s="280"/>
      <c r="Q43" s="281"/>
      <c r="Z43" s="283"/>
    </row>
    <row r="44" spans="1:26" s="282" customFormat="1" ht="45">
      <c r="A44" s="300">
        <v>14</v>
      </c>
      <c r="B44" s="301">
        <v>12.42</v>
      </c>
      <c r="C44" s="302" t="s">
        <v>236</v>
      </c>
      <c r="D44" s="369"/>
      <c r="E44" s="273"/>
      <c r="F44" s="370"/>
      <c r="G44" s="273"/>
      <c r="H44" s="337"/>
      <c r="I44" s="335"/>
      <c r="J44" s="309"/>
      <c r="K44" s="355"/>
      <c r="L44" s="360"/>
      <c r="M44" s="278"/>
      <c r="N44" s="279"/>
      <c r="O44" s="279"/>
      <c r="P44" s="280"/>
      <c r="Q44" s="281"/>
      <c r="Z44" s="283"/>
    </row>
    <row r="45" spans="1:26" s="282" customFormat="1" ht="16.5">
      <c r="A45" s="300"/>
      <c r="B45" s="301" t="s">
        <v>237</v>
      </c>
      <c r="C45" s="302" t="s">
        <v>238</v>
      </c>
      <c r="D45" s="366"/>
      <c r="E45" s="273"/>
      <c r="F45" s="370"/>
      <c r="G45" s="273"/>
      <c r="H45" s="337"/>
      <c r="I45" s="335"/>
      <c r="J45" s="309"/>
      <c r="K45" s="355"/>
      <c r="L45" s="360"/>
      <c r="M45" s="278"/>
      <c r="N45" s="279"/>
      <c r="O45" s="279"/>
      <c r="P45" s="280"/>
      <c r="Q45" s="281"/>
      <c r="Z45" s="283"/>
    </row>
    <row r="46" spans="1:26" s="282" customFormat="1" ht="16.5">
      <c r="A46" s="300"/>
      <c r="B46" s="301" t="s">
        <v>239</v>
      </c>
      <c r="C46" s="302" t="s">
        <v>240</v>
      </c>
      <c r="D46" s="365">
        <v>995424</v>
      </c>
      <c r="E46" s="284"/>
      <c r="F46" s="371">
        <v>0.18</v>
      </c>
      <c r="G46" s="284"/>
      <c r="H46" s="337" t="s">
        <v>161</v>
      </c>
      <c r="I46" s="335">
        <v>9</v>
      </c>
      <c r="J46" s="309">
        <v>185.89</v>
      </c>
      <c r="K46" s="355">
        <f>ROUND(J46+($K$85*J46),2)</f>
        <v>185.89</v>
      </c>
      <c r="L46" s="360">
        <f t="shared" si="0"/>
        <v>1673.01</v>
      </c>
      <c r="M46" s="278"/>
      <c r="N46" s="279"/>
      <c r="O46" s="279"/>
      <c r="P46" s="280"/>
      <c r="Q46" s="281"/>
      <c r="Z46" s="283"/>
    </row>
    <row r="47" spans="1:26" s="282" customFormat="1" ht="30">
      <c r="A47" s="300">
        <v>15</v>
      </c>
      <c r="B47" s="301">
        <v>12.44</v>
      </c>
      <c r="C47" s="302" t="s">
        <v>241</v>
      </c>
      <c r="D47" s="366">
        <v>99542418</v>
      </c>
      <c r="E47" s="284"/>
      <c r="F47" s="371">
        <v>0.18</v>
      </c>
      <c r="G47" s="284"/>
      <c r="H47" s="337" t="s">
        <v>157</v>
      </c>
      <c r="I47" s="335">
        <v>6</v>
      </c>
      <c r="J47" s="309">
        <v>77.12</v>
      </c>
      <c r="K47" s="355">
        <f>ROUND(J47+($K$85*J47),2)</f>
        <v>77.12</v>
      </c>
      <c r="L47" s="360">
        <f t="shared" si="0"/>
        <v>462.72</v>
      </c>
      <c r="M47" s="278"/>
      <c r="N47" s="279"/>
      <c r="O47" s="279"/>
      <c r="P47" s="280"/>
      <c r="Q47" s="281"/>
      <c r="Z47" s="283"/>
    </row>
    <row r="48" spans="1:26" s="282" customFormat="1" ht="16.5">
      <c r="A48" s="300">
        <v>16</v>
      </c>
      <c r="B48" s="301">
        <v>13.4</v>
      </c>
      <c r="C48" s="302" t="s">
        <v>242</v>
      </c>
      <c r="D48" s="365"/>
      <c r="E48" s="273"/>
      <c r="F48" s="370"/>
      <c r="G48" s="273"/>
      <c r="H48" s="337"/>
      <c r="I48" s="335"/>
      <c r="J48" s="309"/>
      <c r="K48" s="355"/>
      <c r="L48" s="360"/>
      <c r="M48" s="278"/>
      <c r="N48" s="279"/>
      <c r="O48" s="279"/>
      <c r="P48" s="280"/>
      <c r="Q48" s="281"/>
      <c r="Z48" s="283"/>
    </row>
    <row r="49" spans="1:26" s="282" customFormat="1" ht="16.5">
      <c r="A49" s="300"/>
      <c r="B49" s="301" t="s">
        <v>243</v>
      </c>
      <c r="C49" s="302" t="s">
        <v>244</v>
      </c>
      <c r="D49" s="366"/>
      <c r="E49" s="284"/>
      <c r="F49" s="371">
        <v>0.18</v>
      </c>
      <c r="G49" s="284"/>
      <c r="H49" s="337" t="s">
        <v>156</v>
      </c>
      <c r="I49" s="335">
        <v>540.85199999999998</v>
      </c>
      <c r="J49" s="309">
        <v>484.49</v>
      </c>
      <c r="K49" s="355">
        <f>ROUND(J49+($K$85*J49),2)</f>
        <v>484.49</v>
      </c>
      <c r="L49" s="360">
        <f t="shared" si="0"/>
        <v>262037.39</v>
      </c>
      <c r="M49" s="278"/>
      <c r="N49" s="279"/>
      <c r="O49" s="279"/>
      <c r="P49" s="280"/>
      <c r="Q49" s="281"/>
      <c r="Z49" s="283"/>
    </row>
    <row r="50" spans="1:26" s="282" customFormat="1" ht="30">
      <c r="A50" s="300">
        <v>17</v>
      </c>
      <c r="B50" s="301">
        <v>13.11</v>
      </c>
      <c r="C50" s="302" t="s">
        <v>245</v>
      </c>
      <c r="D50" s="366">
        <v>995454</v>
      </c>
      <c r="E50" s="284"/>
      <c r="F50" s="371">
        <v>0.18</v>
      </c>
      <c r="G50" s="284"/>
      <c r="H50" s="337" t="s">
        <v>156</v>
      </c>
      <c r="I50" s="335">
        <v>448.1</v>
      </c>
      <c r="J50" s="309">
        <v>731.07</v>
      </c>
      <c r="K50" s="355">
        <f>ROUND(J50+($K$85*J50),2)</f>
        <v>731.07</v>
      </c>
      <c r="L50" s="360">
        <f t="shared" si="0"/>
        <v>327592.46999999997</v>
      </c>
      <c r="M50" s="278"/>
      <c r="N50" s="279"/>
      <c r="O50" s="279"/>
      <c r="P50" s="280"/>
      <c r="Q50" s="281"/>
      <c r="Z50" s="283"/>
    </row>
    <row r="51" spans="1:26" s="282" customFormat="1" ht="16.5">
      <c r="A51" s="300">
        <v>18</v>
      </c>
      <c r="B51" s="301">
        <v>13.16</v>
      </c>
      <c r="C51" s="302" t="s">
        <v>246</v>
      </c>
      <c r="D51" s="365"/>
      <c r="E51" s="273"/>
      <c r="F51" s="370"/>
      <c r="G51" s="273"/>
      <c r="H51" s="337"/>
      <c r="I51" s="335"/>
      <c r="J51" s="309"/>
      <c r="K51" s="355"/>
      <c r="L51" s="360"/>
      <c r="M51" s="278"/>
      <c r="N51" s="279"/>
      <c r="O51" s="279"/>
      <c r="P51" s="280"/>
      <c r="Q51" s="281"/>
      <c r="Z51" s="283"/>
    </row>
    <row r="52" spans="1:26" s="282" customFormat="1" ht="16.5">
      <c r="A52" s="300"/>
      <c r="B52" s="301" t="s">
        <v>247</v>
      </c>
      <c r="C52" s="302" t="s">
        <v>248</v>
      </c>
      <c r="D52" s="366">
        <v>995454</v>
      </c>
      <c r="E52" s="284"/>
      <c r="F52" s="371">
        <v>0.18</v>
      </c>
      <c r="G52" s="284"/>
      <c r="H52" s="337" t="s">
        <v>156</v>
      </c>
      <c r="I52" s="335">
        <v>68</v>
      </c>
      <c r="J52" s="309">
        <v>423.58</v>
      </c>
      <c r="K52" s="355">
        <f>ROUND(J52+($K$85*J52),2)</f>
        <v>423.58</v>
      </c>
      <c r="L52" s="360">
        <f t="shared" si="0"/>
        <v>28803.439999999999</v>
      </c>
      <c r="M52" s="278"/>
      <c r="N52" s="279"/>
      <c r="O52" s="279"/>
      <c r="P52" s="280"/>
      <c r="Q52" s="281"/>
      <c r="Z52" s="283"/>
    </row>
    <row r="53" spans="1:26" s="282" customFormat="1" ht="30">
      <c r="A53" s="300">
        <v>19</v>
      </c>
      <c r="B53" s="301">
        <v>13.85</v>
      </c>
      <c r="C53" s="302" t="s">
        <v>249</v>
      </c>
      <c r="D53" s="366"/>
      <c r="E53" s="273"/>
      <c r="F53" s="370"/>
      <c r="G53" s="273"/>
      <c r="H53" s="349"/>
      <c r="I53" s="335"/>
      <c r="J53" s="309"/>
      <c r="K53" s="355"/>
      <c r="L53" s="360"/>
      <c r="M53" s="278"/>
      <c r="N53" s="279"/>
      <c r="O53" s="279"/>
      <c r="P53" s="280"/>
      <c r="Q53" s="281"/>
      <c r="Z53" s="283"/>
    </row>
    <row r="54" spans="1:26" s="282" customFormat="1" ht="16.5">
      <c r="A54" s="300"/>
      <c r="B54" s="301" t="s">
        <v>250</v>
      </c>
      <c r="C54" s="302" t="s">
        <v>251</v>
      </c>
      <c r="D54" s="365">
        <v>995473</v>
      </c>
      <c r="E54" s="284"/>
      <c r="F54" s="371">
        <v>0.18</v>
      </c>
      <c r="G54" s="284"/>
      <c r="H54" s="337" t="s">
        <v>156</v>
      </c>
      <c r="I54" s="335">
        <v>433.79199999999997</v>
      </c>
      <c r="J54" s="309">
        <v>104.26</v>
      </c>
      <c r="K54" s="355">
        <f>ROUND(J54+($K$85*J54),2)</f>
        <v>104.26</v>
      </c>
      <c r="L54" s="360">
        <f t="shared" si="0"/>
        <v>45227.15</v>
      </c>
      <c r="M54" s="278"/>
      <c r="N54" s="279"/>
      <c r="O54" s="279"/>
      <c r="P54" s="280"/>
      <c r="Q54" s="281"/>
      <c r="Z54" s="283"/>
    </row>
    <row r="55" spans="1:26" s="282" customFormat="1" ht="16.5">
      <c r="A55" s="300">
        <v>20</v>
      </c>
      <c r="B55" s="301">
        <v>13.44</v>
      </c>
      <c r="C55" s="302" t="s">
        <v>252</v>
      </c>
      <c r="D55" s="366"/>
      <c r="E55" s="273"/>
      <c r="F55" s="370"/>
      <c r="G55" s="273"/>
      <c r="H55" s="337"/>
      <c r="I55" s="335"/>
      <c r="J55" s="309"/>
      <c r="K55" s="355"/>
      <c r="L55" s="360"/>
      <c r="M55" s="278"/>
      <c r="N55" s="279"/>
      <c r="O55" s="279"/>
      <c r="P55" s="280"/>
      <c r="Q55" s="281"/>
      <c r="Z55" s="283"/>
    </row>
    <row r="56" spans="1:26" s="282" customFormat="1" ht="16.5">
      <c r="A56" s="300"/>
      <c r="B56" s="301" t="s">
        <v>253</v>
      </c>
      <c r="C56" s="302" t="s">
        <v>254</v>
      </c>
      <c r="D56" s="365">
        <v>995473</v>
      </c>
      <c r="E56" s="284"/>
      <c r="F56" s="371">
        <v>0.18</v>
      </c>
      <c r="G56" s="284"/>
      <c r="H56" s="337" t="s">
        <v>156</v>
      </c>
      <c r="I56" s="335">
        <v>433.79199999999997</v>
      </c>
      <c r="J56" s="309">
        <v>164.81</v>
      </c>
      <c r="K56" s="355">
        <f>ROUND(J56+($K$85*J56),2)</f>
        <v>164.81</v>
      </c>
      <c r="L56" s="360">
        <f t="shared" si="0"/>
        <v>71493.259999999995</v>
      </c>
      <c r="M56" s="278"/>
      <c r="N56" s="279"/>
      <c r="O56" s="279"/>
      <c r="P56" s="280"/>
      <c r="Q56" s="281"/>
      <c r="Z56" s="283"/>
    </row>
    <row r="57" spans="1:26" s="282" customFormat="1" ht="30">
      <c r="A57" s="300">
        <v>21</v>
      </c>
      <c r="B57" s="301">
        <v>13.47</v>
      </c>
      <c r="C57" s="302" t="s">
        <v>255</v>
      </c>
      <c r="D57" s="365"/>
      <c r="E57" s="273"/>
      <c r="F57" s="370"/>
      <c r="G57" s="273"/>
      <c r="H57" s="337"/>
      <c r="I57" s="335"/>
      <c r="J57" s="309"/>
      <c r="K57" s="355"/>
      <c r="L57" s="360"/>
      <c r="M57" s="278"/>
      <c r="N57" s="279"/>
      <c r="O57" s="279"/>
      <c r="P57" s="280"/>
      <c r="Q57" s="281"/>
      <c r="Z57" s="283"/>
    </row>
    <row r="58" spans="1:26" s="282" customFormat="1" ht="30">
      <c r="A58" s="300"/>
      <c r="B58" s="301" t="s">
        <v>256</v>
      </c>
      <c r="C58" s="302" t="s">
        <v>257</v>
      </c>
      <c r="D58" s="366">
        <v>995473</v>
      </c>
      <c r="E58" s="284"/>
      <c r="F58" s="371">
        <v>0.18</v>
      </c>
      <c r="G58" s="284"/>
      <c r="H58" s="337" t="s">
        <v>156</v>
      </c>
      <c r="I58" s="335">
        <v>407.96</v>
      </c>
      <c r="J58" s="309">
        <v>241.22</v>
      </c>
      <c r="K58" s="355">
        <f>ROUND(J58+($K$85*J58),2)</f>
        <v>241.22</v>
      </c>
      <c r="L58" s="360">
        <f t="shared" si="0"/>
        <v>98408.11</v>
      </c>
      <c r="M58" s="278"/>
      <c r="N58" s="279"/>
      <c r="O58" s="279"/>
      <c r="P58" s="280"/>
      <c r="Q58" s="281"/>
      <c r="Z58" s="283"/>
    </row>
    <row r="59" spans="1:26" s="282" customFormat="1" ht="30">
      <c r="A59" s="300">
        <v>22</v>
      </c>
      <c r="B59" s="301">
        <v>13.62</v>
      </c>
      <c r="C59" s="302" t="s">
        <v>258</v>
      </c>
      <c r="D59" s="365"/>
      <c r="E59" s="273"/>
      <c r="F59" s="370"/>
      <c r="G59" s="273"/>
      <c r="H59" s="349"/>
      <c r="I59" s="335"/>
      <c r="J59" s="309"/>
      <c r="K59" s="355"/>
      <c r="L59" s="360"/>
      <c r="M59" s="278"/>
      <c r="N59" s="279"/>
      <c r="O59" s="279"/>
      <c r="P59" s="280"/>
      <c r="Q59" s="281"/>
      <c r="Z59" s="283"/>
    </row>
    <row r="60" spans="1:26" s="282" customFormat="1" ht="30">
      <c r="A60" s="300"/>
      <c r="B60" s="301" t="s">
        <v>259</v>
      </c>
      <c r="C60" s="302" t="s">
        <v>260</v>
      </c>
      <c r="D60" s="366">
        <v>995473</v>
      </c>
      <c r="E60" s="284"/>
      <c r="F60" s="371">
        <v>0.18</v>
      </c>
      <c r="G60" s="284"/>
      <c r="H60" s="337" t="s">
        <v>156</v>
      </c>
      <c r="I60" s="335">
        <v>44</v>
      </c>
      <c r="J60" s="309">
        <v>318.97000000000003</v>
      </c>
      <c r="K60" s="355">
        <f>ROUND(J60+($K$85*J60),2)</f>
        <v>318.97000000000003</v>
      </c>
      <c r="L60" s="360">
        <f t="shared" si="0"/>
        <v>14034.68</v>
      </c>
      <c r="M60" s="278"/>
      <c r="N60" s="279"/>
      <c r="O60" s="279"/>
      <c r="P60" s="280"/>
      <c r="Q60" s="281"/>
      <c r="Z60" s="283"/>
    </row>
    <row r="61" spans="1:26" s="282" customFormat="1" ht="30">
      <c r="A61" s="300">
        <v>23</v>
      </c>
      <c r="B61" s="301">
        <v>6.1</v>
      </c>
      <c r="C61" s="302" t="s">
        <v>261</v>
      </c>
      <c r="D61" s="366"/>
      <c r="E61" s="273"/>
      <c r="F61" s="370"/>
      <c r="G61" s="273"/>
      <c r="H61" s="301"/>
      <c r="I61" s="335"/>
      <c r="J61" s="309"/>
      <c r="K61" s="355"/>
      <c r="L61" s="360"/>
      <c r="M61" s="278"/>
      <c r="N61" s="279"/>
      <c r="O61" s="279"/>
      <c r="P61" s="280"/>
      <c r="Q61" s="281"/>
      <c r="Z61" s="283"/>
    </row>
    <row r="62" spans="1:26" s="282" customFormat="1" ht="16.5">
      <c r="A62" s="300"/>
      <c r="B62" s="301" t="s">
        <v>262</v>
      </c>
      <c r="C62" s="302" t="s">
        <v>263</v>
      </c>
      <c r="D62" s="366">
        <v>995454</v>
      </c>
      <c r="E62" s="284"/>
      <c r="F62" s="371">
        <v>0.18</v>
      </c>
      <c r="G62" s="284"/>
      <c r="H62" s="301" t="s">
        <v>155</v>
      </c>
      <c r="I62" s="335">
        <v>8.93</v>
      </c>
      <c r="J62" s="309">
        <v>10055.26</v>
      </c>
      <c r="K62" s="355">
        <f>ROUND(J62+($K$85*J62),2)</f>
        <v>10055.26</v>
      </c>
      <c r="L62" s="360">
        <f t="shared" si="0"/>
        <v>89793.47</v>
      </c>
      <c r="M62" s="278"/>
      <c r="N62" s="279"/>
      <c r="O62" s="279"/>
      <c r="P62" s="280"/>
      <c r="Q62" s="281"/>
      <c r="Z62" s="283"/>
    </row>
    <row r="63" spans="1:26" s="282" customFormat="1" ht="30">
      <c r="A63" s="300">
        <v>24</v>
      </c>
      <c r="B63" s="301">
        <v>6.4</v>
      </c>
      <c r="C63" s="302" t="s">
        <v>264</v>
      </c>
      <c r="D63" s="366"/>
      <c r="E63" s="273"/>
      <c r="F63" s="370"/>
      <c r="G63" s="273"/>
      <c r="H63" s="301"/>
      <c r="I63" s="335"/>
      <c r="J63" s="309"/>
      <c r="K63" s="355"/>
      <c r="L63" s="360"/>
      <c r="M63" s="278"/>
      <c r="N63" s="279"/>
      <c r="O63" s="279"/>
      <c r="P63" s="280"/>
      <c r="Q63" s="281"/>
      <c r="Z63" s="283"/>
    </row>
    <row r="64" spans="1:26" s="282" customFormat="1" ht="16.5">
      <c r="A64" s="305"/>
      <c r="B64" s="301" t="s">
        <v>265</v>
      </c>
      <c r="C64" s="302" t="s">
        <v>263</v>
      </c>
      <c r="D64" s="366">
        <v>995454</v>
      </c>
      <c r="E64" s="284"/>
      <c r="F64" s="371">
        <v>0.18</v>
      </c>
      <c r="G64" s="284"/>
      <c r="H64" s="301" t="s">
        <v>155</v>
      </c>
      <c r="I64" s="335">
        <v>104.428</v>
      </c>
      <c r="J64" s="309">
        <v>12837.85</v>
      </c>
      <c r="K64" s="355">
        <f>ROUND(J64+($K$85*J64),2)</f>
        <v>12837.85</v>
      </c>
      <c r="L64" s="360">
        <f t="shared" si="0"/>
        <v>1340631</v>
      </c>
      <c r="M64" s="278"/>
      <c r="N64" s="279"/>
      <c r="O64" s="279"/>
      <c r="P64" s="280"/>
      <c r="Q64" s="281"/>
      <c r="Z64" s="283"/>
    </row>
    <row r="65" spans="1:26" s="261" customFormat="1" ht="29.25" customHeight="1">
      <c r="A65" s="479" t="s">
        <v>326</v>
      </c>
      <c r="B65" s="480"/>
      <c r="C65" s="480"/>
      <c r="D65" s="480"/>
      <c r="E65" s="480"/>
      <c r="F65" s="480"/>
      <c r="G65" s="480"/>
      <c r="H65" s="480"/>
      <c r="I65" s="480"/>
      <c r="J65" s="480"/>
      <c r="K65" s="480"/>
      <c r="L65" s="285"/>
      <c r="M65" s="258"/>
      <c r="N65" s="259"/>
      <c r="O65" s="259"/>
      <c r="P65" s="260"/>
    </row>
    <row r="66" spans="1:26" s="261" customFormat="1" ht="39.75" customHeight="1">
      <c r="A66" s="338">
        <v>1</v>
      </c>
      <c r="B66" s="338">
        <v>2.2999999999999998</v>
      </c>
      <c r="C66" s="313" t="s">
        <v>290</v>
      </c>
      <c r="D66" s="339"/>
      <c r="E66" s="292"/>
      <c r="F66" s="292"/>
      <c r="G66" s="292"/>
      <c r="H66" s="338"/>
      <c r="I66" s="357"/>
      <c r="J66" s="275"/>
      <c r="K66" s="292"/>
      <c r="L66" s="254"/>
      <c r="M66" s="258"/>
      <c r="N66" s="259"/>
      <c r="O66" s="259"/>
      <c r="P66" s="260"/>
    </row>
    <row r="67" spans="1:26" s="282" customFormat="1" ht="16.5">
      <c r="A67" s="338" t="s">
        <v>291</v>
      </c>
      <c r="B67" s="338" t="s">
        <v>292</v>
      </c>
      <c r="C67" s="313" t="s">
        <v>293</v>
      </c>
      <c r="D67" s="347">
        <v>998736</v>
      </c>
      <c r="E67" s="284"/>
      <c r="F67" s="371">
        <v>0.18</v>
      </c>
      <c r="G67" s="284"/>
      <c r="H67" s="338" t="s">
        <v>134</v>
      </c>
      <c r="I67" s="357">
        <v>1</v>
      </c>
      <c r="J67" s="336">
        <v>2297.3200000000002</v>
      </c>
      <c r="K67" s="355">
        <f>ROUND(J67+($K$85*J67),2)</f>
        <v>2297.3200000000002</v>
      </c>
      <c r="L67" s="360">
        <f t="shared" ref="L67" si="1">ROUND(I67*K67,2)</f>
        <v>2297.3200000000002</v>
      </c>
      <c r="M67" s="278"/>
      <c r="N67" s="279"/>
      <c r="O67" s="279"/>
      <c r="P67" s="280"/>
      <c r="Q67" s="281"/>
      <c r="Z67" s="283"/>
    </row>
    <row r="68" spans="1:26" s="282" customFormat="1" ht="57.75">
      <c r="A68" s="494">
        <v>2</v>
      </c>
      <c r="B68" s="348">
        <v>2.1</v>
      </c>
      <c r="C68" s="313" t="s">
        <v>294</v>
      </c>
      <c r="D68" s="347"/>
      <c r="E68" s="273"/>
      <c r="F68" s="370"/>
      <c r="G68" s="273"/>
      <c r="H68" s="338"/>
      <c r="I68" s="357"/>
      <c r="J68" s="336"/>
      <c r="K68" s="274"/>
      <c r="L68" s="274"/>
      <c r="M68" s="278"/>
      <c r="N68" s="279"/>
      <c r="O68" s="279"/>
      <c r="P68" s="280"/>
      <c r="Q68" s="281"/>
      <c r="Z68" s="283"/>
    </row>
    <row r="69" spans="1:26" s="282" customFormat="1" ht="16.5">
      <c r="A69" s="494"/>
      <c r="B69" s="338" t="s">
        <v>159</v>
      </c>
      <c r="C69" s="313" t="s">
        <v>295</v>
      </c>
      <c r="D69" s="347">
        <v>998736</v>
      </c>
      <c r="E69" s="284"/>
      <c r="F69" s="371">
        <v>0.18</v>
      </c>
      <c r="G69" s="284"/>
      <c r="H69" s="338" t="s">
        <v>134</v>
      </c>
      <c r="I69" s="357">
        <v>6</v>
      </c>
      <c r="J69" s="336">
        <v>228.57</v>
      </c>
      <c r="K69" s="355">
        <f>ROUND(J69+($K$85*J69),2)</f>
        <v>228.57</v>
      </c>
      <c r="L69" s="360">
        <f t="shared" ref="L69" si="2">ROUND(I69*K69,2)</f>
        <v>1371.42</v>
      </c>
      <c r="M69" s="278"/>
      <c r="N69" s="279"/>
      <c r="O69" s="279"/>
      <c r="P69" s="280"/>
      <c r="Q69" s="281"/>
      <c r="Z69" s="283"/>
    </row>
    <row r="70" spans="1:26" s="282" customFormat="1" ht="71.25">
      <c r="A70" s="338">
        <v>3</v>
      </c>
      <c r="B70" s="338">
        <v>2.14</v>
      </c>
      <c r="C70" s="313" t="s">
        <v>296</v>
      </c>
      <c r="D70" s="347"/>
      <c r="E70" s="273"/>
      <c r="F70" s="370"/>
      <c r="G70" s="273"/>
      <c r="H70" s="338"/>
      <c r="I70" s="357"/>
      <c r="J70" s="336"/>
      <c r="K70" s="274"/>
      <c r="L70" s="274"/>
      <c r="M70" s="278"/>
      <c r="N70" s="279"/>
      <c r="O70" s="279"/>
      <c r="P70" s="280"/>
      <c r="Q70" s="281"/>
      <c r="Z70" s="283"/>
    </row>
    <row r="71" spans="1:26" s="282" customFormat="1" ht="16.5">
      <c r="A71" s="338" t="s">
        <v>291</v>
      </c>
      <c r="B71" s="338" t="s">
        <v>297</v>
      </c>
      <c r="C71" s="313" t="s">
        <v>298</v>
      </c>
      <c r="D71" s="347">
        <v>998736</v>
      </c>
      <c r="E71" s="284"/>
      <c r="F71" s="371">
        <v>0.18</v>
      </c>
      <c r="G71" s="284"/>
      <c r="H71" s="338" t="s">
        <v>134</v>
      </c>
      <c r="I71" s="357">
        <v>1</v>
      </c>
      <c r="J71" s="336">
        <v>2430.36</v>
      </c>
      <c r="K71" s="355">
        <f>ROUND(J71+($K$85*J71),2)</f>
        <v>2430.36</v>
      </c>
      <c r="L71" s="360">
        <f t="shared" ref="L71" si="3">ROUND(I71*K71,2)</f>
        <v>2430.36</v>
      </c>
      <c r="M71" s="278"/>
      <c r="N71" s="279"/>
      <c r="O71" s="279"/>
      <c r="P71" s="280"/>
      <c r="Q71" s="281"/>
      <c r="Z71" s="283"/>
    </row>
    <row r="72" spans="1:26" s="282" customFormat="1" ht="42.75">
      <c r="A72" s="494">
        <v>4</v>
      </c>
      <c r="B72" s="495">
        <v>1.1399999999999999</v>
      </c>
      <c r="C72" s="313" t="s">
        <v>299</v>
      </c>
      <c r="D72" s="347"/>
      <c r="E72" s="273"/>
      <c r="F72" s="370"/>
      <c r="G72" s="273"/>
      <c r="H72" s="338"/>
      <c r="I72" s="357"/>
      <c r="J72" s="336"/>
      <c r="K72" s="274"/>
      <c r="L72" s="274"/>
      <c r="M72" s="278"/>
      <c r="N72" s="279"/>
      <c r="O72" s="279"/>
      <c r="P72" s="280"/>
      <c r="Q72" s="281"/>
      <c r="Z72" s="283"/>
    </row>
    <row r="73" spans="1:26" s="282" customFormat="1" ht="16.5">
      <c r="A73" s="494"/>
      <c r="B73" s="495"/>
      <c r="C73" s="313" t="s">
        <v>300</v>
      </c>
      <c r="D73" s="347">
        <v>995461</v>
      </c>
      <c r="E73" s="284"/>
      <c r="F73" s="371">
        <v>0.18</v>
      </c>
      <c r="G73" s="284"/>
      <c r="H73" s="338" t="s">
        <v>162</v>
      </c>
      <c r="I73" s="357">
        <v>70</v>
      </c>
      <c r="J73" s="336">
        <v>245.54</v>
      </c>
      <c r="K73" s="355">
        <f>ROUND(J73+($K$85*J73),2)</f>
        <v>245.54</v>
      </c>
      <c r="L73" s="360">
        <f t="shared" ref="L73" si="4">ROUND(I73*K73,2)</f>
        <v>17187.8</v>
      </c>
      <c r="M73" s="278"/>
      <c r="N73" s="279"/>
      <c r="O73" s="279"/>
      <c r="P73" s="280"/>
      <c r="Q73" s="281"/>
      <c r="Z73" s="283"/>
    </row>
    <row r="74" spans="1:26" s="282" customFormat="1" ht="71.25">
      <c r="A74" s="494">
        <v>5</v>
      </c>
      <c r="B74" s="496" t="s">
        <v>301</v>
      </c>
      <c r="C74" s="313" t="s">
        <v>302</v>
      </c>
      <c r="D74" s="347"/>
      <c r="E74" s="273"/>
      <c r="F74" s="370"/>
      <c r="G74" s="273"/>
      <c r="H74" s="338"/>
      <c r="I74" s="357"/>
      <c r="J74" s="336"/>
      <c r="K74" s="274"/>
      <c r="L74" s="274"/>
      <c r="M74" s="278"/>
      <c r="N74" s="279"/>
      <c r="O74" s="279"/>
      <c r="P74" s="280"/>
      <c r="Q74" s="281"/>
      <c r="Z74" s="283"/>
    </row>
    <row r="75" spans="1:26" s="282" customFormat="1" ht="16.5">
      <c r="A75" s="494"/>
      <c r="B75" s="496"/>
      <c r="C75" s="313" t="s">
        <v>303</v>
      </c>
      <c r="D75" s="347">
        <v>995461</v>
      </c>
      <c r="E75" s="284"/>
      <c r="F75" s="371">
        <v>0.18</v>
      </c>
      <c r="G75" s="284"/>
      <c r="H75" s="338" t="s">
        <v>311</v>
      </c>
      <c r="I75" s="357">
        <v>38</v>
      </c>
      <c r="J75" s="336">
        <v>1309.82</v>
      </c>
      <c r="K75" s="355">
        <f>ROUND(J75+($K$85*J75),2)</f>
        <v>1309.82</v>
      </c>
      <c r="L75" s="360">
        <f t="shared" ref="L75:L77" si="5">ROUND(I75*K75,2)</f>
        <v>49773.16</v>
      </c>
      <c r="M75" s="278"/>
      <c r="N75" s="279"/>
      <c r="O75" s="279"/>
      <c r="P75" s="280"/>
      <c r="Q75" s="281"/>
      <c r="Z75" s="283"/>
    </row>
    <row r="76" spans="1:26" s="282" customFormat="1" ht="57">
      <c r="A76" s="338">
        <v>6</v>
      </c>
      <c r="B76" s="338">
        <v>1.31</v>
      </c>
      <c r="C76" s="313" t="s">
        <v>304</v>
      </c>
      <c r="D76" s="347">
        <v>995461</v>
      </c>
      <c r="E76" s="284"/>
      <c r="F76" s="371">
        <v>0.18</v>
      </c>
      <c r="G76" s="284"/>
      <c r="H76" s="338" t="s">
        <v>312</v>
      </c>
      <c r="I76" s="357">
        <v>3</v>
      </c>
      <c r="J76" s="336">
        <v>425.89</v>
      </c>
      <c r="K76" s="355">
        <f>ROUND(J76+($K$85*J76),2)</f>
        <v>425.89</v>
      </c>
      <c r="L76" s="360">
        <f t="shared" si="5"/>
        <v>1277.67</v>
      </c>
      <c r="M76" s="278"/>
      <c r="N76" s="279"/>
      <c r="O76" s="279"/>
      <c r="P76" s="280"/>
      <c r="Q76" s="281"/>
      <c r="Z76" s="283"/>
    </row>
    <row r="77" spans="1:26" s="282" customFormat="1" ht="42.75">
      <c r="A77" s="338">
        <v>7</v>
      </c>
      <c r="B77" s="338">
        <v>1.32</v>
      </c>
      <c r="C77" s="313" t="s">
        <v>305</v>
      </c>
      <c r="D77" s="347">
        <v>995461</v>
      </c>
      <c r="E77" s="284"/>
      <c r="F77" s="371">
        <v>0.18</v>
      </c>
      <c r="G77" s="284"/>
      <c r="H77" s="338" t="s">
        <v>134</v>
      </c>
      <c r="I77" s="357">
        <v>3</v>
      </c>
      <c r="J77" s="336">
        <v>523.21</v>
      </c>
      <c r="K77" s="355">
        <f>ROUND(J77+($K$85*J77),2)</f>
        <v>523.21</v>
      </c>
      <c r="L77" s="360">
        <f t="shared" si="5"/>
        <v>1569.63</v>
      </c>
      <c r="M77" s="278"/>
      <c r="N77" s="279"/>
      <c r="O77" s="279"/>
      <c r="P77" s="280"/>
      <c r="Q77" s="281"/>
      <c r="Z77" s="283"/>
    </row>
    <row r="78" spans="1:26" s="282" customFormat="1" ht="16.5">
      <c r="A78" s="338"/>
      <c r="B78" s="338"/>
      <c r="C78" s="313"/>
      <c r="D78" s="347"/>
      <c r="E78" s="273"/>
      <c r="F78" s="370"/>
      <c r="G78" s="273"/>
      <c r="H78" s="338"/>
      <c r="I78" s="357"/>
      <c r="J78" s="336"/>
      <c r="K78" s="274"/>
      <c r="L78" s="274"/>
      <c r="M78" s="278"/>
      <c r="N78" s="279"/>
      <c r="O78" s="279"/>
      <c r="P78" s="280"/>
      <c r="Q78" s="281"/>
      <c r="Z78" s="283"/>
    </row>
    <row r="79" spans="1:26" s="282" customFormat="1" ht="47.25">
      <c r="A79" s="338">
        <v>8</v>
      </c>
      <c r="B79" s="338">
        <v>5.2</v>
      </c>
      <c r="C79" s="314" t="s">
        <v>306</v>
      </c>
      <c r="D79" s="315">
        <v>995461</v>
      </c>
      <c r="E79" s="284"/>
      <c r="F79" s="371">
        <v>0.18</v>
      </c>
      <c r="G79" s="284"/>
      <c r="H79" s="338" t="s">
        <v>134</v>
      </c>
      <c r="I79" s="357">
        <v>1</v>
      </c>
      <c r="J79" s="336">
        <v>6120.54</v>
      </c>
      <c r="K79" s="355">
        <f>ROUND(J79+($K$85*J79),2)</f>
        <v>6120.54</v>
      </c>
      <c r="L79" s="360">
        <f t="shared" ref="L79:L80" si="6">ROUND(I79*K79,2)</f>
        <v>6120.54</v>
      </c>
      <c r="M79" s="278"/>
      <c r="N79" s="279"/>
      <c r="O79" s="279"/>
      <c r="P79" s="280"/>
      <c r="Q79" s="281"/>
      <c r="Z79" s="283"/>
    </row>
    <row r="80" spans="1:26" s="282" customFormat="1" ht="148.5">
      <c r="A80" s="338">
        <v>9</v>
      </c>
      <c r="B80" s="339" t="s">
        <v>307</v>
      </c>
      <c r="C80" s="343" t="s">
        <v>308</v>
      </c>
      <c r="D80" s="347">
        <v>998736</v>
      </c>
      <c r="E80" s="284"/>
      <c r="F80" s="371">
        <v>0.18</v>
      </c>
      <c r="G80" s="284"/>
      <c r="H80" s="338" t="s">
        <v>134</v>
      </c>
      <c r="I80" s="357">
        <v>6</v>
      </c>
      <c r="J80" s="336">
        <v>2437.5</v>
      </c>
      <c r="K80" s="355">
        <f>ROUND(J80+($K$85*J80),2)</f>
        <v>2437.5</v>
      </c>
      <c r="L80" s="360">
        <f t="shared" si="6"/>
        <v>14625</v>
      </c>
      <c r="M80" s="278"/>
      <c r="N80" s="279"/>
      <c r="O80" s="279"/>
      <c r="P80" s="280"/>
      <c r="Q80" s="281"/>
      <c r="Z80" s="283"/>
    </row>
    <row r="81" spans="1:26" s="282" customFormat="1" ht="49.5">
      <c r="A81" s="494">
        <v>10</v>
      </c>
      <c r="B81" s="494">
        <v>7.1</v>
      </c>
      <c r="C81" s="343" t="s">
        <v>309</v>
      </c>
      <c r="D81" s="347"/>
      <c r="E81" s="273"/>
      <c r="F81" s="338"/>
      <c r="G81" s="273"/>
      <c r="H81" s="338"/>
      <c r="I81" s="357"/>
      <c r="J81" s="336"/>
      <c r="K81" s="274"/>
      <c r="L81" s="274"/>
      <c r="M81" s="278"/>
      <c r="N81" s="279"/>
      <c r="O81" s="279"/>
      <c r="P81" s="280"/>
      <c r="Q81" s="281"/>
      <c r="Z81" s="283"/>
    </row>
    <row r="82" spans="1:26" s="282" customFormat="1" ht="16.5">
      <c r="A82" s="494"/>
      <c r="B82" s="494"/>
      <c r="C82" s="343" t="s">
        <v>310</v>
      </c>
      <c r="D82" s="347">
        <v>995461</v>
      </c>
      <c r="E82" s="284"/>
      <c r="F82" s="371">
        <v>0.18</v>
      </c>
      <c r="G82" s="284"/>
      <c r="H82" s="338" t="s">
        <v>162</v>
      </c>
      <c r="I82" s="357">
        <v>250</v>
      </c>
      <c r="J82" s="336">
        <v>345.54</v>
      </c>
      <c r="K82" s="355">
        <f>ROUND(J82+($K$85*J82),2)</f>
        <v>345.54</v>
      </c>
      <c r="L82" s="360">
        <f t="shared" ref="L82" si="7">ROUND(I82*K82,2)</f>
        <v>86385</v>
      </c>
      <c r="M82" s="278"/>
      <c r="N82" s="279"/>
      <c r="O82" s="279"/>
      <c r="P82" s="280"/>
      <c r="Q82" s="281"/>
      <c r="Z82" s="283"/>
    </row>
    <row r="83" spans="1:26" s="185" customFormat="1" ht="30.75" customHeight="1">
      <c r="A83" s="481" t="s">
        <v>165</v>
      </c>
      <c r="B83" s="482"/>
      <c r="C83" s="482"/>
      <c r="D83" s="482"/>
      <c r="E83" s="482"/>
      <c r="F83" s="482"/>
      <c r="G83" s="482"/>
      <c r="H83" s="482"/>
      <c r="I83" s="482"/>
      <c r="J83" s="482"/>
      <c r="K83" s="483"/>
      <c r="L83" s="210">
        <f>SUM(L16:L82)</f>
        <v>6728562.7800000003</v>
      </c>
      <c r="M83" s="240"/>
      <c r="N83" s="241"/>
      <c r="O83" s="242"/>
      <c r="P83" s="243"/>
      <c r="Q83" s="201"/>
      <c r="S83" s="186"/>
    </row>
    <row r="84" spans="1:26" s="171" customFormat="1" ht="15">
      <c r="A84" s="183"/>
      <c r="B84" s="271"/>
      <c r="C84" s="182"/>
      <c r="D84" s="271"/>
      <c r="E84" s="181"/>
      <c r="F84" s="181"/>
      <c r="G84" s="181"/>
      <c r="H84" s="182"/>
      <c r="I84" s="354"/>
      <c r="J84" s="266"/>
      <c r="K84" s="181"/>
      <c r="L84" s="181"/>
      <c r="M84" s="237"/>
      <c r="N84" s="231"/>
      <c r="O84" s="232"/>
      <c r="P84" s="239"/>
    </row>
    <row r="85" spans="1:26" s="299" customFormat="1" ht="61.15" customHeight="1">
      <c r="A85" s="486" t="s">
        <v>193</v>
      </c>
      <c r="B85" s="487"/>
      <c r="C85" s="487"/>
      <c r="D85" s="488"/>
      <c r="E85" s="487"/>
      <c r="F85" s="487"/>
      <c r="G85" s="487"/>
      <c r="H85" s="487"/>
      <c r="I85" s="487"/>
      <c r="J85" s="489"/>
      <c r="K85" s="294"/>
      <c r="L85" s="295"/>
      <c r="M85" s="296"/>
      <c r="N85" s="297"/>
      <c r="O85" s="298"/>
      <c r="P85" s="484"/>
      <c r="Q85" s="484"/>
      <c r="R85" s="497"/>
      <c r="S85" s="497"/>
    </row>
    <row r="86" spans="1:26" s="202" customFormat="1" ht="43.15" customHeight="1">
      <c r="A86" s="490" t="s">
        <v>187</v>
      </c>
      <c r="B86" s="491"/>
      <c r="C86" s="491"/>
      <c r="D86" s="492"/>
      <c r="E86" s="491"/>
      <c r="F86" s="491"/>
      <c r="G86" s="491"/>
      <c r="H86" s="491"/>
      <c r="I86" s="491"/>
      <c r="J86" s="493"/>
      <c r="K86" s="203">
        <f>L83</f>
        <v>6728562.7800000003</v>
      </c>
      <c r="L86" s="211"/>
      <c r="M86" s="244"/>
      <c r="N86" s="244"/>
      <c r="O86" s="245"/>
      <c r="P86" s="474"/>
      <c r="Q86" s="475"/>
      <c r="R86" s="475"/>
      <c r="S86" s="475"/>
    </row>
    <row r="87" spans="1:26" s="202" customFormat="1" ht="26.25" customHeight="1">
      <c r="A87" s="204"/>
      <c r="B87" s="272"/>
      <c r="C87" s="205"/>
      <c r="D87" s="272"/>
      <c r="E87" s="206"/>
      <c r="F87" s="206"/>
      <c r="G87" s="206"/>
      <c r="H87" s="205"/>
      <c r="I87" s="356"/>
      <c r="J87" s="267"/>
      <c r="K87" s="206"/>
      <c r="L87" s="206"/>
      <c r="M87" s="246"/>
      <c r="N87" s="247"/>
      <c r="O87" s="248"/>
      <c r="P87" s="249"/>
    </row>
    <row r="88" spans="1:26" s="171" customFormat="1" ht="21.75" customHeight="1">
      <c r="A88" s="198" t="s">
        <v>190</v>
      </c>
      <c r="B88" s="478" t="s">
        <v>136</v>
      </c>
      <c r="C88" s="478"/>
      <c r="D88" s="478"/>
      <c r="E88" s="478"/>
      <c r="F88" s="478"/>
      <c r="G88" s="478"/>
      <c r="H88" s="478"/>
      <c r="I88" s="478"/>
      <c r="J88" s="478"/>
      <c r="K88" s="478"/>
      <c r="L88" s="478"/>
      <c r="M88" s="250"/>
      <c r="N88" s="250"/>
      <c r="O88" s="251"/>
      <c r="P88" s="252"/>
    </row>
    <row r="89" spans="1:26" s="171" customFormat="1" ht="29.25" customHeight="1">
      <c r="A89" s="199"/>
      <c r="C89" s="312"/>
      <c r="I89" s="333"/>
      <c r="J89" s="287"/>
      <c r="K89" s="45"/>
      <c r="L89" s="45"/>
      <c r="M89" s="250"/>
      <c r="N89" s="250"/>
      <c r="O89" s="251"/>
      <c r="P89" s="252"/>
    </row>
    <row r="90" spans="1:26" s="171" customFormat="1" ht="21.75" customHeight="1">
      <c r="A90" s="187" t="s">
        <v>137</v>
      </c>
      <c r="B90" s="471">
        <f>'Names of Bidder'!$D$29</f>
        <v>0</v>
      </c>
      <c r="C90" s="471"/>
      <c r="D90" s="291"/>
      <c r="E90" s="189"/>
      <c r="F90" s="188"/>
      <c r="G90" s="189"/>
      <c r="H90" s="220"/>
      <c r="I90" s="334" t="s">
        <v>138</v>
      </c>
      <c r="J90" s="473">
        <f>'Names of Bidder'!$D$26</f>
        <v>0</v>
      </c>
      <c r="K90" s="473"/>
      <c r="L90" s="473"/>
      <c r="M90" s="238"/>
      <c r="N90" s="231"/>
      <c r="O90" s="232"/>
      <c r="P90" s="239"/>
    </row>
    <row r="91" spans="1:26" s="171" customFormat="1" ht="24" customHeight="1">
      <c r="A91" s="187" t="s">
        <v>115</v>
      </c>
      <c r="B91" s="472">
        <f>'Names of Bidder'!$D$30</f>
        <v>0</v>
      </c>
      <c r="C91" s="472"/>
      <c r="D91" s="291"/>
      <c r="E91" s="174"/>
      <c r="F91" s="188"/>
      <c r="G91" s="174"/>
      <c r="H91" s="221"/>
      <c r="I91" s="334" t="str">
        <f>"Designation   : "</f>
        <v xml:space="preserve">Designation   : </v>
      </c>
      <c r="J91" s="473">
        <f>'Names of Bidder'!$D$27</f>
        <v>0</v>
      </c>
      <c r="K91" s="473"/>
      <c r="L91" s="473"/>
      <c r="M91" s="238"/>
      <c r="N91" s="231"/>
      <c r="O91" s="232"/>
      <c r="P91" s="239"/>
    </row>
    <row r="92" spans="1:26" s="171" customFormat="1" ht="33.6" customHeight="1">
      <c r="A92" s="101"/>
      <c r="B92" s="101"/>
      <c r="C92" s="221"/>
      <c r="D92" s="101"/>
      <c r="E92" s="174"/>
      <c r="F92" s="173"/>
      <c r="G92" s="174"/>
      <c r="H92" s="221"/>
      <c r="I92" s="329"/>
      <c r="J92" s="101"/>
      <c r="K92" s="469"/>
      <c r="L92" s="469"/>
      <c r="M92" s="469"/>
      <c r="N92" s="231"/>
      <c r="O92" s="232"/>
      <c r="P92" s="239"/>
    </row>
    <row r="93" spans="1:26" s="171" customFormat="1" ht="33.6" customHeight="1">
      <c r="A93" s="101"/>
      <c r="B93" s="101"/>
      <c r="C93" s="216"/>
      <c r="D93" s="101"/>
      <c r="E93" s="174"/>
      <c r="F93" s="101"/>
      <c r="G93" s="174"/>
      <c r="H93" s="216"/>
      <c r="I93" s="329"/>
      <c r="J93" s="101"/>
      <c r="K93" s="101"/>
      <c r="L93" s="191"/>
      <c r="M93" s="253"/>
      <c r="N93" s="231"/>
      <c r="O93" s="232"/>
      <c r="P93" s="239"/>
    </row>
  </sheetData>
  <sheetProtection algorithmName="SHA-512" hashValue="gCEKM0fZToFKALsfdS3lgzBEorWSTyByqVvFRFRPmL8/kHKqLHJB8ct0JL2pObQCVgclddadGKxWLr57l1etnA==" saltValue="CWSfdR/kMAmanXIGxSfmxg==" spinCount="100000" sheet="1" formatCells="0" formatColumns="0" formatRows="0" selectLockedCells="1" sort="0"/>
  <customSheetViews>
    <customSheetView guid="{A6F13BD3-B96C-452C-968D-78F6E5959979}" scale="70" showPageBreaks="1" fitToPage="1" printArea="1" hiddenColumns="1" view="pageBreakPreview">
      <selection activeCell="I18" sqref="I18"/>
      <pageMargins left="0" right="0" top="0" bottom="0" header="0" footer="0"/>
      <pageSetup scale="56" fitToHeight="0" orientation="landscape" r:id="rId1"/>
      <headerFooter alignWithMargins="0">
        <oddFooter>&amp;R&amp;"Book Antiqua,Bold"&amp;10Schedule-4/ Page &amp;P of &amp;N</oddFooter>
      </headerFooter>
    </customSheetView>
    <customSheetView guid="{1A69D62F-E881-40D6-8A9A-90D0B2FD17F9}" scale="70" showPageBreaks="1" fitToPage="1" printArea="1" hiddenColumns="1" view="pageBreakPreview">
      <selection activeCell="I18" sqref="I18"/>
      <pageMargins left="0" right="0" top="0" bottom="0" header="0" footer="0"/>
      <pageSetup scale="56" fitToHeight="0" orientation="landscape" r:id="rId2"/>
      <headerFooter alignWithMargins="0">
        <oddFooter>&amp;R&amp;"Book Antiqua,Bold"&amp;10Schedule-4/ Page &amp;P of &amp;N</oddFooter>
      </headerFooter>
    </customSheetView>
    <customSheetView guid="{92E4643E-E153-4A15-ADC8-B3E5FA86113E}" scale="70" showPageBreaks="1" fitToPage="1" printArea="1" hiddenColumns="1" view="pageBreakPreview">
      <selection activeCell="I18" sqref="I18"/>
      <pageMargins left="0" right="0" top="0" bottom="0" header="0" footer="0"/>
      <pageSetup scale="56" fitToHeight="0" orientation="landscape" r:id="rId3"/>
      <headerFooter alignWithMargins="0">
        <oddFooter>&amp;R&amp;"Book Antiqua,Bold"&amp;10Schedule-4/ Page &amp;P of &amp;N</oddFooter>
      </headerFooter>
    </customSheetView>
  </customSheetViews>
  <mergeCells count="27">
    <mergeCell ref="A74:A75"/>
    <mergeCell ref="B74:B75"/>
    <mergeCell ref="R85:S85"/>
    <mergeCell ref="P86:S86"/>
    <mergeCell ref="A3:M3"/>
    <mergeCell ref="B88:L88"/>
    <mergeCell ref="A15:K15"/>
    <mergeCell ref="A65:K65"/>
    <mergeCell ref="A83:K83"/>
    <mergeCell ref="P85:Q85"/>
    <mergeCell ref="A4:L4"/>
    <mergeCell ref="A85:J85"/>
    <mergeCell ref="A86:J86"/>
    <mergeCell ref="B8:C8"/>
    <mergeCell ref="B9:C9"/>
    <mergeCell ref="A81:A82"/>
    <mergeCell ref="B81:B82"/>
    <mergeCell ref="A68:A69"/>
    <mergeCell ref="A72:A73"/>
    <mergeCell ref="K92:M92"/>
    <mergeCell ref="B10:C10"/>
    <mergeCell ref="B11:C11"/>
    <mergeCell ref="B90:C90"/>
    <mergeCell ref="B91:C91"/>
    <mergeCell ref="J90:L90"/>
    <mergeCell ref="J91:L91"/>
    <mergeCell ref="B72:B73"/>
  </mergeCells>
  <conditionalFormatting sqref="E17:E18 E20 E22 E24:E25 E27 E29:E30 E32:E35 E37 E39:E41 E43 E46:E47 E49:E50 E52 E54 E56 E58 E60 E62 E64">
    <cfRule type="expression" dxfId="37" priority="1126" stopIfTrue="1">
      <formula>#REF!&gt;0</formula>
    </cfRule>
  </conditionalFormatting>
  <conditionalFormatting sqref="E67">
    <cfRule type="expression" dxfId="36" priority="46" stopIfTrue="1">
      <formula>#REF!&gt;0</formula>
    </cfRule>
  </conditionalFormatting>
  <conditionalFormatting sqref="E69">
    <cfRule type="expression" dxfId="35" priority="2" stopIfTrue="1">
      <formula>#REF!&gt;0</formula>
    </cfRule>
  </conditionalFormatting>
  <conditionalFormatting sqref="E71">
    <cfRule type="expression" dxfId="34" priority="42" stopIfTrue="1">
      <formula>#REF!&gt;0</formula>
    </cfRule>
  </conditionalFormatting>
  <conditionalFormatting sqref="E73">
    <cfRule type="expression" dxfId="33" priority="38" stopIfTrue="1">
      <formula>#REF!&gt;0</formula>
    </cfRule>
  </conditionalFormatting>
  <conditionalFormatting sqref="E75:E77">
    <cfRule type="expression" dxfId="32" priority="32" stopIfTrue="1">
      <formula>#REF!&gt;0</formula>
    </cfRule>
  </conditionalFormatting>
  <conditionalFormatting sqref="E79:E80">
    <cfRule type="expression" dxfId="31" priority="4" stopIfTrue="1">
      <formula>#REF!&gt;0</formula>
    </cfRule>
  </conditionalFormatting>
  <conditionalFormatting sqref="E82">
    <cfRule type="expression" dxfId="30" priority="20" stopIfTrue="1">
      <formula>#REF!&gt;0</formula>
    </cfRule>
  </conditionalFormatting>
  <conditionalFormatting sqref="G17:G18 G20 G22 G24:G25 G27 G29:G30 G32:G35 G37 G39:G41 G43 G46:G47 G49:G50 G52 G54 G56 G58 G60 G62 G64">
    <cfRule type="expression" dxfId="29" priority="48" stopIfTrue="1">
      <formula>#REF!&gt;0</formula>
    </cfRule>
  </conditionalFormatting>
  <conditionalFormatting sqref="G67">
    <cfRule type="expression" dxfId="28" priority="45" stopIfTrue="1">
      <formula>#REF!&gt;0</formula>
    </cfRule>
  </conditionalFormatting>
  <conditionalFormatting sqref="G69">
    <cfRule type="expression" dxfId="27" priority="1" stopIfTrue="1">
      <formula>#REF!&gt;0</formula>
    </cfRule>
  </conditionalFormatting>
  <conditionalFormatting sqref="G71">
    <cfRule type="expression" dxfId="26" priority="41" stopIfTrue="1">
      <formula>#REF!&gt;0</formula>
    </cfRule>
  </conditionalFormatting>
  <conditionalFormatting sqref="G73">
    <cfRule type="expression" dxfId="25" priority="37" stopIfTrue="1">
      <formula>#REF!&gt;0</formula>
    </cfRule>
  </conditionalFormatting>
  <conditionalFormatting sqref="G75:G77">
    <cfRule type="expression" dxfId="24" priority="31" stopIfTrue="1">
      <formula>#REF!&gt;0</formula>
    </cfRule>
  </conditionalFormatting>
  <conditionalFormatting sqref="G79:G80">
    <cfRule type="expression" dxfId="23" priority="3" stopIfTrue="1">
      <formula>#REF!&gt;0</formula>
    </cfRule>
  </conditionalFormatting>
  <conditionalFormatting sqref="G82">
    <cfRule type="expression" dxfId="22" priority="19" stopIfTrue="1">
      <formula>#REF!&gt;0</formula>
    </cfRule>
  </conditionalFormatting>
  <conditionalFormatting sqref="K85">
    <cfRule type="expression" dxfId="21" priority="1127" stopIfTrue="1">
      <formula>#REF!&gt;0</formula>
    </cfRule>
  </conditionalFormatting>
  <dataValidations count="4">
    <dataValidation type="whole" operator="greaterThan" allowBlank="1" showInputMessage="1" showErrorMessage="1" error="Enter only Numeric Value greater than zero or leave the cell blank !" sqref="WVS983124 K65620 JG65620 TC65620 ACY65620 AMU65620 AWQ65620 BGM65620 BQI65620 CAE65620 CKA65620 CTW65620 DDS65620 DNO65620 DXK65620 EHG65620 ERC65620 FAY65620 FKU65620 FUQ65620 GEM65620 GOI65620 GYE65620 HIA65620 HRW65620 IBS65620 ILO65620 IVK65620 JFG65620 JPC65620 JYY65620 KIU65620 KSQ65620 LCM65620 LMI65620 LWE65620 MGA65620 MPW65620 MZS65620 NJO65620 NTK65620 ODG65620 ONC65620 OWY65620 PGU65620 PQQ65620 QAM65620 QKI65620 QUE65620 REA65620 RNW65620 RXS65620 SHO65620 SRK65620 TBG65620 TLC65620 TUY65620 UEU65620 UOQ65620 UYM65620 VII65620 VSE65620 WCA65620 WLW65620 WVS65620 K131156 JG131156 TC131156 ACY131156 AMU131156 AWQ131156 BGM131156 BQI131156 CAE131156 CKA131156 CTW131156 DDS131156 DNO131156 DXK131156 EHG131156 ERC131156 FAY131156 FKU131156 FUQ131156 GEM131156 GOI131156 GYE131156 HIA131156 HRW131156 IBS131156 ILO131156 IVK131156 JFG131156 JPC131156 JYY131156 KIU131156 KSQ131156 LCM131156 LMI131156 LWE131156 MGA131156 MPW131156 MZS131156 NJO131156 NTK131156 ODG131156 ONC131156 OWY131156 PGU131156 PQQ131156 QAM131156 QKI131156 QUE131156 REA131156 RNW131156 RXS131156 SHO131156 SRK131156 TBG131156 TLC131156 TUY131156 UEU131156 UOQ131156 UYM131156 VII131156 VSE131156 WCA131156 WLW131156 WVS131156 K196692 JG196692 TC196692 ACY196692 AMU196692 AWQ196692 BGM196692 BQI196692 CAE196692 CKA196692 CTW196692 DDS196692 DNO196692 DXK196692 EHG196692 ERC196692 FAY196692 FKU196692 FUQ196692 GEM196692 GOI196692 GYE196692 HIA196692 HRW196692 IBS196692 ILO196692 IVK196692 JFG196692 JPC196692 JYY196692 KIU196692 KSQ196692 LCM196692 LMI196692 LWE196692 MGA196692 MPW196692 MZS196692 NJO196692 NTK196692 ODG196692 ONC196692 OWY196692 PGU196692 PQQ196692 QAM196692 QKI196692 QUE196692 REA196692 RNW196692 RXS196692 SHO196692 SRK196692 TBG196692 TLC196692 TUY196692 UEU196692 UOQ196692 UYM196692 VII196692 VSE196692 WCA196692 WLW196692 WVS196692 K262228 JG262228 TC262228 ACY262228 AMU262228 AWQ262228 BGM262228 BQI262228 CAE262228 CKA262228 CTW262228 DDS262228 DNO262228 DXK262228 EHG262228 ERC262228 FAY262228 FKU262228 FUQ262228 GEM262228 GOI262228 GYE262228 HIA262228 HRW262228 IBS262228 ILO262228 IVK262228 JFG262228 JPC262228 JYY262228 KIU262228 KSQ262228 LCM262228 LMI262228 LWE262228 MGA262228 MPW262228 MZS262228 NJO262228 NTK262228 ODG262228 ONC262228 OWY262228 PGU262228 PQQ262228 QAM262228 QKI262228 QUE262228 REA262228 RNW262228 RXS262228 SHO262228 SRK262228 TBG262228 TLC262228 TUY262228 UEU262228 UOQ262228 UYM262228 VII262228 VSE262228 WCA262228 WLW262228 WVS262228 K327764 JG327764 TC327764 ACY327764 AMU327764 AWQ327764 BGM327764 BQI327764 CAE327764 CKA327764 CTW327764 DDS327764 DNO327764 DXK327764 EHG327764 ERC327764 FAY327764 FKU327764 FUQ327764 GEM327764 GOI327764 GYE327764 HIA327764 HRW327764 IBS327764 ILO327764 IVK327764 JFG327764 JPC327764 JYY327764 KIU327764 KSQ327764 LCM327764 LMI327764 LWE327764 MGA327764 MPW327764 MZS327764 NJO327764 NTK327764 ODG327764 ONC327764 OWY327764 PGU327764 PQQ327764 QAM327764 QKI327764 QUE327764 REA327764 RNW327764 RXS327764 SHO327764 SRK327764 TBG327764 TLC327764 TUY327764 UEU327764 UOQ327764 UYM327764 VII327764 VSE327764 WCA327764 WLW327764 WVS327764 K393300 JG393300 TC393300 ACY393300 AMU393300 AWQ393300 BGM393300 BQI393300 CAE393300 CKA393300 CTW393300 DDS393300 DNO393300 DXK393300 EHG393300 ERC393300 FAY393300 FKU393300 FUQ393300 GEM393300 GOI393300 GYE393300 HIA393300 HRW393300 IBS393300 ILO393300 IVK393300 JFG393300 JPC393300 JYY393300 KIU393300 KSQ393300 LCM393300 LMI393300 LWE393300 MGA393300 MPW393300 MZS393300 NJO393300 NTK393300 ODG393300 ONC393300 OWY393300 PGU393300 PQQ393300 QAM393300 QKI393300 QUE393300 REA393300 RNW393300 RXS393300 SHO393300 SRK393300 TBG393300 TLC393300 TUY393300 UEU393300 UOQ393300 UYM393300 VII393300 VSE393300 WCA393300 WLW393300 WVS393300 K458836 JG458836 TC458836 ACY458836 AMU458836 AWQ458836 BGM458836 BQI458836 CAE458836 CKA458836 CTW458836 DDS458836 DNO458836 DXK458836 EHG458836 ERC458836 FAY458836 FKU458836 FUQ458836 GEM458836 GOI458836 GYE458836 HIA458836 HRW458836 IBS458836 ILO458836 IVK458836 JFG458836 JPC458836 JYY458836 KIU458836 KSQ458836 LCM458836 LMI458836 LWE458836 MGA458836 MPW458836 MZS458836 NJO458836 NTK458836 ODG458836 ONC458836 OWY458836 PGU458836 PQQ458836 QAM458836 QKI458836 QUE458836 REA458836 RNW458836 RXS458836 SHO458836 SRK458836 TBG458836 TLC458836 TUY458836 UEU458836 UOQ458836 UYM458836 VII458836 VSE458836 WCA458836 WLW458836 WVS458836 K524372 JG524372 TC524372 ACY524372 AMU524372 AWQ524372 BGM524372 BQI524372 CAE524372 CKA524372 CTW524372 DDS524372 DNO524372 DXK524372 EHG524372 ERC524372 FAY524372 FKU524372 FUQ524372 GEM524372 GOI524372 GYE524372 HIA524372 HRW524372 IBS524372 ILO524372 IVK524372 JFG524372 JPC524372 JYY524372 KIU524372 KSQ524372 LCM524372 LMI524372 LWE524372 MGA524372 MPW524372 MZS524372 NJO524372 NTK524372 ODG524372 ONC524372 OWY524372 PGU524372 PQQ524372 QAM524372 QKI524372 QUE524372 REA524372 RNW524372 RXS524372 SHO524372 SRK524372 TBG524372 TLC524372 TUY524372 UEU524372 UOQ524372 UYM524372 VII524372 VSE524372 WCA524372 WLW524372 WVS524372 K589908 JG589908 TC589908 ACY589908 AMU589908 AWQ589908 BGM589908 BQI589908 CAE589908 CKA589908 CTW589908 DDS589908 DNO589908 DXK589908 EHG589908 ERC589908 FAY589908 FKU589908 FUQ589908 GEM589908 GOI589908 GYE589908 HIA589908 HRW589908 IBS589908 ILO589908 IVK589908 JFG589908 JPC589908 JYY589908 KIU589908 KSQ589908 LCM589908 LMI589908 LWE589908 MGA589908 MPW589908 MZS589908 NJO589908 NTK589908 ODG589908 ONC589908 OWY589908 PGU589908 PQQ589908 QAM589908 QKI589908 QUE589908 REA589908 RNW589908 RXS589908 SHO589908 SRK589908 TBG589908 TLC589908 TUY589908 UEU589908 UOQ589908 UYM589908 VII589908 VSE589908 WCA589908 WLW589908 WVS589908 K655444 JG655444 TC655444 ACY655444 AMU655444 AWQ655444 BGM655444 BQI655444 CAE655444 CKA655444 CTW655444 DDS655444 DNO655444 DXK655444 EHG655444 ERC655444 FAY655444 FKU655444 FUQ655444 GEM655444 GOI655444 GYE655444 HIA655444 HRW655444 IBS655444 ILO655444 IVK655444 JFG655444 JPC655444 JYY655444 KIU655444 KSQ655444 LCM655444 LMI655444 LWE655444 MGA655444 MPW655444 MZS655444 NJO655444 NTK655444 ODG655444 ONC655444 OWY655444 PGU655444 PQQ655444 QAM655444 QKI655444 QUE655444 REA655444 RNW655444 RXS655444 SHO655444 SRK655444 TBG655444 TLC655444 TUY655444 UEU655444 UOQ655444 UYM655444 VII655444 VSE655444 WCA655444 WLW655444 WVS655444 K720980 JG720980 TC720980 ACY720980 AMU720980 AWQ720980 BGM720980 BQI720980 CAE720980 CKA720980 CTW720980 DDS720980 DNO720980 DXK720980 EHG720980 ERC720980 FAY720980 FKU720980 FUQ720980 GEM720980 GOI720980 GYE720980 HIA720980 HRW720980 IBS720980 ILO720980 IVK720980 JFG720980 JPC720980 JYY720980 KIU720980 KSQ720980 LCM720980 LMI720980 LWE720980 MGA720980 MPW720980 MZS720980 NJO720980 NTK720980 ODG720980 ONC720980 OWY720980 PGU720980 PQQ720980 QAM720980 QKI720980 QUE720980 REA720980 RNW720980 RXS720980 SHO720980 SRK720980 TBG720980 TLC720980 TUY720980 UEU720980 UOQ720980 UYM720980 VII720980 VSE720980 WCA720980 WLW720980 WVS720980 K786516 JG786516 TC786516 ACY786516 AMU786516 AWQ786516 BGM786516 BQI786516 CAE786516 CKA786516 CTW786516 DDS786516 DNO786516 DXK786516 EHG786516 ERC786516 FAY786516 FKU786516 FUQ786516 GEM786516 GOI786516 GYE786516 HIA786516 HRW786516 IBS786516 ILO786516 IVK786516 JFG786516 JPC786516 JYY786516 KIU786516 KSQ786516 LCM786516 LMI786516 LWE786516 MGA786516 MPW786516 MZS786516 NJO786516 NTK786516 ODG786516 ONC786516 OWY786516 PGU786516 PQQ786516 QAM786516 QKI786516 QUE786516 REA786516 RNW786516 RXS786516 SHO786516 SRK786516 TBG786516 TLC786516 TUY786516 UEU786516 UOQ786516 UYM786516 VII786516 VSE786516 WCA786516 WLW786516 WVS786516 K852052 JG852052 TC852052 ACY852052 AMU852052 AWQ852052 BGM852052 BQI852052 CAE852052 CKA852052 CTW852052 DDS852052 DNO852052 DXK852052 EHG852052 ERC852052 FAY852052 FKU852052 FUQ852052 GEM852052 GOI852052 GYE852052 HIA852052 HRW852052 IBS852052 ILO852052 IVK852052 JFG852052 JPC852052 JYY852052 KIU852052 KSQ852052 LCM852052 LMI852052 LWE852052 MGA852052 MPW852052 MZS852052 NJO852052 NTK852052 ODG852052 ONC852052 OWY852052 PGU852052 PQQ852052 QAM852052 QKI852052 QUE852052 REA852052 RNW852052 RXS852052 SHO852052 SRK852052 TBG852052 TLC852052 TUY852052 UEU852052 UOQ852052 UYM852052 VII852052 VSE852052 WCA852052 WLW852052 WVS852052 K917588 JG917588 TC917588 ACY917588 AMU917588 AWQ917588 BGM917588 BQI917588 CAE917588 CKA917588 CTW917588 DDS917588 DNO917588 DXK917588 EHG917588 ERC917588 FAY917588 FKU917588 FUQ917588 GEM917588 GOI917588 GYE917588 HIA917588 HRW917588 IBS917588 ILO917588 IVK917588 JFG917588 JPC917588 JYY917588 KIU917588 KSQ917588 LCM917588 LMI917588 LWE917588 MGA917588 MPW917588 MZS917588 NJO917588 NTK917588 ODG917588 ONC917588 OWY917588 PGU917588 PQQ917588 QAM917588 QKI917588 QUE917588 REA917588 RNW917588 RXS917588 SHO917588 SRK917588 TBG917588 TLC917588 TUY917588 UEU917588 UOQ917588 UYM917588 VII917588 VSE917588 WCA917588 WLW917588 WVS917588 K983124 JG983124 TC983124 ACY983124 AMU983124 AWQ983124 BGM983124 BQI983124 CAE983124 CKA983124 CTW983124 DDS983124 DNO983124 DXK983124 EHG983124 ERC983124 FAY983124 FKU983124 FUQ983124 GEM983124 GOI983124 GYE983124 HIA983124 HRW983124 IBS983124 ILO983124 IVK983124 JFG983124 JPC983124 JYY983124 KIU983124 KSQ983124 LCM983124 LMI983124 LWE983124 MGA983124 MPW983124 MZS983124 NJO983124 NTK983124 ODG983124 ONC983124 OWY983124 PGU983124 PQQ983124 QAM983124 QKI983124 QUE983124 REA983124 RNW983124 RXS983124 SHO983124 SRK983124 TBG983124 TLC983124 TUY983124 UEU983124 UOQ983124 UYM983124 VII983124 VSE983124 WCA983124 WLW983124 TC16:TC64 ACY16:ACY64 AMU16:AMU64 AWQ16:AWQ64 BGM16:BGM64 BQI16:BQI64 CAE16:CAE64 CKA16:CKA64 CTW16:CTW64 DDS16:DDS64 DNO16:DNO64 DXK16:DXK64 EHG16:EHG64 ERC16:ERC64 FAY16:FAY64 FKU16:FKU64 FUQ16:FUQ64 GEM16:GEM64 GOI16:GOI64 GYE16:GYE64 HIA16:HIA64 HRW16:HRW64 IBS16:IBS64 ILO16:ILO64 IVK16:IVK64 JFG16:JFG64 JPC16:JPC64 JYY16:JYY64 KIU16:KIU64 KSQ16:KSQ64 LCM16:LCM64 LMI16:LMI64 LWE16:LWE64 MGA16:MGA64 MPW16:MPW64 MZS16:MZS64 NJO16:NJO64 NTK16:NTK64 ODG16:ODG64 ONC16:ONC64 OWY16:OWY64 PGU16:PGU64 PQQ16:PQQ64 QAM16:QAM64 QKI16:QKI64 QUE16:QUE64 REA16:REA64 RNW16:RNW64 RXS16:RXS64 SHO16:SHO64 SRK16:SRK64 TBG16:TBG64 TLC16:TLC64 TUY16:TUY64 UEU16:UEU64 UOQ16:UOQ64 UYM16:UYM64 VII16:VII64 VSE16:VSE64 WCA16:WCA64 WLW16:WLW64 JG16:JG64 WVS16:WVS64 WVS67:WVS82 TC67:TC82 ACY67:ACY82 AMU67:AMU82 AWQ67:AWQ82 BGM67:BGM82 BQI67:BQI82 CAE67:CAE82 CKA67:CKA82 CTW67:CTW82 DDS67:DDS82 DNO67:DNO82 DXK67:DXK82 EHG67:EHG82 ERC67:ERC82 FAY67:FAY82 FKU67:FKU82 FUQ67:FUQ82 GEM67:GEM82 GOI67:GOI82 GYE67:GYE82 HIA67:HIA82 HRW67:HRW82 IBS67:IBS82 ILO67:ILO82 IVK67:IVK82 JFG67:JFG82 JPC67:JPC82 JYY67:JYY82 KIU67:KIU82 KSQ67:KSQ82 LCM67:LCM82 LMI67:LMI82 LWE67:LWE82 MGA67:MGA82 MPW67:MPW82 MZS67:MZS82 NJO67:NJO82 NTK67:NTK82 ODG67:ODG82 ONC67:ONC82 OWY67:OWY82 PGU67:PGU82 PQQ67:PQQ82 QAM67:QAM82 QKI67:QKI82 QUE67:QUE82 REA67:REA82 RNW67:RNW82 RXS67:RXS82 SHO67:SHO82 SRK67:SRK82 TBG67:TBG82 TLC67:TLC82 TUY67:TUY82 UEU67:UEU82 UOQ67:UOQ82 UYM67:UYM82 VII67:VII82 VSE67:VSE82 WCA67:WCA82 WLW67:WLW82 JG67:JG82" xr:uid="{00000000-0002-0000-0500-000000000000}">
      <formula1>0</formula1>
    </dataValidation>
    <dataValidation type="list" operator="greaterThan" allowBlank="1" showInputMessage="1" showErrorMessage="1" sqref="WVO983124 G65620 JC65620 SY65620 ACU65620 AMQ65620 AWM65620 BGI65620 BQE65620 CAA65620 CJW65620 CTS65620 DDO65620 DNK65620 DXG65620 EHC65620 EQY65620 FAU65620 FKQ65620 FUM65620 GEI65620 GOE65620 GYA65620 HHW65620 HRS65620 IBO65620 ILK65620 IVG65620 JFC65620 JOY65620 JYU65620 KIQ65620 KSM65620 LCI65620 LME65620 LWA65620 MFW65620 MPS65620 MZO65620 NJK65620 NTG65620 ODC65620 OMY65620 OWU65620 PGQ65620 PQM65620 QAI65620 QKE65620 QUA65620 RDW65620 RNS65620 RXO65620 SHK65620 SRG65620 TBC65620 TKY65620 TUU65620 UEQ65620 UOM65620 UYI65620 VIE65620 VSA65620 WBW65620 WLS65620 WVO65620 G131156 JC131156 SY131156 ACU131156 AMQ131156 AWM131156 BGI131156 BQE131156 CAA131156 CJW131156 CTS131156 DDO131156 DNK131156 DXG131156 EHC131156 EQY131156 FAU131156 FKQ131156 FUM131156 GEI131156 GOE131156 GYA131156 HHW131156 HRS131156 IBO131156 ILK131156 IVG131156 JFC131156 JOY131156 JYU131156 KIQ131156 KSM131156 LCI131156 LME131156 LWA131156 MFW131156 MPS131156 MZO131156 NJK131156 NTG131156 ODC131156 OMY131156 OWU131156 PGQ131156 PQM131156 QAI131156 QKE131156 QUA131156 RDW131156 RNS131156 RXO131156 SHK131156 SRG131156 TBC131156 TKY131156 TUU131156 UEQ131156 UOM131156 UYI131156 VIE131156 VSA131156 WBW131156 WLS131156 WVO131156 G196692 JC196692 SY196692 ACU196692 AMQ196692 AWM196692 BGI196692 BQE196692 CAA196692 CJW196692 CTS196692 DDO196692 DNK196692 DXG196692 EHC196692 EQY196692 FAU196692 FKQ196692 FUM196692 GEI196692 GOE196692 GYA196692 HHW196692 HRS196692 IBO196692 ILK196692 IVG196692 JFC196692 JOY196692 JYU196692 KIQ196692 KSM196692 LCI196692 LME196692 LWA196692 MFW196692 MPS196692 MZO196692 NJK196692 NTG196692 ODC196692 OMY196692 OWU196692 PGQ196692 PQM196692 QAI196692 QKE196692 QUA196692 RDW196692 RNS196692 RXO196692 SHK196692 SRG196692 TBC196692 TKY196692 TUU196692 UEQ196692 UOM196692 UYI196692 VIE196692 VSA196692 WBW196692 WLS196692 WVO196692 G262228 JC262228 SY262228 ACU262228 AMQ262228 AWM262228 BGI262228 BQE262228 CAA262228 CJW262228 CTS262228 DDO262228 DNK262228 DXG262228 EHC262228 EQY262228 FAU262228 FKQ262228 FUM262228 GEI262228 GOE262228 GYA262228 HHW262228 HRS262228 IBO262228 ILK262228 IVG262228 JFC262228 JOY262228 JYU262228 KIQ262228 KSM262228 LCI262228 LME262228 LWA262228 MFW262228 MPS262228 MZO262228 NJK262228 NTG262228 ODC262228 OMY262228 OWU262228 PGQ262228 PQM262228 QAI262228 QKE262228 QUA262228 RDW262228 RNS262228 RXO262228 SHK262228 SRG262228 TBC262228 TKY262228 TUU262228 UEQ262228 UOM262228 UYI262228 VIE262228 VSA262228 WBW262228 WLS262228 WVO262228 G327764 JC327764 SY327764 ACU327764 AMQ327764 AWM327764 BGI327764 BQE327764 CAA327764 CJW327764 CTS327764 DDO327764 DNK327764 DXG327764 EHC327764 EQY327764 FAU327764 FKQ327764 FUM327764 GEI327764 GOE327764 GYA327764 HHW327764 HRS327764 IBO327764 ILK327764 IVG327764 JFC327764 JOY327764 JYU327764 KIQ327764 KSM327764 LCI327764 LME327764 LWA327764 MFW327764 MPS327764 MZO327764 NJK327764 NTG327764 ODC327764 OMY327764 OWU327764 PGQ327764 PQM327764 QAI327764 QKE327764 QUA327764 RDW327764 RNS327764 RXO327764 SHK327764 SRG327764 TBC327764 TKY327764 TUU327764 UEQ327764 UOM327764 UYI327764 VIE327764 VSA327764 WBW327764 WLS327764 WVO327764 G393300 JC393300 SY393300 ACU393300 AMQ393300 AWM393300 BGI393300 BQE393300 CAA393300 CJW393300 CTS393300 DDO393300 DNK393300 DXG393300 EHC393300 EQY393300 FAU393300 FKQ393300 FUM393300 GEI393300 GOE393300 GYA393300 HHW393300 HRS393300 IBO393300 ILK393300 IVG393300 JFC393300 JOY393300 JYU393300 KIQ393300 KSM393300 LCI393300 LME393300 LWA393300 MFW393300 MPS393300 MZO393300 NJK393300 NTG393300 ODC393300 OMY393300 OWU393300 PGQ393300 PQM393300 QAI393300 QKE393300 QUA393300 RDW393300 RNS393300 RXO393300 SHK393300 SRG393300 TBC393300 TKY393300 TUU393300 UEQ393300 UOM393300 UYI393300 VIE393300 VSA393300 WBW393300 WLS393300 WVO393300 G458836 JC458836 SY458836 ACU458836 AMQ458836 AWM458836 BGI458836 BQE458836 CAA458836 CJW458836 CTS458836 DDO458836 DNK458836 DXG458836 EHC458836 EQY458836 FAU458836 FKQ458836 FUM458836 GEI458836 GOE458836 GYA458836 HHW458836 HRS458836 IBO458836 ILK458836 IVG458836 JFC458836 JOY458836 JYU458836 KIQ458836 KSM458836 LCI458836 LME458836 LWA458836 MFW458836 MPS458836 MZO458836 NJK458836 NTG458836 ODC458836 OMY458836 OWU458836 PGQ458836 PQM458836 QAI458836 QKE458836 QUA458836 RDW458836 RNS458836 RXO458836 SHK458836 SRG458836 TBC458836 TKY458836 TUU458836 UEQ458836 UOM458836 UYI458836 VIE458836 VSA458836 WBW458836 WLS458836 WVO458836 G524372 JC524372 SY524372 ACU524372 AMQ524372 AWM524372 BGI524372 BQE524372 CAA524372 CJW524372 CTS524372 DDO524372 DNK524372 DXG524372 EHC524372 EQY524372 FAU524372 FKQ524372 FUM524372 GEI524372 GOE524372 GYA524372 HHW524372 HRS524372 IBO524372 ILK524372 IVG524372 JFC524372 JOY524372 JYU524372 KIQ524372 KSM524372 LCI524372 LME524372 LWA524372 MFW524372 MPS524372 MZO524372 NJK524372 NTG524372 ODC524372 OMY524372 OWU524372 PGQ524372 PQM524372 QAI524372 QKE524372 QUA524372 RDW524372 RNS524372 RXO524372 SHK524372 SRG524372 TBC524372 TKY524372 TUU524372 UEQ524372 UOM524372 UYI524372 VIE524372 VSA524372 WBW524372 WLS524372 WVO524372 G589908 JC589908 SY589908 ACU589908 AMQ589908 AWM589908 BGI589908 BQE589908 CAA589908 CJW589908 CTS589908 DDO589908 DNK589908 DXG589908 EHC589908 EQY589908 FAU589908 FKQ589908 FUM589908 GEI589908 GOE589908 GYA589908 HHW589908 HRS589908 IBO589908 ILK589908 IVG589908 JFC589908 JOY589908 JYU589908 KIQ589908 KSM589908 LCI589908 LME589908 LWA589908 MFW589908 MPS589908 MZO589908 NJK589908 NTG589908 ODC589908 OMY589908 OWU589908 PGQ589908 PQM589908 QAI589908 QKE589908 QUA589908 RDW589908 RNS589908 RXO589908 SHK589908 SRG589908 TBC589908 TKY589908 TUU589908 UEQ589908 UOM589908 UYI589908 VIE589908 VSA589908 WBW589908 WLS589908 WVO589908 G655444 JC655444 SY655444 ACU655444 AMQ655444 AWM655444 BGI655444 BQE655444 CAA655444 CJW655444 CTS655444 DDO655444 DNK655444 DXG655444 EHC655444 EQY655444 FAU655444 FKQ655444 FUM655444 GEI655444 GOE655444 GYA655444 HHW655444 HRS655444 IBO655444 ILK655444 IVG655444 JFC655444 JOY655444 JYU655444 KIQ655444 KSM655444 LCI655444 LME655444 LWA655444 MFW655444 MPS655444 MZO655444 NJK655444 NTG655444 ODC655444 OMY655444 OWU655444 PGQ655444 PQM655444 QAI655444 QKE655444 QUA655444 RDW655444 RNS655444 RXO655444 SHK655444 SRG655444 TBC655444 TKY655444 TUU655444 UEQ655444 UOM655444 UYI655444 VIE655444 VSA655444 WBW655444 WLS655444 WVO655444 G720980 JC720980 SY720980 ACU720980 AMQ720980 AWM720980 BGI720980 BQE720980 CAA720980 CJW720980 CTS720980 DDO720980 DNK720980 DXG720980 EHC720980 EQY720980 FAU720980 FKQ720980 FUM720980 GEI720980 GOE720980 GYA720980 HHW720980 HRS720980 IBO720980 ILK720980 IVG720980 JFC720980 JOY720980 JYU720980 KIQ720980 KSM720980 LCI720980 LME720980 LWA720980 MFW720980 MPS720980 MZO720980 NJK720980 NTG720980 ODC720980 OMY720980 OWU720980 PGQ720980 PQM720980 QAI720980 QKE720980 QUA720980 RDW720980 RNS720980 RXO720980 SHK720980 SRG720980 TBC720980 TKY720980 TUU720980 UEQ720980 UOM720980 UYI720980 VIE720980 VSA720980 WBW720980 WLS720980 WVO720980 G786516 JC786516 SY786516 ACU786516 AMQ786516 AWM786516 BGI786516 BQE786516 CAA786516 CJW786516 CTS786516 DDO786516 DNK786516 DXG786516 EHC786516 EQY786516 FAU786516 FKQ786516 FUM786516 GEI786516 GOE786516 GYA786516 HHW786516 HRS786516 IBO786516 ILK786516 IVG786516 JFC786516 JOY786516 JYU786516 KIQ786516 KSM786516 LCI786516 LME786516 LWA786516 MFW786516 MPS786516 MZO786516 NJK786516 NTG786516 ODC786516 OMY786516 OWU786516 PGQ786516 PQM786516 QAI786516 QKE786516 QUA786516 RDW786516 RNS786516 RXO786516 SHK786516 SRG786516 TBC786516 TKY786516 TUU786516 UEQ786516 UOM786516 UYI786516 VIE786516 VSA786516 WBW786516 WLS786516 WVO786516 G852052 JC852052 SY852052 ACU852052 AMQ852052 AWM852052 BGI852052 BQE852052 CAA852052 CJW852052 CTS852052 DDO852052 DNK852052 DXG852052 EHC852052 EQY852052 FAU852052 FKQ852052 FUM852052 GEI852052 GOE852052 GYA852052 HHW852052 HRS852052 IBO852052 ILK852052 IVG852052 JFC852052 JOY852052 JYU852052 KIQ852052 KSM852052 LCI852052 LME852052 LWA852052 MFW852052 MPS852052 MZO852052 NJK852052 NTG852052 ODC852052 OMY852052 OWU852052 PGQ852052 PQM852052 QAI852052 QKE852052 QUA852052 RDW852052 RNS852052 RXO852052 SHK852052 SRG852052 TBC852052 TKY852052 TUU852052 UEQ852052 UOM852052 UYI852052 VIE852052 VSA852052 WBW852052 WLS852052 WVO852052 G917588 JC917588 SY917588 ACU917588 AMQ917588 AWM917588 BGI917588 BQE917588 CAA917588 CJW917588 CTS917588 DDO917588 DNK917588 DXG917588 EHC917588 EQY917588 FAU917588 FKQ917588 FUM917588 GEI917588 GOE917588 GYA917588 HHW917588 HRS917588 IBO917588 ILK917588 IVG917588 JFC917588 JOY917588 JYU917588 KIQ917588 KSM917588 LCI917588 LME917588 LWA917588 MFW917588 MPS917588 MZO917588 NJK917588 NTG917588 ODC917588 OMY917588 OWU917588 PGQ917588 PQM917588 QAI917588 QKE917588 QUA917588 RDW917588 RNS917588 RXO917588 SHK917588 SRG917588 TBC917588 TKY917588 TUU917588 UEQ917588 UOM917588 UYI917588 VIE917588 VSA917588 WBW917588 WLS917588 WVO917588 G983124 JC983124 SY983124 ACU983124 AMQ983124 AWM983124 BGI983124 BQE983124 CAA983124 CJW983124 CTS983124 DDO983124 DNK983124 DXG983124 EHC983124 EQY983124 FAU983124 FKQ983124 FUM983124 GEI983124 GOE983124 GYA983124 HHW983124 HRS983124 IBO983124 ILK983124 IVG983124 JFC983124 JOY983124 JYU983124 KIQ983124 KSM983124 LCI983124 LME983124 LWA983124 MFW983124 MPS983124 MZO983124 NJK983124 NTG983124 ODC983124 OMY983124 OWU983124 PGQ983124 PQM983124 QAI983124 QKE983124 QUA983124 RDW983124 RNS983124 RXO983124 SHK983124 SRG983124 TBC983124 TKY983124 TUU983124 UEQ983124 UOM983124 UYI983124 VIE983124 VSA983124 WBW983124 WLS983124 JC16:JC64 SY16:SY64 ACU16:ACU64 AMQ16:AMQ64 AWM16:AWM64 BGI16:BGI64 BQE16:BQE64 CAA16:CAA64 CJW16:CJW64 CTS16:CTS64 DDO16:DDO64 DNK16:DNK64 DXG16:DXG64 EHC16:EHC64 EQY16:EQY64 FAU16:FAU64 FKQ16:FKQ64 FUM16:FUM64 GEI16:GEI64 GOE16:GOE64 GYA16:GYA64 HHW16:HHW64 HRS16:HRS64 IBO16:IBO64 ILK16:ILK64 IVG16:IVG64 JFC16:JFC64 JOY16:JOY64 JYU16:JYU64 KIQ16:KIQ64 KSM16:KSM64 LCI16:LCI64 LME16:LME64 LWA16:LWA64 MFW16:MFW64 MPS16:MPS64 MZO16:MZO64 NJK16:NJK64 NTG16:NTG64 ODC16:ODC64 OMY16:OMY64 OWU16:OWU64 PGQ16:PGQ64 PQM16:PQM64 QAI16:QAI64 QKE16:QKE64 QUA16:QUA64 RDW16:RDW64 RNS16:RNS64 RXO16:RXO64 SHK16:SHK64 SRG16:SRG64 TBC16:TBC64 TKY16:TKY64 TUU16:TUU64 UEQ16:UEQ64 UOM16:UOM64 UYI16:UYI64 VIE16:VIE64 VSA16:VSA64 WBW16:WBW64 WLS16:WLS64 WVO16:WVO64 WVO67:WVO82 JC67:JC82 SY67:SY82 ACU67:ACU82 AMQ67:AMQ82 AWM67:AWM82 BGI67:BGI82 BQE67:BQE82 CAA67:CAA82 CJW67:CJW82 CTS67:CTS82 DDO67:DDO82 DNK67:DNK82 DXG67:DXG82 EHC67:EHC82 EQY67:EQY82 FAU67:FAU82 FKQ67:FKQ82 FUM67:FUM82 GEI67:GEI82 GOE67:GOE82 GYA67:GYA82 HHW67:HHW82 HRS67:HRS82 IBO67:IBO82 ILK67:ILK82 IVG67:IVG82 JFC67:JFC82 JOY67:JOY82 JYU67:JYU82 KIQ67:KIQ82 KSM67:KSM82 LCI67:LCI82 LME67:LME82 LWA67:LWA82 MFW67:MFW82 MPS67:MPS82 MZO67:MZO82 NJK67:NJK82 NTG67:NTG82 ODC67:ODC82 OMY67:OMY82 OWU67:OWU82 PGQ67:PGQ82 PQM67:PQM82 QAI67:QAI82 QKE67:QKE82 QUA67:QUA82 RDW67:RDW82 RNS67:RNS82 RXO67:RXO82 SHK67:SHK82 SRG67:SRG82 TBC67:TBC82 TKY67:TKY82 TUU67:TUU82 UEQ67:UEQ82 UOM67:UOM82 UYI67:UYI82 VIE67:VIE82 VSA67:VSA82 WBW67:WBW82 WLS67:WLS82" xr:uid="{00000000-0002-0000-0500-000001000000}">
      <formula1>"0%,5%,12%,18%,28%"</formula1>
    </dataValidation>
    <dataValidation type="whole" operator="greaterThan" allowBlank="1" showInputMessage="1" showErrorMessage="1" sqref="WVM983124 E65620 JA65620 SW65620 ACS65620 AMO65620 AWK65620 BGG65620 BQC65620 BZY65620 CJU65620 CTQ65620 DDM65620 DNI65620 DXE65620 EHA65620 EQW65620 FAS65620 FKO65620 FUK65620 GEG65620 GOC65620 GXY65620 HHU65620 HRQ65620 IBM65620 ILI65620 IVE65620 JFA65620 JOW65620 JYS65620 KIO65620 KSK65620 LCG65620 LMC65620 LVY65620 MFU65620 MPQ65620 MZM65620 NJI65620 NTE65620 ODA65620 OMW65620 OWS65620 PGO65620 PQK65620 QAG65620 QKC65620 QTY65620 RDU65620 RNQ65620 RXM65620 SHI65620 SRE65620 TBA65620 TKW65620 TUS65620 UEO65620 UOK65620 UYG65620 VIC65620 VRY65620 WBU65620 WLQ65620 WVM65620 E131156 JA131156 SW131156 ACS131156 AMO131156 AWK131156 BGG131156 BQC131156 BZY131156 CJU131156 CTQ131156 DDM131156 DNI131156 DXE131156 EHA131156 EQW131156 FAS131156 FKO131156 FUK131156 GEG131156 GOC131156 GXY131156 HHU131156 HRQ131156 IBM131156 ILI131156 IVE131156 JFA131156 JOW131156 JYS131156 KIO131156 KSK131156 LCG131156 LMC131156 LVY131156 MFU131156 MPQ131156 MZM131156 NJI131156 NTE131156 ODA131156 OMW131156 OWS131156 PGO131156 PQK131156 QAG131156 QKC131156 QTY131156 RDU131156 RNQ131156 RXM131156 SHI131156 SRE131156 TBA131156 TKW131156 TUS131156 UEO131156 UOK131156 UYG131156 VIC131156 VRY131156 WBU131156 WLQ131156 WVM131156 E196692 JA196692 SW196692 ACS196692 AMO196692 AWK196692 BGG196692 BQC196692 BZY196692 CJU196692 CTQ196692 DDM196692 DNI196692 DXE196692 EHA196692 EQW196692 FAS196692 FKO196692 FUK196692 GEG196692 GOC196692 GXY196692 HHU196692 HRQ196692 IBM196692 ILI196692 IVE196692 JFA196692 JOW196692 JYS196692 KIO196692 KSK196692 LCG196692 LMC196692 LVY196692 MFU196692 MPQ196692 MZM196692 NJI196692 NTE196692 ODA196692 OMW196692 OWS196692 PGO196692 PQK196692 QAG196692 QKC196692 QTY196692 RDU196692 RNQ196692 RXM196692 SHI196692 SRE196692 TBA196692 TKW196692 TUS196692 UEO196692 UOK196692 UYG196692 VIC196692 VRY196692 WBU196692 WLQ196692 WVM196692 E262228 JA262228 SW262228 ACS262228 AMO262228 AWK262228 BGG262228 BQC262228 BZY262228 CJU262228 CTQ262228 DDM262228 DNI262228 DXE262228 EHA262228 EQW262228 FAS262228 FKO262228 FUK262228 GEG262228 GOC262228 GXY262228 HHU262228 HRQ262228 IBM262228 ILI262228 IVE262228 JFA262228 JOW262228 JYS262228 KIO262228 KSK262228 LCG262228 LMC262228 LVY262228 MFU262228 MPQ262228 MZM262228 NJI262228 NTE262228 ODA262228 OMW262228 OWS262228 PGO262228 PQK262228 QAG262228 QKC262228 QTY262228 RDU262228 RNQ262228 RXM262228 SHI262228 SRE262228 TBA262228 TKW262228 TUS262228 UEO262228 UOK262228 UYG262228 VIC262228 VRY262228 WBU262228 WLQ262228 WVM262228 E327764 JA327764 SW327764 ACS327764 AMO327764 AWK327764 BGG327764 BQC327764 BZY327764 CJU327764 CTQ327764 DDM327764 DNI327764 DXE327764 EHA327764 EQW327764 FAS327764 FKO327764 FUK327764 GEG327764 GOC327764 GXY327764 HHU327764 HRQ327764 IBM327764 ILI327764 IVE327764 JFA327764 JOW327764 JYS327764 KIO327764 KSK327764 LCG327764 LMC327764 LVY327764 MFU327764 MPQ327764 MZM327764 NJI327764 NTE327764 ODA327764 OMW327764 OWS327764 PGO327764 PQK327764 QAG327764 QKC327764 QTY327764 RDU327764 RNQ327764 RXM327764 SHI327764 SRE327764 TBA327764 TKW327764 TUS327764 UEO327764 UOK327764 UYG327764 VIC327764 VRY327764 WBU327764 WLQ327764 WVM327764 E393300 JA393300 SW393300 ACS393300 AMO393300 AWK393300 BGG393300 BQC393300 BZY393300 CJU393300 CTQ393300 DDM393300 DNI393300 DXE393300 EHA393300 EQW393300 FAS393300 FKO393300 FUK393300 GEG393300 GOC393300 GXY393300 HHU393300 HRQ393300 IBM393300 ILI393300 IVE393300 JFA393300 JOW393300 JYS393300 KIO393300 KSK393300 LCG393300 LMC393300 LVY393300 MFU393300 MPQ393300 MZM393300 NJI393300 NTE393300 ODA393300 OMW393300 OWS393300 PGO393300 PQK393300 QAG393300 QKC393300 QTY393300 RDU393300 RNQ393300 RXM393300 SHI393300 SRE393300 TBA393300 TKW393300 TUS393300 UEO393300 UOK393300 UYG393300 VIC393300 VRY393300 WBU393300 WLQ393300 WVM393300 E458836 JA458836 SW458836 ACS458836 AMO458836 AWK458836 BGG458836 BQC458836 BZY458836 CJU458836 CTQ458836 DDM458836 DNI458836 DXE458836 EHA458836 EQW458836 FAS458836 FKO458836 FUK458836 GEG458836 GOC458836 GXY458836 HHU458836 HRQ458836 IBM458836 ILI458836 IVE458836 JFA458836 JOW458836 JYS458836 KIO458836 KSK458836 LCG458836 LMC458836 LVY458836 MFU458836 MPQ458836 MZM458836 NJI458836 NTE458836 ODA458836 OMW458836 OWS458836 PGO458836 PQK458836 QAG458836 QKC458836 QTY458836 RDU458836 RNQ458836 RXM458836 SHI458836 SRE458836 TBA458836 TKW458836 TUS458836 UEO458836 UOK458836 UYG458836 VIC458836 VRY458836 WBU458836 WLQ458836 WVM458836 E524372 JA524372 SW524372 ACS524372 AMO524372 AWK524372 BGG524372 BQC524372 BZY524372 CJU524372 CTQ524372 DDM524372 DNI524372 DXE524372 EHA524372 EQW524372 FAS524372 FKO524372 FUK524372 GEG524372 GOC524372 GXY524372 HHU524372 HRQ524372 IBM524372 ILI524372 IVE524372 JFA524372 JOW524372 JYS524372 KIO524372 KSK524372 LCG524372 LMC524372 LVY524372 MFU524372 MPQ524372 MZM524372 NJI524372 NTE524372 ODA524372 OMW524372 OWS524372 PGO524372 PQK524372 QAG524372 QKC524372 QTY524372 RDU524372 RNQ524372 RXM524372 SHI524372 SRE524372 TBA524372 TKW524372 TUS524372 UEO524372 UOK524372 UYG524372 VIC524372 VRY524372 WBU524372 WLQ524372 WVM524372 E589908 JA589908 SW589908 ACS589908 AMO589908 AWK589908 BGG589908 BQC589908 BZY589908 CJU589908 CTQ589908 DDM589908 DNI589908 DXE589908 EHA589908 EQW589908 FAS589908 FKO589908 FUK589908 GEG589908 GOC589908 GXY589908 HHU589908 HRQ589908 IBM589908 ILI589908 IVE589908 JFA589908 JOW589908 JYS589908 KIO589908 KSK589908 LCG589908 LMC589908 LVY589908 MFU589908 MPQ589908 MZM589908 NJI589908 NTE589908 ODA589908 OMW589908 OWS589908 PGO589908 PQK589908 QAG589908 QKC589908 QTY589908 RDU589908 RNQ589908 RXM589908 SHI589908 SRE589908 TBA589908 TKW589908 TUS589908 UEO589908 UOK589908 UYG589908 VIC589908 VRY589908 WBU589908 WLQ589908 WVM589908 E655444 JA655444 SW655444 ACS655444 AMO655444 AWK655444 BGG655444 BQC655444 BZY655444 CJU655444 CTQ655444 DDM655444 DNI655444 DXE655444 EHA655444 EQW655444 FAS655444 FKO655444 FUK655444 GEG655444 GOC655444 GXY655444 HHU655444 HRQ655444 IBM655444 ILI655444 IVE655444 JFA655444 JOW655444 JYS655444 KIO655444 KSK655444 LCG655444 LMC655444 LVY655444 MFU655444 MPQ655444 MZM655444 NJI655444 NTE655444 ODA655444 OMW655444 OWS655444 PGO655444 PQK655444 QAG655444 QKC655444 QTY655444 RDU655444 RNQ655444 RXM655444 SHI655444 SRE655444 TBA655444 TKW655444 TUS655444 UEO655444 UOK655444 UYG655444 VIC655444 VRY655444 WBU655444 WLQ655444 WVM655444 E720980 JA720980 SW720980 ACS720980 AMO720980 AWK720980 BGG720980 BQC720980 BZY720980 CJU720980 CTQ720980 DDM720980 DNI720980 DXE720980 EHA720980 EQW720980 FAS720980 FKO720980 FUK720980 GEG720980 GOC720980 GXY720980 HHU720980 HRQ720980 IBM720980 ILI720980 IVE720980 JFA720980 JOW720980 JYS720980 KIO720980 KSK720980 LCG720980 LMC720980 LVY720980 MFU720980 MPQ720980 MZM720980 NJI720980 NTE720980 ODA720980 OMW720980 OWS720980 PGO720980 PQK720980 QAG720980 QKC720980 QTY720980 RDU720980 RNQ720980 RXM720980 SHI720980 SRE720980 TBA720980 TKW720980 TUS720980 UEO720980 UOK720980 UYG720980 VIC720980 VRY720980 WBU720980 WLQ720980 WVM720980 E786516 JA786516 SW786516 ACS786516 AMO786516 AWK786516 BGG786516 BQC786516 BZY786516 CJU786516 CTQ786516 DDM786516 DNI786516 DXE786516 EHA786516 EQW786516 FAS786516 FKO786516 FUK786516 GEG786516 GOC786516 GXY786516 HHU786516 HRQ786516 IBM786516 ILI786516 IVE786516 JFA786516 JOW786516 JYS786516 KIO786516 KSK786516 LCG786516 LMC786516 LVY786516 MFU786516 MPQ786516 MZM786516 NJI786516 NTE786516 ODA786516 OMW786516 OWS786516 PGO786516 PQK786516 QAG786516 QKC786516 QTY786516 RDU786516 RNQ786516 RXM786516 SHI786516 SRE786516 TBA786516 TKW786516 TUS786516 UEO786516 UOK786516 UYG786516 VIC786516 VRY786516 WBU786516 WLQ786516 WVM786516 E852052 JA852052 SW852052 ACS852052 AMO852052 AWK852052 BGG852052 BQC852052 BZY852052 CJU852052 CTQ852052 DDM852052 DNI852052 DXE852052 EHA852052 EQW852052 FAS852052 FKO852052 FUK852052 GEG852052 GOC852052 GXY852052 HHU852052 HRQ852052 IBM852052 ILI852052 IVE852052 JFA852052 JOW852052 JYS852052 KIO852052 KSK852052 LCG852052 LMC852052 LVY852052 MFU852052 MPQ852052 MZM852052 NJI852052 NTE852052 ODA852052 OMW852052 OWS852052 PGO852052 PQK852052 QAG852052 QKC852052 QTY852052 RDU852052 RNQ852052 RXM852052 SHI852052 SRE852052 TBA852052 TKW852052 TUS852052 UEO852052 UOK852052 UYG852052 VIC852052 VRY852052 WBU852052 WLQ852052 WVM852052 E917588 JA917588 SW917588 ACS917588 AMO917588 AWK917588 BGG917588 BQC917588 BZY917588 CJU917588 CTQ917588 DDM917588 DNI917588 DXE917588 EHA917588 EQW917588 FAS917588 FKO917588 FUK917588 GEG917588 GOC917588 GXY917588 HHU917588 HRQ917588 IBM917588 ILI917588 IVE917588 JFA917588 JOW917588 JYS917588 KIO917588 KSK917588 LCG917588 LMC917588 LVY917588 MFU917588 MPQ917588 MZM917588 NJI917588 NTE917588 ODA917588 OMW917588 OWS917588 PGO917588 PQK917588 QAG917588 QKC917588 QTY917588 RDU917588 RNQ917588 RXM917588 SHI917588 SRE917588 TBA917588 TKW917588 TUS917588 UEO917588 UOK917588 UYG917588 VIC917588 VRY917588 WBU917588 WLQ917588 WVM917588 E983124 JA983124 SW983124 ACS983124 AMO983124 AWK983124 BGG983124 BQC983124 BZY983124 CJU983124 CTQ983124 DDM983124 DNI983124 DXE983124 EHA983124 EQW983124 FAS983124 FKO983124 FUK983124 GEG983124 GOC983124 GXY983124 HHU983124 HRQ983124 IBM983124 ILI983124 IVE983124 JFA983124 JOW983124 JYS983124 KIO983124 KSK983124 LCG983124 LMC983124 LVY983124 MFU983124 MPQ983124 MZM983124 NJI983124 NTE983124 ODA983124 OMW983124 OWS983124 PGO983124 PQK983124 QAG983124 QKC983124 QTY983124 RDU983124 RNQ983124 RXM983124 SHI983124 SRE983124 TBA983124 TKW983124 TUS983124 UEO983124 UOK983124 UYG983124 VIC983124 VRY983124 WBU983124 WLQ983124 JA16:JA64 SW16:SW64 ACS16:ACS64 AMO16:AMO64 AWK16:AWK64 BGG16:BGG64 BQC16:BQC64 BZY16:BZY64 CJU16:CJU64 CTQ16:CTQ64 DDM16:DDM64 DNI16:DNI64 DXE16:DXE64 EHA16:EHA64 EQW16:EQW64 FAS16:FAS64 FKO16:FKO64 FUK16:FUK64 GEG16:GEG64 GOC16:GOC64 GXY16:GXY64 HHU16:HHU64 HRQ16:HRQ64 IBM16:IBM64 ILI16:ILI64 IVE16:IVE64 JFA16:JFA64 JOW16:JOW64 JYS16:JYS64 KIO16:KIO64 KSK16:KSK64 LCG16:LCG64 LMC16:LMC64 LVY16:LVY64 MFU16:MFU64 MPQ16:MPQ64 MZM16:MZM64 NJI16:NJI64 NTE16:NTE64 ODA16:ODA64 OMW16:OMW64 OWS16:OWS64 PGO16:PGO64 PQK16:PQK64 QAG16:QAG64 QKC16:QKC64 QTY16:QTY64 RDU16:RDU64 RNQ16:RNQ64 RXM16:RXM64 SHI16:SHI64 SRE16:SRE64 TBA16:TBA64 TKW16:TKW64 TUS16:TUS64 UEO16:UEO64 UOK16:UOK64 UYG16:UYG64 VIC16:VIC64 VRY16:VRY64 WBU16:WBU64 WLQ16:WLQ64 WVM16:WVM64 WVM67:WVM82 JA67:JA82 SW67:SW82 ACS67:ACS82 AMO67:AMO82 AWK67:AWK82 BGG67:BGG82 BQC67:BQC82 BZY67:BZY82 CJU67:CJU82 CTQ67:CTQ82 DDM67:DDM82 DNI67:DNI82 DXE67:DXE82 EHA67:EHA82 EQW67:EQW82 FAS67:FAS82 FKO67:FKO82 FUK67:FUK82 GEG67:GEG82 GOC67:GOC82 GXY67:GXY82 HHU67:HHU82 HRQ67:HRQ82 IBM67:IBM82 ILI67:ILI82 IVE67:IVE82 JFA67:JFA82 JOW67:JOW82 JYS67:JYS82 KIO67:KIO82 KSK67:KSK82 LCG67:LCG82 LMC67:LMC82 LVY67:LVY82 MFU67:MFU82 MPQ67:MPQ82 MZM67:MZM82 NJI67:NJI82 NTE67:NTE82 ODA67:ODA82 OMW67:OMW82 OWS67:OWS82 PGO67:PGO82 PQK67:PQK82 QAG67:QAG82 QKC67:QKC82 QTY67:QTY82 RDU67:RDU82 RNQ67:RNQ82 RXM67:RXM82 SHI67:SHI82 SRE67:SRE82 TBA67:TBA82 TKW67:TKW82 TUS67:TUS82 UEO67:UEO82 UOK67:UOK82 UYG67:UYG82 VIC67:VIC82 VRY67:VRY82 WBU67:WBU82 WLQ67:WLQ82" xr:uid="{00000000-0002-0000-0500-000002000000}">
      <formula1>1</formula1>
    </dataValidation>
    <dataValidation operator="greaterThan" allowBlank="1" showInputMessage="1" showErrorMessage="1" error="Enter only Numeric Value greater than zero or leave the cell blank !" sqref="ACU13:ACU15 AMQ13:AMQ15 AWM13:AWM15 BGI13:BGI15 BQE13:BQE15 CAA13:CAA15 CJW13:CJW15 CTS13:CTS15 DDO13:DDO15 DNK13:DNK15 DXG13:DXG15 EHC13:EHC15 EQY13:EQY15 FAU13:FAU15 FKQ13:FKQ15 FUM13:FUM15 GEI13:GEI15 GOE13:GOE15 GYA13:GYA15 HHW13:HHW15 HRS13:HRS15 IBO13:IBO15 ILK13:ILK15 IVG13:IVG15 JFC13:JFC15 JOY13:JOY15 JYU13:JYU15 KIQ13:KIQ15 KSM13:KSM15 LCI13:LCI15 LME13:LME15 LWA13:LWA15 MFW13:MFW15 MPS13:MPS15 MZO13:MZO15 NJK13:NJK15 NTG13:NTG15 ODC13:ODC15 OMY13:OMY15 OWU13:OWU15 PGQ13:PGQ15 PQM13:PQM15 QAI13:QAI15 QKE13:QKE15 QUA13:QUA15 RDW13:RDW15 RNS13:RNS15 RXO13:RXO15 SHK13:SHK15 SRG13:SRG15 TBC13:TBC15 TKY13:TKY15 TUU13:TUU15 UEQ13:UEQ15 UOM13:UOM15 UYI13:UYI15 VIE13:VIE15 VSA13:VSA15 WBW13:WBW15 WLS13:WLS15 WVO13:WVO15 SY13:SY15 JC13:JC15 WVO983120:WVO983121 G65616:G65617 JC65616:JC65617 SY65616:SY65617 ACU65616:ACU65617 AMQ65616:AMQ65617 AWM65616:AWM65617 BGI65616:BGI65617 BQE65616:BQE65617 CAA65616:CAA65617 CJW65616:CJW65617 CTS65616:CTS65617 DDO65616:DDO65617 DNK65616:DNK65617 DXG65616:DXG65617 EHC65616:EHC65617 EQY65616:EQY65617 FAU65616:FAU65617 FKQ65616:FKQ65617 FUM65616:FUM65617 GEI65616:GEI65617 GOE65616:GOE65617 GYA65616:GYA65617 HHW65616:HHW65617 HRS65616:HRS65617 IBO65616:IBO65617 ILK65616:ILK65617 IVG65616:IVG65617 JFC65616:JFC65617 JOY65616:JOY65617 JYU65616:JYU65617 KIQ65616:KIQ65617 KSM65616:KSM65617 LCI65616:LCI65617 LME65616:LME65617 LWA65616:LWA65617 MFW65616:MFW65617 MPS65616:MPS65617 MZO65616:MZO65617 NJK65616:NJK65617 NTG65616:NTG65617 ODC65616:ODC65617 OMY65616:OMY65617 OWU65616:OWU65617 PGQ65616:PGQ65617 PQM65616:PQM65617 QAI65616:QAI65617 QKE65616:QKE65617 QUA65616:QUA65617 RDW65616:RDW65617 RNS65616:RNS65617 RXO65616:RXO65617 SHK65616:SHK65617 SRG65616:SRG65617 TBC65616:TBC65617 TKY65616:TKY65617 TUU65616:TUU65617 UEQ65616:UEQ65617 UOM65616:UOM65617 UYI65616:UYI65617 VIE65616:VIE65617 VSA65616:VSA65617 WBW65616:WBW65617 WLS65616:WLS65617 WVO65616:WVO65617 G131152:G131153 JC131152:JC131153 SY131152:SY131153 ACU131152:ACU131153 AMQ131152:AMQ131153 AWM131152:AWM131153 BGI131152:BGI131153 BQE131152:BQE131153 CAA131152:CAA131153 CJW131152:CJW131153 CTS131152:CTS131153 DDO131152:DDO131153 DNK131152:DNK131153 DXG131152:DXG131153 EHC131152:EHC131153 EQY131152:EQY131153 FAU131152:FAU131153 FKQ131152:FKQ131153 FUM131152:FUM131153 GEI131152:GEI131153 GOE131152:GOE131153 GYA131152:GYA131153 HHW131152:HHW131153 HRS131152:HRS131153 IBO131152:IBO131153 ILK131152:ILK131153 IVG131152:IVG131153 JFC131152:JFC131153 JOY131152:JOY131153 JYU131152:JYU131153 KIQ131152:KIQ131153 KSM131152:KSM131153 LCI131152:LCI131153 LME131152:LME131153 LWA131152:LWA131153 MFW131152:MFW131153 MPS131152:MPS131153 MZO131152:MZO131153 NJK131152:NJK131153 NTG131152:NTG131153 ODC131152:ODC131153 OMY131152:OMY131153 OWU131152:OWU131153 PGQ131152:PGQ131153 PQM131152:PQM131153 QAI131152:QAI131153 QKE131152:QKE131153 QUA131152:QUA131153 RDW131152:RDW131153 RNS131152:RNS131153 RXO131152:RXO131153 SHK131152:SHK131153 SRG131152:SRG131153 TBC131152:TBC131153 TKY131152:TKY131153 TUU131152:TUU131153 UEQ131152:UEQ131153 UOM131152:UOM131153 UYI131152:UYI131153 VIE131152:VIE131153 VSA131152:VSA131153 WBW131152:WBW131153 WLS131152:WLS131153 WVO131152:WVO131153 G196688:G196689 JC196688:JC196689 SY196688:SY196689 ACU196688:ACU196689 AMQ196688:AMQ196689 AWM196688:AWM196689 BGI196688:BGI196689 BQE196688:BQE196689 CAA196688:CAA196689 CJW196688:CJW196689 CTS196688:CTS196689 DDO196688:DDO196689 DNK196688:DNK196689 DXG196688:DXG196689 EHC196688:EHC196689 EQY196688:EQY196689 FAU196688:FAU196689 FKQ196688:FKQ196689 FUM196688:FUM196689 GEI196688:GEI196689 GOE196688:GOE196689 GYA196688:GYA196689 HHW196688:HHW196689 HRS196688:HRS196689 IBO196688:IBO196689 ILK196688:ILK196689 IVG196688:IVG196689 JFC196688:JFC196689 JOY196688:JOY196689 JYU196688:JYU196689 KIQ196688:KIQ196689 KSM196688:KSM196689 LCI196688:LCI196689 LME196688:LME196689 LWA196688:LWA196689 MFW196688:MFW196689 MPS196688:MPS196689 MZO196688:MZO196689 NJK196688:NJK196689 NTG196688:NTG196689 ODC196688:ODC196689 OMY196688:OMY196689 OWU196688:OWU196689 PGQ196688:PGQ196689 PQM196688:PQM196689 QAI196688:QAI196689 QKE196688:QKE196689 QUA196688:QUA196689 RDW196688:RDW196689 RNS196688:RNS196689 RXO196688:RXO196689 SHK196688:SHK196689 SRG196688:SRG196689 TBC196688:TBC196689 TKY196688:TKY196689 TUU196688:TUU196689 UEQ196688:UEQ196689 UOM196688:UOM196689 UYI196688:UYI196689 VIE196688:VIE196689 VSA196688:VSA196689 WBW196688:WBW196689 WLS196688:WLS196689 WVO196688:WVO196689 G262224:G262225 JC262224:JC262225 SY262224:SY262225 ACU262224:ACU262225 AMQ262224:AMQ262225 AWM262224:AWM262225 BGI262224:BGI262225 BQE262224:BQE262225 CAA262224:CAA262225 CJW262224:CJW262225 CTS262224:CTS262225 DDO262224:DDO262225 DNK262224:DNK262225 DXG262224:DXG262225 EHC262224:EHC262225 EQY262224:EQY262225 FAU262224:FAU262225 FKQ262224:FKQ262225 FUM262224:FUM262225 GEI262224:GEI262225 GOE262224:GOE262225 GYA262224:GYA262225 HHW262224:HHW262225 HRS262224:HRS262225 IBO262224:IBO262225 ILK262224:ILK262225 IVG262224:IVG262225 JFC262224:JFC262225 JOY262224:JOY262225 JYU262224:JYU262225 KIQ262224:KIQ262225 KSM262224:KSM262225 LCI262224:LCI262225 LME262224:LME262225 LWA262224:LWA262225 MFW262224:MFW262225 MPS262224:MPS262225 MZO262224:MZO262225 NJK262224:NJK262225 NTG262224:NTG262225 ODC262224:ODC262225 OMY262224:OMY262225 OWU262224:OWU262225 PGQ262224:PGQ262225 PQM262224:PQM262225 QAI262224:QAI262225 QKE262224:QKE262225 QUA262224:QUA262225 RDW262224:RDW262225 RNS262224:RNS262225 RXO262224:RXO262225 SHK262224:SHK262225 SRG262224:SRG262225 TBC262224:TBC262225 TKY262224:TKY262225 TUU262224:TUU262225 UEQ262224:UEQ262225 UOM262224:UOM262225 UYI262224:UYI262225 VIE262224:VIE262225 VSA262224:VSA262225 WBW262224:WBW262225 WLS262224:WLS262225 WVO262224:WVO262225 G327760:G327761 JC327760:JC327761 SY327760:SY327761 ACU327760:ACU327761 AMQ327760:AMQ327761 AWM327760:AWM327761 BGI327760:BGI327761 BQE327760:BQE327761 CAA327760:CAA327761 CJW327760:CJW327761 CTS327760:CTS327761 DDO327760:DDO327761 DNK327760:DNK327761 DXG327760:DXG327761 EHC327760:EHC327761 EQY327760:EQY327761 FAU327760:FAU327761 FKQ327760:FKQ327761 FUM327760:FUM327761 GEI327760:GEI327761 GOE327760:GOE327761 GYA327760:GYA327761 HHW327760:HHW327761 HRS327760:HRS327761 IBO327760:IBO327761 ILK327760:ILK327761 IVG327760:IVG327761 JFC327760:JFC327761 JOY327760:JOY327761 JYU327760:JYU327761 KIQ327760:KIQ327761 KSM327760:KSM327761 LCI327760:LCI327761 LME327760:LME327761 LWA327760:LWA327761 MFW327760:MFW327761 MPS327760:MPS327761 MZO327760:MZO327761 NJK327760:NJK327761 NTG327760:NTG327761 ODC327760:ODC327761 OMY327760:OMY327761 OWU327760:OWU327761 PGQ327760:PGQ327761 PQM327760:PQM327761 QAI327760:QAI327761 QKE327760:QKE327761 QUA327760:QUA327761 RDW327760:RDW327761 RNS327760:RNS327761 RXO327760:RXO327761 SHK327760:SHK327761 SRG327760:SRG327761 TBC327760:TBC327761 TKY327760:TKY327761 TUU327760:TUU327761 UEQ327760:UEQ327761 UOM327760:UOM327761 UYI327760:UYI327761 VIE327760:VIE327761 VSA327760:VSA327761 WBW327760:WBW327761 WLS327760:WLS327761 WVO327760:WVO327761 G393296:G393297 JC393296:JC393297 SY393296:SY393297 ACU393296:ACU393297 AMQ393296:AMQ393297 AWM393296:AWM393297 BGI393296:BGI393297 BQE393296:BQE393297 CAA393296:CAA393297 CJW393296:CJW393297 CTS393296:CTS393297 DDO393296:DDO393297 DNK393296:DNK393297 DXG393296:DXG393297 EHC393296:EHC393297 EQY393296:EQY393297 FAU393296:FAU393297 FKQ393296:FKQ393297 FUM393296:FUM393297 GEI393296:GEI393297 GOE393296:GOE393297 GYA393296:GYA393297 HHW393296:HHW393297 HRS393296:HRS393297 IBO393296:IBO393297 ILK393296:ILK393297 IVG393296:IVG393297 JFC393296:JFC393297 JOY393296:JOY393297 JYU393296:JYU393297 KIQ393296:KIQ393297 KSM393296:KSM393297 LCI393296:LCI393297 LME393296:LME393297 LWA393296:LWA393297 MFW393296:MFW393297 MPS393296:MPS393297 MZO393296:MZO393297 NJK393296:NJK393297 NTG393296:NTG393297 ODC393296:ODC393297 OMY393296:OMY393297 OWU393296:OWU393297 PGQ393296:PGQ393297 PQM393296:PQM393297 QAI393296:QAI393297 QKE393296:QKE393297 QUA393296:QUA393297 RDW393296:RDW393297 RNS393296:RNS393297 RXO393296:RXO393297 SHK393296:SHK393297 SRG393296:SRG393297 TBC393296:TBC393297 TKY393296:TKY393297 TUU393296:TUU393297 UEQ393296:UEQ393297 UOM393296:UOM393297 UYI393296:UYI393297 VIE393296:VIE393297 VSA393296:VSA393297 WBW393296:WBW393297 WLS393296:WLS393297 WVO393296:WVO393297 G458832:G458833 JC458832:JC458833 SY458832:SY458833 ACU458832:ACU458833 AMQ458832:AMQ458833 AWM458832:AWM458833 BGI458832:BGI458833 BQE458832:BQE458833 CAA458832:CAA458833 CJW458832:CJW458833 CTS458832:CTS458833 DDO458832:DDO458833 DNK458832:DNK458833 DXG458832:DXG458833 EHC458832:EHC458833 EQY458832:EQY458833 FAU458832:FAU458833 FKQ458832:FKQ458833 FUM458832:FUM458833 GEI458832:GEI458833 GOE458832:GOE458833 GYA458832:GYA458833 HHW458832:HHW458833 HRS458832:HRS458833 IBO458832:IBO458833 ILK458832:ILK458833 IVG458832:IVG458833 JFC458832:JFC458833 JOY458832:JOY458833 JYU458832:JYU458833 KIQ458832:KIQ458833 KSM458832:KSM458833 LCI458832:LCI458833 LME458832:LME458833 LWA458832:LWA458833 MFW458832:MFW458833 MPS458832:MPS458833 MZO458832:MZO458833 NJK458832:NJK458833 NTG458832:NTG458833 ODC458832:ODC458833 OMY458832:OMY458833 OWU458832:OWU458833 PGQ458832:PGQ458833 PQM458832:PQM458833 QAI458832:QAI458833 QKE458832:QKE458833 QUA458832:QUA458833 RDW458832:RDW458833 RNS458832:RNS458833 RXO458832:RXO458833 SHK458832:SHK458833 SRG458832:SRG458833 TBC458832:TBC458833 TKY458832:TKY458833 TUU458832:TUU458833 UEQ458832:UEQ458833 UOM458832:UOM458833 UYI458832:UYI458833 VIE458832:VIE458833 VSA458832:VSA458833 WBW458832:WBW458833 WLS458832:WLS458833 WVO458832:WVO458833 G524368:G524369 JC524368:JC524369 SY524368:SY524369 ACU524368:ACU524369 AMQ524368:AMQ524369 AWM524368:AWM524369 BGI524368:BGI524369 BQE524368:BQE524369 CAA524368:CAA524369 CJW524368:CJW524369 CTS524368:CTS524369 DDO524368:DDO524369 DNK524368:DNK524369 DXG524368:DXG524369 EHC524368:EHC524369 EQY524368:EQY524369 FAU524368:FAU524369 FKQ524368:FKQ524369 FUM524368:FUM524369 GEI524368:GEI524369 GOE524368:GOE524369 GYA524368:GYA524369 HHW524368:HHW524369 HRS524368:HRS524369 IBO524368:IBO524369 ILK524368:ILK524369 IVG524368:IVG524369 JFC524368:JFC524369 JOY524368:JOY524369 JYU524368:JYU524369 KIQ524368:KIQ524369 KSM524368:KSM524369 LCI524368:LCI524369 LME524368:LME524369 LWA524368:LWA524369 MFW524368:MFW524369 MPS524368:MPS524369 MZO524368:MZO524369 NJK524368:NJK524369 NTG524368:NTG524369 ODC524368:ODC524369 OMY524368:OMY524369 OWU524368:OWU524369 PGQ524368:PGQ524369 PQM524368:PQM524369 QAI524368:QAI524369 QKE524368:QKE524369 QUA524368:QUA524369 RDW524368:RDW524369 RNS524368:RNS524369 RXO524368:RXO524369 SHK524368:SHK524369 SRG524368:SRG524369 TBC524368:TBC524369 TKY524368:TKY524369 TUU524368:TUU524369 UEQ524368:UEQ524369 UOM524368:UOM524369 UYI524368:UYI524369 VIE524368:VIE524369 VSA524368:VSA524369 WBW524368:WBW524369 WLS524368:WLS524369 WVO524368:WVO524369 G589904:G589905 JC589904:JC589905 SY589904:SY589905 ACU589904:ACU589905 AMQ589904:AMQ589905 AWM589904:AWM589905 BGI589904:BGI589905 BQE589904:BQE589905 CAA589904:CAA589905 CJW589904:CJW589905 CTS589904:CTS589905 DDO589904:DDO589905 DNK589904:DNK589905 DXG589904:DXG589905 EHC589904:EHC589905 EQY589904:EQY589905 FAU589904:FAU589905 FKQ589904:FKQ589905 FUM589904:FUM589905 GEI589904:GEI589905 GOE589904:GOE589905 GYA589904:GYA589905 HHW589904:HHW589905 HRS589904:HRS589905 IBO589904:IBO589905 ILK589904:ILK589905 IVG589904:IVG589905 JFC589904:JFC589905 JOY589904:JOY589905 JYU589904:JYU589905 KIQ589904:KIQ589905 KSM589904:KSM589905 LCI589904:LCI589905 LME589904:LME589905 LWA589904:LWA589905 MFW589904:MFW589905 MPS589904:MPS589905 MZO589904:MZO589905 NJK589904:NJK589905 NTG589904:NTG589905 ODC589904:ODC589905 OMY589904:OMY589905 OWU589904:OWU589905 PGQ589904:PGQ589905 PQM589904:PQM589905 QAI589904:QAI589905 QKE589904:QKE589905 QUA589904:QUA589905 RDW589904:RDW589905 RNS589904:RNS589905 RXO589904:RXO589905 SHK589904:SHK589905 SRG589904:SRG589905 TBC589904:TBC589905 TKY589904:TKY589905 TUU589904:TUU589905 UEQ589904:UEQ589905 UOM589904:UOM589905 UYI589904:UYI589905 VIE589904:VIE589905 VSA589904:VSA589905 WBW589904:WBW589905 WLS589904:WLS589905 WVO589904:WVO589905 G655440:G655441 JC655440:JC655441 SY655440:SY655441 ACU655440:ACU655441 AMQ655440:AMQ655441 AWM655440:AWM655441 BGI655440:BGI655441 BQE655440:BQE655441 CAA655440:CAA655441 CJW655440:CJW655441 CTS655440:CTS655441 DDO655440:DDO655441 DNK655440:DNK655441 DXG655440:DXG655441 EHC655440:EHC655441 EQY655440:EQY655441 FAU655440:FAU655441 FKQ655440:FKQ655441 FUM655440:FUM655441 GEI655440:GEI655441 GOE655440:GOE655441 GYA655440:GYA655441 HHW655440:HHW655441 HRS655440:HRS655441 IBO655440:IBO655441 ILK655440:ILK655441 IVG655440:IVG655441 JFC655440:JFC655441 JOY655440:JOY655441 JYU655440:JYU655441 KIQ655440:KIQ655441 KSM655440:KSM655441 LCI655440:LCI655441 LME655440:LME655441 LWA655440:LWA655441 MFW655440:MFW655441 MPS655440:MPS655441 MZO655440:MZO655441 NJK655440:NJK655441 NTG655440:NTG655441 ODC655440:ODC655441 OMY655440:OMY655441 OWU655440:OWU655441 PGQ655440:PGQ655441 PQM655440:PQM655441 QAI655440:QAI655441 QKE655440:QKE655441 QUA655440:QUA655441 RDW655440:RDW655441 RNS655440:RNS655441 RXO655440:RXO655441 SHK655440:SHK655441 SRG655440:SRG655441 TBC655440:TBC655441 TKY655440:TKY655441 TUU655440:TUU655441 UEQ655440:UEQ655441 UOM655440:UOM655441 UYI655440:UYI655441 VIE655440:VIE655441 VSA655440:VSA655441 WBW655440:WBW655441 WLS655440:WLS655441 WVO655440:WVO655441 G720976:G720977 JC720976:JC720977 SY720976:SY720977 ACU720976:ACU720977 AMQ720976:AMQ720977 AWM720976:AWM720977 BGI720976:BGI720977 BQE720976:BQE720977 CAA720976:CAA720977 CJW720976:CJW720977 CTS720976:CTS720977 DDO720976:DDO720977 DNK720976:DNK720977 DXG720976:DXG720977 EHC720976:EHC720977 EQY720976:EQY720977 FAU720976:FAU720977 FKQ720976:FKQ720977 FUM720976:FUM720977 GEI720976:GEI720977 GOE720976:GOE720977 GYA720976:GYA720977 HHW720976:HHW720977 HRS720976:HRS720977 IBO720976:IBO720977 ILK720976:ILK720977 IVG720976:IVG720977 JFC720976:JFC720977 JOY720976:JOY720977 JYU720976:JYU720977 KIQ720976:KIQ720977 KSM720976:KSM720977 LCI720976:LCI720977 LME720976:LME720977 LWA720976:LWA720977 MFW720976:MFW720977 MPS720976:MPS720977 MZO720976:MZO720977 NJK720976:NJK720977 NTG720976:NTG720977 ODC720976:ODC720977 OMY720976:OMY720977 OWU720976:OWU720977 PGQ720976:PGQ720977 PQM720976:PQM720977 QAI720976:QAI720977 QKE720976:QKE720977 QUA720976:QUA720977 RDW720976:RDW720977 RNS720976:RNS720977 RXO720976:RXO720977 SHK720976:SHK720977 SRG720976:SRG720977 TBC720976:TBC720977 TKY720976:TKY720977 TUU720976:TUU720977 UEQ720976:UEQ720977 UOM720976:UOM720977 UYI720976:UYI720977 VIE720976:VIE720977 VSA720976:VSA720977 WBW720976:WBW720977 WLS720976:WLS720977 WVO720976:WVO720977 G786512:G786513 JC786512:JC786513 SY786512:SY786513 ACU786512:ACU786513 AMQ786512:AMQ786513 AWM786512:AWM786513 BGI786512:BGI786513 BQE786512:BQE786513 CAA786512:CAA786513 CJW786512:CJW786513 CTS786512:CTS786513 DDO786512:DDO786513 DNK786512:DNK786513 DXG786512:DXG786513 EHC786512:EHC786513 EQY786512:EQY786513 FAU786512:FAU786513 FKQ786512:FKQ786513 FUM786512:FUM786513 GEI786512:GEI786513 GOE786512:GOE786513 GYA786512:GYA786513 HHW786512:HHW786513 HRS786512:HRS786513 IBO786512:IBO786513 ILK786512:ILK786513 IVG786512:IVG786513 JFC786512:JFC786513 JOY786512:JOY786513 JYU786512:JYU786513 KIQ786512:KIQ786513 KSM786512:KSM786513 LCI786512:LCI786513 LME786512:LME786513 LWA786512:LWA786513 MFW786512:MFW786513 MPS786512:MPS786513 MZO786512:MZO786513 NJK786512:NJK786513 NTG786512:NTG786513 ODC786512:ODC786513 OMY786512:OMY786513 OWU786512:OWU786513 PGQ786512:PGQ786513 PQM786512:PQM786513 QAI786512:QAI786513 QKE786512:QKE786513 QUA786512:QUA786513 RDW786512:RDW786513 RNS786512:RNS786513 RXO786512:RXO786513 SHK786512:SHK786513 SRG786512:SRG786513 TBC786512:TBC786513 TKY786512:TKY786513 TUU786512:TUU786513 UEQ786512:UEQ786513 UOM786512:UOM786513 UYI786512:UYI786513 VIE786512:VIE786513 VSA786512:VSA786513 WBW786512:WBW786513 WLS786512:WLS786513 WVO786512:WVO786513 G852048:G852049 JC852048:JC852049 SY852048:SY852049 ACU852048:ACU852049 AMQ852048:AMQ852049 AWM852048:AWM852049 BGI852048:BGI852049 BQE852048:BQE852049 CAA852048:CAA852049 CJW852048:CJW852049 CTS852048:CTS852049 DDO852048:DDO852049 DNK852048:DNK852049 DXG852048:DXG852049 EHC852048:EHC852049 EQY852048:EQY852049 FAU852048:FAU852049 FKQ852048:FKQ852049 FUM852048:FUM852049 GEI852048:GEI852049 GOE852048:GOE852049 GYA852048:GYA852049 HHW852048:HHW852049 HRS852048:HRS852049 IBO852048:IBO852049 ILK852048:ILK852049 IVG852048:IVG852049 JFC852048:JFC852049 JOY852048:JOY852049 JYU852048:JYU852049 KIQ852048:KIQ852049 KSM852048:KSM852049 LCI852048:LCI852049 LME852048:LME852049 LWA852048:LWA852049 MFW852048:MFW852049 MPS852048:MPS852049 MZO852048:MZO852049 NJK852048:NJK852049 NTG852048:NTG852049 ODC852048:ODC852049 OMY852048:OMY852049 OWU852048:OWU852049 PGQ852048:PGQ852049 PQM852048:PQM852049 QAI852048:QAI852049 QKE852048:QKE852049 QUA852048:QUA852049 RDW852048:RDW852049 RNS852048:RNS852049 RXO852048:RXO852049 SHK852048:SHK852049 SRG852048:SRG852049 TBC852048:TBC852049 TKY852048:TKY852049 TUU852048:TUU852049 UEQ852048:UEQ852049 UOM852048:UOM852049 UYI852048:UYI852049 VIE852048:VIE852049 VSA852048:VSA852049 WBW852048:WBW852049 WLS852048:WLS852049 WVO852048:WVO852049 G917584:G917585 JC917584:JC917585 SY917584:SY917585 ACU917584:ACU917585 AMQ917584:AMQ917585 AWM917584:AWM917585 BGI917584:BGI917585 BQE917584:BQE917585 CAA917584:CAA917585 CJW917584:CJW917585 CTS917584:CTS917585 DDO917584:DDO917585 DNK917584:DNK917585 DXG917584:DXG917585 EHC917584:EHC917585 EQY917584:EQY917585 FAU917584:FAU917585 FKQ917584:FKQ917585 FUM917584:FUM917585 GEI917584:GEI917585 GOE917584:GOE917585 GYA917584:GYA917585 HHW917584:HHW917585 HRS917584:HRS917585 IBO917584:IBO917585 ILK917584:ILK917585 IVG917584:IVG917585 JFC917584:JFC917585 JOY917584:JOY917585 JYU917584:JYU917585 KIQ917584:KIQ917585 KSM917584:KSM917585 LCI917584:LCI917585 LME917584:LME917585 LWA917584:LWA917585 MFW917584:MFW917585 MPS917584:MPS917585 MZO917584:MZO917585 NJK917584:NJK917585 NTG917584:NTG917585 ODC917584:ODC917585 OMY917584:OMY917585 OWU917584:OWU917585 PGQ917584:PGQ917585 PQM917584:PQM917585 QAI917584:QAI917585 QKE917584:QKE917585 QUA917584:QUA917585 RDW917584:RDW917585 RNS917584:RNS917585 RXO917584:RXO917585 SHK917584:SHK917585 SRG917584:SRG917585 TBC917584:TBC917585 TKY917584:TKY917585 TUU917584:TUU917585 UEQ917584:UEQ917585 UOM917584:UOM917585 UYI917584:UYI917585 VIE917584:VIE917585 VSA917584:VSA917585 WBW917584:WBW917585 WLS917584:WLS917585 WVO917584:WVO917585 G983120:G983121 JC983120:JC983121 SY983120:SY983121 ACU983120:ACU983121 AMQ983120:AMQ983121 AWM983120:AWM983121 BGI983120:BGI983121 BQE983120:BQE983121 CAA983120:CAA983121 CJW983120:CJW983121 CTS983120:CTS983121 DDO983120:DDO983121 DNK983120:DNK983121 DXG983120:DXG983121 EHC983120:EHC983121 EQY983120:EQY983121 FAU983120:FAU983121 FKQ983120:FKQ983121 FUM983120:FUM983121 GEI983120:GEI983121 GOE983120:GOE983121 GYA983120:GYA983121 HHW983120:HHW983121 HRS983120:HRS983121 IBO983120:IBO983121 ILK983120:ILK983121 IVG983120:IVG983121 JFC983120:JFC983121 JOY983120:JOY983121 JYU983120:JYU983121 KIQ983120:KIQ983121 KSM983120:KSM983121 LCI983120:LCI983121 LME983120:LME983121 LWA983120:LWA983121 MFW983120:MFW983121 MPS983120:MPS983121 MZO983120:MZO983121 NJK983120:NJK983121 NTG983120:NTG983121 ODC983120:ODC983121 OMY983120:OMY983121 OWU983120:OWU983121 PGQ983120:PGQ983121 PQM983120:PQM983121 QAI983120:QAI983121 QKE983120:QKE983121 QUA983120:QUA983121 RDW983120:RDW983121 RNS983120:RNS983121 RXO983120:RXO983121 SHK983120:SHK983121 SRG983120:SRG983121 TBC983120:TBC983121 TKY983120:TKY983121 TUU983120:TUU983121 UEQ983120:UEQ983121 UOM983120:UOM983121 UYI983120:UYI983121 VIE983120:VIE983121 VSA983120:VSA983121 WBW983120:WBW983121 WLS983120:WLS983121 G13:G14 ACU65:ACU66 AMQ65:AMQ66 AWM65:AWM66 BGI65:BGI66 BQE65:BQE66 CAA65:CAA66 CJW65:CJW66 CTS65:CTS66 DDO65:DDO66 DNK65:DNK66 DXG65:DXG66 EHC65:EHC66 EQY65:EQY66 FAU65:FAU66 FKQ65:FKQ66 FUM65:FUM66 GEI65:GEI66 GOE65:GOE66 GYA65:GYA66 HHW65:HHW66 HRS65:HRS66 IBO65:IBO66 ILK65:ILK66 IVG65:IVG66 JFC65:JFC66 JOY65:JOY66 JYU65:JYU66 KIQ65:KIQ66 KSM65:KSM66 LCI65:LCI66 LME65:LME66 LWA65:LWA66 MFW65:MFW66 MPS65:MPS66 MZO65:MZO66 NJK65:NJK66 NTG65:NTG66 ODC65:ODC66 OMY65:OMY66 OWU65:OWU66 PGQ65:PGQ66 PQM65:PQM66 QAI65:QAI66 QKE65:QKE66 QUA65:QUA66 RDW65:RDW66 RNS65:RNS66 RXO65:RXO66 SHK65:SHK66 SRG65:SRG66 TBC65:TBC66 TKY65:TKY66 TUU65:TUU66 UEQ65:UEQ66 UOM65:UOM66 UYI65:UYI66 VIE65:VIE66 VSA65:VSA66 WBW65:WBW66 WLS65:WLS66 WVO65:WVO66 SY65:SY66 JC65:JC66" xr:uid="{00000000-0002-0000-0500-000003000000}"/>
  </dataValidations>
  <pageMargins left="0.23622047244094491" right="0.23622047244094491" top="0.47" bottom="0.55000000000000004" header="0.27" footer="0.2"/>
  <pageSetup scale="55" fitToHeight="0" orientation="landscape" r:id="rId4"/>
  <headerFooter alignWithMargins="0">
    <oddFooter>&amp;R&amp;"Book Antiqua,Bold"&amp;10Schedule-1/ Page &amp;P of &amp;N</oddFooter>
  </headerFooter>
  <rowBreaks count="1" manualBreakCount="1">
    <brk id="83" max="10" man="1"/>
  </rowBreaks>
  <drawing r:id="rId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3">
    <tabColor rgb="FF00B050"/>
    <pageSetUpPr fitToPage="1"/>
  </sheetPr>
  <dimension ref="A1:L47"/>
  <sheetViews>
    <sheetView zoomScale="70" zoomScaleNormal="70" zoomScaleSheetLayoutView="70" workbookViewId="0">
      <selection activeCell="J21" sqref="J21"/>
    </sheetView>
  </sheetViews>
  <sheetFormatPr defaultRowHeight="13.5"/>
  <cols>
    <col min="1" max="1" width="12.625" style="99" customWidth="1"/>
    <col min="2" max="2" width="11.875" style="99" customWidth="1"/>
    <col min="3" max="3" width="65.125" style="222" customWidth="1"/>
    <col min="4" max="4" width="14.125" style="99" customWidth="1"/>
    <col min="5" max="5" width="14.375" style="99" customWidth="1"/>
    <col min="6" max="6" width="11.25" style="99" customWidth="1"/>
    <col min="7" max="7" width="14.25" style="99" customWidth="1"/>
    <col min="8" max="8" width="7.875" style="99" customWidth="1"/>
    <col min="9" max="9" width="14.125" style="99" customWidth="1"/>
    <col min="10" max="10" width="22.625" style="99" customWidth="1"/>
    <col min="11" max="11" width="20.125" style="99" customWidth="1"/>
    <col min="12" max="238" width="9" style="172"/>
    <col min="239" max="239" width="10.25" style="172" customWidth="1"/>
    <col min="240" max="240" width="12" style="172" customWidth="1"/>
    <col min="241" max="241" width="9.875" style="172" customWidth="1"/>
    <col min="242" max="242" width="10.375" style="172" customWidth="1"/>
    <col min="243" max="243" width="10.125" style="172" customWidth="1"/>
    <col min="244" max="245" width="12.125" style="172" customWidth="1"/>
    <col min="246" max="246" width="10.625" style="172" customWidth="1"/>
    <col min="247" max="247" width="14.375" style="172" customWidth="1"/>
    <col min="248" max="248" width="11.25" style="172" customWidth="1"/>
    <col min="249" max="249" width="14.25" style="172" customWidth="1"/>
    <col min="250" max="250" width="19.25" style="172" customWidth="1"/>
    <col min="251" max="251" width="7.875" style="172" customWidth="1"/>
    <col min="252" max="252" width="10.875" style="172" customWidth="1"/>
    <col min="253" max="253" width="14.875" style="172" customWidth="1"/>
    <col min="254" max="254" width="17.625" style="172" customWidth="1"/>
    <col min="255" max="255" width="19.375" style="172" customWidth="1"/>
    <col min="256" max="257" width="0" style="172" hidden="1" customWidth="1"/>
    <col min="258" max="494" width="9" style="172"/>
    <col min="495" max="495" width="10.25" style="172" customWidth="1"/>
    <col min="496" max="496" width="12" style="172" customWidth="1"/>
    <col min="497" max="497" width="9.875" style="172" customWidth="1"/>
    <col min="498" max="498" width="10.375" style="172" customWidth="1"/>
    <col min="499" max="499" width="10.125" style="172" customWidth="1"/>
    <col min="500" max="501" width="12.125" style="172" customWidth="1"/>
    <col min="502" max="502" width="10.625" style="172" customWidth="1"/>
    <col min="503" max="503" width="14.375" style="172" customWidth="1"/>
    <col min="504" max="504" width="11.25" style="172" customWidth="1"/>
    <col min="505" max="505" width="14.25" style="172" customWidth="1"/>
    <col min="506" max="506" width="19.25" style="172" customWidth="1"/>
    <col min="507" max="507" width="7.875" style="172" customWidth="1"/>
    <col min="508" max="508" width="10.875" style="172" customWidth="1"/>
    <col min="509" max="509" width="14.875" style="172" customWidth="1"/>
    <col min="510" max="510" width="17.625" style="172" customWidth="1"/>
    <col min="511" max="511" width="19.375" style="172" customWidth="1"/>
    <col min="512" max="513" width="0" style="172" hidden="1" customWidth="1"/>
    <col min="514" max="750" width="9" style="172"/>
    <col min="751" max="751" width="10.25" style="172" customWidth="1"/>
    <col min="752" max="752" width="12" style="172" customWidth="1"/>
    <col min="753" max="753" width="9.875" style="172" customWidth="1"/>
    <col min="754" max="754" width="10.375" style="172" customWidth="1"/>
    <col min="755" max="755" width="10.125" style="172" customWidth="1"/>
    <col min="756" max="757" width="12.125" style="172" customWidth="1"/>
    <col min="758" max="758" width="10.625" style="172" customWidth="1"/>
    <col min="759" max="759" width="14.375" style="172" customWidth="1"/>
    <col min="760" max="760" width="11.25" style="172" customWidth="1"/>
    <col min="761" max="761" width="14.25" style="172" customWidth="1"/>
    <col min="762" max="762" width="19.25" style="172" customWidth="1"/>
    <col min="763" max="763" width="7.875" style="172" customWidth="1"/>
    <col min="764" max="764" width="10.875" style="172" customWidth="1"/>
    <col min="765" max="765" width="14.875" style="172" customWidth="1"/>
    <col min="766" max="766" width="17.625" style="172" customWidth="1"/>
    <col min="767" max="767" width="19.375" style="172" customWidth="1"/>
    <col min="768" max="769" width="0" style="172" hidden="1" customWidth="1"/>
    <col min="770" max="1006" width="9" style="172"/>
    <col min="1007" max="1007" width="10.25" style="172" customWidth="1"/>
    <col min="1008" max="1008" width="12" style="172" customWidth="1"/>
    <col min="1009" max="1009" width="9.875" style="172" customWidth="1"/>
    <col min="1010" max="1010" width="10.375" style="172" customWidth="1"/>
    <col min="1011" max="1011" width="10.125" style="172" customWidth="1"/>
    <col min="1012" max="1013" width="12.125" style="172" customWidth="1"/>
    <col min="1014" max="1014" width="10.625" style="172" customWidth="1"/>
    <col min="1015" max="1015" width="14.375" style="172" customWidth="1"/>
    <col min="1016" max="1016" width="11.25" style="172" customWidth="1"/>
    <col min="1017" max="1017" width="14.25" style="172" customWidth="1"/>
    <col min="1018" max="1018" width="19.25" style="172" customWidth="1"/>
    <col min="1019" max="1019" width="7.875" style="172" customWidth="1"/>
    <col min="1020" max="1020" width="10.875" style="172" customWidth="1"/>
    <col min="1021" max="1021" width="14.875" style="172" customWidth="1"/>
    <col min="1022" max="1022" width="17.625" style="172" customWidth="1"/>
    <col min="1023" max="1023" width="19.375" style="172" customWidth="1"/>
    <col min="1024" max="1025" width="0" style="172" hidden="1" customWidth="1"/>
    <col min="1026" max="1262" width="9" style="172"/>
    <col min="1263" max="1263" width="10.25" style="172" customWidth="1"/>
    <col min="1264" max="1264" width="12" style="172" customWidth="1"/>
    <col min="1265" max="1265" width="9.875" style="172" customWidth="1"/>
    <col min="1266" max="1266" width="10.375" style="172" customWidth="1"/>
    <col min="1267" max="1267" width="10.125" style="172" customWidth="1"/>
    <col min="1268" max="1269" width="12.125" style="172" customWidth="1"/>
    <col min="1270" max="1270" width="10.625" style="172" customWidth="1"/>
    <col min="1271" max="1271" width="14.375" style="172" customWidth="1"/>
    <col min="1272" max="1272" width="11.25" style="172" customWidth="1"/>
    <col min="1273" max="1273" width="14.25" style="172" customWidth="1"/>
    <col min="1274" max="1274" width="19.25" style="172" customWidth="1"/>
    <col min="1275" max="1275" width="7.875" style="172" customWidth="1"/>
    <col min="1276" max="1276" width="10.875" style="172" customWidth="1"/>
    <col min="1277" max="1277" width="14.875" style="172" customWidth="1"/>
    <col min="1278" max="1278" width="17.625" style="172" customWidth="1"/>
    <col min="1279" max="1279" width="19.375" style="172" customWidth="1"/>
    <col min="1280" max="1281" width="0" style="172" hidden="1" customWidth="1"/>
    <col min="1282" max="1518" width="9" style="172"/>
    <col min="1519" max="1519" width="10.25" style="172" customWidth="1"/>
    <col min="1520" max="1520" width="12" style="172" customWidth="1"/>
    <col min="1521" max="1521" width="9.875" style="172" customWidth="1"/>
    <col min="1522" max="1522" width="10.375" style="172" customWidth="1"/>
    <col min="1523" max="1523" width="10.125" style="172" customWidth="1"/>
    <col min="1524" max="1525" width="12.125" style="172" customWidth="1"/>
    <col min="1526" max="1526" width="10.625" style="172" customWidth="1"/>
    <col min="1527" max="1527" width="14.375" style="172" customWidth="1"/>
    <col min="1528" max="1528" width="11.25" style="172" customWidth="1"/>
    <col min="1529" max="1529" width="14.25" style="172" customWidth="1"/>
    <col min="1530" max="1530" width="19.25" style="172" customWidth="1"/>
    <col min="1531" max="1531" width="7.875" style="172" customWidth="1"/>
    <col min="1532" max="1532" width="10.875" style="172" customWidth="1"/>
    <col min="1533" max="1533" width="14.875" style="172" customWidth="1"/>
    <col min="1534" max="1534" width="17.625" style="172" customWidth="1"/>
    <col min="1535" max="1535" width="19.375" style="172" customWidth="1"/>
    <col min="1536" max="1537" width="0" style="172" hidden="1" customWidth="1"/>
    <col min="1538" max="1774" width="9" style="172"/>
    <col min="1775" max="1775" width="10.25" style="172" customWidth="1"/>
    <col min="1776" max="1776" width="12" style="172" customWidth="1"/>
    <col min="1777" max="1777" width="9.875" style="172" customWidth="1"/>
    <col min="1778" max="1778" width="10.375" style="172" customWidth="1"/>
    <col min="1779" max="1779" width="10.125" style="172" customWidth="1"/>
    <col min="1780" max="1781" width="12.125" style="172" customWidth="1"/>
    <col min="1782" max="1782" width="10.625" style="172" customWidth="1"/>
    <col min="1783" max="1783" width="14.375" style="172" customWidth="1"/>
    <col min="1784" max="1784" width="11.25" style="172" customWidth="1"/>
    <col min="1785" max="1785" width="14.25" style="172" customWidth="1"/>
    <col min="1786" max="1786" width="19.25" style="172" customWidth="1"/>
    <col min="1787" max="1787" width="7.875" style="172" customWidth="1"/>
    <col min="1788" max="1788" width="10.875" style="172" customWidth="1"/>
    <col min="1789" max="1789" width="14.875" style="172" customWidth="1"/>
    <col min="1790" max="1790" width="17.625" style="172" customWidth="1"/>
    <col min="1791" max="1791" width="19.375" style="172" customWidth="1"/>
    <col min="1792" max="1793" width="0" style="172" hidden="1" customWidth="1"/>
    <col min="1794" max="2030" width="9" style="172"/>
    <col min="2031" max="2031" width="10.25" style="172" customWidth="1"/>
    <col min="2032" max="2032" width="12" style="172" customWidth="1"/>
    <col min="2033" max="2033" width="9.875" style="172" customWidth="1"/>
    <col min="2034" max="2034" width="10.375" style="172" customWidth="1"/>
    <col min="2035" max="2035" width="10.125" style="172" customWidth="1"/>
    <col min="2036" max="2037" width="12.125" style="172" customWidth="1"/>
    <col min="2038" max="2038" width="10.625" style="172" customWidth="1"/>
    <col min="2039" max="2039" width="14.375" style="172" customWidth="1"/>
    <col min="2040" max="2040" width="11.25" style="172" customWidth="1"/>
    <col min="2041" max="2041" width="14.25" style="172" customWidth="1"/>
    <col min="2042" max="2042" width="19.25" style="172" customWidth="1"/>
    <col min="2043" max="2043" width="7.875" style="172" customWidth="1"/>
    <col min="2044" max="2044" width="10.875" style="172" customWidth="1"/>
    <col min="2045" max="2045" width="14.875" style="172" customWidth="1"/>
    <col min="2046" max="2046" width="17.625" style="172" customWidth="1"/>
    <col min="2047" max="2047" width="19.375" style="172" customWidth="1"/>
    <col min="2048" max="2049" width="0" style="172" hidden="1" customWidth="1"/>
    <col min="2050" max="2286" width="9" style="172"/>
    <col min="2287" max="2287" width="10.25" style="172" customWidth="1"/>
    <col min="2288" max="2288" width="12" style="172" customWidth="1"/>
    <col min="2289" max="2289" width="9.875" style="172" customWidth="1"/>
    <col min="2290" max="2290" width="10.375" style="172" customWidth="1"/>
    <col min="2291" max="2291" width="10.125" style="172" customWidth="1"/>
    <col min="2292" max="2293" width="12.125" style="172" customWidth="1"/>
    <col min="2294" max="2294" width="10.625" style="172" customWidth="1"/>
    <col min="2295" max="2295" width="14.375" style="172" customWidth="1"/>
    <col min="2296" max="2296" width="11.25" style="172" customWidth="1"/>
    <col min="2297" max="2297" width="14.25" style="172" customWidth="1"/>
    <col min="2298" max="2298" width="19.25" style="172" customWidth="1"/>
    <col min="2299" max="2299" width="7.875" style="172" customWidth="1"/>
    <col min="2300" max="2300" width="10.875" style="172" customWidth="1"/>
    <col min="2301" max="2301" width="14.875" style="172" customWidth="1"/>
    <col min="2302" max="2302" width="17.625" style="172" customWidth="1"/>
    <col min="2303" max="2303" width="19.375" style="172" customWidth="1"/>
    <col min="2304" max="2305" width="0" style="172" hidden="1" customWidth="1"/>
    <col min="2306" max="2542" width="9" style="172"/>
    <col min="2543" max="2543" width="10.25" style="172" customWidth="1"/>
    <col min="2544" max="2544" width="12" style="172" customWidth="1"/>
    <col min="2545" max="2545" width="9.875" style="172" customWidth="1"/>
    <col min="2546" max="2546" width="10.375" style="172" customWidth="1"/>
    <col min="2547" max="2547" width="10.125" style="172" customWidth="1"/>
    <col min="2548" max="2549" width="12.125" style="172" customWidth="1"/>
    <col min="2550" max="2550" width="10.625" style="172" customWidth="1"/>
    <col min="2551" max="2551" width="14.375" style="172" customWidth="1"/>
    <col min="2552" max="2552" width="11.25" style="172" customWidth="1"/>
    <col min="2553" max="2553" width="14.25" style="172" customWidth="1"/>
    <col min="2554" max="2554" width="19.25" style="172" customWidth="1"/>
    <col min="2555" max="2555" width="7.875" style="172" customWidth="1"/>
    <col min="2556" max="2556" width="10.875" style="172" customWidth="1"/>
    <col min="2557" max="2557" width="14.875" style="172" customWidth="1"/>
    <col min="2558" max="2558" width="17.625" style="172" customWidth="1"/>
    <col min="2559" max="2559" width="19.375" style="172" customWidth="1"/>
    <col min="2560" max="2561" width="0" style="172" hidden="1" customWidth="1"/>
    <col min="2562" max="2798" width="9" style="172"/>
    <col min="2799" max="2799" width="10.25" style="172" customWidth="1"/>
    <col min="2800" max="2800" width="12" style="172" customWidth="1"/>
    <col min="2801" max="2801" width="9.875" style="172" customWidth="1"/>
    <col min="2802" max="2802" width="10.375" style="172" customWidth="1"/>
    <col min="2803" max="2803" width="10.125" style="172" customWidth="1"/>
    <col min="2804" max="2805" width="12.125" style="172" customWidth="1"/>
    <col min="2806" max="2806" width="10.625" style="172" customWidth="1"/>
    <col min="2807" max="2807" width="14.375" style="172" customWidth="1"/>
    <col min="2808" max="2808" width="11.25" style="172" customWidth="1"/>
    <col min="2809" max="2809" width="14.25" style="172" customWidth="1"/>
    <col min="2810" max="2810" width="19.25" style="172" customWidth="1"/>
    <col min="2811" max="2811" width="7.875" style="172" customWidth="1"/>
    <col min="2812" max="2812" width="10.875" style="172" customWidth="1"/>
    <col min="2813" max="2813" width="14.875" style="172" customWidth="1"/>
    <col min="2814" max="2814" width="17.625" style="172" customWidth="1"/>
    <col min="2815" max="2815" width="19.375" style="172" customWidth="1"/>
    <col min="2816" max="2817" width="0" style="172" hidden="1" customWidth="1"/>
    <col min="2818" max="3054" width="9" style="172"/>
    <col min="3055" max="3055" width="10.25" style="172" customWidth="1"/>
    <col min="3056" max="3056" width="12" style="172" customWidth="1"/>
    <col min="3057" max="3057" width="9.875" style="172" customWidth="1"/>
    <col min="3058" max="3058" width="10.375" style="172" customWidth="1"/>
    <col min="3059" max="3059" width="10.125" style="172" customWidth="1"/>
    <col min="3060" max="3061" width="12.125" style="172" customWidth="1"/>
    <col min="3062" max="3062" width="10.625" style="172" customWidth="1"/>
    <col min="3063" max="3063" width="14.375" style="172" customWidth="1"/>
    <col min="3064" max="3064" width="11.25" style="172" customWidth="1"/>
    <col min="3065" max="3065" width="14.25" style="172" customWidth="1"/>
    <col min="3066" max="3066" width="19.25" style="172" customWidth="1"/>
    <col min="3067" max="3067" width="7.875" style="172" customWidth="1"/>
    <col min="3068" max="3068" width="10.875" style="172" customWidth="1"/>
    <col min="3069" max="3069" width="14.875" style="172" customWidth="1"/>
    <col min="3070" max="3070" width="17.625" style="172" customWidth="1"/>
    <col min="3071" max="3071" width="19.375" style="172" customWidth="1"/>
    <col min="3072" max="3073" width="0" style="172" hidden="1" customWidth="1"/>
    <col min="3074" max="3310" width="9" style="172"/>
    <col min="3311" max="3311" width="10.25" style="172" customWidth="1"/>
    <col min="3312" max="3312" width="12" style="172" customWidth="1"/>
    <col min="3313" max="3313" width="9.875" style="172" customWidth="1"/>
    <col min="3314" max="3314" width="10.375" style="172" customWidth="1"/>
    <col min="3315" max="3315" width="10.125" style="172" customWidth="1"/>
    <col min="3316" max="3317" width="12.125" style="172" customWidth="1"/>
    <col min="3318" max="3318" width="10.625" style="172" customWidth="1"/>
    <col min="3319" max="3319" width="14.375" style="172" customWidth="1"/>
    <col min="3320" max="3320" width="11.25" style="172" customWidth="1"/>
    <col min="3321" max="3321" width="14.25" style="172" customWidth="1"/>
    <col min="3322" max="3322" width="19.25" style="172" customWidth="1"/>
    <col min="3323" max="3323" width="7.875" style="172" customWidth="1"/>
    <col min="3324" max="3324" width="10.875" style="172" customWidth="1"/>
    <col min="3325" max="3325" width="14.875" style="172" customWidth="1"/>
    <col min="3326" max="3326" width="17.625" style="172" customWidth="1"/>
    <col min="3327" max="3327" width="19.375" style="172" customWidth="1"/>
    <col min="3328" max="3329" width="0" style="172" hidden="1" customWidth="1"/>
    <col min="3330" max="3566" width="9" style="172"/>
    <col min="3567" max="3567" width="10.25" style="172" customWidth="1"/>
    <col min="3568" max="3568" width="12" style="172" customWidth="1"/>
    <col min="3569" max="3569" width="9.875" style="172" customWidth="1"/>
    <col min="3570" max="3570" width="10.375" style="172" customWidth="1"/>
    <col min="3571" max="3571" width="10.125" style="172" customWidth="1"/>
    <col min="3572" max="3573" width="12.125" style="172" customWidth="1"/>
    <col min="3574" max="3574" width="10.625" style="172" customWidth="1"/>
    <col min="3575" max="3575" width="14.375" style="172" customWidth="1"/>
    <col min="3576" max="3576" width="11.25" style="172" customWidth="1"/>
    <col min="3577" max="3577" width="14.25" style="172" customWidth="1"/>
    <col min="3578" max="3578" width="19.25" style="172" customWidth="1"/>
    <col min="3579" max="3579" width="7.875" style="172" customWidth="1"/>
    <col min="3580" max="3580" width="10.875" style="172" customWidth="1"/>
    <col min="3581" max="3581" width="14.875" style="172" customWidth="1"/>
    <col min="3582" max="3582" width="17.625" style="172" customWidth="1"/>
    <col min="3583" max="3583" width="19.375" style="172" customWidth="1"/>
    <col min="3584" max="3585" width="0" style="172" hidden="1" customWidth="1"/>
    <col min="3586" max="3822" width="9" style="172"/>
    <col min="3823" max="3823" width="10.25" style="172" customWidth="1"/>
    <col min="3824" max="3824" width="12" style="172" customWidth="1"/>
    <col min="3825" max="3825" width="9.875" style="172" customWidth="1"/>
    <col min="3826" max="3826" width="10.375" style="172" customWidth="1"/>
    <col min="3827" max="3827" width="10.125" style="172" customWidth="1"/>
    <col min="3828" max="3829" width="12.125" style="172" customWidth="1"/>
    <col min="3830" max="3830" width="10.625" style="172" customWidth="1"/>
    <col min="3831" max="3831" width="14.375" style="172" customWidth="1"/>
    <col min="3832" max="3832" width="11.25" style="172" customWidth="1"/>
    <col min="3833" max="3833" width="14.25" style="172" customWidth="1"/>
    <col min="3834" max="3834" width="19.25" style="172" customWidth="1"/>
    <col min="3835" max="3835" width="7.875" style="172" customWidth="1"/>
    <col min="3836" max="3836" width="10.875" style="172" customWidth="1"/>
    <col min="3837" max="3837" width="14.875" style="172" customWidth="1"/>
    <col min="3838" max="3838" width="17.625" style="172" customWidth="1"/>
    <col min="3839" max="3839" width="19.375" style="172" customWidth="1"/>
    <col min="3840" max="3841" width="0" style="172" hidden="1" customWidth="1"/>
    <col min="3842" max="4078" width="9" style="172"/>
    <col min="4079" max="4079" width="10.25" style="172" customWidth="1"/>
    <col min="4080" max="4080" width="12" style="172" customWidth="1"/>
    <col min="4081" max="4081" width="9.875" style="172" customWidth="1"/>
    <col min="4082" max="4082" width="10.375" style="172" customWidth="1"/>
    <col min="4083" max="4083" width="10.125" style="172" customWidth="1"/>
    <col min="4084" max="4085" width="12.125" style="172" customWidth="1"/>
    <col min="4086" max="4086" width="10.625" style="172" customWidth="1"/>
    <col min="4087" max="4087" width="14.375" style="172" customWidth="1"/>
    <col min="4088" max="4088" width="11.25" style="172" customWidth="1"/>
    <col min="4089" max="4089" width="14.25" style="172" customWidth="1"/>
    <col min="4090" max="4090" width="19.25" style="172" customWidth="1"/>
    <col min="4091" max="4091" width="7.875" style="172" customWidth="1"/>
    <col min="4092" max="4092" width="10.875" style="172" customWidth="1"/>
    <col min="4093" max="4093" width="14.875" style="172" customWidth="1"/>
    <col min="4094" max="4094" width="17.625" style="172" customWidth="1"/>
    <col min="4095" max="4095" width="19.375" style="172" customWidth="1"/>
    <col min="4096" max="4097" width="0" style="172" hidden="1" customWidth="1"/>
    <col min="4098" max="4334" width="9" style="172"/>
    <col min="4335" max="4335" width="10.25" style="172" customWidth="1"/>
    <col min="4336" max="4336" width="12" style="172" customWidth="1"/>
    <col min="4337" max="4337" width="9.875" style="172" customWidth="1"/>
    <col min="4338" max="4338" width="10.375" style="172" customWidth="1"/>
    <col min="4339" max="4339" width="10.125" style="172" customWidth="1"/>
    <col min="4340" max="4341" width="12.125" style="172" customWidth="1"/>
    <col min="4342" max="4342" width="10.625" style="172" customWidth="1"/>
    <col min="4343" max="4343" width="14.375" style="172" customWidth="1"/>
    <col min="4344" max="4344" width="11.25" style="172" customWidth="1"/>
    <col min="4345" max="4345" width="14.25" style="172" customWidth="1"/>
    <col min="4346" max="4346" width="19.25" style="172" customWidth="1"/>
    <col min="4347" max="4347" width="7.875" style="172" customWidth="1"/>
    <col min="4348" max="4348" width="10.875" style="172" customWidth="1"/>
    <col min="4349" max="4349" width="14.875" style="172" customWidth="1"/>
    <col min="4350" max="4350" width="17.625" style="172" customWidth="1"/>
    <col min="4351" max="4351" width="19.375" style="172" customWidth="1"/>
    <col min="4352" max="4353" width="0" style="172" hidden="1" customWidth="1"/>
    <col min="4354" max="4590" width="9" style="172"/>
    <col min="4591" max="4591" width="10.25" style="172" customWidth="1"/>
    <col min="4592" max="4592" width="12" style="172" customWidth="1"/>
    <col min="4593" max="4593" width="9.875" style="172" customWidth="1"/>
    <col min="4594" max="4594" width="10.375" style="172" customWidth="1"/>
    <col min="4595" max="4595" width="10.125" style="172" customWidth="1"/>
    <col min="4596" max="4597" width="12.125" style="172" customWidth="1"/>
    <col min="4598" max="4598" width="10.625" style="172" customWidth="1"/>
    <col min="4599" max="4599" width="14.375" style="172" customWidth="1"/>
    <col min="4600" max="4600" width="11.25" style="172" customWidth="1"/>
    <col min="4601" max="4601" width="14.25" style="172" customWidth="1"/>
    <col min="4602" max="4602" width="19.25" style="172" customWidth="1"/>
    <col min="4603" max="4603" width="7.875" style="172" customWidth="1"/>
    <col min="4604" max="4604" width="10.875" style="172" customWidth="1"/>
    <col min="4605" max="4605" width="14.875" style="172" customWidth="1"/>
    <col min="4606" max="4606" width="17.625" style="172" customWidth="1"/>
    <col min="4607" max="4607" width="19.375" style="172" customWidth="1"/>
    <col min="4608" max="4609" width="0" style="172" hidden="1" customWidth="1"/>
    <col min="4610" max="4846" width="9" style="172"/>
    <col min="4847" max="4847" width="10.25" style="172" customWidth="1"/>
    <col min="4848" max="4848" width="12" style="172" customWidth="1"/>
    <col min="4849" max="4849" width="9.875" style="172" customWidth="1"/>
    <col min="4850" max="4850" width="10.375" style="172" customWidth="1"/>
    <col min="4851" max="4851" width="10.125" style="172" customWidth="1"/>
    <col min="4852" max="4853" width="12.125" style="172" customWidth="1"/>
    <col min="4854" max="4854" width="10.625" style="172" customWidth="1"/>
    <col min="4855" max="4855" width="14.375" style="172" customWidth="1"/>
    <col min="4856" max="4856" width="11.25" style="172" customWidth="1"/>
    <col min="4857" max="4857" width="14.25" style="172" customWidth="1"/>
    <col min="4858" max="4858" width="19.25" style="172" customWidth="1"/>
    <col min="4859" max="4859" width="7.875" style="172" customWidth="1"/>
    <col min="4860" max="4860" width="10.875" style="172" customWidth="1"/>
    <col min="4861" max="4861" width="14.875" style="172" customWidth="1"/>
    <col min="4862" max="4862" width="17.625" style="172" customWidth="1"/>
    <col min="4863" max="4863" width="19.375" style="172" customWidth="1"/>
    <col min="4864" max="4865" width="0" style="172" hidden="1" customWidth="1"/>
    <col min="4866" max="5102" width="9" style="172"/>
    <col min="5103" max="5103" width="10.25" style="172" customWidth="1"/>
    <col min="5104" max="5104" width="12" style="172" customWidth="1"/>
    <col min="5105" max="5105" width="9.875" style="172" customWidth="1"/>
    <col min="5106" max="5106" width="10.375" style="172" customWidth="1"/>
    <col min="5107" max="5107" width="10.125" style="172" customWidth="1"/>
    <col min="5108" max="5109" width="12.125" style="172" customWidth="1"/>
    <col min="5110" max="5110" width="10.625" style="172" customWidth="1"/>
    <col min="5111" max="5111" width="14.375" style="172" customWidth="1"/>
    <col min="5112" max="5112" width="11.25" style="172" customWidth="1"/>
    <col min="5113" max="5113" width="14.25" style="172" customWidth="1"/>
    <col min="5114" max="5114" width="19.25" style="172" customWidth="1"/>
    <col min="5115" max="5115" width="7.875" style="172" customWidth="1"/>
    <col min="5116" max="5116" width="10.875" style="172" customWidth="1"/>
    <col min="5117" max="5117" width="14.875" style="172" customWidth="1"/>
    <col min="5118" max="5118" width="17.625" style="172" customWidth="1"/>
    <col min="5119" max="5119" width="19.375" style="172" customWidth="1"/>
    <col min="5120" max="5121" width="0" style="172" hidden="1" customWidth="1"/>
    <col min="5122" max="5358" width="9" style="172"/>
    <col min="5359" max="5359" width="10.25" style="172" customWidth="1"/>
    <col min="5360" max="5360" width="12" style="172" customWidth="1"/>
    <col min="5361" max="5361" width="9.875" style="172" customWidth="1"/>
    <col min="5362" max="5362" width="10.375" style="172" customWidth="1"/>
    <col min="5363" max="5363" width="10.125" style="172" customWidth="1"/>
    <col min="5364" max="5365" width="12.125" style="172" customWidth="1"/>
    <col min="5366" max="5366" width="10.625" style="172" customWidth="1"/>
    <col min="5367" max="5367" width="14.375" style="172" customWidth="1"/>
    <col min="5368" max="5368" width="11.25" style="172" customWidth="1"/>
    <col min="5369" max="5369" width="14.25" style="172" customWidth="1"/>
    <col min="5370" max="5370" width="19.25" style="172" customWidth="1"/>
    <col min="5371" max="5371" width="7.875" style="172" customWidth="1"/>
    <col min="5372" max="5372" width="10.875" style="172" customWidth="1"/>
    <col min="5373" max="5373" width="14.875" style="172" customWidth="1"/>
    <col min="5374" max="5374" width="17.625" style="172" customWidth="1"/>
    <col min="5375" max="5375" width="19.375" style="172" customWidth="1"/>
    <col min="5376" max="5377" width="0" style="172" hidden="1" customWidth="1"/>
    <col min="5378" max="5614" width="9" style="172"/>
    <col min="5615" max="5615" width="10.25" style="172" customWidth="1"/>
    <col min="5616" max="5616" width="12" style="172" customWidth="1"/>
    <col min="5617" max="5617" width="9.875" style="172" customWidth="1"/>
    <col min="5618" max="5618" width="10.375" style="172" customWidth="1"/>
    <col min="5619" max="5619" width="10.125" style="172" customWidth="1"/>
    <col min="5620" max="5621" width="12.125" style="172" customWidth="1"/>
    <col min="5622" max="5622" width="10.625" style="172" customWidth="1"/>
    <col min="5623" max="5623" width="14.375" style="172" customWidth="1"/>
    <col min="5624" max="5624" width="11.25" style="172" customWidth="1"/>
    <col min="5625" max="5625" width="14.25" style="172" customWidth="1"/>
    <col min="5626" max="5626" width="19.25" style="172" customWidth="1"/>
    <col min="5627" max="5627" width="7.875" style="172" customWidth="1"/>
    <col min="5628" max="5628" width="10.875" style="172" customWidth="1"/>
    <col min="5629" max="5629" width="14.875" style="172" customWidth="1"/>
    <col min="5630" max="5630" width="17.625" style="172" customWidth="1"/>
    <col min="5631" max="5631" width="19.375" style="172" customWidth="1"/>
    <col min="5632" max="5633" width="0" style="172" hidden="1" customWidth="1"/>
    <col min="5634" max="5870" width="9" style="172"/>
    <col min="5871" max="5871" width="10.25" style="172" customWidth="1"/>
    <col min="5872" max="5872" width="12" style="172" customWidth="1"/>
    <col min="5873" max="5873" width="9.875" style="172" customWidth="1"/>
    <col min="5874" max="5874" width="10.375" style="172" customWidth="1"/>
    <col min="5875" max="5875" width="10.125" style="172" customWidth="1"/>
    <col min="5876" max="5877" width="12.125" style="172" customWidth="1"/>
    <col min="5878" max="5878" width="10.625" style="172" customWidth="1"/>
    <col min="5879" max="5879" width="14.375" style="172" customWidth="1"/>
    <col min="5880" max="5880" width="11.25" style="172" customWidth="1"/>
    <col min="5881" max="5881" width="14.25" style="172" customWidth="1"/>
    <col min="5882" max="5882" width="19.25" style="172" customWidth="1"/>
    <col min="5883" max="5883" width="7.875" style="172" customWidth="1"/>
    <col min="5884" max="5884" width="10.875" style="172" customWidth="1"/>
    <col min="5885" max="5885" width="14.875" style="172" customWidth="1"/>
    <col min="5886" max="5886" width="17.625" style="172" customWidth="1"/>
    <col min="5887" max="5887" width="19.375" style="172" customWidth="1"/>
    <col min="5888" max="5889" width="0" style="172" hidden="1" customWidth="1"/>
    <col min="5890" max="6126" width="9" style="172"/>
    <col min="6127" max="6127" width="10.25" style="172" customWidth="1"/>
    <col min="6128" max="6128" width="12" style="172" customWidth="1"/>
    <col min="6129" max="6129" width="9.875" style="172" customWidth="1"/>
    <col min="6130" max="6130" width="10.375" style="172" customWidth="1"/>
    <col min="6131" max="6131" width="10.125" style="172" customWidth="1"/>
    <col min="6132" max="6133" width="12.125" style="172" customWidth="1"/>
    <col min="6134" max="6134" width="10.625" style="172" customWidth="1"/>
    <col min="6135" max="6135" width="14.375" style="172" customWidth="1"/>
    <col min="6136" max="6136" width="11.25" style="172" customWidth="1"/>
    <col min="6137" max="6137" width="14.25" style="172" customWidth="1"/>
    <col min="6138" max="6138" width="19.25" style="172" customWidth="1"/>
    <col min="6139" max="6139" width="7.875" style="172" customWidth="1"/>
    <col min="6140" max="6140" width="10.875" style="172" customWidth="1"/>
    <col min="6141" max="6141" width="14.875" style="172" customWidth="1"/>
    <col min="6142" max="6142" width="17.625" style="172" customWidth="1"/>
    <col min="6143" max="6143" width="19.375" style="172" customWidth="1"/>
    <col min="6144" max="6145" width="0" style="172" hidden="1" customWidth="1"/>
    <col min="6146" max="6382" width="9" style="172"/>
    <col min="6383" max="6383" width="10.25" style="172" customWidth="1"/>
    <col min="6384" max="6384" width="12" style="172" customWidth="1"/>
    <col min="6385" max="6385" width="9.875" style="172" customWidth="1"/>
    <col min="6386" max="6386" width="10.375" style="172" customWidth="1"/>
    <col min="6387" max="6387" width="10.125" style="172" customWidth="1"/>
    <col min="6388" max="6389" width="12.125" style="172" customWidth="1"/>
    <col min="6390" max="6390" width="10.625" style="172" customWidth="1"/>
    <col min="6391" max="6391" width="14.375" style="172" customWidth="1"/>
    <col min="6392" max="6392" width="11.25" style="172" customWidth="1"/>
    <col min="6393" max="6393" width="14.25" style="172" customWidth="1"/>
    <col min="6394" max="6394" width="19.25" style="172" customWidth="1"/>
    <col min="6395" max="6395" width="7.875" style="172" customWidth="1"/>
    <col min="6396" max="6396" width="10.875" style="172" customWidth="1"/>
    <col min="6397" max="6397" width="14.875" style="172" customWidth="1"/>
    <col min="6398" max="6398" width="17.625" style="172" customWidth="1"/>
    <col min="6399" max="6399" width="19.375" style="172" customWidth="1"/>
    <col min="6400" max="6401" width="0" style="172" hidden="1" customWidth="1"/>
    <col min="6402" max="6638" width="9" style="172"/>
    <col min="6639" max="6639" width="10.25" style="172" customWidth="1"/>
    <col min="6640" max="6640" width="12" style="172" customWidth="1"/>
    <col min="6641" max="6641" width="9.875" style="172" customWidth="1"/>
    <col min="6642" max="6642" width="10.375" style="172" customWidth="1"/>
    <col min="6643" max="6643" width="10.125" style="172" customWidth="1"/>
    <col min="6644" max="6645" width="12.125" style="172" customWidth="1"/>
    <col min="6646" max="6646" width="10.625" style="172" customWidth="1"/>
    <col min="6647" max="6647" width="14.375" style="172" customWidth="1"/>
    <col min="6648" max="6648" width="11.25" style="172" customWidth="1"/>
    <col min="6649" max="6649" width="14.25" style="172" customWidth="1"/>
    <col min="6650" max="6650" width="19.25" style="172" customWidth="1"/>
    <col min="6651" max="6651" width="7.875" style="172" customWidth="1"/>
    <col min="6652" max="6652" width="10.875" style="172" customWidth="1"/>
    <col min="6653" max="6653" width="14.875" style="172" customWidth="1"/>
    <col min="6654" max="6654" width="17.625" style="172" customWidth="1"/>
    <col min="6655" max="6655" width="19.375" style="172" customWidth="1"/>
    <col min="6656" max="6657" width="0" style="172" hidden="1" customWidth="1"/>
    <col min="6658" max="6894" width="9" style="172"/>
    <col min="6895" max="6895" width="10.25" style="172" customWidth="1"/>
    <col min="6896" max="6896" width="12" style="172" customWidth="1"/>
    <col min="6897" max="6897" width="9.875" style="172" customWidth="1"/>
    <col min="6898" max="6898" width="10.375" style="172" customWidth="1"/>
    <col min="6899" max="6899" width="10.125" style="172" customWidth="1"/>
    <col min="6900" max="6901" width="12.125" style="172" customWidth="1"/>
    <col min="6902" max="6902" width="10.625" style="172" customWidth="1"/>
    <col min="6903" max="6903" width="14.375" style="172" customWidth="1"/>
    <col min="6904" max="6904" width="11.25" style="172" customWidth="1"/>
    <col min="6905" max="6905" width="14.25" style="172" customWidth="1"/>
    <col min="6906" max="6906" width="19.25" style="172" customWidth="1"/>
    <col min="6907" max="6907" width="7.875" style="172" customWidth="1"/>
    <col min="6908" max="6908" width="10.875" style="172" customWidth="1"/>
    <col min="6909" max="6909" width="14.875" style="172" customWidth="1"/>
    <col min="6910" max="6910" width="17.625" style="172" customWidth="1"/>
    <col min="6911" max="6911" width="19.375" style="172" customWidth="1"/>
    <col min="6912" max="6913" width="0" style="172" hidden="1" customWidth="1"/>
    <col min="6914" max="7150" width="9" style="172"/>
    <col min="7151" max="7151" width="10.25" style="172" customWidth="1"/>
    <col min="7152" max="7152" width="12" style="172" customWidth="1"/>
    <col min="7153" max="7153" width="9.875" style="172" customWidth="1"/>
    <col min="7154" max="7154" width="10.375" style="172" customWidth="1"/>
    <col min="7155" max="7155" width="10.125" style="172" customWidth="1"/>
    <col min="7156" max="7157" width="12.125" style="172" customWidth="1"/>
    <col min="7158" max="7158" width="10.625" style="172" customWidth="1"/>
    <col min="7159" max="7159" width="14.375" style="172" customWidth="1"/>
    <col min="7160" max="7160" width="11.25" style="172" customWidth="1"/>
    <col min="7161" max="7161" width="14.25" style="172" customWidth="1"/>
    <col min="7162" max="7162" width="19.25" style="172" customWidth="1"/>
    <col min="7163" max="7163" width="7.875" style="172" customWidth="1"/>
    <col min="7164" max="7164" width="10.875" style="172" customWidth="1"/>
    <col min="7165" max="7165" width="14.875" style="172" customWidth="1"/>
    <col min="7166" max="7166" width="17.625" style="172" customWidth="1"/>
    <col min="7167" max="7167" width="19.375" style="172" customWidth="1"/>
    <col min="7168" max="7169" width="0" style="172" hidden="1" customWidth="1"/>
    <col min="7170" max="7406" width="9" style="172"/>
    <col min="7407" max="7407" width="10.25" style="172" customWidth="1"/>
    <col min="7408" max="7408" width="12" style="172" customWidth="1"/>
    <col min="7409" max="7409" width="9.875" style="172" customWidth="1"/>
    <col min="7410" max="7410" width="10.375" style="172" customWidth="1"/>
    <col min="7411" max="7411" width="10.125" style="172" customWidth="1"/>
    <col min="7412" max="7413" width="12.125" style="172" customWidth="1"/>
    <col min="7414" max="7414" width="10.625" style="172" customWidth="1"/>
    <col min="7415" max="7415" width="14.375" style="172" customWidth="1"/>
    <col min="7416" max="7416" width="11.25" style="172" customWidth="1"/>
    <col min="7417" max="7417" width="14.25" style="172" customWidth="1"/>
    <col min="7418" max="7418" width="19.25" style="172" customWidth="1"/>
    <col min="7419" max="7419" width="7.875" style="172" customWidth="1"/>
    <col min="7420" max="7420" width="10.875" style="172" customWidth="1"/>
    <col min="7421" max="7421" width="14.875" style="172" customWidth="1"/>
    <col min="7422" max="7422" width="17.625" style="172" customWidth="1"/>
    <col min="7423" max="7423" width="19.375" style="172" customWidth="1"/>
    <col min="7424" max="7425" width="0" style="172" hidden="1" customWidth="1"/>
    <col min="7426" max="7662" width="9" style="172"/>
    <col min="7663" max="7663" width="10.25" style="172" customWidth="1"/>
    <col min="7664" max="7664" width="12" style="172" customWidth="1"/>
    <col min="7665" max="7665" width="9.875" style="172" customWidth="1"/>
    <col min="7666" max="7666" width="10.375" style="172" customWidth="1"/>
    <col min="7667" max="7667" width="10.125" style="172" customWidth="1"/>
    <col min="7668" max="7669" width="12.125" style="172" customWidth="1"/>
    <col min="7670" max="7670" width="10.625" style="172" customWidth="1"/>
    <col min="7671" max="7671" width="14.375" style="172" customWidth="1"/>
    <col min="7672" max="7672" width="11.25" style="172" customWidth="1"/>
    <col min="7673" max="7673" width="14.25" style="172" customWidth="1"/>
    <col min="7674" max="7674" width="19.25" style="172" customWidth="1"/>
    <col min="7675" max="7675" width="7.875" style="172" customWidth="1"/>
    <col min="7676" max="7676" width="10.875" style="172" customWidth="1"/>
    <col min="7677" max="7677" width="14.875" style="172" customWidth="1"/>
    <col min="7678" max="7678" width="17.625" style="172" customWidth="1"/>
    <col min="7679" max="7679" width="19.375" style="172" customWidth="1"/>
    <col min="7680" max="7681" width="0" style="172" hidden="1" customWidth="1"/>
    <col min="7682" max="7918" width="9" style="172"/>
    <col min="7919" max="7919" width="10.25" style="172" customWidth="1"/>
    <col min="7920" max="7920" width="12" style="172" customWidth="1"/>
    <col min="7921" max="7921" width="9.875" style="172" customWidth="1"/>
    <col min="7922" max="7922" width="10.375" style="172" customWidth="1"/>
    <col min="7923" max="7923" width="10.125" style="172" customWidth="1"/>
    <col min="7924" max="7925" width="12.125" style="172" customWidth="1"/>
    <col min="7926" max="7926" width="10.625" style="172" customWidth="1"/>
    <col min="7927" max="7927" width="14.375" style="172" customWidth="1"/>
    <col min="7928" max="7928" width="11.25" style="172" customWidth="1"/>
    <col min="7929" max="7929" width="14.25" style="172" customWidth="1"/>
    <col min="7930" max="7930" width="19.25" style="172" customWidth="1"/>
    <col min="7931" max="7931" width="7.875" style="172" customWidth="1"/>
    <col min="7932" max="7932" width="10.875" style="172" customWidth="1"/>
    <col min="7933" max="7933" width="14.875" style="172" customWidth="1"/>
    <col min="7934" max="7934" width="17.625" style="172" customWidth="1"/>
    <col min="7935" max="7935" width="19.375" style="172" customWidth="1"/>
    <col min="7936" max="7937" width="0" style="172" hidden="1" customWidth="1"/>
    <col min="7938" max="8174" width="9" style="172"/>
    <col min="8175" max="8175" width="10.25" style="172" customWidth="1"/>
    <col min="8176" max="8176" width="12" style="172" customWidth="1"/>
    <col min="8177" max="8177" width="9.875" style="172" customWidth="1"/>
    <col min="8178" max="8178" width="10.375" style="172" customWidth="1"/>
    <col min="8179" max="8179" width="10.125" style="172" customWidth="1"/>
    <col min="8180" max="8181" width="12.125" style="172" customWidth="1"/>
    <col min="8182" max="8182" width="10.625" style="172" customWidth="1"/>
    <col min="8183" max="8183" width="14.375" style="172" customWidth="1"/>
    <col min="8184" max="8184" width="11.25" style="172" customWidth="1"/>
    <col min="8185" max="8185" width="14.25" style="172" customWidth="1"/>
    <col min="8186" max="8186" width="19.25" style="172" customWidth="1"/>
    <col min="8187" max="8187" width="7.875" style="172" customWidth="1"/>
    <col min="8188" max="8188" width="10.875" style="172" customWidth="1"/>
    <col min="8189" max="8189" width="14.875" style="172" customWidth="1"/>
    <col min="8190" max="8190" width="17.625" style="172" customWidth="1"/>
    <col min="8191" max="8191" width="19.375" style="172" customWidth="1"/>
    <col min="8192" max="8193" width="0" style="172" hidden="1" customWidth="1"/>
    <col min="8194" max="8430" width="9" style="172"/>
    <col min="8431" max="8431" width="10.25" style="172" customWidth="1"/>
    <col min="8432" max="8432" width="12" style="172" customWidth="1"/>
    <col min="8433" max="8433" width="9.875" style="172" customWidth="1"/>
    <col min="8434" max="8434" width="10.375" style="172" customWidth="1"/>
    <col min="8435" max="8435" width="10.125" style="172" customWidth="1"/>
    <col min="8436" max="8437" width="12.125" style="172" customWidth="1"/>
    <col min="8438" max="8438" width="10.625" style="172" customWidth="1"/>
    <col min="8439" max="8439" width="14.375" style="172" customWidth="1"/>
    <col min="8440" max="8440" width="11.25" style="172" customWidth="1"/>
    <col min="8441" max="8441" width="14.25" style="172" customWidth="1"/>
    <col min="8442" max="8442" width="19.25" style="172" customWidth="1"/>
    <col min="8443" max="8443" width="7.875" style="172" customWidth="1"/>
    <col min="8444" max="8444" width="10.875" style="172" customWidth="1"/>
    <col min="8445" max="8445" width="14.875" style="172" customWidth="1"/>
    <col min="8446" max="8446" width="17.625" style="172" customWidth="1"/>
    <col min="8447" max="8447" width="19.375" style="172" customWidth="1"/>
    <col min="8448" max="8449" width="0" style="172" hidden="1" customWidth="1"/>
    <col min="8450" max="8686" width="9" style="172"/>
    <col min="8687" max="8687" width="10.25" style="172" customWidth="1"/>
    <col min="8688" max="8688" width="12" style="172" customWidth="1"/>
    <col min="8689" max="8689" width="9.875" style="172" customWidth="1"/>
    <col min="8690" max="8690" width="10.375" style="172" customWidth="1"/>
    <col min="8691" max="8691" width="10.125" style="172" customWidth="1"/>
    <col min="8692" max="8693" width="12.125" style="172" customWidth="1"/>
    <col min="8694" max="8694" width="10.625" style="172" customWidth="1"/>
    <col min="8695" max="8695" width="14.375" style="172" customWidth="1"/>
    <col min="8696" max="8696" width="11.25" style="172" customWidth="1"/>
    <col min="8697" max="8697" width="14.25" style="172" customWidth="1"/>
    <col min="8698" max="8698" width="19.25" style="172" customWidth="1"/>
    <col min="8699" max="8699" width="7.875" style="172" customWidth="1"/>
    <col min="8700" max="8700" width="10.875" style="172" customWidth="1"/>
    <col min="8701" max="8701" width="14.875" style="172" customWidth="1"/>
    <col min="8702" max="8702" width="17.625" style="172" customWidth="1"/>
    <col min="8703" max="8703" width="19.375" style="172" customWidth="1"/>
    <col min="8704" max="8705" width="0" style="172" hidden="1" customWidth="1"/>
    <col min="8706" max="8942" width="9" style="172"/>
    <col min="8943" max="8943" width="10.25" style="172" customWidth="1"/>
    <col min="8944" max="8944" width="12" style="172" customWidth="1"/>
    <col min="8945" max="8945" width="9.875" style="172" customWidth="1"/>
    <col min="8946" max="8946" width="10.375" style="172" customWidth="1"/>
    <col min="8947" max="8947" width="10.125" style="172" customWidth="1"/>
    <col min="8948" max="8949" width="12.125" style="172" customWidth="1"/>
    <col min="8950" max="8950" width="10.625" style="172" customWidth="1"/>
    <col min="8951" max="8951" width="14.375" style="172" customWidth="1"/>
    <col min="8952" max="8952" width="11.25" style="172" customWidth="1"/>
    <col min="8953" max="8953" width="14.25" style="172" customWidth="1"/>
    <col min="8954" max="8954" width="19.25" style="172" customWidth="1"/>
    <col min="8955" max="8955" width="7.875" style="172" customWidth="1"/>
    <col min="8956" max="8956" width="10.875" style="172" customWidth="1"/>
    <col min="8957" max="8957" width="14.875" style="172" customWidth="1"/>
    <col min="8958" max="8958" width="17.625" style="172" customWidth="1"/>
    <col min="8959" max="8959" width="19.375" style="172" customWidth="1"/>
    <col min="8960" max="8961" width="0" style="172" hidden="1" customWidth="1"/>
    <col min="8962" max="9198" width="9" style="172"/>
    <col min="9199" max="9199" width="10.25" style="172" customWidth="1"/>
    <col min="9200" max="9200" width="12" style="172" customWidth="1"/>
    <col min="9201" max="9201" width="9.875" style="172" customWidth="1"/>
    <col min="9202" max="9202" width="10.375" style="172" customWidth="1"/>
    <col min="9203" max="9203" width="10.125" style="172" customWidth="1"/>
    <col min="9204" max="9205" width="12.125" style="172" customWidth="1"/>
    <col min="9206" max="9206" width="10.625" style="172" customWidth="1"/>
    <col min="9207" max="9207" width="14.375" style="172" customWidth="1"/>
    <col min="9208" max="9208" width="11.25" style="172" customWidth="1"/>
    <col min="9209" max="9209" width="14.25" style="172" customWidth="1"/>
    <col min="9210" max="9210" width="19.25" style="172" customWidth="1"/>
    <col min="9211" max="9211" width="7.875" style="172" customWidth="1"/>
    <col min="9212" max="9212" width="10.875" style="172" customWidth="1"/>
    <col min="9213" max="9213" width="14.875" style="172" customWidth="1"/>
    <col min="9214" max="9214" width="17.625" style="172" customWidth="1"/>
    <col min="9215" max="9215" width="19.375" style="172" customWidth="1"/>
    <col min="9216" max="9217" width="0" style="172" hidden="1" customWidth="1"/>
    <col min="9218" max="9454" width="9" style="172"/>
    <col min="9455" max="9455" width="10.25" style="172" customWidth="1"/>
    <col min="9456" max="9456" width="12" style="172" customWidth="1"/>
    <col min="9457" max="9457" width="9.875" style="172" customWidth="1"/>
    <col min="9458" max="9458" width="10.375" style="172" customWidth="1"/>
    <col min="9459" max="9459" width="10.125" style="172" customWidth="1"/>
    <col min="9460" max="9461" width="12.125" style="172" customWidth="1"/>
    <col min="9462" max="9462" width="10.625" style="172" customWidth="1"/>
    <col min="9463" max="9463" width="14.375" style="172" customWidth="1"/>
    <col min="9464" max="9464" width="11.25" style="172" customWidth="1"/>
    <col min="9465" max="9465" width="14.25" style="172" customWidth="1"/>
    <col min="9466" max="9466" width="19.25" style="172" customWidth="1"/>
    <col min="9467" max="9467" width="7.875" style="172" customWidth="1"/>
    <col min="9468" max="9468" width="10.875" style="172" customWidth="1"/>
    <col min="9469" max="9469" width="14.875" style="172" customWidth="1"/>
    <col min="9470" max="9470" width="17.625" style="172" customWidth="1"/>
    <col min="9471" max="9471" width="19.375" style="172" customWidth="1"/>
    <col min="9472" max="9473" width="0" style="172" hidden="1" customWidth="1"/>
    <col min="9474" max="9710" width="9" style="172"/>
    <col min="9711" max="9711" width="10.25" style="172" customWidth="1"/>
    <col min="9712" max="9712" width="12" style="172" customWidth="1"/>
    <col min="9713" max="9713" width="9.875" style="172" customWidth="1"/>
    <col min="9714" max="9714" width="10.375" style="172" customWidth="1"/>
    <col min="9715" max="9715" width="10.125" style="172" customWidth="1"/>
    <col min="9716" max="9717" width="12.125" style="172" customWidth="1"/>
    <col min="9718" max="9718" width="10.625" style="172" customWidth="1"/>
    <col min="9719" max="9719" width="14.375" style="172" customWidth="1"/>
    <col min="9720" max="9720" width="11.25" style="172" customWidth="1"/>
    <col min="9721" max="9721" width="14.25" style="172" customWidth="1"/>
    <col min="9722" max="9722" width="19.25" style="172" customWidth="1"/>
    <col min="9723" max="9723" width="7.875" style="172" customWidth="1"/>
    <col min="9724" max="9724" width="10.875" style="172" customWidth="1"/>
    <col min="9725" max="9725" width="14.875" style="172" customWidth="1"/>
    <col min="9726" max="9726" width="17.625" style="172" customWidth="1"/>
    <col min="9727" max="9727" width="19.375" style="172" customWidth="1"/>
    <col min="9728" max="9729" width="0" style="172" hidden="1" customWidth="1"/>
    <col min="9730" max="9966" width="9" style="172"/>
    <col min="9967" max="9967" width="10.25" style="172" customWidth="1"/>
    <col min="9968" max="9968" width="12" style="172" customWidth="1"/>
    <col min="9969" max="9969" width="9.875" style="172" customWidth="1"/>
    <col min="9970" max="9970" width="10.375" style="172" customWidth="1"/>
    <col min="9971" max="9971" width="10.125" style="172" customWidth="1"/>
    <col min="9972" max="9973" width="12.125" style="172" customWidth="1"/>
    <col min="9974" max="9974" width="10.625" style="172" customWidth="1"/>
    <col min="9975" max="9975" width="14.375" style="172" customWidth="1"/>
    <col min="9976" max="9976" width="11.25" style="172" customWidth="1"/>
    <col min="9977" max="9977" width="14.25" style="172" customWidth="1"/>
    <col min="9978" max="9978" width="19.25" style="172" customWidth="1"/>
    <col min="9979" max="9979" width="7.875" style="172" customWidth="1"/>
    <col min="9980" max="9980" width="10.875" style="172" customWidth="1"/>
    <col min="9981" max="9981" width="14.875" style="172" customWidth="1"/>
    <col min="9982" max="9982" width="17.625" style="172" customWidth="1"/>
    <col min="9983" max="9983" width="19.375" style="172" customWidth="1"/>
    <col min="9984" max="9985" width="0" style="172" hidden="1" customWidth="1"/>
    <col min="9986" max="10222" width="9" style="172"/>
    <col min="10223" max="10223" width="10.25" style="172" customWidth="1"/>
    <col min="10224" max="10224" width="12" style="172" customWidth="1"/>
    <col min="10225" max="10225" width="9.875" style="172" customWidth="1"/>
    <col min="10226" max="10226" width="10.375" style="172" customWidth="1"/>
    <col min="10227" max="10227" width="10.125" style="172" customWidth="1"/>
    <col min="10228" max="10229" width="12.125" style="172" customWidth="1"/>
    <col min="10230" max="10230" width="10.625" style="172" customWidth="1"/>
    <col min="10231" max="10231" width="14.375" style="172" customWidth="1"/>
    <col min="10232" max="10232" width="11.25" style="172" customWidth="1"/>
    <col min="10233" max="10233" width="14.25" style="172" customWidth="1"/>
    <col min="10234" max="10234" width="19.25" style="172" customWidth="1"/>
    <col min="10235" max="10235" width="7.875" style="172" customWidth="1"/>
    <col min="10236" max="10236" width="10.875" style="172" customWidth="1"/>
    <col min="10237" max="10237" width="14.875" style="172" customWidth="1"/>
    <col min="10238" max="10238" width="17.625" style="172" customWidth="1"/>
    <col min="10239" max="10239" width="19.375" style="172" customWidth="1"/>
    <col min="10240" max="10241" width="0" style="172" hidden="1" customWidth="1"/>
    <col min="10242" max="10478" width="9" style="172"/>
    <col min="10479" max="10479" width="10.25" style="172" customWidth="1"/>
    <col min="10480" max="10480" width="12" style="172" customWidth="1"/>
    <col min="10481" max="10481" width="9.875" style="172" customWidth="1"/>
    <col min="10482" max="10482" width="10.375" style="172" customWidth="1"/>
    <col min="10483" max="10483" width="10.125" style="172" customWidth="1"/>
    <col min="10484" max="10485" width="12.125" style="172" customWidth="1"/>
    <col min="10486" max="10486" width="10.625" style="172" customWidth="1"/>
    <col min="10487" max="10487" width="14.375" style="172" customWidth="1"/>
    <col min="10488" max="10488" width="11.25" style="172" customWidth="1"/>
    <col min="10489" max="10489" width="14.25" style="172" customWidth="1"/>
    <col min="10490" max="10490" width="19.25" style="172" customWidth="1"/>
    <col min="10491" max="10491" width="7.875" style="172" customWidth="1"/>
    <col min="10492" max="10492" width="10.875" style="172" customWidth="1"/>
    <col min="10493" max="10493" width="14.875" style="172" customWidth="1"/>
    <col min="10494" max="10494" width="17.625" style="172" customWidth="1"/>
    <col min="10495" max="10495" width="19.375" style="172" customWidth="1"/>
    <col min="10496" max="10497" width="0" style="172" hidden="1" customWidth="1"/>
    <col min="10498" max="10734" width="9" style="172"/>
    <col min="10735" max="10735" width="10.25" style="172" customWidth="1"/>
    <col min="10736" max="10736" width="12" style="172" customWidth="1"/>
    <col min="10737" max="10737" width="9.875" style="172" customWidth="1"/>
    <col min="10738" max="10738" width="10.375" style="172" customWidth="1"/>
    <col min="10739" max="10739" width="10.125" style="172" customWidth="1"/>
    <col min="10740" max="10741" width="12.125" style="172" customWidth="1"/>
    <col min="10742" max="10742" width="10.625" style="172" customWidth="1"/>
    <col min="10743" max="10743" width="14.375" style="172" customWidth="1"/>
    <col min="10744" max="10744" width="11.25" style="172" customWidth="1"/>
    <col min="10745" max="10745" width="14.25" style="172" customWidth="1"/>
    <col min="10746" max="10746" width="19.25" style="172" customWidth="1"/>
    <col min="10747" max="10747" width="7.875" style="172" customWidth="1"/>
    <col min="10748" max="10748" width="10.875" style="172" customWidth="1"/>
    <col min="10749" max="10749" width="14.875" style="172" customWidth="1"/>
    <col min="10750" max="10750" width="17.625" style="172" customWidth="1"/>
    <col min="10751" max="10751" width="19.375" style="172" customWidth="1"/>
    <col min="10752" max="10753" width="0" style="172" hidden="1" customWidth="1"/>
    <col min="10754" max="10990" width="9" style="172"/>
    <col min="10991" max="10991" width="10.25" style="172" customWidth="1"/>
    <col min="10992" max="10992" width="12" style="172" customWidth="1"/>
    <col min="10993" max="10993" width="9.875" style="172" customWidth="1"/>
    <col min="10994" max="10994" width="10.375" style="172" customWidth="1"/>
    <col min="10995" max="10995" width="10.125" style="172" customWidth="1"/>
    <col min="10996" max="10997" width="12.125" style="172" customWidth="1"/>
    <col min="10998" max="10998" width="10.625" style="172" customWidth="1"/>
    <col min="10999" max="10999" width="14.375" style="172" customWidth="1"/>
    <col min="11000" max="11000" width="11.25" style="172" customWidth="1"/>
    <col min="11001" max="11001" width="14.25" style="172" customWidth="1"/>
    <col min="11002" max="11002" width="19.25" style="172" customWidth="1"/>
    <col min="11003" max="11003" width="7.875" style="172" customWidth="1"/>
    <col min="11004" max="11004" width="10.875" style="172" customWidth="1"/>
    <col min="11005" max="11005" width="14.875" style="172" customWidth="1"/>
    <col min="11006" max="11006" width="17.625" style="172" customWidth="1"/>
    <col min="11007" max="11007" width="19.375" style="172" customWidth="1"/>
    <col min="11008" max="11009" width="0" style="172" hidden="1" customWidth="1"/>
    <col min="11010" max="11246" width="9" style="172"/>
    <col min="11247" max="11247" width="10.25" style="172" customWidth="1"/>
    <col min="11248" max="11248" width="12" style="172" customWidth="1"/>
    <col min="11249" max="11249" width="9.875" style="172" customWidth="1"/>
    <col min="11250" max="11250" width="10.375" style="172" customWidth="1"/>
    <col min="11251" max="11251" width="10.125" style="172" customWidth="1"/>
    <col min="11252" max="11253" width="12.125" style="172" customWidth="1"/>
    <col min="11254" max="11254" width="10.625" style="172" customWidth="1"/>
    <col min="11255" max="11255" width="14.375" style="172" customWidth="1"/>
    <col min="11256" max="11256" width="11.25" style="172" customWidth="1"/>
    <col min="11257" max="11257" width="14.25" style="172" customWidth="1"/>
    <col min="11258" max="11258" width="19.25" style="172" customWidth="1"/>
    <col min="11259" max="11259" width="7.875" style="172" customWidth="1"/>
    <col min="11260" max="11260" width="10.875" style="172" customWidth="1"/>
    <col min="11261" max="11261" width="14.875" style="172" customWidth="1"/>
    <col min="11262" max="11262" width="17.625" style="172" customWidth="1"/>
    <col min="11263" max="11263" width="19.375" style="172" customWidth="1"/>
    <col min="11264" max="11265" width="0" style="172" hidden="1" customWidth="1"/>
    <col min="11266" max="11502" width="9" style="172"/>
    <col min="11503" max="11503" width="10.25" style="172" customWidth="1"/>
    <col min="11504" max="11504" width="12" style="172" customWidth="1"/>
    <col min="11505" max="11505" width="9.875" style="172" customWidth="1"/>
    <col min="11506" max="11506" width="10.375" style="172" customWidth="1"/>
    <col min="11507" max="11507" width="10.125" style="172" customWidth="1"/>
    <col min="11508" max="11509" width="12.125" style="172" customWidth="1"/>
    <col min="11510" max="11510" width="10.625" style="172" customWidth="1"/>
    <col min="11511" max="11511" width="14.375" style="172" customWidth="1"/>
    <col min="11512" max="11512" width="11.25" style="172" customWidth="1"/>
    <col min="11513" max="11513" width="14.25" style="172" customWidth="1"/>
    <col min="11514" max="11514" width="19.25" style="172" customWidth="1"/>
    <col min="11515" max="11515" width="7.875" style="172" customWidth="1"/>
    <col min="11516" max="11516" width="10.875" style="172" customWidth="1"/>
    <col min="11517" max="11517" width="14.875" style="172" customWidth="1"/>
    <col min="11518" max="11518" width="17.625" style="172" customWidth="1"/>
    <col min="11519" max="11519" width="19.375" style="172" customWidth="1"/>
    <col min="11520" max="11521" width="0" style="172" hidden="1" customWidth="1"/>
    <col min="11522" max="11758" width="9" style="172"/>
    <col min="11759" max="11759" width="10.25" style="172" customWidth="1"/>
    <col min="11760" max="11760" width="12" style="172" customWidth="1"/>
    <col min="11761" max="11761" width="9.875" style="172" customWidth="1"/>
    <col min="11762" max="11762" width="10.375" style="172" customWidth="1"/>
    <col min="11763" max="11763" width="10.125" style="172" customWidth="1"/>
    <col min="11764" max="11765" width="12.125" style="172" customWidth="1"/>
    <col min="11766" max="11766" width="10.625" style="172" customWidth="1"/>
    <col min="11767" max="11767" width="14.375" style="172" customWidth="1"/>
    <col min="11768" max="11768" width="11.25" style="172" customWidth="1"/>
    <col min="11769" max="11769" width="14.25" style="172" customWidth="1"/>
    <col min="11770" max="11770" width="19.25" style="172" customWidth="1"/>
    <col min="11771" max="11771" width="7.875" style="172" customWidth="1"/>
    <col min="11772" max="11772" width="10.875" style="172" customWidth="1"/>
    <col min="11773" max="11773" width="14.875" style="172" customWidth="1"/>
    <col min="11774" max="11774" width="17.625" style="172" customWidth="1"/>
    <col min="11775" max="11775" width="19.375" style="172" customWidth="1"/>
    <col min="11776" max="11777" width="0" style="172" hidden="1" customWidth="1"/>
    <col min="11778" max="12014" width="9" style="172"/>
    <col min="12015" max="12015" width="10.25" style="172" customWidth="1"/>
    <col min="12016" max="12016" width="12" style="172" customWidth="1"/>
    <col min="12017" max="12017" width="9.875" style="172" customWidth="1"/>
    <col min="12018" max="12018" width="10.375" style="172" customWidth="1"/>
    <col min="12019" max="12019" width="10.125" style="172" customWidth="1"/>
    <col min="12020" max="12021" width="12.125" style="172" customWidth="1"/>
    <col min="12022" max="12022" width="10.625" style="172" customWidth="1"/>
    <col min="12023" max="12023" width="14.375" style="172" customWidth="1"/>
    <col min="12024" max="12024" width="11.25" style="172" customWidth="1"/>
    <col min="12025" max="12025" width="14.25" style="172" customWidth="1"/>
    <col min="12026" max="12026" width="19.25" style="172" customWidth="1"/>
    <col min="12027" max="12027" width="7.875" style="172" customWidth="1"/>
    <col min="12028" max="12028" width="10.875" style="172" customWidth="1"/>
    <col min="12029" max="12029" width="14.875" style="172" customWidth="1"/>
    <col min="12030" max="12030" width="17.625" style="172" customWidth="1"/>
    <col min="12031" max="12031" width="19.375" style="172" customWidth="1"/>
    <col min="12032" max="12033" width="0" style="172" hidden="1" customWidth="1"/>
    <col min="12034" max="12270" width="9" style="172"/>
    <col min="12271" max="12271" width="10.25" style="172" customWidth="1"/>
    <col min="12272" max="12272" width="12" style="172" customWidth="1"/>
    <col min="12273" max="12273" width="9.875" style="172" customWidth="1"/>
    <col min="12274" max="12274" width="10.375" style="172" customWidth="1"/>
    <col min="12275" max="12275" width="10.125" style="172" customWidth="1"/>
    <col min="12276" max="12277" width="12.125" style="172" customWidth="1"/>
    <col min="12278" max="12278" width="10.625" style="172" customWidth="1"/>
    <col min="12279" max="12279" width="14.375" style="172" customWidth="1"/>
    <col min="12280" max="12280" width="11.25" style="172" customWidth="1"/>
    <col min="12281" max="12281" width="14.25" style="172" customWidth="1"/>
    <col min="12282" max="12282" width="19.25" style="172" customWidth="1"/>
    <col min="12283" max="12283" width="7.875" style="172" customWidth="1"/>
    <col min="12284" max="12284" width="10.875" style="172" customWidth="1"/>
    <col min="12285" max="12285" width="14.875" style="172" customWidth="1"/>
    <col min="12286" max="12286" width="17.625" style="172" customWidth="1"/>
    <col min="12287" max="12287" width="19.375" style="172" customWidth="1"/>
    <col min="12288" max="12289" width="0" style="172" hidden="1" customWidth="1"/>
    <col min="12290" max="12526" width="9" style="172"/>
    <col min="12527" max="12527" width="10.25" style="172" customWidth="1"/>
    <col min="12528" max="12528" width="12" style="172" customWidth="1"/>
    <col min="12529" max="12529" width="9.875" style="172" customWidth="1"/>
    <col min="12530" max="12530" width="10.375" style="172" customWidth="1"/>
    <col min="12531" max="12531" width="10.125" style="172" customWidth="1"/>
    <col min="12532" max="12533" width="12.125" style="172" customWidth="1"/>
    <col min="12534" max="12534" width="10.625" style="172" customWidth="1"/>
    <col min="12535" max="12535" width="14.375" style="172" customWidth="1"/>
    <col min="12536" max="12536" width="11.25" style="172" customWidth="1"/>
    <col min="12537" max="12537" width="14.25" style="172" customWidth="1"/>
    <col min="12538" max="12538" width="19.25" style="172" customWidth="1"/>
    <col min="12539" max="12539" width="7.875" style="172" customWidth="1"/>
    <col min="12540" max="12540" width="10.875" style="172" customWidth="1"/>
    <col min="12541" max="12541" width="14.875" style="172" customWidth="1"/>
    <col min="12542" max="12542" width="17.625" style="172" customWidth="1"/>
    <col min="12543" max="12543" width="19.375" style="172" customWidth="1"/>
    <col min="12544" max="12545" width="0" style="172" hidden="1" customWidth="1"/>
    <col min="12546" max="12782" width="9" style="172"/>
    <col min="12783" max="12783" width="10.25" style="172" customWidth="1"/>
    <col min="12784" max="12784" width="12" style="172" customWidth="1"/>
    <col min="12785" max="12785" width="9.875" style="172" customWidth="1"/>
    <col min="12786" max="12786" width="10.375" style="172" customWidth="1"/>
    <col min="12787" max="12787" width="10.125" style="172" customWidth="1"/>
    <col min="12788" max="12789" width="12.125" style="172" customWidth="1"/>
    <col min="12790" max="12790" width="10.625" style="172" customWidth="1"/>
    <col min="12791" max="12791" width="14.375" style="172" customWidth="1"/>
    <col min="12792" max="12792" width="11.25" style="172" customWidth="1"/>
    <col min="12793" max="12793" width="14.25" style="172" customWidth="1"/>
    <col min="12794" max="12794" width="19.25" style="172" customWidth="1"/>
    <col min="12795" max="12795" width="7.875" style="172" customWidth="1"/>
    <col min="12796" max="12796" width="10.875" style="172" customWidth="1"/>
    <col min="12797" max="12797" width="14.875" style="172" customWidth="1"/>
    <col min="12798" max="12798" width="17.625" style="172" customWidth="1"/>
    <col min="12799" max="12799" width="19.375" style="172" customWidth="1"/>
    <col min="12800" max="12801" width="0" style="172" hidden="1" customWidth="1"/>
    <col min="12802" max="13038" width="9" style="172"/>
    <col min="13039" max="13039" width="10.25" style="172" customWidth="1"/>
    <col min="13040" max="13040" width="12" style="172" customWidth="1"/>
    <col min="13041" max="13041" width="9.875" style="172" customWidth="1"/>
    <col min="13042" max="13042" width="10.375" style="172" customWidth="1"/>
    <col min="13043" max="13043" width="10.125" style="172" customWidth="1"/>
    <col min="13044" max="13045" width="12.125" style="172" customWidth="1"/>
    <col min="13046" max="13046" width="10.625" style="172" customWidth="1"/>
    <col min="13047" max="13047" width="14.375" style="172" customWidth="1"/>
    <col min="13048" max="13048" width="11.25" style="172" customWidth="1"/>
    <col min="13049" max="13049" width="14.25" style="172" customWidth="1"/>
    <col min="13050" max="13050" width="19.25" style="172" customWidth="1"/>
    <col min="13051" max="13051" width="7.875" style="172" customWidth="1"/>
    <col min="13052" max="13052" width="10.875" style="172" customWidth="1"/>
    <col min="13053" max="13053" width="14.875" style="172" customWidth="1"/>
    <col min="13054" max="13054" width="17.625" style="172" customWidth="1"/>
    <col min="13055" max="13055" width="19.375" style="172" customWidth="1"/>
    <col min="13056" max="13057" width="0" style="172" hidden="1" customWidth="1"/>
    <col min="13058" max="13294" width="9" style="172"/>
    <col min="13295" max="13295" width="10.25" style="172" customWidth="1"/>
    <col min="13296" max="13296" width="12" style="172" customWidth="1"/>
    <col min="13297" max="13297" width="9.875" style="172" customWidth="1"/>
    <col min="13298" max="13298" width="10.375" style="172" customWidth="1"/>
    <col min="13299" max="13299" width="10.125" style="172" customWidth="1"/>
    <col min="13300" max="13301" width="12.125" style="172" customWidth="1"/>
    <col min="13302" max="13302" width="10.625" style="172" customWidth="1"/>
    <col min="13303" max="13303" width="14.375" style="172" customWidth="1"/>
    <col min="13304" max="13304" width="11.25" style="172" customWidth="1"/>
    <col min="13305" max="13305" width="14.25" style="172" customWidth="1"/>
    <col min="13306" max="13306" width="19.25" style="172" customWidth="1"/>
    <col min="13307" max="13307" width="7.875" style="172" customWidth="1"/>
    <col min="13308" max="13308" width="10.875" style="172" customWidth="1"/>
    <col min="13309" max="13309" width="14.875" style="172" customWidth="1"/>
    <col min="13310" max="13310" width="17.625" style="172" customWidth="1"/>
    <col min="13311" max="13311" width="19.375" style="172" customWidth="1"/>
    <col min="13312" max="13313" width="0" style="172" hidden="1" customWidth="1"/>
    <col min="13314" max="13550" width="9" style="172"/>
    <col min="13551" max="13551" width="10.25" style="172" customWidth="1"/>
    <col min="13552" max="13552" width="12" style="172" customWidth="1"/>
    <col min="13553" max="13553" width="9.875" style="172" customWidth="1"/>
    <col min="13554" max="13554" width="10.375" style="172" customWidth="1"/>
    <col min="13555" max="13555" width="10.125" style="172" customWidth="1"/>
    <col min="13556" max="13557" width="12.125" style="172" customWidth="1"/>
    <col min="13558" max="13558" width="10.625" style="172" customWidth="1"/>
    <col min="13559" max="13559" width="14.375" style="172" customWidth="1"/>
    <col min="13560" max="13560" width="11.25" style="172" customWidth="1"/>
    <col min="13561" max="13561" width="14.25" style="172" customWidth="1"/>
    <col min="13562" max="13562" width="19.25" style="172" customWidth="1"/>
    <col min="13563" max="13563" width="7.875" style="172" customWidth="1"/>
    <col min="13564" max="13564" width="10.875" style="172" customWidth="1"/>
    <col min="13565" max="13565" width="14.875" style="172" customWidth="1"/>
    <col min="13566" max="13566" width="17.625" style="172" customWidth="1"/>
    <col min="13567" max="13567" width="19.375" style="172" customWidth="1"/>
    <col min="13568" max="13569" width="0" style="172" hidden="1" customWidth="1"/>
    <col min="13570" max="13806" width="9" style="172"/>
    <col min="13807" max="13807" width="10.25" style="172" customWidth="1"/>
    <col min="13808" max="13808" width="12" style="172" customWidth="1"/>
    <col min="13809" max="13809" width="9.875" style="172" customWidth="1"/>
    <col min="13810" max="13810" width="10.375" style="172" customWidth="1"/>
    <col min="13811" max="13811" width="10.125" style="172" customWidth="1"/>
    <col min="13812" max="13813" width="12.125" style="172" customWidth="1"/>
    <col min="13814" max="13814" width="10.625" style="172" customWidth="1"/>
    <col min="13815" max="13815" width="14.375" style="172" customWidth="1"/>
    <col min="13816" max="13816" width="11.25" style="172" customWidth="1"/>
    <col min="13817" max="13817" width="14.25" style="172" customWidth="1"/>
    <col min="13818" max="13818" width="19.25" style="172" customWidth="1"/>
    <col min="13819" max="13819" width="7.875" style="172" customWidth="1"/>
    <col min="13820" max="13820" width="10.875" style="172" customWidth="1"/>
    <col min="13821" max="13821" width="14.875" style="172" customWidth="1"/>
    <col min="13822" max="13822" width="17.625" style="172" customWidth="1"/>
    <col min="13823" max="13823" width="19.375" style="172" customWidth="1"/>
    <col min="13824" max="13825" width="0" style="172" hidden="1" customWidth="1"/>
    <col min="13826" max="14062" width="9" style="172"/>
    <col min="14063" max="14063" width="10.25" style="172" customWidth="1"/>
    <col min="14064" max="14064" width="12" style="172" customWidth="1"/>
    <col min="14065" max="14065" width="9.875" style="172" customWidth="1"/>
    <col min="14066" max="14066" width="10.375" style="172" customWidth="1"/>
    <col min="14067" max="14067" width="10.125" style="172" customWidth="1"/>
    <col min="14068" max="14069" width="12.125" style="172" customWidth="1"/>
    <col min="14070" max="14070" width="10.625" style="172" customWidth="1"/>
    <col min="14071" max="14071" width="14.375" style="172" customWidth="1"/>
    <col min="14072" max="14072" width="11.25" style="172" customWidth="1"/>
    <col min="14073" max="14073" width="14.25" style="172" customWidth="1"/>
    <col min="14074" max="14074" width="19.25" style="172" customWidth="1"/>
    <col min="14075" max="14075" width="7.875" style="172" customWidth="1"/>
    <col min="14076" max="14076" width="10.875" style="172" customWidth="1"/>
    <col min="14077" max="14077" width="14.875" style="172" customWidth="1"/>
    <col min="14078" max="14078" width="17.625" style="172" customWidth="1"/>
    <col min="14079" max="14079" width="19.375" style="172" customWidth="1"/>
    <col min="14080" max="14081" width="0" style="172" hidden="1" customWidth="1"/>
    <col min="14082" max="14318" width="9" style="172"/>
    <col min="14319" max="14319" width="10.25" style="172" customWidth="1"/>
    <col min="14320" max="14320" width="12" style="172" customWidth="1"/>
    <col min="14321" max="14321" width="9.875" style="172" customWidth="1"/>
    <col min="14322" max="14322" width="10.375" style="172" customWidth="1"/>
    <col min="14323" max="14323" width="10.125" style="172" customWidth="1"/>
    <col min="14324" max="14325" width="12.125" style="172" customWidth="1"/>
    <col min="14326" max="14326" width="10.625" style="172" customWidth="1"/>
    <col min="14327" max="14327" width="14.375" style="172" customWidth="1"/>
    <col min="14328" max="14328" width="11.25" style="172" customWidth="1"/>
    <col min="14329" max="14329" width="14.25" style="172" customWidth="1"/>
    <col min="14330" max="14330" width="19.25" style="172" customWidth="1"/>
    <col min="14331" max="14331" width="7.875" style="172" customWidth="1"/>
    <col min="14332" max="14332" width="10.875" style="172" customWidth="1"/>
    <col min="14333" max="14333" width="14.875" style="172" customWidth="1"/>
    <col min="14334" max="14334" width="17.625" style="172" customWidth="1"/>
    <col min="14335" max="14335" width="19.375" style="172" customWidth="1"/>
    <col min="14336" max="14337" width="0" style="172" hidden="1" customWidth="1"/>
    <col min="14338" max="14574" width="9" style="172"/>
    <col min="14575" max="14575" width="10.25" style="172" customWidth="1"/>
    <col min="14576" max="14576" width="12" style="172" customWidth="1"/>
    <col min="14577" max="14577" width="9.875" style="172" customWidth="1"/>
    <col min="14578" max="14578" width="10.375" style="172" customWidth="1"/>
    <col min="14579" max="14579" width="10.125" style="172" customWidth="1"/>
    <col min="14580" max="14581" width="12.125" style="172" customWidth="1"/>
    <col min="14582" max="14582" width="10.625" style="172" customWidth="1"/>
    <col min="14583" max="14583" width="14.375" style="172" customWidth="1"/>
    <col min="14584" max="14584" width="11.25" style="172" customWidth="1"/>
    <col min="14585" max="14585" width="14.25" style="172" customWidth="1"/>
    <col min="14586" max="14586" width="19.25" style="172" customWidth="1"/>
    <col min="14587" max="14587" width="7.875" style="172" customWidth="1"/>
    <col min="14588" max="14588" width="10.875" style="172" customWidth="1"/>
    <col min="14589" max="14589" width="14.875" style="172" customWidth="1"/>
    <col min="14590" max="14590" width="17.625" style="172" customWidth="1"/>
    <col min="14591" max="14591" width="19.375" style="172" customWidth="1"/>
    <col min="14592" max="14593" width="0" style="172" hidden="1" customWidth="1"/>
    <col min="14594" max="14830" width="9" style="172"/>
    <col min="14831" max="14831" width="10.25" style="172" customWidth="1"/>
    <col min="14832" max="14832" width="12" style="172" customWidth="1"/>
    <col min="14833" max="14833" width="9.875" style="172" customWidth="1"/>
    <col min="14834" max="14834" width="10.375" style="172" customWidth="1"/>
    <col min="14835" max="14835" width="10.125" style="172" customWidth="1"/>
    <col min="14836" max="14837" width="12.125" style="172" customWidth="1"/>
    <col min="14838" max="14838" width="10.625" style="172" customWidth="1"/>
    <col min="14839" max="14839" width="14.375" style="172" customWidth="1"/>
    <col min="14840" max="14840" width="11.25" style="172" customWidth="1"/>
    <col min="14841" max="14841" width="14.25" style="172" customWidth="1"/>
    <col min="14842" max="14842" width="19.25" style="172" customWidth="1"/>
    <col min="14843" max="14843" width="7.875" style="172" customWidth="1"/>
    <col min="14844" max="14844" width="10.875" style="172" customWidth="1"/>
    <col min="14845" max="14845" width="14.875" style="172" customWidth="1"/>
    <col min="14846" max="14846" width="17.625" style="172" customWidth="1"/>
    <col min="14847" max="14847" width="19.375" style="172" customWidth="1"/>
    <col min="14848" max="14849" width="0" style="172" hidden="1" customWidth="1"/>
    <col min="14850" max="15086" width="9" style="172"/>
    <col min="15087" max="15087" width="10.25" style="172" customWidth="1"/>
    <col min="15088" max="15088" width="12" style="172" customWidth="1"/>
    <col min="15089" max="15089" width="9.875" style="172" customWidth="1"/>
    <col min="15090" max="15090" width="10.375" style="172" customWidth="1"/>
    <col min="15091" max="15091" width="10.125" style="172" customWidth="1"/>
    <col min="15092" max="15093" width="12.125" style="172" customWidth="1"/>
    <col min="15094" max="15094" width="10.625" style="172" customWidth="1"/>
    <col min="15095" max="15095" width="14.375" style="172" customWidth="1"/>
    <col min="15096" max="15096" width="11.25" style="172" customWidth="1"/>
    <col min="15097" max="15097" width="14.25" style="172" customWidth="1"/>
    <col min="15098" max="15098" width="19.25" style="172" customWidth="1"/>
    <col min="15099" max="15099" width="7.875" style="172" customWidth="1"/>
    <col min="15100" max="15100" width="10.875" style="172" customWidth="1"/>
    <col min="15101" max="15101" width="14.875" style="172" customWidth="1"/>
    <col min="15102" max="15102" width="17.625" style="172" customWidth="1"/>
    <col min="15103" max="15103" width="19.375" style="172" customWidth="1"/>
    <col min="15104" max="15105" width="0" style="172" hidden="1" customWidth="1"/>
    <col min="15106" max="15342" width="9" style="172"/>
    <col min="15343" max="15343" width="10.25" style="172" customWidth="1"/>
    <col min="15344" max="15344" width="12" style="172" customWidth="1"/>
    <col min="15345" max="15345" width="9.875" style="172" customWidth="1"/>
    <col min="15346" max="15346" width="10.375" style="172" customWidth="1"/>
    <col min="15347" max="15347" width="10.125" style="172" customWidth="1"/>
    <col min="15348" max="15349" width="12.125" style="172" customWidth="1"/>
    <col min="15350" max="15350" width="10.625" style="172" customWidth="1"/>
    <col min="15351" max="15351" width="14.375" style="172" customWidth="1"/>
    <col min="15352" max="15352" width="11.25" style="172" customWidth="1"/>
    <col min="15353" max="15353" width="14.25" style="172" customWidth="1"/>
    <col min="15354" max="15354" width="19.25" style="172" customWidth="1"/>
    <col min="15355" max="15355" width="7.875" style="172" customWidth="1"/>
    <col min="15356" max="15356" width="10.875" style="172" customWidth="1"/>
    <col min="15357" max="15357" width="14.875" style="172" customWidth="1"/>
    <col min="15358" max="15358" width="17.625" style="172" customWidth="1"/>
    <col min="15359" max="15359" width="19.375" style="172" customWidth="1"/>
    <col min="15360" max="15361" width="0" style="172" hidden="1" customWidth="1"/>
    <col min="15362" max="15598" width="9" style="172"/>
    <col min="15599" max="15599" width="10.25" style="172" customWidth="1"/>
    <col min="15600" max="15600" width="12" style="172" customWidth="1"/>
    <col min="15601" max="15601" width="9.875" style="172" customWidth="1"/>
    <col min="15602" max="15602" width="10.375" style="172" customWidth="1"/>
    <col min="15603" max="15603" width="10.125" style="172" customWidth="1"/>
    <col min="15604" max="15605" width="12.125" style="172" customWidth="1"/>
    <col min="15606" max="15606" width="10.625" style="172" customWidth="1"/>
    <col min="15607" max="15607" width="14.375" style="172" customWidth="1"/>
    <col min="15608" max="15608" width="11.25" style="172" customWidth="1"/>
    <col min="15609" max="15609" width="14.25" style="172" customWidth="1"/>
    <col min="15610" max="15610" width="19.25" style="172" customWidth="1"/>
    <col min="15611" max="15611" width="7.875" style="172" customWidth="1"/>
    <col min="15612" max="15612" width="10.875" style="172" customWidth="1"/>
    <col min="15613" max="15613" width="14.875" style="172" customWidth="1"/>
    <col min="15614" max="15614" width="17.625" style="172" customWidth="1"/>
    <col min="15615" max="15615" width="19.375" style="172" customWidth="1"/>
    <col min="15616" max="15617" width="0" style="172" hidden="1" customWidth="1"/>
    <col min="15618" max="15854" width="9" style="172"/>
    <col min="15855" max="15855" width="10.25" style="172" customWidth="1"/>
    <col min="15856" max="15856" width="12" style="172" customWidth="1"/>
    <col min="15857" max="15857" width="9.875" style="172" customWidth="1"/>
    <col min="15858" max="15858" width="10.375" style="172" customWidth="1"/>
    <col min="15859" max="15859" width="10.125" style="172" customWidth="1"/>
    <col min="15860" max="15861" width="12.125" style="172" customWidth="1"/>
    <col min="15862" max="15862" width="10.625" style="172" customWidth="1"/>
    <col min="15863" max="15863" width="14.375" style="172" customWidth="1"/>
    <col min="15864" max="15864" width="11.25" style="172" customWidth="1"/>
    <col min="15865" max="15865" width="14.25" style="172" customWidth="1"/>
    <col min="15866" max="15866" width="19.25" style="172" customWidth="1"/>
    <col min="15867" max="15867" width="7.875" style="172" customWidth="1"/>
    <col min="15868" max="15868" width="10.875" style="172" customWidth="1"/>
    <col min="15869" max="15869" width="14.875" style="172" customWidth="1"/>
    <col min="15870" max="15870" width="17.625" style="172" customWidth="1"/>
    <col min="15871" max="15871" width="19.375" style="172" customWidth="1"/>
    <col min="15872" max="15873" width="0" style="172" hidden="1" customWidth="1"/>
    <col min="15874" max="16110" width="9" style="172"/>
    <col min="16111" max="16111" width="10.25" style="172" customWidth="1"/>
    <col min="16112" max="16112" width="12" style="172" customWidth="1"/>
    <col min="16113" max="16113" width="9.875" style="172" customWidth="1"/>
    <col min="16114" max="16114" width="10.375" style="172" customWidth="1"/>
    <col min="16115" max="16115" width="10.125" style="172" customWidth="1"/>
    <col min="16116" max="16117" width="12.125" style="172" customWidth="1"/>
    <col min="16118" max="16118" width="10.625" style="172" customWidth="1"/>
    <col min="16119" max="16119" width="14.375" style="172" customWidth="1"/>
    <col min="16120" max="16120" width="11.25" style="172" customWidth="1"/>
    <col min="16121" max="16121" width="14.25" style="172" customWidth="1"/>
    <col min="16122" max="16122" width="19.25" style="172" customWidth="1"/>
    <col min="16123" max="16123" width="7.875" style="172" customWidth="1"/>
    <col min="16124" max="16124" width="10.875" style="172" customWidth="1"/>
    <col min="16125" max="16125" width="14.875" style="172" customWidth="1"/>
    <col min="16126" max="16126" width="17.625" style="172" customWidth="1"/>
    <col min="16127" max="16127" width="19.375" style="172" customWidth="1"/>
    <col min="16128" max="16129" width="0" style="172" hidden="1" customWidth="1"/>
    <col min="16130" max="16384" width="9" style="172"/>
  </cols>
  <sheetData>
    <row r="1" spans="1:12" ht="16.5">
      <c r="A1" s="212" t="str">
        <f>Cover!B4</f>
        <v>Specification Ref. No.:NESH/GHY/CSM/600-183/BPS_Price Part</v>
      </c>
      <c r="B1" s="187"/>
      <c r="C1" s="215"/>
      <c r="D1" s="187"/>
      <c r="E1" s="213"/>
      <c r="F1" s="213"/>
      <c r="G1" s="213"/>
      <c r="H1" s="213"/>
      <c r="I1" s="213"/>
      <c r="J1" s="213"/>
      <c r="K1" s="214" t="str">
        <f>"Schedule -2 to theBPS_Price Part"</f>
        <v>Schedule -2 to theBPS_Price Part</v>
      </c>
    </row>
    <row r="2" spans="1:12">
      <c r="A2" s="100"/>
      <c r="B2" s="173"/>
      <c r="C2" s="216"/>
      <c r="D2" s="173"/>
      <c r="E2" s="101"/>
      <c r="F2" s="101"/>
      <c r="G2" s="101"/>
      <c r="H2" s="101"/>
      <c r="I2" s="101"/>
      <c r="J2" s="101"/>
      <c r="K2" s="174"/>
    </row>
    <row r="3" spans="1:12" ht="16.5">
      <c r="A3" s="476" t="str">
        <f>Cover!B2</f>
        <v>Package: Construction of a GIS store at 400/132/33kV POWERGRID Imphal Sub-Station</v>
      </c>
      <c r="B3" s="476"/>
      <c r="C3" s="476"/>
      <c r="D3" s="476"/>
      <c r="E3" s="476"/>
      <c r="F3" s="476"/>
      <c r="G3" s="476"/>
      <c r="H3" s="476"/>
      <c r="I3" s="476"/>
      <c r="J3" s="476"/>
      <c r="K3" s="476"/>
    </row>
    <row r="4" spans="1:12" ht="40.15" customHeight="1">
      <c r="A4" s="485" t="s">
        <v>189</v>
      </c>
      <c r="B4" s="485"/>
      <c r="C4" s="485"/>
      <c r="D4" s="485"/>
      <c r="E4" s="485"/>
      <c r="F4" s="485"/>
      <c r="G4" s="485"/>
      <c r="H4" s="485"/>
      <c r="I4" s="485"/>
      <c r="J4" s="485"/>
      <c r="K4" s="485"/>
    </row>
    <row r="5" spans="1:12">
      <c r="A5" s="103"/>
      <c r="B5" s="104"/>
      <c r="C5" s="104"/>
      <c r="D5" s="104"/>
      <c r="E5" s="103"/>
      <c r="F5" s="103"/>
      <c r="G5" s="103"/>
      <c r="H5" s="103"/>
      <c r="I5" s="103"/>
      <c r="J5" s="103"/>
      <c r="K5" s="103"/>
    </row>
    <row r="6" spans="1:12" ht="15">
      <c r="A6" s="175" t="str">
        <f>"Bidder’s Name and Address (" &amp; MID('Names of Bidder'!B11,9, 20) &amp; ") :"</f>
        <v>Bidder’s Name and Address (Sole Bidder) :</v>
      </c>
      <c r="B6" s="102"/>
      <c r="C6" s="217"/>
      <c r="D6" s="102"/>
      <c r="E6" s="102"/>
      <c r="F6" s="102"/>
      <c r="G6" s="102"/>
      <c r="H6" s="194" t="s">
        <v>124</v>
      </c>
      <c r="I6" s="176"/>
      <c r="J6" s="102"/>
    </row>
    <row r="7" spans="1:12" ht="15">
      <c r="A7" s="175" t="str">
        <f>IF('Names of Bidder'!D11="", "", IF('Names of Bidder'!D6= "JV (Joint Venture)", "JV of " &amp; 'Names of Bidder'!AK6, ""))</f>
        <v/>
      </c>
      <c r="B7" s="177"/>
      <c r="C7" s="177"/>
      <c r="D7" s="177"/>
      <c r="E7" s="177"/>
      <c r="F7" s="177"/>
      <c r="G7" s="177"/>
      <c r="H7" s="177"/>
      <c r="I7" s="193" t="str">
        <f>'Bid Form 2nd Envelope'!A10</f>
        <v>Sr. General Manager (C&amp;M)</v>
      </c>
      <c r="J7" s="177"/>
    </row>
    <row r="8" spans="1:12" ht="15">
      <c r="A8" s="175" t="s">
        <v>125</v>
      </c>
      <c r="B8" s="192" t="str">
        <f>IF('Names of Bidder'!D11=0, "", 'Names of Bidder'!D11)</f>
        <v/>
      </c>
      <c r="C8" s="217"/>
      <c r="D8" s="192"/>
      <c r="E8" s="102"/>
      <c r="F8" s="102"/>
      <c r="G8" s="102"/>
      <c r="H8" s="102"/>
      <c r="I8" s="193" t="str">
        <f>'Bid Form 2nd Envelope'!A11</f>
        <v xml:space="preserve">Power Grid Corporation of India Limited </v>
      </c>
      <c r="J8" s="102"/>
    </row>
    <row r="9" spans="1:12" ht="15">
      <c r="A9" s="175" t="s">
        <v>126</v>
      </c>
      <c r="B9" s="192" t="str">
        <f>IF('Names of Bidder'!D12=0, "", 'Names of Bidder'!D12)</f>
        <v/>
      </c>
      <c r="C9" s="217"/>
      <c r="D9" s="192"/>
      <c r="E9" s="102"/>
      <c r="F9" s="102"/>
      <c r="G9" s="102"/>
      <c r="H9" s="102"/>
      <c r="I9" s="193" t="str">
        <f>'Bid Form 2nd Envelope'!A12</f>
        <v>North Eastern Region</v>
      </c>
      <c r="J9" s="102"/>
    </row>
    <row r="10" spans="1:12" ht="15">
      <c r="A10" s="102"/>
      <c r="B10" s="192" t="str">
        <f>IF('Names of Bidder'!D13=0, "", 'Names of Bidder'!D13)</f>
        <v/>
      </c>
      <c r="C10" s="217"/>
      <c r="D10" s="192"/>
      <c r="E10" s="102"/>
      <c r="F10" s="102"/>
      <c r="G10" s="102"/>
      <c r="H10" s="102"/>
      <c r="I10" s="193" t="str">
        <f>'Bid Form 2nd Envelope'!A13</f>
        <v xml:space="preserve">Dongtieh, Lower Nongrah, Lapalang </v>
      </c>
      <c r="J10" s="102"/>
    </row>
    <row r="11" spans="1:12" ht="15">
      <c r="A11" s="102"/>
      <c r="B11" s="192" t="str">
        <f>IF('Names of Bidder'!D14=0, "", 'Names of Bidder'!D14)</f>
        <v/>
      </c>
      <c r="C11" s="217"/>
      <c r="D11" s="192"/>
      <c r="E11" s="102"/>
      <c r="F11" s="102"/>
      <c r="G11" s="102"/>
      <c r="H11" s="102"/>
      <c r="I11" s="193" t="str">
        <f>'Bid Form 2nd Envelope'!A14</f>
        <v>Shillong – 793 006 (Meghalaya).</v>
      </c>
      <c r="J11" s="102"/>
    </row>
    <row r="12" spans="1:12" ht="15">
      <c r="A12" s="179"/>
      <c r="B12" s="180"/>
      <c r="C12" s="218"/>
      <c r="D12" s="180"/>
      <c r="E12" s="180"/>
      <c r="F12" s="180"/>
      <c r="G12" s="180"/>
      <c r="H12" s="180"/>
      <c r="I12" s="180"/>
      <c r="J12" s="180"/>
      <c r="K12" s="102"/>
    </row>
    <row r="13" spans="1:12" s="171" customFormat="1" ht="90">
      <c r="A13" s="105" t="s">
        <v>127</v>
      </c>
      <c r="B13" s="106" t="s">
        <v>322</v>
      </c>
      <c r="C13" s="106" t="s">
        <v>131</v>
      </c>
      <c r="D13" s="106" t="s">
        <v>129</v>
      </c>
      <c r="E13" s="107" t="s">
        <v>149</v>
      </c>
      <c r="F13" s="374" t="s">
        <v>130</v>
      </c>
      <c r="G13" s="107" t="s">
        <v>150</v>
      </c>
      <c r="H13" s="108" t="s">
        <v>132</v>
      </c>
      <c r="I13" s="108" t="s">
        <v>133</v>
      </c>
      <c r="J13" s="106" t="s">
        <v>152</v>
      </c>
      <c r="K13" s="106" t="s">
        <v>153</v>
      </c>
    </row>
    <row r="14" spans="1:12" s="200" customFormat="1" ht="21.75" customHeight="1">
      <c r="A14" s="254">
        <v>1</v>
      </c>
      <c r="B14" s="254">
        <v>2</v>
      </c>
      <c r="C14" s="255">
        <v>3</v>
      </c>
      <c r="D14" s="254">
        <v>4</v>
      </c>
      <c r="E14" s="255">
        <v>5</v>
      </c>
      <c r="F14" s="255">
        <v>6</v>
      </c>
      <c r="G14" s="255">
        <v>7</v>
      </c>
      <c r="H14" s="255">
        <v>8</v>
      </c>
      <c r="I14" s="256">
        <v>9</v>
      </c>
      <c r="J14" s="256">
        <v>10</v>
      </c>
      <c r="K14" s="256" t="s">
        <v>170</v>
      </c>
    </row>
    <row r="15" spans="1:12" s="200" customFormat="1" ht="26.25" customHeight="1">
      <c r="A15" s="500" t="s">
        <v>164</v>
      </c>
      <c r="B15" s="500"/>
      <c r="C15" s="500"/>
      <c r="D15" s="500"/>
      <c r="E15" s="500"/>
      <c r="F15" s="500"/>
      <c r="G15" s="500"/>
      <c r="H15" s="500"/>
      <c r="I15" s="500"/>
      <c r="J15" s="346"/>
      <c r="K15" s="341"/>
    </row>
    <row r="16" spans="1:12" s="103" customFormat="1" ht="63.75">
      <c r="A16" s="293">
        <v>1</v>
      </c>
      <c r="B16" s="361" t="s">
        <v>273</v>
      </c>
      <c r="C16" s="342" t="s">
        <v>274</v>
      </c>
      <c r="D16" s="372">
        <v>995414</v>
      </c>
      <c r="E16" s="316"/>
      <c r="F16" s="375">
        <v>0.18</v>
      </c>
      <c r="G16" s="319"/>
      <c r="H16" s="345" t="s">
        <v>155</v>
      </c>
      <c r="I16" s="346">
        <v>91.177000000000007</v>
      </c>
      <c r="J16" s="344"/>
      <c r="K16" s="377">
        <f>ROUND(I16*J16,2)</f>
        <v>0</v>
      </c>
      <c r="L16" s="104"/>
    </row>
    <row r="17" spans="1:12" s="103" customFormat="1" ht="25.5">
      <c r="A17" s="345"/>
      <c r="B17" s="361"/>
      <c r="C17" s="342" t="s">
        <v>275</v>
      </c>
      <c r="D17" s="373"/>
      <c r="E17" s="359"/>
      <c r="F17" s="359"/>
      <c r="G17" s="378"/>
      <c r="H17" s="345"/>
      <c r="I17" s="346"/>
      <c r="J17" s="346"/>
      <c r="K17" s="346"/>
      <c r="L17" s="104"/>
    </row>
    <row r="18" spans="1:12" s="103" customFormat="1" ht="38.25">
      <c r="A18" s="345">
        <v>2</v>
      </c>
      <c r="B18" s="311" t="s">
        <v>276</v>
      </c>
      <c r="C18" s="317" t="s">
        <v>277</v>
      </c>
      <c r="D18" s="372">
        <v>995452</v>
      </c>
      <c r="E18" s="316"/>
      <c r="F18" s="375">
        <v>0.18</v>
      </c>
      <c r="G18" s="319"/>
      <c r="H18" s="361" t="s">
        <v>156</v>
      </c>
      <c r="I18" s="346">
        <v>353.58</v>
      </c>
      <c r="J18" s="344"/>
      <c r="K18" s="377">
        <f>ROUND(I18*J18,2)</f>
        <v>0</v>
      </c>
      <c r="L18" s="104"/>
    </row>
    <row r="19" spans="1:12" s="103" customFormat="1" ht="89.25">
      <c r="A19" s="345">
        <v>3</v>
      </c>
      <c r="B19" s="361" t="s">
        <v>278</v>
      </c>
      <c r="C19" s="342" t="s">
        <v>279</v>
      </c>
      <c r="D19" s="372">
        <v>995456</v>
      </c>
      <c r="E19" s="316"/>
      <c r="F19" s="375">
        <v>0.18</v>
      </c>
      <c r="G19" s="319"/>
      <c r="H19" s="345" t="s">
        <v>160</v>
      </c>
      <c r="I19" s="346">
        <v>83</v>
      </c>
      <c r="J19" s="320"/>
      <c r="K19" s="377">
        <f>ROUND(I19*J19,2)</f>
        <v>0</v>
      </c>
      <c r="L19" s="104"/>
    </row>
    <row r="20" spans="1:12" s="103" customFormat="1" ht="15.75">
      <c r="A20" s="345"/>
      <c r="B20" s="361"/>
      <c r="C20" s="342" t="s">
        <v>280</v>
      </c>
      <c r="D20" s="373"/>
      <c r="E20" s="359"/>
      <c r="F20" s="359"/>
      <c r="G20" s="378"/>
      <c r="H20" s="345"/>
      <c r="I20" s="346"/>
      <c r="J20" s="346"/>
      <c r="K20" s="346"/>
      <c r="L20" s="104"/>
    </row>
    <row r="21" spans="1:12" s="103" customFormat="1" ht="38.25">
      <c r="A21" s="345">
        <v>4</v>
      </c>
      <c r="B21" s="311" t="s">
        <v>281</v>
      </c>
      <c r="C21" s="317" t="s">
        <v>282</v>
      </c>
      <c r="D21" s="372">
        <v>995476</v>
      </c>
      <c r="E21" s="316"/>
      <c r="F21" s="375">
        <v>0.18</v>
      </c>
      <c r="G21" s="319"/>
      <c r="H21" s="361" t="s">
        <v>157</v>
      </c>
      <c r="I21" s="346">
        <v>2</v>
      </c>
      <c r="J21" s="320"/>
      <c r="K21" s="377">
        <f>ROUND(I21*J21,2)</f>
        <v>0</v>
      </c>
      <c r="L21" s="104"/>
    </row>
    <row r="22" spans="1:12" s="103" customFormat="1" ht="39" customHeight="1">
      <c r="A22" s="345">
        <v>5</v>
      </c>
      <c r="B22" s="361" t="s">
        <v>283</v>
      </c>
      <c r="C22" s="342" t="s">
        <v>284</v>
      </c>
      <c r="D22" s="372">
        <v>995476</v>
      </c>
      <c r="E22" s="316"/>
      <c r="F22" s="375">
        <v>0.18</v>
      </c>
      <c r="G22" s="319"/>
      <c r="H22" s="345" t="s">
        <v>157</v>
      </c>
      <c r="I22" s="346">
        <v>10</v>
      </c>
      <c r="J22" s="320"/>
      <c r="K22" s="377">
        <f t="shared" ref="K22" si="0">ROUND(I22*J22,2)</f>
        <v>0</v>
      </c>
      <c r="L22" s="104"/>
    </row>
    <row r="23" spans="1:12" s="103" customFormat="1" ht="38.25">
      <c r="A23" s="345">
        <v>6</v>
      </c>
      <c r="B23" s="361" t="s">
        <v>285</v>
      </c>
      <c r="C23" s="342" t="s">
        <v>286</v>
      </c>
      <c r="D23" s="372">
        <v>995476</v>
      </c>
      <c r="E23" s="316"/>
      <c r="F23" s="375">
        <v>0.18</v>
      </c>
      <c r="G23" s="319"/>
      <c r="H23" s="345" t="s">
        <v>157</v>
      </c>
      <c r="I23" s="346">
        <v>2</v>
      </c>
      <c r="J23" s="344"/>
      <c r="K23" s="377">
        <f>ROUND(I23*J23,2)</f>
        <v>0</v>
      </c>
      <c r="L23" s="104"/>
    </row>
    <row r="24" spans="1:12" s="103" customFormat="1" ht="24" customHeight="1">
      <c r="A24" s="345"/>
      <c r="B24" s="361"/>
      <c r="C24" s="379" t="s">
        <v>272</v>
      </c>
      <c r="D24" s="373"/>
      <c r="E24" s="359"/>
      <c r="F24" s="359"/>
      <c r="G24" s="378"/>
      <c r="H24" s="345"/>
      <c r="I24" s="346"/>
      <c r="J24" s="346"/>
      <c r="K24" s="346"/>
      <c r="L24" s="104"/>
    </row>
    <row r="25" spans="1:12" s="103" customFormat="1" ht="45">
      <c r="A25" s="345">
        <v>7</v>
      </c>
      <c r="B25" s="301" t="s">
        <v>266</v>
      </c>
      <c r="C25" s="302" t="s">
        <v>267</v>
      </c>
      <c r="D25" s="372">
        <v>995454</v>
      </c>
      <c r="E25" s="316"/>
      <c r="F25" s="375">
        <v>0.18</v>
      </c>
      <c r="G25" s="319"/>
      <c r="H25" s="301" t="s">
        <v>288</v>
      </c>
      <c r="I25" s="310">
        <v>37.5</v>
      </c>
      <c r="J25" s="344"/>
      <c r="K25" s="377">
        <f t="shared" ref="K25:K29" si="1">ROUND(I25*J25,2)</f>
        <v>0</v>
      </c>
      <c r="L25" s="104"/>
    </row>
    <row r="26" spans="1:12" s="103" customFormat="1" ht="75">
      <c r="A26" s="345">
        <v>8</v>
      </c>
      <c r="B26" s="275" t="s">
        <v>210</v>
      </c>
      <c r="C26" s="306" t="s">
        <v>268</v>
      </c>
      <c r="D26" s="372">
        <v>995454</v>
      </c>
      <c r="E26" s="316"/>
      <c r="F26" s="375">
        <v>0.18</v>
      </c>
      <c r="G26" s="319"/>
      <c r="H26" s="301" t="s">
        <v>289</v>
      </c>
      <c r="I26" s="310">
        <v>3.75</v>
      </c>
      <c r="J26" s="344"/>
      <c r="K26" s="377">
        <f t="shared" si="1"/>
        <v>0</v>
      </c>
      <c r="L26" s="104"/>
    </row>
    <row r="27" spans="1:12" s="103" customFormat="1" ht="60">
      <c r="A27" s="345">
        <v>9</v>
      </c>
      <c r="B27" s="275" t="s">
        <v>204</v>
      </c>
      <c r="C27" s="307" t="s">
        <v>269</v>
      </c>
      <c r="D27" s="372">
        <v>995454</v>
      </c>
      <c r="E27" s="316"/>
      <c r="F27" s="375">
        <v>0.18</v>
      </c>
      <c r="G27" s="319"/>
      <c r="H27" s="301" t="s">
        <v>289</v>
      </c>
      <c r="I27" s="310">
        <v>3.75</v>
      </c>
      <c r="J27" s="344"/>
      <c r="K27" s="377">
        <f t="shared" si="1"/>
        <v>0</v>
      </c>
      <c r="L27" s="104"/>
    </row>
    <row r="28" spans="1:12" s="103" customFormat="1" ht="45">
      <c r="A28" s="345">
        <v>10</v>
      </c>
      <c r="B28" s="275" t="s">
        <v>135</v>
      </c>
      <c r="C28" s="307" t="s">
        <v>270</v>
      </c>
      <c r="D28" s="372">
        <v>995454</v>
      </c>
      <c r="E28" s="316"/>
      <c r="F28" s="375">
        <v>0.18</v>
      </c>
      <c r="G28" s="319"/>
      <c r="H28" s="337" t="s">
        <v>287</v>
      </c>
      <c r="I28" s="310">
        <v>105</v>
      </c>
      <c r="J28" s="344"/>
      <c r="K28" s="377">
        <f t="shared" si="1"/>
        <v>0</v>
      </c>
      <c r="L28" s="104"/>
    </row>
    <row r="29" spans="1:12" s="103" customFormat="1" ht="30">
      <c r="A29" s="345">
        <v>11</v>
      </c>
      <c r="B29" s="275" t="s">
        <v>217</v>
      </c>
      <c r="C29" s="307" t="s">
        <v>271</v>
      </c>
      <c r="D29" s="372">
        <v>995454</v>
      </c>
      <c r="E29" s="316"/>
      <c r="F29" s="375">
        <v>0.18</v>
      </c>
      <c r="G29" s="319"/>
      <c r="H29" s="301" t="s">
        <v>288</v>
      </c>
      <c r="I29" s="310">
        <v>3</v>
      </c>
      <c r="J29" s="344"/>
      <c r="K29" s="377">
        <f t="shared" si="1"/>
        <v>0</v>
      </c>
      <c r="L29" s="104"/>
    </row>
    <row r="30" spans="1:12" s="103" customFormat="1" ht="25.15" customHeight="1">
      <c r="A30" s="500" t="s">
        <v>326</v>
      </c>
      <c r="B30" s="500"/>
      <c r="C30" s="500"/>
      <c r="D30" s="500"/>
      <c r="E30" s="500"/>
      <c r="F30" s="500"/>
      <c r="G30" s="500"/>
      <c r="H30" s="500"/>
      <c r="I30" s="500"/>
      <c r="J30" s="346"/>
      <c r="K30" s="346"/>
      <c r="L30" s="104"/>
    </row>
    <row r="31" spans="1:12" s="103" customFormat="1" ht="27">
      <c r="A31" s="321">
        <v>1</v>
      </c>
      <c r="B31" s="325" t="s">
        <v>317</v>
      </c>
      <c r="C31" s="322" t="s">
        <v>313</v>
      </c>
      <c r="D31" s="323">
        <v>94051090</v>
      </c>
      <c r="E31" s="316"/>
      <c r="F31" s="375">
        <v>0.18</v>
      </c>
      <c r="G31" s="319"/>
      <c r="H31" s="324" t="s">
        <v>134</v>
      </c>
      <c r="I31" s="324">
        <v>6</v>
      </c>
      <c r="J31" s="320"/>
      <c r="K31" s="377">
        <f>ROUND(I31*J31,2)</f>
        <v>0</v>
      </c>
      <c r="L31" s="104"/>
    </row>
    <row r="32" spans="1:12" s="103" customFormat="1" ht="27">
      <c r="A32" s="321">
        <v>2</v>
      </c>
      <c r="B32" s="325" t="s">
        <v>318</v>
      </c>
      <c r="C32" s="322" t="s">
        <v>313</v>
      </c>
      <c r="D32" s="323">
        <v>998731</v>
      </c>
      <c r="E32" s="316"/>
      <c r="F32" s="375">
        <v>0.18</v>
      </c>
      <c r="G32" s="319"/>
      <c r="H32" s="324" t="s">
        <v>134</v>
      </c>
      <c r="I32" s="324">
        <v>6</v>
      </c>
      <c r="J32" s="358"/>
      <c r="K32" s="377">
        <f t="shared" ref="K32:K36" si="2">ROUND(I32*J32,2)</f>
        <v>0</v>
      </c>
      <c r="L32" s="104"/>
    </row>
    <row r="33" spans="1:12" s="103" customFormat="1" ht="27">
      <c r="A33" s="321">
        <v>3</v>
      </c>
      <c r="B33" s="325" t="s">
        <v>319</v>
      </c>
      <c r="C33" s="322" t="s">
        <v>314</v>
      </c>
      <c r="D33" s="323">
        <v>85446020</v>
      </c>
      <c r="E33" s="316"/>
      <c r="F33" s="375">
        <v>0.18</v>
      </c>
      <c r="G33" s="319"/>
      <c r="H33" s="324" t="s">
        <v>323</v>
      </c>
      <c r="I33" s="324">
        <v>0.25</v>
      </c>
      <c r="J33" s="358"/>
      <c r="K33" s="377">
        <f t="shared" si="2"/>
        <v>0</v>
      </c>
      <c r="L33" s="104"/>
    </row>
    <row r="34" spans="1:12" s="103" customFormat="1" ht="27">
      <c r="A34" s="321">
        <v>4</v>
      </c>
      <c r="B34" s="325" t="s">
        <v>320</v>
      </c>
      <c r="C34" s="318" t="s">
        <v>315</v>
      </c>
      <c r="D34" s="326">
        <v>84145190</v>
      </c>
      <c r="E34" s="316"/>
      <c r="F34" s="375">
        <v>0.18</v>
      </c>
      <c r="G34" s="319"/>
      <c r="H34" s="324" t="s">
        <v>134</v>
      </c>
      <c r="I34" s="324">
        <v>6</v>
      </c>
      <c r="J34" s="358"/>
      <c r="K34" s="377">
        <f t="shared" si="2"/>
        <v>0</v>
      </c>
      <c r="L34" s="104"/>
    </row>
    <row r="35" spans="1:12" s="103" customFormat="1" ht="27">
      <c r="A35" s="321">
        <v>5</v>
      </c>
      <c r="B35" s="325" t="s">
        <v>321</v>
      </c>
      <c r="C35" s="318" t="s">
        <v>315</v>
      </c>
      <c r="D35" s="323">
        <v>998731</v>
      </c>
      <c r="E35" s="316"/>
      <c r="F35" s="375">
        <v>0.18</v>
      </c>
      <c r="G35" s="319"/>
      <c r="H35" s="324" t="s">
        <v>134</v>
      </c>
      <c r="I35" s="324">
        <v>6</v>
      </c>
      <c r="J35" s="358"/>
      <c r="K35" s="377">
        <f t="shared" si="2"/>
        <v>0</v>
      </c>
      <c r="L35" s="104"/>
    </row>
    <row r="36" spans="1:12" s="103" customFormat="1" ht="24" customHeight="1">
      <c r="A36" s="321">
        <v>6</v>
      </c>
      <c r="B36" s="327" t="s">
        <v>139</v>
      </c>
      <c r="C36" s="350" t="s">
        <v>316</v>
      </c>
      <c r="D36" s="351">
        <v>94054090</v>
      </c>
      <c r="E36" s="316"/>
      <c r="F36" s="375">
        <v>0.18</v>
      </c>
      <c r="G36" s="319"/>
      <c r="H36" s="324" t="s">
        <v>134</v>
      </c>
      <c r="I36" s="324">
        <v>20</v>
      </c>
      <c r="J36" s="320"/>
      <c r="K36" s="377">
        <f t="shared" si="2"/>
        <v>0</v>
      </c>
      <c r="L36" s="104"/>
    </row>
    <row r="37" spans="1:12" s="185" customFormat="1" ht="38.25" customHeight="1">
      <c r="A37" s="499" t="s">
        <v>166</v>
      </c>
      <c r="B37" s="499"/>
      <c r="C37" s="499"/>
      <c r="D37" s="499"/>
      <c r="E37" s="499"/>
      <c r="F37" s="499"/>
      <c r="G37" s="499"/>
      <c r="H37" s="499"/>
      <c r="I37" s="499"/>
      <c r="J37" s="499"/>
      <c r="K37" s="380">
        <f>SUM(K16:K36)</f>
        <v>0</v>
      </c>
    </row>
    <row r="38" spans="1:12" s="171" customFormat="1" ht="15">
      <c r="A38" s="381"/>
      <c r="B38" s="382"/>
      <c r="C38" s="382"/>
      <c r="D38" s="382"/>
      <c r="E38" s="383"/>
      <c r="F38" s="384"/>
      <c r="G38" s="383"/>
      <c r="H38" s="383"/>
      <c r="I38" s="383"/>
      <c r="J38" s="383"/>
      <c r="K38" s="383"/>
    </row>
    <row r="39" spans="1:12" s="202" customFormat="1" ht="25.5" customHeight="1">
      <c r="A39" s="498" t="s">
        <v>186</v>
      </c>
      <c r="B39" s="498"/>
      <c r="C39" s="498"/>
      <c r="D39" s="498"/>
      <c r="E39" s="498"/>
      <c r="F39" s="498"/>
      <c r="G39" s="498"/>
      <c r="H39" s="498"/>
      <c r="I39" s="498"/>
      <c r="J39" s="203">
        <f>K37</f>
        <v>0</v>
      </c>
      <c r="K39" s="385"/>
    </row>
    <row r="40" spans="1:12" s="202" customFormat="1" ht="23.25">
      <c r="A40" s="204"/>
      <c r="B40" s="205"/>
      <c r="C40" s="205"/>
      <c r="D40" s="205"/>
      <c r="E40" s="206"/>
      <c r="F40" s="376"/>
      <c r="G40" s="206"/>
      <c r="H40" s="206"/>
      <c r="I40" s="206"/>
      <c r="J40" s="206"/>
      <c r="K40" s="206"/>
    </row>
    <row r="41" spans="1:12" s="171" customFormat="1" ht="32.450000000000003" customHeight="1">
      <c r="A41" s="198" t="s">
        <v>168</v>
      </c>
      <c r="B41" s="502" t="s">
        <v>163</v>
      </c>
      <c r="C41" s="502"/>
      <c r="D41" s="502"/>
      <c r="E41" s="502"/>
      <c r="F41" s="502"/>
      <c r="G41" s="502"/>
      <c r="H41" s="502"/>
      <c r="I41" s="502"/>
      <c r="J41" s="502"/>
      <c r="K41" s="502"/>
    </row>
    <row r="42" spans="1:12" s="171" customFormat="1" ht="30" customHeight="1">
      <c r="A42" s="199"/>
      <c r="B42" s="501" t="s">
        <v>136</v>
      </c>
      <c r="C42" s="501"/>
      <c r="D42" s="501"/>
      <c r="E42" s="501"/>
      <c r="F42" s="501"/>
      <c r="G42" s="501"/>
      <c r="H42" s="501"/>
      <c r="I42" s="501"/>
      <c r="J42" s="501"/>
      <c r="K42" s="501"/>
    </row>
    <row r="43" spans="1:12" s="171" customFormat="1" ht="14.25" customHeight="1">
      <c r="A43" s="199"/>
      <c r="B43" s="45"/>
      <c r="C43" s="219"/>
      <c r="D43" s="45"/>
      <c r="E43" s="45"/>
      <c r="F43" s="45"/>
      <c r="G43" s="45"/>
      <c r="H43" s="45"/>
      <c r="I43" s="45"/>
      <c r="J43" s="45"/>
      <c r="K43" s="45"/>
    </row>
    <row r="44" spans="1:12" s="171" customFormat="1" ht="36" customHeight="1">
      <c r="A44" s="187" t="s">
        <v>137</v>
      </c>
      <c r="B44" s="471">
        <f>'Names of Bidder'!$D$29</f>
        <v>0</v>
      </c>
      <c r="C44" s="471"/>
      <c r="D44" s="209"/>
      <c r="E44" s="189"/>
      <c r="F44" s="188"/>
      <c r="G44" s="189"/>
      <c r="H44" s="220"/>
      <c r="I44" s="190" t="s">
        <v>138</v>
      </c>
      <c r="J44" s="473">
        <f>'Names of Bidder'!$D$26</f>
        <v>0</v>
      </c>
      <c r="K44" s="473"/>
    </row>
    <row r="45" spans="1:12" s="171" customFormat="1" ht="36" customHeight="1">
      <c r="A45" s="187" t="s">
        <v>115</v>
      </c>
      <c r="B45" s="472">
        <f>'Names of Bidder'!$D$30</f>
        <v>0</v>
      </c>
      <c r="C45" s="472"/>
      <c r="D45" s="209"/>
      <c r="E45" s="174"/>
      <c r="F45" s="188"/>
      <c r="G45" s="174"/>
      <c r="H45" s="221"/>
      <c r="I45" s="190" t="str">
        <f>"Designation   : "</f>
        <v xml:space="preserve">Designation   : </v>
      </c>
      <c r="J45" s="473">
        <f>'Names of Bidder'!$D$27</f>
        <v>0</v>
      </c>
      <c r="K45" s="473"/>
    </row>
    <row r="46" spans="1:12" s="171" customFormat="1" ht="15">
      <c r="A46" s="101"/>
      <c r="B46" s="173"/>
      <c r="C46" s="221"/>
      <c r="D46" s="173"/>
      <c r="E46" s="174"/>
      <c r="F46" s="173"/>
      <c r="G46" s="174"/>
      <c r="H46" s="173"/>
      <c r="I46" s="174"/>
      <c r="J46" s="469"/>
      <c r="K46" s="469"/>
    </row>
    <row r="47" spans="1:12" s="171" customFormat="1" ht="15">
      <c r="A47" s="101"/>
      <c r="B47" s="173"/>
      <c r="C47" s="216"/>
      <c r="D47" s="173"/>
      <c r="E47" s="174"/>
      <c r="F47" s="101"/>
      <c r="G47" s="174"/>
      <c r="H47" s="101"/>
      <c r="I47" s="174"/>
      <c r="J47" s="101"/>
      <c r="K47" s="191"/>
    </row>
  </sheetData>
  <sheetProtection algorithmName="SHA-512" hashValue="k21WpQLYCrT6w+pTSS/M5e/7tbPsvHnzX9S9h6fzJX8D2mPvZ6kLAxeyAmp5brR3oR79zci4XC5dSl8LetFJLA==" saltValue="XSWfJ300Su8nkR7guLjpuw==" spinCount="100000" sheet="1" formatCells="0" formatColumns="0" formatRows="0" selectLockedCells="1" sort="0"/>
  <protectedRanges>
    <protectedRange sqref="H27" name="Range2_1"/>
    <protectedRange sqref="H27" name="Range5_1"/>
  </protectedRanges>
  <mergeCells count="13">
    <mergeCell ref="J46:K46"/>
    <mergeCell ref="A39:I39"/>
    <mergeCell ref="A3:K3"/>
    <mergeCell ref="A4:K4"/>
    <mergeCell ref="A37:J37"/>
    <mergeCell ref="A15:I15"/>
    <mergeCell ref="A30:I30"/>
    <mergeCell ref="B44:C44"/>
    <mergeCell ref="J44:K44"/>
    <mergeCell ref="B45:C45"/>
    <mergeCell ref="J45:K45"/>
    <mergeCell ref="B42:K42"/>
    <mergeCell ref="B41:K41"/>
  </mergeCells>
  <conditionalFormatting sqref="G16 E16">
    <cfRule type="expression" dxfId="20" priority="42" stopIfTrue="1">
      <formula>#REF!&gt;0</formula>
    </cfRule>
  </conditionalFormatting>
  <conditionalFormatting sqref="G16 G25:G29">
    <cfRule type="cellIs" dxfId="19" priority="40" stopIfTrue="1" operator="equal">
      <formula>"a"</formula>
    </cfRule>
  </conditionalFormatting>
  <conditionalFormatting sqref="G16">
    <cfRule type="expression" dxfId="18" priority="41" stopIfTrue="1">
      <formula>F16&gt;0</formula>
    </cfRule>
  </conditionalFormatting>
  <conditionalFormatting sqref="G18:G19 E18:E19">
    <cfRule type="expression" dxfId="17" priority="36" stopIfTrue="1">
      <formula>#REF!&gt;0</formula>
    </cfRule>
  </conditionalFormatting>
  <conditionalFormatting sqref="G18:G19">
    <cfRule type="cellIs" dxfId="16" priority="34" stopIfTrue="1" operator="equal">
      <formula>"a"</formula>
    </cfRule>
    <cfRule type="expression" dxfId="15" priority="35" stopIfTrue="1">
      <formula>F18&gt;0</formula>
    </cfRule>
  </conditionalFormatting>
  <conditionalFormatting sqref="G21:G22">
    <cfRule type="expression" dxfId="14" priority="32" stopIfTrue="1">
      <formula>F21&gt;0</formula>
    </cfRule>
  </conditionalFormatting>
  <conditionalFormatting sqref="G21:G23 E21:E23">
    <cfRule type="expression" dxfId="13" priority="33" stopIfTrue="1">
      <formula>#REF!&gt;0</formula>
    </cfRule>
  </conditionalFormatting>
  <conditionalFormatting sqref="G21:G23">
    <cfRule type="cellIs" dxfId="12" priority="31" stopIfTrue="1" operator="equal">
      <formula>"a"</formula>
    </cfRule>
  </conditionalFormatting>
  <conditionalFormatting sqref="G23 E23">
    <cfRule type="expression" dxfId="11" priority="27" stopIfTrue="1">
      <formula>#REF!&gt;0</formula>
    </cfRule>
  </conditionalFormatting>
  <conditionalFormatting sqref="G23">
    <cfRule type="cellIs" dxfId="10" priority="25" stopIfTrue="1" operator="equal">
      <formula>"a"</formula>
    </cfRule>
    <cfRule type="expression" dxfId="9" priority="26" stopIfTrue="1">
      <formula>F23&gt;0</formula>
    </cfRule>
  </conditionalFormatting>
  <conditionalFormatting sqref="G25:G29 E25:E29 E31:E36">
    <cfRule type="expression" dxfId="8" priority="65" stopIfTrue="1">
      <formula>#REF!&gt;0</formula>
    </cfRule>
  </conditionalFormatting>
  <conditionalFormatting sqref="G31:G36">
    <cfRule type="cellIs" dxfId="7" priority="1" stopIfTrue="1" operator="equal">
      <formula>"a"</formula>
    </cfRule>
    <cfRule type="expression" dxfId="6" priority="2" stopIfTrue="1">
      <formula>F31&gt;0</formula>
    </cfRule>
    <cfRule type="expression" dxfId="5" priority="3" stopIfTrue="1">
      <formula>#REF!&gt;0</formula>
    </cfRule>
  </conditionalFormatting>
  <conditionalFormatting sqref="J16 J18 J23 J25:J29 G25:G29">
    <cfRule type="expression" dxfId="4" priority="64" stopIfTrue="1">
      <formula>F16&gt;0</formula>
    </cfRule>
  </conditionalFormatting>
  <conditionalFormatting sqref="J16 J18 J23 J25:J29">
    <cfRule type="expression" dxfId="3" priority="61" stopIfTrue="1">
      <formula>#REF!&gt;0</formula>
    </cfRule>
  </conditionalFormatting>
  <conditionalFormatting sqref="J19 J21:J23 J25:J29">
    <cfRule type="expression" dxfId="2" priority="50" stopIfTrue="1">
      <formula>#REF!&gt;0</formula>
    </cfRule>
  </conditionalFormatting>
  <conditionalFormatting sqref="J23 J25:J29 J16 J18">
    <cfRule type="cellIs" dxfId="1" priority="59" stopIfTrue="1" operator="equal">
      <formula>"a"</formula>
    </cfRule>
  </conditionalFormatting>
  <conditionalFormatting sqref="J31:J36">
    <cfRule type="expression" dxfId="0" priority="43" stopIfTrue="1">
      <formula>#REF!&gt;0</formula>
    </cfRule>
  </conditionalFormatting>
  <dataValidations count="5">
    <dataValidation operator="greaterThan" allowBlank="1" showInputMessage="1" showErrorMessage="1" error="Enter only Numeric Value greater than zero or leave the cell blank !" sqref="ACG13:ACG15 AMC13:AMC15 AVY13:AVY15 BFU13:BFU15 BPQ13:BPQ15 BZM13:BZM15 CJI13:CJI15 CTE13:CTE15 DDA13:DDA15 DMW13:DMW15 DWS13:DWS15 EGO13:EGO15 EQK13:EQK15 FAG13:FAG15 FKC13:FKC15 FTY13:FTY15 GDU13:GDU15 GNQ13:GNQ15 GXM13:GXM15 HHI13:HHI15 HRE13:HRE15 IBA13:IBA15 IKW13:IKW15 IUS13:IUS15 JEO13:JEO15 JOK13:JOK15 JYG13:JYG15 KIC13:KIC15 KRY13:KRY15 LBU13:LBU15 LLQ13:LLQ15 LVM13:LVM15 MFI13:MFI15 MPE13:MPE15 MZA13:MZA15 NIW13:NIW15 NSS13:NSS15 OCO13:OCO15 OMK13:OMK15 OWG13:OWG15 PGC13:PGC15 PPY13:PPY15 PZU13:PZU15 QJQ13:QJQ15 QTM13:QTM15 RDI13:RDI15 RNE13:RNE15 RXA13:RXA15 SGW13:SGW15 SQS13:SQS15 TAO13:TAO15 TKK13:TKK15 TUG13:TUG15 UEC13:UEC15 UNY13:UNY15 UXU13:UXU15 VHQ13:VHQ15 VRM13:VRM15 WBI13:WBI15 WLE13:WLE15 WVA13:WVA15 IO13:IO15 WVA983074:WVA983075 G65570:G65571 IO65570:IO65571 SK65570:SK65571 ACG65570:ACG65571 AMC65570:AMC65571 AVY65570:AVY65571 BFU65570:BFU65571 BPQ65570:BPQ65571 BZM65570:BZM65571 CJI65570:CJI65571 CTE65570:CTE65571 DDA65570:DDA65571 DMW65570:DMW65571 DWS65570:DWS65571 EGO65570:EGO65571 EQK65570:EQK65571 FAG65570:FAG65571 FKC65570:FKC65571 FTY65570:FTY65571 GDU65570:GDU65571 GNQ65570:GNQ65571 GXM65570:GXM65571 HHI65570:HHI65571 HRE65570:HRE65571 IBA65570:IBA65571 IKW65570:IKW65571 IUS65570:IUS65571 JEO65570:JEO65571 JOK65570:JOK65571 JYG65570:JYG65571 KIC65570:KIC65571 KRY65570:KRY65571 LBU65570:LBU65571 LLQ65570:LLQ65571 LVM65570:LVM65571 MFI65570:MFI65571 MPE65570:MPE65571 MZA65570:MZA65571 NIW65570:NIW65571 NSS65570:NSS65571 OCO65570:OCO65571 OMK65570:OMK65571 OWG65570:OWG65571 PGC65570:PGC65571 PPY65570:PPY65571 PZU65570:PZU65571 QJQ65570:QJQ65571 QTM65570:QTM65571 RDI65570:RDI65571 RNE65570:RNE65571 RXA65570:RXA65571 SGW65570:SGW65571 SQS65570:SQS65571 TAO65570:TAO65571 TKK65570:TKK65571 TUG65570:TUG65571 UEC65570:UEC65571 UNY65570:UNY65571 UXU65570:UXU65571 VHQ65570:VHQ65571 VRM65570:VRM65571 WBI65570:WBI65571 WLE65570:WLE65571 WVA65570:WVA65571 G131106:G131107 IO131106:IO131107 SK131106:SK131107 ACG131106:ACG131107 AMC131106:AMC131107 AVY131106:AVY131107 BFU131106:BFU131107 BPQ131106:BPQ131107 BZM131106:BZM131107 CJI131106:CJI131107 CTE131106:CTE131107 DDA131106:DDA131107 DMW131106:DMW131107 DWS131106:DWS131107 EGO131106:EGO131107 EQK131106:EQK131107 FAG131106:FAG131107 FKC131106:FKC131107 FTY131106:FTY131107 GDU131106:GDU131107 GNQ131106:GNQ131107 GXM131106:GXM131107 HHI131106:HHI131107 HRE131106:HRE131107 IBA131106:IBA131107 IKW131106:IKW131107 IUS131106:IUS131107 JEO131106:JEO131107 JOK131106:JOK131107 JYG131106:JYG131107 KIC131106:KIC131107 KRY131106:KRY131107 LBU131106:LBU131107 LLQ131106:LLQ131107 LVM131106:LVM131107 MFI131106:MFI131107 MPE131106:MPE131107 MZA131106:MZA131107 NIW131106:NIW131107 NSS131106:NSS131107 OCO131106:OCO131107 OMK131106:OMK131107 OWG131106:OWG131107 PGC131106:PGC131107 PPY131106:PPY131107 PZU131106:PZU131107 QJQ131106:QJQ131107 QTM131106:QTM131107 RDI131106:RDI131107 RNE131106:RNE131107 RXA131106:RXA131107 SGW131106:SGW131107 SQS131106:SQS131107 TAO131106:TAO131107 TKK131106:TKK131107 TUG131106:TUG131107 UEC131106:UEC131107 UNY131106:UNY131107 UXU131106:UXU131107 VHQ131106:VHQ131107 VRM131106:VRM131107 WBI131106:WBI131107 WLE131106:WLE131107 WVA131106:WVA131107 G196642:G196643 IO196642:IO196643 SK196642:SK196643 ACG196642:ACG196643 AMC196642:AMC196643 AVY196642:AVY196643 BFU196642:BFU196643 BPQ196642:BPQ196643 BZM196642:BZM196643 CJI196642:CJI196643 CTE196642:CTE196643 DDA196642:DDA196643 DMW196642:DMW196643 DWS196642:DWS196643 EGO196642:EGO196643 EQK196642:EQK196643 FAG196642:FAG196643 FKC196642:FKC196643 FTY196642:FTY196643 GDU196642:GDU196643 GNQ196642:GNQ196643 GXM196642:GXM196643 HHI196642:HHI196643 HRE196642:HRE196643 IBA196642:IBA196643 IKW196642:IKW196643 IUS196642:IUS196643 JEO196642:JEO196643 JOK196642:JOK196643 JYG196642:JYG196643 KIC196642:KIC196643 KRY196642:KRY196643 LBU196642:LBU196643 LLQ196642:LLQ196643 LVM196642:LVM196643 MFI196642:MFI196643 MPE196642:MPE196643 MZA196642:MZA196643 NIW196642:NIW196643 NSS196642:NSS196643 OCO196642:OCO196643 OMK196642:OMK196643 OWG196642:OWG196643 PGC196642:PGC196643 PPY196642:PPY196643 PZU196642:PZU196643 QJQ196642:QJQ196643 QTM196642:QTM196643 RDI196642:RDI196643 RNE196642:RNE196643 RXA196642:RXA196643 SGW196642:SGW196643 SQS196642:SQS196643 TAO196642:TAO196643 TKK196642:TKK196643 TUG196642:TUG196643 UEC196642:UEC196643 UNY196642:UNY196643 UXU196642:UXU196643 VHQ196642:VHQ196643 VRM196642:VRM196643 WBI196642:WBI196643 WLE196642:WLE196643 WVA196642:WVA196643 G262178:G262179 IO262178:IO262179 SK262178:SK262179 ACG262178:ACG262179 AMC262178:AMC262179 AVY262178:AVY262179 BFU262178:BFU262179 BPQ262178:BPQ262179 BZM262178:BZM262179 CJI262178:CJI262179 CTE262178:CTE262179 DDA262178:DDA262179 DMW262178:DMW262179 DWS262178:DWS262179 EGO262178:EGO262179 EQK262178:EQK262179 FAG262178:FAG262179 FKC262178:FKC262179 FTY262178:FTY262179 GDU262178:GDU262179 GNQ262178:GNQ262179 GXM262178:GXM262179 HHI262178:HHI262179 HRE262178:HRE262179 IBA262178:IBA262179 IKW262178:IKW262179 IUS262178:IUS262179 JEO262178:JEO262179 JOK262178:JOK262179 JYG262178:JYG262179 KIC262178:KIC262179 KRY262178:KRY262179 LBU262178:LBU262179 LLQ262178:LLQ262179 LVM262178:LVM262179 MFI262178:MFI262179 MPE262178:MPE262179 MZA262178:MZA262179 NIW262178:NIW262179 NSS262178:NSS262179 OCO262178:OCO262179 OMK262178:OMK262179 OWG262178:OWG262179 PGC262178:PGC262179 PPY262178:PPY262179 PZU262178:PZU262179 QJQ262178:QJQ262179 QTM262178:QTM262179 RDI262178:RDI262179 RNE262178:RNE262179 RXA262178:RXA262179 SGW262178:SGW262179 SQS262178:SQS262179 TAO262178:TAO262179 TKK262178:TKK262179 TUG262178:TUG262179 UEC262178:UEC262179 UNY262178:UNY262179 UXU262178:UXU262179 VHQ262178:VHQ262179 VRM262178:VRM262179 WBI262178:WBI262179 WLE262178:WLE262179 WVA262178:WVA262179 G327714:G327715 IO327714:IO327715 SK327714:SK327715 ACG327714:ACG327715 AMC327714:AMC327715 AVY327714:AVY327715 BFU327714:BFU327715 BPQ327714:BPQ327715 BZM327714:BZM327715 CJI327714:CJI327715 CTE327714:CTE327715 DDA327714:DDA327715 DMW327714:DMW327715 DWS327714:DWS327715 EGO327714:EGO327715 EQK327714:EQK327715 FAG327714:FAG327715 FKC327714:FKC327715 FTY327714:FTY327715 GDU327714:GDU327715 GNQ327714:GNQ327715 GXM327714:GXM327715 HHI327714:HHI327715 HRE327714:HRE327715 IBA327714:IBA327715 IKW327714:IKW327715 IUS327714:IUS327715 JEO327714:JEO327715 JOK327714:JOK327715 JYG327714:JYG327715 KIC327714:KIC327715 KRY327714:KRY327715 LBU327714:LBU327715 LLQ327714:LLQ327715 LVM327714:LVM327715 MFI327714:MFI327715 MPE327714:MPE327715 MZA327714:MZA327715 NIW327714:NIW327715 NSS327714:NSS327715 OCO327714:OCO327715 OMK327714:OMK327715 OWG327714:OWG327715 PGC327714:PGC327715 PPY327714:PPY327715 PZU327714:PZU327715 QJQ327714:QJQ327715 QTM327714:QTM327715 RDI327714:RDI327715 RNE327714:RNE327715 RXA327714:RXA327715 SGW327714:SGW327715 SQS327714:SQS327715 TAO327714:TAO327715 TKK327714:TKK327715 TUG327714:TUG327715 UEC327714:UEC327715 UNY327714:UNY327715 UXU327714:UXU327715 VHQ327714:VHQ327715 VRM327714:VRM327715 WBI327714:WBI327715 WLE327714:WLE327715 WVA327714:WVA327715 G393250:G393251 IO393250:IO393251 SK393250:SK393251 ACG393250:ACG393251 AMC393250:AMC393251 AVY393250:AVY393251 BFU393250:BFU393251 BPQ393250:BPQ393251 BZM393250:BZM393251 CJI393250:CJI393251 CTE393250:CTE393251 DDA393250:DDA393251 DMW393250:DMW393251 DWS393250:DWS393251 EGO393250:EGO393251 EQK393250:EQK393251 FAG393250:FAG393251 FKC393250:FKC393251 FTY393250:FTY393251 GDU393250:GDU393251 GNQ393250:GNQ393251 GXM393250:GXM393251 HHI393250:HHI393251 HRE393250:HRE393251 IBA393250:IBA393251 IKW393250:IKW393251 IUS393250:IUS393251 JEO393250:JEO393251 JOK393250:JOK393251 JYG393250:JYG393251 KIC393250:KIC393251 KRY393250:KRY393251 LBU393250:LBU393251 LLQ393250:LLQ393251 LVM393250:LVM393251 MFI393250:MFI393251 MPE393250:MPE393251 MZA393250:MZA393251 NIW393250:NIW393251 NSS393250:NSS393251 OCO393250:OCO393251 OMK393250:OMK393251 OWG393250:OWG393251 PGC393250:PGC393251 PPY393250:PPY393251 PZU393250:PZU393251 QJQ393250:QJQ393251 QTM393250:QTM393251 RDI393250:RDI393251 RNE393250:RNE393251 RXA393250:RXA393251 SGW393250:SGW393251 SQS393250:SQS393251 TAO393250:TAO393251 TKK393250:TKK393251 TUG393250:TUG393251 UEC393250:UEC393251 UNY393250:UNY393251 UXU393250:UXU393251 VHQ393250:VHQ393251 VRM393250:VRM393251 WBI393250:WBI393251 WLE393250:WLE393251 WVA393250:WVA393251 G458786:G458787 IO458786:IO458787 SK458786:SK458787 ACG458786:ACG458787 AMC458786:AMC458787 AVY458786:AVY458787 BFU458786:BFU458787 BPQ458786:BPQ458787 BZM458786:BZM458787 CJI458786:CJI458787 CTE458786:CTE458787 DDA458786:DDA458787 DMW458786:DMW458787 DWS458786:DWS458787 EGO458786:EGO458787 EQK458786:EQK458787 FAG458786:FAG458787 FKC458786:FKC458787 FTY458786:FTY458787 GDU458786:GDU458787 GNQ458786:GNQ458787 GXM458786:GXM458787 HHI458786:HHI458787 HRE458786:HRE458787 IBA458786:IBA458787 IKW458786:IKW458787 IUS458786:IUS458787 JEO458786:JEO458787 JOK458786:JOK458787 JYG458786:JYG458787 KIC458786:KIC458787 KRY458786:KRY458787 LBU458786:LBU458787 LLQ458786:LLQ458787 LVM458786:LVM458787 MFI458786:MFI458787 MPE458786:MPE458787 MZA458786:MZA458787 NIW458786:NIW458787 NSS458786:NSS458787 OCO458786:OCO458787 OMK458786:OMK458787 OWG458786:OWG458787 PGC458786:PGC458787 PPY458786:PPY458787 PZU458786:PZU458787 QJQ458786:QJQ458787 QTM458786:QTM458787 RDI458786:RDI458787 RNE458786:RNE458787 RXA458786:RXA458787 SGW458786:SGW458787 SQS458786:SQS458787 TAO458786:TAO458787 TKK458786:TKK458787 TUG458786:TUG458787 UEC458786:UEC458787 UNY458786:UNY458787 UXU458786:UXU458787 VHQ458786:VHQ458787 VRM458786:VRM458787 WBI458786:WBI458787 WLE458786:WLE458787 WVA458786:WVA458787 G524322:G524323 IO524322:IO524323 SK524322:SK524323 ACG524322:ACG524323 AMC524322:AMC524323 AVY524322:AVY524323 BFU524322:BFU524323 BPQ524322:BPQ524323 BZM524322:BZM524323 CJI524322:CJI524323 CTE524322:CTE524323 DDA524322:DDA524323 DMW524322:DMW524323 DWS524322:DWS524323 EGO524322:EGO524323 EQK524322:EQK524323 FAG524322:FAG524323 FKC524322:FKC524323 FTY524322:FTY524323 GDU524322:GDU524323 GNQ524322:GNQ524323 GXM524322:GXM524323 HHI524322:HHI524323 HRE524322:HRE524323 IBA524322:IBA524323 IKW524322:IKW524323 IUS524322:IUS524323 JEO524322:JEO524323 JOK524322:JOK524323 JYG524322:JYG524323 KIC524322:KIC524323 KRY524322:KRY524323 LBU524322:LBU524323 LLQ524322:LLQ524323 LVM524322:LVM524323 MFI524322:MFI524323 MPE524322:MPE524323 MZA524322:MZA524323 NIW524322:NIW524323 NSS524322:NSS524323 OCO524322:OCO524323 OMK524322:OMK524323 OWG524322:OWG524323 PGC524322:PGC524323 PPY524322:PPY524323 PZU524322:PZU524323 QJQ524322:QJQ524323 QTM524322:QTM524323 RDI524322:RDI524323 RNE524322:RNE524323 RXA524322:RXA524323 SGW524322:SGW524323 SQS524322:SQS524323 TAO524322:TAO524323 TKK524322:TKK524323 TUG524322:TUG524323 UEC524322:UEC524323 UNY524322:UNY524323 UXU524322:UXU524323 VHQ524322:VHQ524323 VRM524322:VRM524323 WBI524322:WBI524323 WLE524322:WLE524323 WVA524322:WVA524323 G589858:G589859 IO589858:IO589859 SK589858:SK589859 ACG589858:ACG589859 AMC589858:AMC589859 AVY589858:AVY589859 BFU589858:BFU589859 BPQ589858:BPQ589859 BZM589858:BZM589859 CJI589858:CJI589859 CTE589858:CTE589859 DDA589858:DDA589859 DMW589858:DMW589859 DWS589858:DWS589859 EGO589858:EGO589859 EQK589858:EQK589859 FAG589858:FAG589859 FKC589858:FKC589859 FTY589858:FTY589859 GDU589858:GDU589859 GNQ589858:GNQ589859 GXM589858:GXM589859 HHI589858:HHI589859 HRE589858:HRE589859 IBA589858:IBA589859 IKW589858:IKW589859 IUS589858:IUS589859 JEO589858:JEO589859 JOK589858:JOK589859 JYG589858:JYG589859 KIC589858:KIC589859 KRY589858:KRY589859 LBU589858:LBU589859 LLQ589858:LLQ589859 LVM589858:LVM589859 MFI589858:MFI589859 MPE589858:MPE589859 MZA589858:MZA589859 NIW589858:NIW589859 NSS589858:NSS589859 OCO589858:OCO589859 OMK589858:OMK589859 OWG589858:OWG589859 PGC589858:PGC589859 PPY589858:PPY589859 PZU589858:PZU589859 QJQ589858:QJQ589859 QTM589858:QTM589859 RDI589858:RDI589859 RNE589858:RNE589859 RXA589858:RXA589859 SGW589858:SGW589859 SQS589858:SQS589859 TAO589858:TAO589859 TKK589858:TKK589859 TUG589858:TUG589859 UEC589858:UEC589859 UNY589858:UNY589859 UXU589858:UXU589859 VHQ589858:VHQ589859 VRM589858:VRM589859 WBI589858:WBI589859 WLE589858:WLE589859 WVA589858:WVA589859 G655394:G655395 IO655394:IO655395 SK655394:SK655395 ACG655394:ACG655395 AMC655394:AMC655395 AVY655394:AVY655395 BFU655394:BFU655395 BPQ655394:BPQ655395 BZM655394:BZM655395 CJI655394:CJI655395 CTE655394:CTE655395 DDA655394:DDA655395 DMW655394:DMW655395 DWS655394:DWS655395 EGO655394:EGO655395 EQK655394:EQK655395 FAG655394:FAG655395 FKC655394:FKC655395 FTY655394:FTY655395 GDU655394:GDU655395 GNQ655394:GNQ655395 GXM655394:GXM655395 HHI655394:HHI655395 HRE655394:HRE655395 IBA655394:IBA655395 IKW655394:IKW655395 IUS655394:IUS655395 JEO655394:JEO655395 JOK655394:JOK655395 JYG655394:JYG655395 KIC655394:KIC655395 KRY655394:KRY655395 LBU655394:LBU655395 LLQ655394:LLQ655395 LVM655394:LVM655395 MFI655394:MFI655395 MPE655394:MPE655395 MZA655394:MZA655395 NIW655394:NIW655395 NSS655394:NSS655395 OCO655394:OCO655395 OMK655394:OMK655395 OWG655394:OWG655395 PGC655394:PGC655395 PPY655394:PPY655395 PZU655394:PZU655395 QJQ655394:QJQ655395 QTM655394:QTM655395 RDI655394:RDI655395 RNE655394:RNE655395 RXA655394:RXA655395 SGW655394:SGW655395 SQS655394:SQS655395 TAO655394:TAO655395 TKK655394:TKK655395 TUG655394:TUG655395 UEC655394:UEC655395 UNY655394:UNY655395 UXU655394:UXU655395 VHQ655394:VHQ655395 VRM655394:VRM655395 WBI655394:WBI655395 WLE655394:WLE655395 WVA655394:WVA655395 G720930:G720931 IO720930:IO720931 SK720930:SK720931 ACG720930:ACG720931 AMC720930:AMC720931 AVY720930:AVY720931 BFU720930:BFU720931 BPQ720930:BPQ720931 BZM720930:BZM720931 CJI720930:CJI720931 CTE720930:CTE720931 DDA720930:DDA720931 DMW720930:DMW720931 DWS720930:DWS720931 EGO720930:EGO720931 EQK720930:EQK720931 FAG720930:FAG720931 FKC720930:FKC720931 FTY720930:FTY720931 GDU720930:GDU720931 GNQ720930:GNQ720931 GXM720930:GXM720931 HHI720930:HHI720931 HRE720930:HRE720931 IBA720930:IBA720931 IKW720930:IKW720931 IUS720930:IUS720931 JEO720930:JEO720931 JOK720930:JOK720931 JYG720930:JYG720931 KIC720930:KIC720931 KRY720930:KRY720931 LBU720930:LBU720931 LLQ720930:LLQ720931 LVM720930:LVM720931 MFI720930:MFI720931 MPE720930:MPE720931 MZA720930:MZA720931 NIW720930:NIW720931 NSS720930:NSS720931 OCO720930:OCO720931 OMK720930:OMK720931 OWG720930:OWG720931 PGC720930:PGC720931 PPY720930:PPY720931 PZU720930:PZU720931 QJQ720930:QJQ720931 QTM720930:QTM720931 RDI720930:RDI720931 RNE720930:RNE720931 RXA720930:RXA720931 SGW720930:SGW720931 SQS720930:SQS720931 TAO720930:TAO720931 TKK720930:TKK720931 TUG720930:TUG720931 UEC720930:UEC720931 UNY720930:UNY720931 UXU720930:UXU720931 VHQ720930:VHQ720931 VRM720930:VRM720931 WBI720930:WBI720931 WLE720930:WLE720931 WVA720930:WVA720931 G786466:G786467 IO786466:IO786467 SK786466:SK786467 ACG786466:ACG786467 AMC786466:AMC786467 AVY786466:AVY786467 BFU786466:BFU786467 BPQ786466:BPQ786467 BZM786466:BZM786467 CJI786466:CJI786467 CTE786466:CTE786467 DDA786466:DDA786467 DMW786466:DMW786467 DWS786466:DWS786467 EGO786466:EGO786467 EQK786466:EQK786467 FAG786466:FAG786467 FKC786466:FKC786467 FTY786466:FTY786467 GDU786466:GDU786467 GNQ786466:GNQ786467 GXM786466:GXM786467 HHI786466:HHI786467 HRE786466:HRE786467 IBA786466:IBA786467 IKW786466:IKW786467 IUS786466:IUS786467 JEO786466:JEO786467 JOK786466:JOK786467 JYG786466:JYG786467 KIC786466:KIC786467 KRY786466:KRY786467 LBU786466:LBU786467 LLQ786466:LLQ786467 LVM786466:LVM786467 MFI786466:MFI786467 MPE786466:MPE786467 MZA786466:MZA786467 NIW786466:NIW786467 NSS786466:NSS786467 OCO786466:OCO786467 OMK786466:OMK786467 OWG786466:OWG786467 PGC786466:PGC786467 PPY786466:PPY786467 PZU786466:PZU786467 QJQ786466:QJQ786467 QTM786466:QTM786467 RDI786466:RDI786467 RNE786466:RNE786467 RXA786466:RXA786467 SGW786466:SGW786467 SQS786466:SQS786467 TAO786466:TAO786467 TKK786466:TKK786467 TUG786466:TUG786467 UEC786466:UEC786467 UNY786466:UNY786467 UXU786466:UXU786467 VHQ786466:VHQ786467 VRM786466:VRM786467 WBI786466:WBI786467 WLE786466:WLE786467 WVA786466:WVA786467 G852002:G852003 IO852002:IO852003 SK852002:SK852003 ACG852002:ACG852003 AMC852002:AMC852003 AVY852002:AVY852003 BFU852002:BFU852003 BPQ852002:BPQ852003 BZM852002:BZM852003 CJI852002:CJI852003 CTE852002:CTE852003 DDA852002:DDA852003 DMW852002:DMW852003 DWS852002:DWS852003 EGO852002:EGO852003 EQK852002:EQK852003 FAG852002:FAG852003 FKC852002:FKC852003 FTY852002:FTY852003 GDU852002:GDU852003 GNQ852002:GNQ852003 GXM852002:GXM852003 HHI852002:HHI852003 HRE852002:HRE852003 IBA852002:IBA852003 IKW852002:IKW852003 IUS852002:IUS852003 JEO852002:JEO852003 JOK852002:JOK852003 JYG852002:JYG852003 KIC852002:KIC852003 KRY852002:KRY852003 LBU852002:LBU852003 LLQ852002:LLQ852003 LVM852002:LVM852003 MFI852002:MFI852003 MPE852002:MPE852003 MZA852002:MZA852003 NIW852002:NIW852003 NSS852002:NSS852003 OCO852002:OCO852003 OMK852002:OMK852003 OWG852002:OWG852003 PGC852002:PGC852003 PPY852002:PPY852003 PZU852002:PZU852003 QJQ852002:QJQ852003 QTM852002:QTM852003 RDI852002:RDI852003 RNE852002:RNE852003 RXA852002:RXA852003 SGW852002:SGW852003 SQS852002:SQS852003 TAO852002:TAO852003 TKK852002:TKK852003 TUG852002:TUG852003 UEC852002:UEC852003 UNY852002:UNY852003 UXU852002:UXU852003 VHQ852002:VHQ852003 VRM852002:VRM852003 WBI852002:WBI852003 WLE852002:WLE852003 WVA852002:WVA852003 G917538:G917539 IO917538:IO917539 SK917538:SK917539 ACG917538:ACG917539 AMC917538:AMC917539 AVY917538:AVY917539 BFU917538:BFU917539 BPQ917538:BPQ917539 BZM917538:BZM917539 CJI917538:CJI917539 CTE917538:CTE917539 DDA917538:DDA917539 DMW917538:DMW917539 DWS917538:DWS917539 EGO917538:EGO917539 EQK917538:EQK917539 FAG917538:FAG917539 FKC917538:FKC917539 FTY917538:FTY917539 GDU917538:GDU917539 GNQ917538:GNQ917539 GXM917538:GXM917539 HHI917538:HHI917539 HRE917538:HRE917539 IBA917538:IBA917539 IKW917538:IKW917539 IUS917538:IUS917539 JEO917538:JEO917539 JOK917538:JOK917539 JYG917538:JYG917539 KIC917538:KIC917539 KRY917538:KRY917539 LBU917538:LBU917539 LLQ917538:LLQ917539 LVM917538:LVM917539 MFI917538:MFI917539 MPE917538:MPE917539 MZA917538:MZA917539 NIW917538:NIW917539 NSS917538:NSS917539 OCO917538:OCO917539 OMK917538:OMK917539 OWG917538:OWG917539 PGC917538:PGC917539 PPY917538:PPY917539 PZU917538:PZU917539 QJQ917538:QJQ917539 QTM917538:QTM917539 RDI917538:RDI917539 RNE917538:RNE917539 RXA917538:RXA917539 SGW917538:SGW917539 SQS917538:SQS917539 TAO917538:TAO917539 TKK917538:TKK917539 TUG917538:TUG917539 UEC917538:UEC917539 UNY917538:UNY917539 UXU917538:UXU917539 VHQ917538:VHQ917539 VRM917538:VRM917539 WBI917538:WBI917539 WLE917538:WLE917539 WVA917538:WVA917539 G983074:G983075 IO983074:IO983075 SK983074:SK983075 ACG983074:ACG983075 AMC983074:AMC983075 AVY983074:AVY983075 BFU983074:BFU983075 BPQ983074:BPQ983075 BZM983074:BZM983075 CJI983074:CJI983075 CTE983074:CTE983075 DDA983074:DDA983075 DMW983074:DMW983075 DWS983074:DWS983075 EGO983074:EGO983075 EQK983074:EQK983075 FAG983074:FAG983075 FKC983074:FKC983075 FTY983074:FTY983075 GDU983074:GDU983075 GNQ983074:GNQ983075 GXM983074:GXM983075 HHI983074:HHI983075 HRE983074:HRE983075 IBA983074:IBA983075 IKW983074:IKW983075 IUS983074:IUS983075 JEO983074:JEO983075 JOK983074:JOK983075 JYG983074:JYG983075 KIC983074:KIC983075 KRY983074:KRY983075 LBU983074:LBU983075 LLQ983074:LLQ983075 LVM983074:LVM983075 MFI983074:MFI983075 MPE983074:MPE983075 MZA983074:MZA983075 NIW983074:NIW983075 NSS983074:NSS983075 OCO983074:OCO983075 OMK983074:OMK983075 OWG983074:OWG983075 PGC983074:PGC983075 PPY983074:PPY983075 PZU983074:PZU983075 QJQ983074:QJQ983075 QTM983074:QTM983075 RDI983074:RDI983075 RNE983074:RNE983075 RXA983074:RXA983075 SGW983074:SGW983075 SQS983074:SQS983075 TAO983074:TAO983075 TKK983074:TKK983075 TUG983074:TUG983075 UEC983074:UEC983075 UNY983074:UNY983075 UXU983074:UXU983075 VHQ983074:VHQ983075 VRM983074:VRM983075 WBI983074:WBI983075 WLE983074:WLE983075 SK13:SK15 G13:G14 J16 J18:J19 J21:J36" xr:uid="{00000000-0002-0000-0600-000000000000}"/>
    <dataValidation type="whole" operator="greaterThan" allowBlank="1" showInputMessage="1" showErrorMessage="1" sqref="WUY983078 E65574 IM65574 SI65574 ACE65574 AMA65574 AVW65574 BFS65574 BPO65574 BZK65574 CJG65574 CTC65574 DCY65574 DMU65574 DWQ65574 EGM65574 EQI65574 FAE65574 FKA65574 FTW65574 GDS65574 GNO65574 GXK65574 HHG65574 HRC65574 IAY65574 IKU65574 IUQ65574 JEM65574 JOI65574 JYE65574 KIA65574 KRW65574 LBS65574 LLO65574 LVK65574 MFG65574 MPC65574 MYY65574 NIU65574 NSQ65574 OCM65574 OMI65574 OWE65574 PGA65574 PPW65574 PZS65574 QJO65574 QTK65574 RDG65574 RNC65574 RWY65574 SGU65574 SQQ65574 TAM65574 TKI65574 TUE65574 UEA65574 UNW65574 UXS65574 VHO65574 VRK65574 WBG65574 WLC65574 WUY65574 E131110 IM131110 SI131110 ACE131110 AMA131110 AVW131110 BFS131110 BPO131110 BZK131110 CJG131110 CTC131110 DCY131110 DMU131110 DWQ131110 EGM131110 EQI131110 FAE131110 FKA131110 FTW131110 GDS131110 GNO131110 GXK131110 HHG131110 HRC131110 IAY131110 IKU131110 IUQ131110 JEM131110 JOI131110 JYE131110 KIA131110 KRW131110 LBS131110 LLO131110 LVK131110 MFG131110 MPC131110 MYY131110 NIU131110 NSQ131110 OCM131110 OMI131110 OWE131110 PGA131110 PPW131110 PZS131110 QJO131110 QTK131110 RDG131110 RNC131110 RWY131110 SGU131110 SQQ131110 TAM131110 TKI131110 TUE131110 UEA131110 UNW131110 UXS131110 VHO131110 VRK131110 WBG131110 WLC131110 WUY131110 E196646 IM196646 SI196646 ACE196646 AMA196646 AVW196646 BFS196646 BPO196646 BZK196646 CJG196646 CTC196646 DCY196646 DMU196646 DWQ196646 EGM196646 EQI196646 FAE196646 FKA196646 FTW196646 GDS196646 GNO196646 GXK196646 HHG196646 HRC196646 IAY196646 IKU196646 IUQ196646 JEM196646 JOI196646 JYE196646 KIA196646 KRW196646 LBS196646 LLO196646 LVK196646 MFG196646 MPC196646 MYY196646 NIU196646 NSQ196646 OCM196646 OMI196646 OWE196646 PGA196646 PPW196646 PZS196646 QJO196646 QTK196646 RDG196646 RNC196646 RWY196646 SGU196646 SQQ196646 TAM196646 TKI196646 TUE196646 UEA196646 UNW196646 UXS196646 VHO196646 VRK196646 WBG196646 WLC196646 WUY196646 E262182 IM262182 SI262182 ACE262182 AMA262182 AVW262182 BFS262182 BPO262182 BZK262182 CJG262182 CTC262182 DCY262182 DMU262182 DWQ262182 EGM262182 EQI262182 FAE262182 FKA262182 FTW262182 GDS262182 GNO262182 GXK262182 HHG262182 HRC262182 IAY262182 IKU262182 IUQ262182 JEM262182 JOI262182 JYE262182 KIA262182 KRW262182 LBS262182 LLO262182 LVK262182 MFG262182 MPC262182 MYY262182 NIU262182 NSQ262182 OCM262182 OMI262182 OWE262182 PGA262182 PPW262182 PZS262182 QJO262182 QTK262182 RDG262182 RNC262182 RWY262182 SGU262182 SQQ262182 TAM262182 TKI262182 TUE262182 UEA262182 UNW262182 UXS262182 VHO262182 VRK262182 WBG262182 WLC262182 WUY262182 E327718 IM327718 SI327718 ACE327718 AMA327718 AVW327718 BFS327718 BPO327718 BZK327718 CJG327718 CTC327718 DCY327718 DMU327718 DWQ327718 EGM327718 EQI327718 FAE327718 FKA327718 FTW327718 GDS327718 GNO327718 GXK327718 HHG327718 HRC327718 IAY327718 IKU327718 IUQ327718 JEM327718 JOI327718 JYE327718 KIA327718 KRW327718 LBS327718 LLO327718 LVK327718 MFG327718 MPC327718 MYY327718 NIU327718 NSQ327718 OCM327718 OMI327718 OWE327718 PGA327718 PPW327718 PZS327718 QJO327718 QTK327718 RDG327718 RNC327718 RWY327718 SGU327718 SQQ327718 TAM327718 TKI327718 TUE327718 UEA327718 UNW327718 UXS327718 VHO327718 VRK327718 WBG327718 WLC327718 WUY327718 E393254 IM393254 SI393254 ACE393254 AMA393254 AVW393254 BFS393254 BPO393254 BZK393254 CJG393254 CTC393254 DCY393254 DMU393254 DWQ393254 EGM393254 EQI393254 FAE393254 FKA393254 FTW393254 GDS393254 GNO393254 GXK393254 HHG393254 HRC393254 IAY393254 IKU393254 IUQ393254 JEM393254 JOI393254 JYE393254 KIA393254 KRW393254 LBS393254 LLO393254 LVK393254 MFG393254 MPC393254 MYY393254 NIU393254 NSQ393254 OCM393254 OMI393254 OWE393254 PGA393254 PPW393254 PZS393254 QJO393254 QTK393254 RDG393254 RNC393254 RWY393254 SGU393254 SQQ393254 TAM393254 TKI393254 TUE393254 UEA393254 UNW393254 UXS393254 VHO393254 VRK393254 WBG393254 WLC393254 WUY393254 E458790 IM458790 SI458790 ACE458790 AMA458790 AVW458790 BFS458790 BPO458790 BZK458790 CJG458790 CTC458790 DCY458790 DMU458790 DWQ458790 EGM458790 EQI458790 FAE458790 FKA458790 FTW458790 GDS458790 GNO458790 GXK458790 HHG458790 HRC458790 IAY458790 IKU458790 IUQ458790 JEM458790 JOI458790 JYE458790 KIA458790 KRW458790 LBS458790 LLO458790 LVK458790 MFG458790 MPC458790 MYY458790 NIU458790 NSQ458790 OCM458790 OMI458790 OWE458790 PGA458790 PPW458790 PZS458790 QJO458790 QTK458790 RDG458790 RNC458790 RWY458790 SGU458790 SQQ458790 TAM458790 TKI458790 TUE458790 UEA458790 UNW458790 UXS458790 VHO458790 VRK458790 WBG458790 WLC458790 WUY458790 E524326 IM524326 SI524326 ACE524326 AMA524326 AVW524326 BFS524326 BPO524326 BZK524326 CJG524326 CTC524326 DCY524326 DMU524326 DWQ524326 EGM524326 EQI524326 FAE524326 FKA524326 FTW524326 GDS524326 GNO524326 GXK524326 HHG524326 HRC524326 IAY524326 IKU524326 IUQ524326 JEM524326 JOI524326 JYE524326 KIA524326 KRW524326 LBS524326 LLO524326 LVK524326 MFG524326 MPC524326 MYY524326 NIU524326 NSQ524326 OCM524326 OMI524326 OWE524326 PGA524326 PPW524326 PZS524326 QJO524326 QTK524326 RDG524326 RNC524326 RWY524326 SGU524326 SQQ524326 TAM524326 TKI524326 TUE524326 UEA524326 UNW524326 UXS524326 VHO524326 VRK524326 WBG524326 WLC524326 WUY524326 E589862 IM589862 SI589862 ACE589862 AMA589862 AVW589862 BFS589862 BPO589862 BZK589862 CJG589862 CTC589862 DCY589862 DMU589862 DWQ589862 EGM589862 EQI589862 FAE589862 FKA589862 FTW589862 GDS589862 GNO589862 GXK589862 HHG589862 HRC589862 IAY589862 IKU589862 IUQ589862 JEM589862 JOI589862 JYE589862 KIA589862 KRW589862 LBS589862 LLO589862 LVK589862 MFG589862 MPC589862 MYY589862 NIU589862 NSQ589862 OCM589862 OMI589862 OWE589862 PGA589862 PPW589862 PZS589862 QJO589862 QTK589862 RDG589862 RNC589862 RWY589862 SGU589862 SQQ589862 TAM589862 TKI589862 TUE589862 UEA589862 UNW589862 UXS589862 VHO589862 VRK589862 WBG589862 WLC589862 WUY589862 E655398 IM655398 SI655398 ACE655398 AMA655398 AVW655398 BFS655398 BPO655398 BZK655398 CJG655398 CTC655398 DCY655398 DMU655398 DWQ655398 EGM655398 EQI655398 FAE655398 FKA655398 FTW655398 GDS655398 GNO655398 GXK655398 HHG655398 HRC655398 IAY655398 IKU655398 IUQ655398 JEM655398 JOI655398 JYE655398 KIA655398 KRW655398 LBS655398 LLO655398 LVK655398 MFG655398 MPC655398 MYY655398 NIU655398 NSQ655398 OCM655398 OMI655398 OWE655398 PGA655398 PPW655398 PZS655398 QJO655398 QTK655398 RDG655398 RNC655398 RWY655398 SGU655398 SQQ655398 TAM655398 TKI655398 TUE655398 UEA655398 UNW655398 UXS655398 VHO655398 VRK655398 WBG655398 WLC655398 WUY655398 E720934 IM720934 SI720934 ACE720934 AMA720934 AVW720934 BFS720934 BPO720934 BZK720934 CJG720934 CTC720934 DCY720934 DMU720934 DWQ720934 EGM720934 EQI720934 FAE720934 FKA720934 FTW720934 GDS720934 GNO720934 GXK720934 HHG720934 HRC720934 IAY720934 IKU720934 IUQ720934 JEM720934 JOI720934 JYE720934 KIA720934 KRW720934 LBS720934 LLO720934 LVK720934 MFG720934 MPC720934 MYY720934 NIU720934 NSQ720934 OCM720934 OMI720934 OWE720934 PGA720934 PPW720934 PZS720934 QJO720934 QTK720934 RDG720934 RNC720934 RWY720934 SGU720934 SQQ720934 TAM720934 TKI720934 TUE720934 UEA720934 UNW720934 UXS720934 VHO720934 VRK720934 WBG720934 WLC720934 WUY720934 E786470 IM786470 SI786470 ACE786470 AMA786470 AVW786470 BFS786470 BPO786470 BZK786470 CJG786470 CTC786470 DCY786470 DMU786470 DWQ786470 EGM786470 EQI786470 FAE786470 FKA786470 FTW786470 GDS786470 GNO786470 GXK786470 HHG786470 HRC786470 IAY786470 IKU786470 IUQ786470 JEM786470 JOI786470 JYE786470 KIA786470 KRW786470 LBS786470 LLO786470 LVK786470 MFG786470 MPC786470 MYY786470 NIU786470 NSQ786470 OCM786470 OMI786470 OWE786470 PGA786470 PPW786470 PZS786470 QJO786470 QTK786470 RDG786470 RNC786470 RWY786470 SGU786470 SQQ786470 TAM786470 TKI786470 TUE786470 UEA786470 UNW786470 UXS786470 VHO786470 VRK786470 WBG786470 WLC786470 WUY786470 E852006 IM852006 SI852006 ACE852006 AMA852006 AVW852006 BFS852006 BPO852006 BZK852006 CJG852006 CTC852006 DCY852006 DMU852006 DWQ852006 EGM852006 EQI852006 FAE852006 FKA852006 FTW852006 GDS852006 GNO852006 GXK852006 HHG852006 HRC852006 IAY852006 IKU852006 IUQ852006 JEM852006 JOI852006 JYE852006 KIA852006 KRW852006 LBS852006 LLO852006 LVK852006 MFG852006 MPC852006 MYY852006 NIU852006 NSQ852006 OCM852006 OMI852006 OWE852006 PGA852006 PPW852006 PZS852006 QJO852006 QTK852006 RDG852006 RNC852006 RWY852006 SGU852006 SQQ852006 TAM852006 TKI852006 TUE852006 UEA852006 UNW852006 UXS852006 VHO852006 VRK852006 WBG852006 WLC852006 WUY852006 E917542 IM917542 SI917542 ACE917542 AMA917542 AVW917542 BFS917542 BPO917542 BZK917542 CJG917542 CTC917542 DCY917542 DMU917542 DWQ917542 EGM917542 EQI917542 FAE917542 FKA917542 FTW917542 GDS917542 GNO917542 GXK917542 HHG917542 HRC917542 IAY917542 IKU917542 IUQ917542 JEM917542 JOI917542 JYE917542 KIA917542 KRW917542 LBS917542 LLO917542 LVK917542 MFG917542 MPC917542 MYY917542 NIU917542 NSQ917542 OCM917542 OMI917542 OWE917542 PGA917542 PPW917542 PZS917542 QJO917542 QTK917542 RDG917542 RNC917542 RWY917542 SGU917542 SQQ917542 TAM917542 TKI917542 TUE917542 UEA917542 UNW917542 UXS917542 VHO917542 VRK917542 WBG917542 WLC917542 WUY917542 E983078 IM983078 SI983078 ACE983078 AMA983078 AVW983078 BFS983078 BPO983078 BZK983078 CJG983078 CTC983078 DCY983078 DMU983078 DWQ983078 EGM983078 EQI983078 FAE983078 FKA983078 FTW983078 GDS983078 GNO983078 GXK983078 HHG983078 HRC983078 IAY983078 IKU983078 IUQ983078 JEM983078 JOI983078 JYE983078 KIA983078 KRW983078 LBS983078 LLO983078 LVK983078 MFG983078 MPC983078 MYY983078 NIU983078 NSQ983078 OCM983078 OMI983078 OWE983078 PGA983078 PPW983078 PZS983078 QJO983078 QTK983078 RDG983078 RNC983078 RWY983078 SGU983078 SQQ983078 TAM983078 TKI983078 TUE983078 UEA983078 UNW983078 UXS983078 VHO983078 VRK983078 WBG983078 WLC983078 WUY16:WUY36 WLC16:WLC36 WBG16:WBG36 VRK16:VRK36 VHO16:VHO36 UXS16:UXS36 UNW16:UNW36 UEA16:UEA36 TUE16:TUE36 TKI16:TKI36 TAM16:TAM36 SQQ16:SQQ36 SGU16:SGU36 RWY16:RWY36 RNC16:RNC36 RDG16:RDG36 QTK16:QTK36 QJO16:QJO36 PZS16:PZS36 PPW16:PPW36 PGA16:PGA36 OWE16:OWE36 OMI16:OMI36 OCM16:OCM36 NSQ16:NSQ36 NIU16:NIU36 MYY16:MYY36 MPC16:MPC36 MFG16:MFG36 LVK16:LVK36 LLO16:LLO36 LBS16:LBS36 KRW16:KRW36 KIA16:KIA36 JYE16:JYE36 JOI16:JOI36 JEM16:JEM36 IUQ16:IUQ36 IKU16:IKU36 IAY16:IAY36 HRC16:HRC36 HHG16:HHG36 GXK16:GXK36 GNO16:GNO36 GDS16:GDS36 FTW16:FTW36 FKA16:FKA36 FAE16:FAE36 EQI16:EQI36 EGM16:EGM36 DWQ16:DWQ36 DMU16:DMU36 DCY16:DCY36 CTC16:CTC36 CJG16:CJG36 BZK16:BZK36 BPO16:BPO36 BFS16:BFS36 AVW16:AVW36 AMA16:AMA36 ACE16:ACE36 SI16:SI36 IM16:IM36" xr:uid="{00000000-0002-0000-0600-000001000000}">
      <formula1>1</formula1>
    </dataValidation>
    <dataValidation type="list" operator="greaterThan" allowBlank="1" showInputMessage="1" showErrorMessage="1" sqref="WVA983078 G65574 IO65574 SK65574 ACG65574 AMC65574 AVY65574 BFU65574 BPQ65574 BZM65574 CJI65574 CTE65574 DDA65574 DMW65574 DWS65574 EGO65574 EQK65574 FAG65574 FKC65574 FTY65574 GDU65574 GNQ65574 GXM65574 HHI65574 HRE65574 IBA65574 IKW65574 IUS65574 JEO65574 JOK65574 JYG65574 KIC65574 KRY65574 LBU65574 LLQ65574 LVM65574 MFI65574 MPE65574 MZA65574 NIW65574 NSS65574 OCO65574 OMK65574 OWG65574 PGC65574 PPY65574 PZU65574 QJQ65574 QTM65574 RDI65574 RNE65574 RXA65574 SGW65574 SQS65574 TAO65574 TKK65574 TUG65574 UEC65574 UNY65574 UXU65574 VHQ65574 VRM65574 WBI65574 WLE65574 WVA65574 G131110 IO131110 SK131110 ACG131110 AMC131110 AVY131110 BFU131110 BPQ131110 BZM131110 CJI131110 CTE131110 DDA131110 DMW131110 DWS131110 EGO131110 EQK131110 FAG131110 FKC131110 FTY131110 GDU131110 GNQ131110 GXM131110 HHI131110 HRE131110 IBA131110 IKW131110 IUS131110 JEO131110 JOK131110 JYG131110 KIC131110 KRY131110 LBU131110 LLQ131110 LVM131110 MFI131110 MPE131110 MZA131110 NIW131110 NSS131110 OCO131110 OMK131110 OWG131110 PGC131110 PPY131110 PZU131110 QJQ131110 QTM131110 RDI131110 RNE131110 RXA131110 SGW131110 SQS131110 TAO131110 TKK131110 TUG131110 UEC131110 UNY131110 UXU131110 VHQ131110 VRM131110 WBI131110 WLE131110 WVA131110 G196646 IO196646 SK196646 ACG196646 AMC196646 AVY196646 BFU196646 BPQ196646 BZM196646 CJI196646 CTE196646 DDA196646 DMW196646 DWS196646 EGO196646 EQK196646 FAG196646 FKC196646 FTY196646 GDU196646 GNQ196646 GXM196646 HHI196646 HRE196646 IBA196646 IKW196646 IUS196646 JEO196646 JOK196646 JYG196646 KIC196646 KRY196646 LBU196646 LLQ196646 LVM196646 MFI196646 MPE196646 MZA196646 NIW196646 NSS196646 OCO196646 OMK196646 OWG196646 PGC196646 PPY196646 PZU196646 QJQ196646 QTM196646 RDI196646 RNE196646 RXA196646 SGW196646 SQS196646 TAO196646 TKK196646 TUG196646 UEC196646 UNY196646 UXU196646 VHQ196646 VRM196646 WBI196646 WLE196646 WVA196646 G262182 IO262182 SK262182 ACG262182 AMC262182 AVY262182 BFU262182 BPQ262182 BZM262182 CJI262182 CTE262182 DDA262182 DMW262182 DWS262182 EGO262182 EQK262182 FAG262182 FKC262182 FTY262182 GDU262182 GNQ262182 GXM262182 HHI262182 HRE262182 IBA262182 IKW262182 IUS262182 JEO262182 JOK262182 JYG262182 KIC262182 KRY262182 LBU262182 LLQ262182 LVM262182 MFI262182 MPE262182 MZA262182 NIW262182 NSS262182 OCO262182 OMK262182 OWG262182 PGC262182 PPY262182 PZU262182 QJQ262182 QTM262182 RDI262182 RNE262182 RXA262182 SGW262182 SQS262182 TAO262182 TKK262182 TUG262182 UEC262182 UNY262182 UXU262182 VHQ262182 VRM262182 WBI262182 WLE262182 WVA262182 G327718 IO327718 SK327718 ACG327718 AMC327718 AVY327718 BFU327718 BPQ327718 BZM327718 CJI327718 CTE327718 DDA327718 DMW327718 DWS327718 EGO327718 EQK327718 FAG327718 FKC327718 FTY327718 GDU327718 GNQ327718 GXM327718 HHI327718 HRE327718 IBA327718 IKW327718 IUS327718 JEO327718 JOK327718 JYG327718 KIC327718 KRY327718 LBU327718 LLQ327718 LVM327718 MFI327718 MPE327718 MZA327718 NIW327718 NSS327718 OCO327718 OMK327718 OWG327718 PGC327718 PPY327718 PZU327718 QJQ327718 QTM327718 RDI327718 RNE327718 RXA327718 SGW327718 SQS327718 TAO327718 TKK327718 TUG327718 UEC327718 UNY327718 UXU327718 VHQ327718 VRM327718 WBI327718 WLE327718 WVA327718 G393254 IO393254 SK393254 ACG393254 AMC393254 AVY393254 BFU393254 BPQ393254 BZM393254 CJI393254 CTE393254 DDA393254 DMW393254 DWS393254 EGO393254 EQK393254 FAG393254 FKC393254 FTY393254 GDU393254 GNQ393254 GXM393254 HHI393254 HRE393254 IBA393254 IKW393254 IUS393254 JEO393254 JOK393254 JYG393254 KIC393254 KRY393254 LBU393254 LLQ393254 LVM393254 MFI393254 MPE393254 MZA393254 NIW393254 NSS393254 OCO393254 OMK393254 OWG393254 PGC393254 PPY393254 PZU393254 QJQ393254 QTM393254 RDI393254 RNE393254 RXA393254 SGW393254 SQS393254 TAO393254 TKK393254 TUG393254 UEC393254 UNY393254 UXU393254 VHQ393254 VRM393254 WBI393254 WLE393254 WVA393254 G458790 IO458790 SK458790 ACG458790 AMC458790 AVY458790 BFU458790 BPQ458790 BZM458790 CJI458790 CTE458790 DDA458790 DMW458790 DWS458790 EGO458790 EQK458790 FAG458790 FKC458790 FTY458790 GDU458790 GNQ458790 GXM458790 HHI458790 HRE458790 IBA458790 IKW458790 IUS458790 JEO458790 JOK458790 JYG458790 KIC458790 KRY458790 LBU458790 LLQ458790 LVM458790 MFI458790 MPE458790 MZA458790 NIW458790 NSS458790 OCO458790 OMK458790 OWG458790 PGC458790 PPY458790 PZU458790 QJQ458790 QTM458790 RDI458790 RNE458790 RXA458790 SGW458790 SQS458790 TAO458790 TKK458790 TUG458790 UEC458790 UNY458790 UXU458790 VHQ458790 VRM458790 WBI458790 WLE458790 WVA458790 G524326 IO524326 SK524326 ACG524326 AMC524326 AVY524326 BFU524326 BPQ524326 BZM524326 CJI524326 CTE524326 DDA524326 DMW524326 DWS524326 EGO524326 EQK524326 FAG524326 FKC524326 FTY524326 GDU524326 GNQ524326 GXM524326 HHI524326 HRE524326 IBA524326 IKW524326 IUS524326 JEO524326 JOK524326 JYG524326 KIC524326 KRY524326 LBU524326 LLQ524326 LVM524326 MFI524326 MPE524326 MZA524326 NIW524326 NSS524326 OCO524326 OMK524326 OWG524326 PGC524326 PPY524326 PZU524326 QJQ524326 QTM524326 RDI524326 RNE524326 RXA524326 SGW524326 SQS524326 TAO524326 TKK524326 TUG524326 UEC524326 UNY524326 UXU524326 VHQ524326 VRM524326 WBI524326 WLE524326 WVA524326 G589862 IO589862 SK589862 ACG589862 AMC589862 AVY589862 BFU589862 BPQ589862 BZM589862 CJI589862 CTE589862 DDA589862 DMW589862 DWS589862 EGO589862 EQK589862 FAG589862 FKC589862 FTY589862 GDU589862 GNQ589862 GXM589862 HHI589862 HRE589862 IBA589862 IKW589862 IUS589862 JEO589862 JOK589862 JYG589862 KIC589862 KRY589862 LBU589862 LLQ589862 LVM589862 MFI589862 MPE589862 MZA589862 NIW589862 NSS589862 OCO589862 OMK589862 OWG589862 PGC589862 PPY589862 PZU589862 QJQ589862 QTM589862 RDI589862 RNE589862 RXA589862 SGW589862 SQS589862 TAO589862 TKK589862 TUG589862 UEC589862 UNY589862 UXU589862 VHQ589862 VRM589862 WBI589862 WLE589862 WVA589862 G655398 IO655398 SK655398 ACG655398 AMC655398 AVY655398 BFU655398 BPQ655398 BZM655398 CJI655398 CTE655398 DDA655398 DMW655398 DWS655398 EGO655398 EQK655398 FAG655398 FKC655398 FTY655398 GDU655398 GNQ655398 GXM655398 HHI655398 HRE655398 IBA655398 IKW655398 IUS655398 JEO655398 JOK655398 JYG655398 KIC655398 KRY655398 LBU655398 LLQ655398 LVM655398 MFI655398 MPE655398 MZA655398 NIW655398 NSS655398 OCO655398 OMK655398 OWG655398 PGC655398 PPY655398 PZU655398 QJQ655398 QTM655398 RDI655398 RNE655398 RXA655398 SGW655398 SQS655398 TAO655398 TKK655398 TUG655398 UEC655398 UNY655398 UXU655398 VHQ655398 VRM655398 WBI655398 WLE655398 WVA655398 G720934 IO720934 SK720934 ACG720934 AMC720934 AVY720934 BFU720934 BPQ720934 BZM720934 CJI720934 CTE720934 DDA720934 DMW720934 DWS720934 EGO720934 EQK720934 FAG720934 FKC720934 FTY720934 GDU720934 GNQ720934 GXM720934 HHI720934 HRE720934 IBA720934 IKW720934 IUS720934 JEO720934 JOK720934 JYG720934 KIC720934 KRY720934 LBU720934 LLQ720934 LVM720934 MFI720934 MPE720934 MZA720934 NIW720934 NSS720934 OCO720934 OMK720934 OWG720934 PGC720934 PPY720934 PZU720934 QJQ720934 QTM720934 RDI720934 RNE720934 RXA720934 SGW720934 SQS720934 TAO720934 TKK720934 TUG720934 UEC720934 UNY720934 UXU720934 VHQ720934 VRM720934 WBI720934 WLE720934 WVA720934 G786470 IO786470 SK786470 ACG786470 AMC786470 AVY786470 BFU786470 BPQ786470 BZM786470 CJI786470 CTE786470 DDA786470 DMW786470 DWS786470 EGO786470 EQK786470 FAG786470 FKC786470 FTY786470 GDU786470 GNQ786470 GXM786470 HHI786470 HRE786470 IBA786470 IKW786470 IUS786470 JEO786470 JOK786470 JYG786470 KIC786470 KRY786470 LBU786470 LLQ786470 LVM786470 MFI786470 MPE786470 MZA786470 NIW786470 NSS786470 OCO786470 OMK786470 OWG786470 PGC786470 PPY786470 PZU786470 QJQ786470 QTM786470 RDI786470 RNE786470 RXA786470 SGW786470 SQS786470 TAO786470 TKK786470 TUG786470 UEC786470 UNY786470 UXU786470 VHQ786470 VRM786470 WBI786470 WLE786470 WVA786470 G852006 IO852006 SK852006 ACG852006 AMC852006 AVY852006 BFU852006 BPQ852006 BZM852006 CJI852006 CTE852006 DDA852006 DMW852006 DWS852006 EGO852006 EQK852006 FAG852006 FKC852006 FTY852006 GDU852006 GNQ852006 GXM852006 HHI852006 HRE852006 IBA852006 IKW852006 IUS852006 JEO852006 JOK852006 JYG852006 KIC852006 KRY852006 LBU852006 LLQ852006 LVM852006 MFI852006 MPE852006 MZA852006 NIW852006 NSS852006 OCO852006 OMK852006 OWG852006 PGC852006 PPY852006 PZU852006 QJQ852006 QTM852006 RDI852006 RNE852006 RXA852006 SGW852006 SQS852006 TAO852006 TKK852006 TUG852006 UEC852006 UNY852006 UXU852006 VHQ852006 VRM852006 WBI852006 WLE852006 WVA852006 G917542 IO917542 SK917542 ACG917542 AMC917542 AVY917542 BFU917542 BPQ917542 BZM917542 CJI917542 CTE917542 DDA917542 DMW917542 DWS917542 EGO917542 EQK917542 FAG917542 FKC917542 FTY917542 GDU917542 GNQ917542 GXM917542 HHI917542 HRE917542 IBA917542 IKW917542 IUS917542 JEO917542 JOK917542 JYG917542 KIC917542 KRY917542 LBU917542 LLQ917542 LVM917542 MFI917542 MPE917542 MZA917542 NIW917542 NSS917542 OCO917542 OMK917542 OWG917542 PGC917542 PPY917542 PZU917542 QJQ917542 QTM917542 RDI917542 RNE917542 RXA917542 SGW917542 SQS917542 TAO917542 TKK917542 TUG917542 UEC917542 UNY917542 UXU917542 VHQ917542 VRM917542 WBI917542 WLE917542 WVA917542 G983078 IO983078 SK983078 ACG983078 AMC983078 AVY983078 BFU983078 BPQ983078 BZM983078 CJI983078 CTE983078 DDA983078 DMW983078 DWS983078 EGO983078 EQK983078 FAG983078 FKC983078 FTY983078 GDU983078 GNQ983078 GXM983078 HHI983078 HRE983078 IBA983078 IKW983078 IUS983078 JEO983078 JOK983078 JYG983078 KIC983078 KRY983078 LBU983078 LLQ983078 LVM983078 MFI983078 MPE983078 MZA983078 NIW983078 NSS983078 OCO983078 OMK983078 OWG983078 PGC983078 PPY983078 PZU983078 QJQ983078 QTM983078 RDI983078 RNE983078 RXA983078 SGW983078 SQS983078 TAO983078 TKK983078 TUG983078 UEC983078 UNY983078 UXU983078 VHQ983078 VRM983078 WBI983078 WLE983078 WVA16:WVA36 WLE16:WLE36 WBI16:WBI36 VRM16:VRM36 VHQ16:VHQ36 UXU16:UXU36 UNY16:UNY36 UEC16:UEC36 TUG16:TUG36 TKK16:TKK36 TAO16:TAO36 SQS16:SQS36 SGW16:SGW36 RXA16:RXA36 RNE16:RNE36 RDI16:RDI36 QTM16:QTM36 QJQ16:QJQ36 PZU16:PZU36 PPY16:PPY36 PGC16:PGC36 OWG16:OWG36 OMK16:OMK36 OCO16:OCO36 NSS16:NSS36 NIW16:NIW36 MZA16:MZA36 MPE16:MPE36 MFI16:MFI36 LVM16:LVM36 LLQ16:LLQ36 LBU16:LBU36 KRY16:KRY36 KIC16:KIC36 JYG16:JYG36 JOK16:JOK36 JEO16:JEO36 IUS16:IUS36 IKW16:IKW36 IBA16:IBA36 HRE16:HRE36 HHI16:HHI36 GXM16:GXM36 GNQ16:GNQ36 GDU16:GDU36 FTY16:FTY36 FKC16:FKC36 FAG16:FAG36 EQK16:EQK36 EGO16:EGO36 DWS16:DWS36 DMW16:DMW36 DDA16:DDA36 CTE16:CTE36 CJI16:CJI36 BZM16:BZM36 BPQ16:BPQ36 BFU16:BFU36 AVY16:AVY36 AMC16:AMC36 ACG16:ACG36 SK16:SK36 IO16:IO36" xr:uid="{00000000-0002-0000-0600-000002000000}">
      <formula1>"0%,5%,12%,18%,28%"</formula1>
    </dataValidation>
    <dataValidation type="whole" operator="greaterThan" allowBlank="1" showInputMessage="1" showErrorMessage="1" error="Enter only Numeric Value greater than zero or leave the cell blank !" sqref="WVE983078 J65574 IS65574 SO65574 ACK65574 AMG65574 AWC65574 BFY65574 BPU65574 BZQ65574 CJM65574 CTI65574 DDE65574 DNA65574 DWW65574 EGS65574 EQO65574 FAK65574 FKG65574 FUC65574 GDY65574 GNU65574 GXQ65574 HHM65574 HRI65574 IBE65574 ILA65574 IUW65574 JES65574 JOO65574 JYK65574 KIG65574 KSC65574 LBY65574 LLU65574 LVQ65574 MFM65574 MPI65574 MZE65574 NJA65574 NSW65574 OCS65574 OMO65574 OWK65574 PGG65574 PQC65574 PZY65574 QJU65574 QTQ65574 RDM65574 RNI65574 RXE65574 SHA65574 SQW65574 TAS65574 TKO65574 TUK65574 UEG65574 UOC65574 UXY65574 VHU65574 VRQ65574 WBM65574 WLI65574 WVE65574 J131110 IS131110 SO131110 ACK131110 AMG131110 AWC131110 BFY131110 BPU131110 BZQ131110 CJM131110 CTI131110 DDE131110 DNA131110 DWW131110 EGS131110 EQO131110 FAK131110 FKG131110 FUC131110 GDY131110 GNU131110 GXQ131110 HHM131110 HRI131110 IBE131110 ILA131110 IUW131110 JES131110 JOO131110 JYK131110 KIG131110 KSC131110 LBY131110 LLU131110 LVQ131110 MFM131110 MPI131110 MZE131110 NJA131110 NSW131110 OCS131110 OMO131110 OWK131110 PGG131110 PQC131110 PZY131110 QJU131110 QTQ131110 RDM131110 RNI131110 RXE131110 SHA131110 SQW131110 TAS131110 TKO131110 TUK131110 UEG131110 UOC131110 UXY131110 VHU131110 VRQ131110 WBM131110 WLI131110 WVE131110 J196646 IS196646 SO196646 ACK196646 AMG196646 AWC196646 BFY196646 BPU196646 BZQ196646 CJM196646 CTI196646 DDE196646 DNA196646 DWW196646 EGS196646 EQO196646 FAK196646 FKG196646 FUC196646 GDY196646 GNU196646 GXQ196646 HHM196646 HRI196646 IBE196646 ILA196646 IUW196646 JES196646 JOO196646 JYK196646 KIG196646 KSC196646 LBY196646 LLU196646 LVQ196646 MFM196646 MPI196646 MZE196646 NJA196646 NSW196646 OCS196646 OMO196646 OWK196646 PGG196646 PQC196646 PZY196646 QJU196646 QTQ196646 RDM196646 RNI196646 RXE196646 SHA196646 SQW196646 TAS196646 TKO196646 TUK196646 UEG196646 UOC196646 UXY196646 VHU196646 VRQ196646 WBM196646 WLI196646 WVE196646 J262182 IS262182 SO262182 ACK262182 AMG262182 AWC262182 BFY262182 BPU262182 BZQ262182 CJM262182 CTI262182 DDE262182 DNA262182 DWW262182 EGS262182 EQO262182 FAK262182 FKG262182 FUC262182 GDY262182 GNU262182 GXQ262182 HHM262182 HRI262182 IBE262182 ILA262182 IUW262182 JES262182 JOO262182 JYK262182 KIG262182 KSC262182 LBY262182 LLU262182 LVQ262182 MFM262182 MPI262182 MZE262182 NJA262182 NSW262182 OCS262182 OMO262182 OWK262182 PGG262182 PQC262182 PZY262182 QJU262182 QTQ262182 RDM262182 RNI262182 RXE262182 SHA262182 SQW262182 TAS262182 TKO262182 TUK262182 UEG262182 UOC262182 UXY262182 VHU262182 VRQ262182 WBM262182 WLI262182 WVE262182 J327718 IS327718 SO327718 ACK327718 AMG327718 AWC327718 BFY327718 BPU327718 BZQ327718 CJM327718 CTI327718 DDE327718 DNA327718 DWW327718 EGS327718 EQO327718 FAK327718 FKG327718 FUC327718 GDY327718 GNU327718 GXQ327718 HHM327718 HRI327718 IBE327718 ILA327718 IUW327718 JES327718 JOO327718 JYK327718 KIG327718 KSC327718 LBY327718 LLU327718 LVQ327718 MFM327718 MPI327718 MZE327718 NJA327718 NSW327718 OCS327718 OMO327718 OWK327718 PGG327718 PQC327718 PZY327718 QJU327718 QTQ327718 RDM327718 RNI327718 RXE327718 SHA327718 SQW327718 TAS327718 TKO327718 TUK327718 UEG327718 UOC327718 UXY327718 VHU327718 VRQ327718 WBM327718 WLI327718 WVE327718 J393254 IS393254 SO393254 ACK393254 AMG393254 AWC393254 BFY393254 BPU393254 BZQ393254 CJM393254 CTI393254 DDE393254 DNA393254 DWW393254 EGS393254 EQO393254 FAK393254 FKG393254 FUC393254 GDY393254 GNU393254 GXQ393254 HHM393254 HRI393254 IBE393254 ILA393254 IUW393254 JES393254 JOO393254 JYK393254 KIG393254 KSC393254 LBY393254 LLU393254 LVQ393254 MFM393254 MPI393254 MZE393254 NJA393254 NSW393254 OCS393254 OMO393254 OWK393254 PGG393254 PQC393254 PZY393254 QJU393254 QTQ393254 RDM393254 RNI393254 RXE393254 SHA393254 SQW393254 TAS393254 TKO393254 TUK393254 UEG393254 UOC393254 UXY393254 VHU393254 VRQ393254 WBM393254 WLI393254 WVE393254 J458790 IS458790 SO458790 ACK458790 AMG458790 AWC458790 BFY458790 BPU458790 BZQ458790 CJM458790 CTI458790 DDE458790 DNA458790 DWW458790 EGS458790 EQO458790 FAK458790 FKG458790 FUC458790 GDY458790 GNU458790 GXQ458790 HHM458790 HRI458790 IBE458790 ILA458790 IUW458790 JES458790 JOO458790 JYK458790 KIG458790 KSC458790 LBY458790 LLU458790 LVQ458790 MFM458790 MPI458790 MZE458790 NJA458790 NSW458790 OCS458790 OMO458790 OWK458790 PGG458790 PQC458790 PZY458790 QJU458790 QTQ458790 RDM458790 RNI458790 RXE458790 SHA458790 SQW458790 TAS458790 TKO458790 TUK458790 UEG458790 UOC458790 UXY458790 VHU458790 VRQ458790 WBM458790 WLI458790 WVE458790 J524326 IS524326 SO524326 ACK524326 AMG524326 AWC524326 BFY524326 BPU524326 BZQ524326 CJM524326 CTI524326 DDE524326 DNA524326 DWW524326 EGS524326 EQO524326 FAK524326 FKG524326 FUC524326 GDY524326 GNU524326 GXQ524326 HHM524326 HRI524326 IBE524326 ILA524326 IUW524326 JES524326 JOO524326 JYK524326 KIG524326 KSC524326 LBY524326 LLU524326 LVQ524326 MFM524326 MPI524326 MZE524326 NJA524326 NSW524326 OCS524326 OMO524326 OWK524326 PGG524326 PQC524326 PZY524326 QJU524326 QTQ524326 RDM524326 RNI524326 RXE524326 SHA524326 SQW524326 TAS524326 TKO524326 TUK524326 UEG524326 UOC524326 UXY524326 VHU524326 VRQ524326 WBM524326 WLI524326 WVE524326 J589862 IS589862 SO589862 ACK589862 AMG589862 AWC589862 BFY589862 BPU589862 BZQ589862 CJM589862 CTI589862 DDE589862 DNA589862 DWW589862 EGS589862 EQO589862 FAK589862 FKG589862 FUC589862 GDY589862 GNU589862 GXQ589862 HHM589862 HRI589862 IBE589862 ILA589862 IUW589862 JES589862 JOO589862 JYK589862 KIG589862 KSC589862 LBY589862 LLU589862 LVQ589862 MFM589862 MPI589862 MZE589862 NJA589862 NSW589862 OCS589862 OMO589862 OWK589862 PGG589862 PQC589862 PZY589862 QJU589862 QTQ589862 RDM589862 RNI589862 RXE589862 SHA589862 SQW589862 TAS589862 TKO589862 TUK589862 UEG589862 UOC589862 UXY589862 VHU589862 VRQ589862 WBM589862 WLI589862 WVE589862 J655398 IS655398 SO655398 ACK655398 AMG655398 AWC655398 BFY655398 BPU655398 BZQ655398 CJM655398 CTI655398 DDE655398 DNA655398 DWW655398 EGS655398 EQO655398 FAK655398 FKG655398 FUC655398 GDY655398 GNU655398 GXQ655398 HHM655398 HRI655398 IBE655398 ILA655398 IUW655398 JES655398 JOO655398 JYK655398 KIG655398 KSC655398 LBY655398 LLU655398 LVQ655398 MFM655398 MPI655398 MZE655398 NJA655398 NSW655398 OCS655398 OMO655398 OWK655398 PGG655398 PQC655398 PZY655398 QJU655398 QTQ655398 RDM655398 RNI655398 RXE655398 SHA655398 SQW655398 TAS655398 TKO655398 TUK655398 UEG655398 UOC655398 UXY655398 VHU655398 VRQ655398 WBM655398 WLI655398 WVE655398 J720934 IS720934 SO720934 ACK720934 AMG720934 AWC720934 BFY720934 BPU720934 BZQ720934 CJM720934 CTI720934 DDE720934 DNA720934 DWW720934 EGS720934 EQO720934 FAK720934 FKG720934 FUC720934 GDY720934 GNU720934 GXQ720934 HHM720934 HRI720934 IBE720934 ILA720934 IUW720934 JES720934 JOO720934 JYK720934 KIG720934 KSC720934 LBY720934 LLU720934 LVQ720934 MFM720934 MPI720934 MZE720934 NJA720934 NSW720934 OCS720934 OMO720934 OWK720934 PGG720934 PQC720934 PZY720934 QJU720934 QTQ720934 RDM720934 RNI720934 RXE720934 SHA720934 SQW720934 TAS720934 TKO720934 TUK720934 UEG720934 UOC720934 UXY720934 VHU720934 VRQ720934 WBM720934 WLI720934 WVE720934 J786470 IS786470 SO786470 ACK786470 AMG786470 AWC786470 BFY786470 BPU786470 BZQ786470 CJM786470 CTI786470 DDE786470 DNA786470 DWW786470 EGS786470 EQO786470 FAK786470 FKG786470 FUC786470 GDY786470 GNU786470 GXQ786470 HHM786470 HRI786470 IBE786470 ILA786470 IUW786470 JES786470 JOO786470 JYK786470 KIG786470 KSC786470 LBY786470 LLU786470 LVQ786470 MFM786470 MPI786470 MZE786470 NJA786470 NSW786470 OCS786470 OMO786470 OWK786470 PGG786470 PQC786470 PZY786470 QJU786470 QTQ786470 RDM786470 RNI786470 RXE786470 SHA786470 SQW786470 TAS786470 TKO786470 TUK786470 UEG786470 UOC786470 UXY786470 VHU786470 VRQ786470 WBM786470 WLI786470 WVE786470 J852006 IS852006 SO852006 ACK852006 AMG852006 AWC852006 BFY852006 BPU852006 BZQ852006 CJM852006 CTI852006 DDE852006 DNA852006 DWW852006 EGS852006 EQO852006 FAK852006 FKG852006 FUC852006 GDY852006 GNU852006 GXQ852006 HHM852006 HRI852006 IBE852006 ILA852006 IUW852006 JES852006 JOO852006 JYK852006 KIG852006 KSC852006 LBY852006 LLU852006 LVQ852006 MFM852006 MPI852006 MZE852006 NJA852006 NSW852006 OCS852006 OMO852006 OWK852006 PGG852006 PQC852006 PZY852006 QJU852006 QTQ852006 RDM852006 RNI852006 RXE852006 SHA852006 SQW852006 TAS852006 TKO852006 TUK852006 UEG852006 UOC852006 UXY852006 VHU852006 VRQ852006 WBM852006 WLI852006 WVE852006 J917542 IS917542 SO917542 ACK917542 AMG917542 AWC917542 BFY917542 BPU917542 BZQ917542 CJM917542 CTI917542 DDE917542 DNA917542 DWW917542 EGS917542 EQO917542 FAK917542 FKG917542 FUC917542 GDY917542 GNU917542 GXQ917542 HHM917542 HRI917542 IBE917542 ILA917542 IUW917542 JES917542 JOO917542 JYK917542 KIG917542 KSC917542 LBY917542 LLU917542 LVQ917542 MFM917542 MPI917542 MZE917542 NJA917542 NSW917542 OCS917542 OMO917542 OWK917542 PGG917542 PQC917542 PZY917542 QJU917542 QTQ917542 RDM917542 RNI917542 RXE917542 SHA917542 SQW917542 TAS917542 TKO917542 TUK917542 UEG917542 UOC917542 UXY917542 VHU917542 VRQ917542 WBM917542 WLI917542 WVE917542 J983078 IS983078 SO983078 ACK983078 AMG983078 AWC983078 BFY983078 BPU983078 BZQ983078 CJM983078 CTI983078 DDE983078 DNA983078 DWW983078 EGS983078 EQO983078 FAK983078 FKG983078 FUC983078 GDY983078 GNU983078 GXQ983078 HHM983078 HRI983078 IBE983078 ILA983078 IUW983078 JES983078 JOO983078 JYK983078 KIG983078 KSC983078 LBY983078 LLU983078 LVQ983078 MFM983078 MPI983078 MZE983078 NJA983078 NSW983078 OCS983078 OMO983078 OWK983078 PGG983078 PQC983078 PZY983078 QJU983078 QTQ983078 RDM983078 RNI983078 RXE983078 SHA983078 SQW983078 TAS983078 TKO983078 TUK983078 UEG983078 UOC983078 UXY983078 VHU983078 VRQ983078 WBM983078 WLI983078 WLI16:WLI36 WBM16:WBM36 VRQ16:VRQ36 VHU16:VHU36 UXY16:UXY36 UOC16:UOC36 UEG16:UEG36 TUK16:TUK36 TKO16:TKO36 TAS16:TAS36 SQW16:SQW36 SHA16:SHA36 RXE16:RXE36 RNI16:RNI36 RDM16:RDM36 QTQ16:QTQ36 QJU16:QJU36 PZY16:PZY36 PQC16:PQC36 PGG16:PGG36 OWK16:OWK36 OMO16:OMO36 OCS16:OCS36 NSW16:NSW36 NJA16:NJA36 MZE16:MZE36 MPI16:MPI36 MFM16:MFM36 LVQ16:LVQ36 LLU16:LLU36 LBY16:LBY36 KSC16:KSC36 KIG16:KIG36 JYK16:JYK36 JOO16:JOO36 JES16:JES36 IUW16:IUW36 ILA16:ILA36 IBE16:IBE36 HRI16:HRI36 HHM16:HHM36 GXQ16:GXQ36 GNU16:GNU36 GDY16:GDY36 FUC16:FUC36 FKG16:FKG36 FAK16:FAK36 EQO16:EQO36 EGS16:EGS36 DWW16:DWW36 DNA16:DNA36 DDE16:DDE36 CTI16:CTI36 CJM16:CJM36 BZQ16:BZQ36 BPU16:BPU36 BFY16:BFY36 AWC16:AWC36 AMG16:AMG36 ACK16:ACK36 SO16:SO36 IS16:IS36 WVE16:WVE36" xr:uid="{00000000-0002-0000-0600-000003000000}">
      <formula1>0</formula1>
    </dataValidation>
    <dataValidation type="list" operator="greaterThan" allowBlank="1" showInputMessage="1" showErrorMessage="1" sqref="G16 G18:G19 G31:G36 G21:G29" xr:uid="{00000000-0002-0000-0600-000004000000}">
      <formula1>"Confirmed, 0%,5%,12%,18%,28%"</formula1>
    </dataValidation>
  </dataValidations>
  <pageMargins left="0.23622047244094491" right="0.23622047244094491" top="0.47" bottom="0.55000000000000004" header="0.27" footer="0.2"/>
  <pageSetup scale="64" fitToHeight="0" orientation="landscape" r:id="rId1"/>
  <headerFooter alignWithMargins="0">
    <oddFooter>&amp;R&amp;"Book Antiqua,Bold"&amp;10Schedule-1/ Page &amp;P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tabColor rgb="FF92D050"/>
  </sheetPr>
  <dimension ref="A1:P25"/>
  <sheetViews>
    <sheetView view="pageBreakPreview" zoomScaleSheetLayoutView="100" workbookViewId="0">
      <selection activeCell="H5" sqref="H5"/>
    </sheetView>
  </sheetViews>
  <sheetFormatPr defaultColWidth="10" defaultRowHeight="16.5"/>
  <cols>
    <col min="1" max="1" width="10.625" style="17" customWidth="1"/>
    <col min="2" max="3" width="27.5" style="17" customWidth="1"/>
    <col min="4" max="4" width="31.875" style="17" customWidth="1"/>
    <col min="5" max="5" width="43.5" style="17" customWidth="1"/>
    <col min="6" max="7" width="10" style="15"/>
    <col min="8" max="8" width="11.375" style="15" bestFit="1" customWidth="1"/>
    <col min="9" max="16384" width="10" style="15"/>
  </cols>
  <sheetData>
    <row r="1" spans="1:7" ht="18" customHeight="1">
      <c r="A1" s="195" t="str">
        <f>Cover!B4</f>
        <v>Specification Ref. No.:NESH/GHY/CSM/600-183/BPS_Price Part</v>
      </c>
      <c r="B1" s="33"/>
      <c r="C1" s="33"/>
      <c r="D1" s="34"/>
      <c r="E1" s="214" t="str">
        <f>"Schedule -3 to the BPS_Price Part"</f>
        <v>Schedule -3 to the BPS_Price Part</v>
      </c>
    </row>
    <row r="2" spans="1:7" ht="8.25" customHeight="1">
      <c r="A2" s="28"/>
      <c r="B2" s="35"/>
      <c r="C2" s="35"/>
      <c r="D2" s="37"/>
      <c r="E2" s="37"/>
    </row>
    <row r="3" spans="1:7" ht="49.5" customHeight="1">
      <c r="A3" s="510" t="str">
        <f>Cover!$B$2</f>
        <v>Package: Construction of a GIS store at 400/132/33kV POWERGRID Imphal Sub-Station</v>
      </c>
      <c r="B3" s="510"/>
      <c r="C3" s="510"/>
      <c r="D3" s="510"/>
      <c r="E3" s="510"/>
      <c r="F3" s="22"/>
      <c r="G3" s="22"/>
    </row>
    <row r="4" spans="1:7" ht="29.25" customHeight="1">
      <c r="A4" s="511" t="s">
        <v>140</v>
      </c>
      <c r="B4" s="511"/>
      <c r="C4" s="511"/>
      <c r="D4" s="511"/>
      <c r="E4" s="511"/>
    </row>
    <row r="5" spans="1:7" ht="18" customHeight="1">
      <c r="A5" s="16"/>
    </row>
    <row r="6" spans="1:7" ht="18" customHeight="1">
      <c r="A6" s="175" t="str">
        <f>"Bidder’s Name and Address (" &amp; MID('Names of Bidder'!B11,9, 20) &amp; ") :"</f>
        <v>Bidder’s Name and Address (Sole Bidder) :</v>
      </c>
      <c r="E6" s="197" t="s">
        <v>85</v>
      </c>
    </row>
    <row r="7" spans="1:7" ht="15.75">
      <c r="A7" s="175" t="str">
        <f>IF('Names of Bidder'!D11="", "", IF('Names of Bidder'!D6= "JV (Joint Venture)", "JV of " &amp; 'Names of Bidder'!AK6, ""))</f>
        <v/>
      </c>
      <c r="B7" s="67"/>
      <c r="C7" s="67"/>
      <c r="D7" s="67"/>
      <c r="E7" s="178" t="str">
        <f>'Bid Form 2nd Envelope'!A10</f>
        <v>Sr. General Manager (C&amp;M)</v>
      </c>
    </row>
    <row r="8" spans="1:7" ht="18" customHeight="1">
      <c r="A8" s="18" t="s">
        <v>141</v>
      </c>
      <c r="B8" s="192" t="str">
        <f>IF('Names of Bidder'!D11=0, "", 'Names of Bidder'!D11)</f>
        <v/>
      </c>
      <c r="C8" s="192"/>
      <c r="D8" s="192" t="str">
        <f>IF('Names of Bidder'!E11=0, "", 'Names of Bidder'!E11)</f>
        <v/>
      </c>
      <c r="E8" s="178" t="str">
        <f>'Bid Form 2nd Envelope'!A11</f>
        <v xml:space="preserve">Power Grid Corporation of India Limited </v>
      </c>
    </row>
    <row r="9" spans="1:7" ht="18" customHeight="1">
      <c r="A9" s="18" t="s">
        <v>142</v>
      </c>
      <c r="B9" s="192" t="str">
        <f>IF('Names of Bidder'!D12=0, "", 'Names of Bidder'!D12)</f>
        <v/>
      </c>
      <c r="C9" s="192"/>
      <c r="D9" s="192" t="str">
        <f>IF('Names of Bidder'!E12=0, "", 'Names of Bidder'!E12)</f>
        <v/>
      </c>
      <c r="E9" s="178" t="str">
        <f>'Bid Form 2nd Envelope'!A12</f>
        <v>North Eastern Region</v>
      </c>
    </row>
    <row r="10" spans="1:7" ht="18" customHeight="1">
      <c r="A10" s="19"/>
      <c r="B10" s="192" t="str">
        <f>IF('Names of Bidder'!D13=0, "", 'Names of Bidder'!D13)</f>
        <v/>
      </c>
      <c r="C10" s="192"/>
      <c r="D10" s="192" t="str">
        <f>IF('Names of Bidder'!E13=0, "", 'Names of Bidder'!E13)</f>
        <v/>
      </c>
      <c r="E10" s="178" t="str">
        <f>'Bid Form 2nd Envelope'!A13</f>
        <v xml:space="preserve">Dongtieh, Lower Nongrah, Lapalang </v>
      </c>
    </row>
    <row r="11" spans="1:7" ht="18" customHeight="1">
      <c r="A11" s="19"/>
      <c r="B11" s="192" t="str">
        <f>IF('Names of Bidder'!D14=0, "", 'Names of Bidder'!D14)</f>
        <v/>
      </c>
      <c r="C11" s="192"/>
      <c r="D11" s="192" t="str">
        <f>IF('Names of Bidder'!E14=0, "", 'Names of Bidder'!E14)</f>
        <v/>
      </c>
      <c r="E11" s="178" t="str">
        <f>'Bid Form 2nd Envelope'!A14</f>
        <v>Shillong – 793 006 (Meghalaya).</v>
      </c>
    </row>
    <row r="12" spans="1:7" ht="18" customHeight="1">
      <c r="A12" s="23"/>
      <c r="B12" s="23"/>
      <c r="C12" s="23"/>
      <c r="D12" s="23"/>
      <c r="E12" s="27"/>
    </row>
    <row r="13" spans="1:7" ht="21.95" customHeight="1">
      <c r="A13" s="227" t="s">
        <v>143</v>
      </c>
      <c r="B13" s="512" t="s">
        <v>131</v>
      </c>
      <c r="C13" s="513"/>
      <c r="D13" s="514"/>
      <c r="E13" s="228" t="s">
        <v>144</v>
      </c>
    </row>
    <row r="14" spans="1:7" ht="17.25" customHeight="1">
      <c r="A14" s="20" t="s">
        <v>145</v>
      </c>
      <c r="B14" s="509" t="s">
        <v>146</v>
      </c>
      <c r="C14" s="509"/>
      <c r="D14" s="509"/>
      <c r="E14" s="29"/>
    </row>
    <row r="15" spans="1:7">
      <c r="A15" s="24"/>
      <c r="B15" s="506" t="s">
        <v>325</v>
      </c>
      <c r="C15" s="507"/>
      <c r="D15" s="508"/>
      <c r="E15" s="225">
        <f>'Sch-1 '!K86</f>
        <v>6728562.7800000003</v>
      </c>
    </row>
    <row r="16" spans="1:7">
      <c r="A16" s="229">
        <v>2</v>
      </c>
      <c r="B16" s="509" t="s">
        <v>147</v>
      </c>
      <c r="C16" s="509"/>
      <c r="D16" s="509"/>
      <c r="E16" s="224"/>
    </row>
    <row r="17" spans="1:16" ht="17.25" customHeight="1">
      <c r="A17" s="223"/>
      <c r="B17" s="506" t="s">
        <v>324</v>
      </c>
      <c r="C17" s="507"/>
      <c r="D17" s="508"/>
      <c r="E17" s="226">
        <f>'Sch-2'!J39</f>
        <v>0</v>
      </c>
    </row>
    <row r="18" spans="1:16" ht="20.25" customHeight="1">
      <c r="A18" s="208"/>
      <c r="B18" s="504" t="s">
        <v>167</v>
      </c>
      <c r="C18" s="504"/>
      <c r="D18" s="504"/>
      <c r="E18" s="207">
        <f>SUM(E14:E17)</f>
        <v>6728562.7800000003</v>
      </c>
      <c r="G18" s="68"/>
    </row>
    <row r="19" spans="1:16" ht="11.25" customHeight="1">
      <c r="A19" s="30"/>
      <c r="B19" s="31"/>
      <c r="C19" s="31"/>
      <c r="D19" s="31"/>
      <c r="E19" s="32"/>
      <c r="H19" s="68"/>
    </row>
    <row r="20" spans="1:16" ht="26.25" customHeight="1">
      <c r="A20" s="505" t="s">
        <v>191</v>
      </c>
      <c r="B20" s="505"/>
      <c r="C20" s="505"/>
      <c r="D20" s="505"/>
      <c r="E20" s="505"/>
    </row>
    <row r="21" spans="1:16" s="171" customFormat="1" ht="36" customHeight="1">
      <c r="A21" s="187" t="s">
        <v>137</v>
      </c>
      <c r="B21" s="471">
        <f>'Names of Bidder'!$D$29</f>
        <v>0</v>
      </c>
      <c r="C21" s="471"/>
      <c r="D21" s="190" t="s">
        <v>138</v>
      </c>
      <c r="E21" s="503">
        <f>'Names of Bidder'!$D$26</f>
        <v>0</v>
      </c>
      <c r="F21" s="503"/>
      <c r="G21" s="503"/>
      <c r="H21" s="220"/>
      <c r="M21" s="238"/>
      <c r="N21" s="231"/>
      <c r="O21" s="232"/>
      <c r="P21" s="239"/>
    </row>
    <row r="22" spans="1:16" s="171" customFormat="1" ht="36" customHeight="1">
      <c r="A22" s="187" t="s">
        <v>115</v>
      </c>
      <c r="B22" s="472">
        <f>'Names of Bidder'!$D$30</f>
        <v>0</v>
      </c>
      <c r="C22" s="472"/>
      <c r="D22" s="190" t="str">
        <f>"Designation   : "</f>
        <v xml:space="preserve">Designation   : </v>
      </c>
      <c r="E22" s="503">
        <f>'Names of Bidder'!$D$27</f>
        <v>0</v>
      </c>
      <c r="F22" s="503"/>
      <c r="G22" s="503"/>
      <c r="H22" s="221"/>
      <c r="M22" s="238"/>
      <c r="N22" s="231"/>
      <c r="O22" s="232"/>
      <c r="P22" s="239"/>
    </row>
    <row r="23" spans="1:16" ht="16.5" customHeight="1">
      <c r="A23" s="36"/>
      <c r="B23" s="35"/>
      <c r="C23" s="35"/>
      <c r="D23" s="38"/>
      <c r="G23" s="28"/>
    </row>
    <row r="24" spans="1:16" ht="30" customHeight="1">
      <c r="A24" s="36"/>
      <c r="B24" s="35"/>
      <c r="C24" s="35"/>
      <c r="D24" s="38"/>
      <c r="E24" s="36"/>
      <c r="G24" s="39"/>
    </row>
    <row r="25" spans="1:16" ht="30" customHeight="1">
      <c r="A25" s="21"/>
      <c r="B25" s="21"/>
      <c r="C25" s="21"/>
      <c r="D25" s="25"/>
      <c r="F25" s="26"/>
    </row>
  </sheetData>
  <sheetProtection algorithmName="SHA-512" hashValue="dY1YzDoCuaUlEVSX0Jwn/RxqULGGcDdMrNxrjHbyQXl3yjO7qszkCGOgwPpDGn2ioYGrHf7tyS28e7pAibT10g==" saltValue="b074mpBz8wyPbWDn4wrdLA==" spinCount="100000" sheet="1" formatCells="0" formatColumns="0" formatRows="0" selectLockedCells="1" sort="0"/>
  <customSheetViews>
    <customSheetView guid="{A6F13BD3-B96C-452C-968D-78F6E5959979}" showPageBreaks="1" printArea="1" view="pageBreakPreview">
      <selection activeCell="G27" sqref="G27"/>
      <pageMargins left="0" right="0" top="0" bottom="0" header="0" footer="0"/>
      <printOptions horizontalCentered="1"/>
      <pageSetup paperSize="9" fitToHeight="0" orientation="portrait" r:id="rId1"/>
      <headerFooter alignWithMargins="0">
        <oddFooter>&amp;R&amp;"Book Antiqua,Bold"&amp;10Schedule-6/ Page &amp;P of &amp;N</oddFooter>
      </headerFooter>
    </customSheetView>
    <customSheetView guid="{2F2FBC91-79AB-49BF-B046-986FA957665E}" showPageBreaks="1" printArea="1" view="pageBreakPreview">
      <selection activeCell="H17" sqref="H17"/>
      <pageMargins left="0" right="0" top="0" bottom="0" header="0" footer="0"/>
      <printOptions horizontalCentered="1"/>
      <pageSetup paperSize="9" fitToHeight="0" orientation="portrait" r:id="rId2"/>
      <headerFooter alignWithMargins="0">
        <oddFooter>&amp;R&amp;"Book Antiqua,Bold"&amp;10Schedule-6/ Page &amp;P of &amp;N</oddFooter>
      </headerFooter>
    </customSheetView>
    <customSheetView guid="{AD86AC6C-B2E5-489A-BA08-94D78CF752AB}" showPageBreaks="1" printArea="1" view="pageBreakPreview" topLeftCell="A20">
      <selection activeCell="D14" sqref="D14"/>
      <pageMargins left="0" right="0" top="0" bottom="0" header="0" footer="0"/>
      <printOptions horizontalCentered="1"/>
      <pageSetup paperSize="9" fitToHeight="0" orientation="portrait" r:id="rId3"/>
      <headerFooter alignWithMargins="0">
        <oddFooter>&amp;R&amp;"Book Antiqua,Bold"&amp;10Schedule-6/ Page &amp;P of &amp;N</oddFooter>
      </headerFooter>
    </customSheetView>
    <customSheetView guid="{996AFBE6-B482-42C1-8052-EFE8998821C2}" showPageBreaks="1" printArea="1" view="pageBreakPreview">
      <selection activeCell="F26" sqref="F26"/>
      <pageMargins left="0" right="0" top="0" bottom="0" header="0" footer="0"/>
      <printOptions horizontalCentered="1"/>
      <pageSetup paperSize="9" fitToHeight="0" orientation="portrait" r:id="rId4"/>
      <headerFooter alignWithMargins="0">
        <oddFooter>&amp;R&amp;"Book Antiqua,Bold"&amp;10Schedule-6/ Page &amp;P of &amp;N</oddFooter>
      </headerFooter>
    </customSheetView>
    <customSheetView guid="{85C5F000-3F2E-4A34-B83F-6CE80CF74968}" showPageBreaks="1" printArea="1" view="pageBreakPreview">
      <selection activeCell="F26" sqref="F26"/>
      <pageMargins left="0" right="0" top="0" bottom="0" header="0" footer="0"/>
      <printOptions horizontalCentered="1"/>
      <pageSetup paperSize="9" fitToHeight="0" orientation="portrait" r:id="rId5"/>
      <headerFooter alignWithMargins="0">
        <oddFooter>&amp;R&amp;"Book Antiqua,Bold"&amp;10Schedule-6/ Page &amp;P of &amp;N</oddFooter>
      </headerFooter>
    </customSheetView>
    <customSheetView guid="{B95AE71C-5BDA-4E26-8FE3-DB001AA67062}">
      <selection activeCell="A2" sqref="A2"/>
      <pageMargins left="0" right="0" top="0" bottom="0" header="0" footer="0"/>
      <printOptions horizontalCentered="1"/>
      <pageSetup paperSize="9" fitToHeight="0" orientation="portrait" r:id="rId6"/>
      <headerFooter alignWithMargins="0">
        <oddFooter>&amp;R&amp;"Book Antiqua,Bold"&amp;10Schedule-6/ Page &amp;P of &amp;N</oddFooter>
      </headerFooter>
    </customSheetView>
    <customSheetView guid="{2CE5BBB8-7D2C-4EA1-98DE-92BEDF0C8A97}" topLeftCell="A16">
      <selection activeCell="D24" sqref="D24"/>
      <pageMargins left="0" right="0" top="0" bottom="0" header="0" footer="0"/>
      <printOptions horizontalCentered="1"/>
      <pageSetup paperSize="9" fitToHeight="0" orientation="portrait" r:id="rId7"/>
      <headerFooter alignWithMargins="0">
        <oddFooter>&amp;R&amp;"Book Antiqua,Bold"&amp;10Schedule-6/ Page &amp;P of &amp;N</oddFooter>
      </headerFooter>
    </customSheetView>
    <customSheetView guid="{75ADC1CB-B2FC-4413-A994-9BBA99DCA57A}" topLeftCell="A13">
      <selection activeCell="B15" sqref="B15:C15"/>
      <pageMargins left="0" right="0" top="0" bottom="0" header="0" footer="0"/>
      <printOptions horizontalCentered="1"/>
      <pageSetup paperSize="9" fitToHeight="0" orientation="portrait" r:id="rId8"/>
      <headerFooter alignWithMargins="0">
        <oddFooter>&amp;R&amp;"Book Antiqua,Bold"&amp;10Schedule-6/ Page &amp;P of &amp;N</oddFooter>
      </headerFooter>
    </customSheetView>
    <customSheetView guid="{611D8B62-9C40-451B-ABB4-92F111B2BF43}" topLeftCell="A13">
      <pageMargins left="0" right="0" top="0" bottom="0" header="0" footer="0"/>
      <printOptions horizontalCentered="1"/>
      <pageSetup paperSize="9" fitToHeight="0" orientation="portrait" r:id="rId9"/>
      <headerFooter alignWithMargins="0">
        <oddFooter>&amp;R&amp;"Book Antiqua,Bold"&amp;10Schedule-6/ Page &amp;P of &amp;N</oddFooter>
      </headerFooter>
    </customSheetView>
    <customSheetView guid="{27A45B7A-04F2-4516-B80B-5ED0825D4ED3}">
      <pageMargins left="0" right="0" top="0" bottom="0" header="0" footer="0"/>
      <printOptions horizontalCentered="1"/>
      <pageSetup paperSize="9" fitToHeight="0" orientation="portrait" r:id="rId10"/>
      <headerFooter alignWithMargins="0">
        <oddFooter>&amp;R&amp;"Book Antiqua,Bold"&amp;10Schedule-6/ Page &amp;P of &amp;N</oddFooter>
      </headerFooter>
    </customSheetView>
    <customSheetView guid="{14D7F02E-BCCA-4517-ABC7-537FF4AEB67A}">
      <selection activeCell="A4" sqref="A4:D4"/>
      <pageMargins left="0" right="0" top="0" bottom="0" header="0" footer="0"/>
      <printOptions horizontalCentered="1"/>
      <pageSetup paperSize="9" fitToHeight="0" orientation="portrait" r:id="rId11"/>
      <headerFooter alignWithMargins="0">
        <oddFooter>&amp;R&amp;"Book Antiqua,Bold"&amp;10Schedule-6/ Page &amp;P of &amp;N</oddFooter>
      </headerFooter>
    </customSheetView>
    <customSheetView guid="{01ACF2E1-8E61-4459-ABC1-B6C183DEED61}" showRuler="0">
      <pageMargins left="0" right="0" top="0" bottom="0" header="0" footer="0"/>
      <printOptions horizontalCentered="1"/>
      <pageSetup paperSize="9" fitToHeight="0" orientation="portrait" r:id="rId12"/>
      <headerFooter alignWithMargins="0">
        <oddFooter>&amp;R&amp;"Book Antiqua,Bold"&amp;10Schedule-6/ Page &amp;P of &amp;N</oddFooter>
      </headerFooter>
    </customSheetView>
    <customSheetView guid="{4F65FF32-EC61-4022-A399-2986D7B6B8B3}" showRuler="0">
      <pageMargins left="0" right="0" top="0" bottom="0" header="0" footer="0"/>
      <printOptions horizontalCentered="1"/>
      <pageSetup paperSize="9" fitToHeight="0" orientation="portrait" r:id="rId13"/>
      <headerFooter alignWithMargins="0">
        <oddFooter>&amp;R&amp;"Book Antiqua,Bold"&amp;10Schedule-6/ Page &amp;P of &amp;N</oddFooter>
      </headerFooter>
    </customSheetView>
    <customSheetView guid="{091A6405-72DB-46E0-B81A-EC53A5C58396}">
      <pageMargins left="0" right="0" top="0" bottom="0" header="0" footer="0"/>
      <printOptions horizontalCentered="1"/>
      <pageSetup paperSize="9" fitToHeight="0" orientation="portrait" r:id="rId14"/>
      <headerFooter alignWithMargins="0">
        <oddFooter>&amp;R&amp;"Book Antiqua,Bold"&amp;10Schedule-6/ Page &amp;P of &amp;N</oddFooter>
      </headerFooter>
    </customSheetView>
    <customSheetView guid="{3AF5D368-0F40-4903-B06B-A4E8DE0BBD2F}" topLeftCell="A13">
      <pageMargins left="0" right="0" top="0" bottom="0" header="0" footer="0"/>
      <printOptions horizontalCentered="1"/>
      <pageSetup paperSize="9" fitToHeight="0" orientation="portrait" r:id="rId15"/>
      <headerFooter alignWithMargins="0">
        <oddFooter>&amp;R&amp;"Book Antiqua,Bold"&amp;10Schedule-6/ Page &amp;P of &amp;N</oddFooter>
      </headerFooter>
    </customSheetView>
    <customSheetView guid="{38BADFEC-005D-4348-A1C4-C10C151F5DFC}" topLeftCell="A10">
      <selection activeCell="D14" sqref="D14"/>
      <pageMargins left="0" right="0" top="0" bottom="0" header="0" footer="0"/>
      <printOptions horizontalCentered="1"/>
      <pageSetup paperSize="9" fitToHeight="0" orientation="portrait" r:id="rId16"/>
      <headerFooter alignWithMargins="0">
        <oddFooter>&amp;R&amp;"Book Antiqua,Bold"&amp;10Schedule-6/ Page &amp;P of &amp;N</oddFooter>
      </headerFooter>
    </customSheetView>
    <customSheetView guid="{693AE0F1-9847-4E6A-B08E-BAB67D33B621}">
      <selection activeCell="D24" sqref="D24"/>
      <pageMargins left="0" right="0" top="0" bottom="0" header="0" footer="0"/>
      <printOptions horizontalCentered="1"/>
      <pageSetup paperSize="9" fitToHeight="0" orientation="portrait" r:id="rId17"/>
      <headerFooter alignWithMargins="0">
        <oddFooter>&amp;R&amp;"Book Antiqua,Bold"&amp;10Schedule-6/ Page &amp;P of &amp;N</oddFooter>
      </headerFooter>
    </customSheetView>
    <customSheetView guid="{DECF7153-B692-414F-BA42-AEEFA09CA6EC}" topLeftCell="A7">
      <selection activeCell="B15" sqref="B15:C15"/>
      <pageMargins left="0" right="0" top="0" bottom="0" header="0" footer="0"/>
      <printOptions horizontalCentered="1"/>
      <pageSetup paperSize="9" fitToHeight="0" orientation="portrait" r:id="rId18"/>
      <headerFooter alignWithMargins="0">
        <oddFooter>&amp;R&amp;"Book Antiqua,Bold"&amp;10Schedule-6/ Page &amp;P of &amp;N</oddFooter>
      </headerFooter>
    </customSheetView>
    <customSheetView guid="{89820FCD-8AFD-42C4-B05F-5701FCC12354}" topLeftCell="A13">
      <selection activeCell="B15" sqref="B15:C15"/>
      <pageMargins left="0" right="0" top="0" bottom="0" header="0" footer="0"/>
      <printOptions horizontalCentered="1"/>
      <pageSetup paperSize="9" fitToHeight="0" orientation="portrait" r:id="rId19"/>
      <headerFooter alignWithMargins="0">
        <oddFooter>&amp;R&amp;"Book Antiqua,Bold"&amp;10Schedule-6/ Page &amp;P of &amp;N</oddFooter>
      </headerFooter>
    </customSheetView>
    <customSheetView guid="{B7DA3930-F502-4F10-B6E9-DF93489BC550}" topLeftCell="A16">
      <selection activeCell="D26" sqref="D26"/>
      <pageMargins left="0" right="0" top="0" bottom="0" header="0" footer="0"/>
      <printOptions horizontalCentered="1"/>
      <pageSetup paperSize="9" fitToHeight="0" orientation="portrait" r:id="rId20"/>
      <headerFooter alignWithMargins="0">
        <oddFooter>&amp;R&amp;"Book Antiqua,Bold"&amp;10Schedule-6/ Page &amp;P of &amp;N</oddFooter>
      </headerFooter>
    </customSheetView>
    <customSheetView guid="{8DCF598F-E3E8-4517-8889-6DF83747DD2A}" showPageBreaks="1" printArea="1" view="pageBreakPreview" topLeftCell="A6">
      <selection activeCell="H17" sqref="H17"/>
      <pageMargins left="0" right="0" top="0" bottom="0" header="0" footer="0"/>
      <printOptions horizontalCentered="1"/>
      <pageSetup paperSize="9" fitToHeight="0" orientation="portrait" r:id="rId21"/>
      <headerFooter alignWithMargins="0">
        <oddFooter>&amp;R&amp;"Book Antiqua,Bold"&amp;10Schedule-6/ Page &amp;P of &amp;N</oddFooter>
      </headerFooter>
    </customSheetView>
    <customSheetView guid="{7FEA3959-92A6-4B7E-927B-087EAC5E7414}" showPageBreaks="1" printArea="1" view="pageBreakPreview" topLeftCell="A13">
      <selection activeCell="F26" sqref="F26"/>
      <pageMargins left="0" right="0" top="0" bottom="0" header="0" footer="0"/>
      <printOptions horizontalCentered="1"/>
      <pageSetup paperSize="9" fitToHeight="0" orientation="portrait" r:id="rId22"/>
      <headerFooter alignWithMargins="0">
        <oddFooter>&amp;R&amp;"Book Antiqua,Bold"&amp;10Schedule-6/ Page &amp;P of &amp;N</oddFooter>
      </headerFooter>
    </customSheetView>
    <customSheetView guid="{1A69D62F-E881-40D6-8A9A-90D0B2FD17F9}" showPageBreaks="1" printArea="1" view="pageBreakPreview" topLeftCell="A7">
      <selection activeCell="D18" sqref="D18"/>
      <pageMargins left="0" right="0" top="0" bottom="0" header="0" footer="0"/>
      <printOptions horizontalCentered="1"/>
      <pageSetup paperSize="9" fitToHeight="0" orientation="portrait" r:id="rId23"/>
      <headerFooter alignWithMargins="0">
        <oddFooter>&amp;R&amp;"Book Antiqua,Bold"&amp;10Schedule-6/ Page &amp;P of &amp;N</oddFooter>
      </headerFooter>
    </customSheetView>
    <customSheetView guid="{92E4643E-E153-4A15-ADC8-B3E5FA86113E}" showPageBreaks="1" printArea="1" view="pageBreakPreview">
      <selection activeCell="G27" sqref="G27"/>
      <pageMargins left="0" right="0" top="0" bottom="0" header="0" footer="0"/>
      <printOptions horizontalCentered="1"/>
      <pageSetup paperSize="9" fitToHeight="0" orientation="portrait" r:id="rId24"/>
      <headerFooter alignWithMargins="0">
        <oddFooter>&amp;R&amp;"Book Antiqua,Bold"&amp;10Schedule-6/ Page &amp;P of &amp;N</oddFooter>
      </headerFooter>
    </customSheetView>
  </customSheetViews>
  <mergeCells count="13">
    <mergeCell ref="B17:D17"/>
    <mergeCell ref="B16:D16"/>
    <mergeCell ref="A3:E3"/>
    <mergeCell ref="A4:E4"/>
    <mergeCell ref="B13:D13"/>
    <mergeCell ref="B14:D14"/>
    <mergeCell ref="B15:D15"/>
    <mergeCell ref="B21:C21"/>
    <mergeCell ref="E21:G21"/>
    <mergeCell ref="B22:C22"/>
    <mergeCell ref="E22:G22"/>
    <mergeCell ref="B18:D18"/>
    <mergeCell ref="A20:E20"/>
  </mergeCells>
  <phoneticPr fontId="3" type="noConversion"/>
  <printOptions horizontalCentered="1"/>
  <pageMargins left="0.5" right="0.38" top="0.56999999999999995" bottom="0.48" header="0.38" footer="0.24"/>
  <pageSetup paperSize="9" scale="63" fitToHeight="0" orientation="portrait" r:id="rId25"/>
  <headerFooter alignWithMargins="0">
    <oddFooter>&amp;R&amp;"Book Antiqua,Bold"&amp;10Schedule-6/ 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10</vt:i4>
      </vt:variant>
    </vt:vector>
  </HeadingPairs>
  <TitlesOfParts>
    <vt:vector size="18" baseType="lpstr">
      <vt:lpstr>Basic</vt:lpstr>
      <vt:lpstr>Cover</vt:lpstr>
      <vt:lpstr>Instructions</vt:lpstr>
      <vt:lpstr>Names of Bidder</vt:lpstr>
      <vt:lpstr>Bid Form 2nd Envelope</vt:lpstr>
      <vt:lpstr>Sch-1 </vt:lpstr>
      <vt:lpstr>Sch-2</vt:lpstr>
      <vt:lpstr>Sch-3</vt:lpstr>
      <vt:lpstr>Basic!Print_Area</vt:lpstr>
      <vt:lpstr>'Bid Form 2nd Envelope'!Print_Area</vt:lpstr>
      <vt:lpstr>Instructions!Print_Area</vt:lpstr>
      <vt:lpstr>'Names of Bidder'!Print_Area</vt:lpstr>
      <vt:lpstr>'Sch-1 '!Print_Area</vt:lpstr>
      <vt:lpstr>'Sch-2'!Print_Area</vt:lpstr>
      <vt:lpstr>'Sch-3'!Print_Area</vt:lpstr>
      <vt:lpstr>'Sch-1 '!Print_Titles</vt:lpstr>
      <vt:lpstr>'Sch-2'!Print_Titles</vt:lpstr>
      <vt:lpstr>'Sch-3'!Print_Titles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Parveen Saluja {प्रवीन सलूजा}</dc:creator>
  <cp:keywords/>
  <dc:description/>
  <cp:lastModifiedBy>Rodasee Bhattacharyya {रोदसी भट्टाचार्य}</cp:lastModifiedBy>
  <cp:revision/>
  <dcterms:created xsi:type="dcterms:W3CDTF">2016-08-26T11:10:27Z</dcterms:created>
  <dcterms:modified xsi:type="dcterms:W3CDTF">2024-03-12T07:46:41Z</dcterms:modified>
  <cp:category/>
  <cp:contentStatus/>
</cp:coreProperties>
</file>