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131"/>
  <workbookPr codeName="ThisWorkbook" hidePivotFieldList="1" defaultThemeVersion="124226"/>
  <mc:AlternateContent xmlns:mc="http://schemas.openxmlformats.org/markup-compatibility/2006">
    <mc:Choice Requires="x15">
      <x15ac:absPath xmlns:x15ac="http://schemas.microsoft.com/office/spreadsheetml/2010/11/ac" url="C:\Users\chandra.kumar\Desktop\30-765kV Monopole\Bidding Documents\"/>
    </mc:Choice>
  </mc:AlternateContent>
  <xr:revisionPtr revIDLastSave="0" documentId="13_ncr:1_{415AC59D-FFA1-4BF2-A267-673E1A0CB213}" xr6:coauthVersionLast="47" xr6:coauthVersionMax="47" xr10:uidLastSave="{00000000-0000-0000-0000-000000000000}"/>
  <workbookProtection workbookAlgorithmName="SHA-512" workbookHashValue="D90ryXS/BQdRmbVW0UWJrb+0zEvvraS0STLFrBaue/rqOA9PqEEsEc8w0YqmgN45VDQ3u8NJzo9PEO+t0cNghw==" workbookSaltValue="JsledmBV3CyQZbVw6Ufo7w==" workbookSpinCount="100000" lockStructure="1"/>
  <bookViews>
    <workbookView xWindow="-120" yWindow="-120" windowWidth="29040" windowHeight="15720" tabRatio="875" firstSheet="1" activeTab="18" xr2:uid="{00000000-000D-0000-FFFF-FFFF00000000}"/>
  </bookViews>
  <sheets>
    <sheet name="Basic Data" sheetId="1" state="hidden" r:id="rId1"/>
    <sheet name="Cover" sheetId="2" r:id="rId2"/>
    <sheet name="Names of Bidder" sheetId="3" r:id="rId3"/>
    <sheet name="Sch-1" sheetId="4" r:id="rId4"/>
    <sheet name="Sch-1 Dis" sheetId="5" state="hidden" r:id="rId5"/>
    <sheet name="Sch-2" sheetId="6" r:id="rId6"/>
    <sheet name="Sch-2 Dis" sheetId="7" state="hidden" r:id="rId7"/>
    <sheet name="Sch-3 " sheetId="8" r:id="rId8"/>
    <sheet name="Sch-4" sheetId="9" r:id="rId9"/>
    <sheet name="Sch-4 Dis" sheetId="10" state="hidden" r:id="rId10"/>
    <sheet name="Sch-5" sheetId="11" r:id="rId11"/>
    <sheet name="Sch-5 After Discount" sheetId="12" r:id="rId12"/>
    <sheet name="Sch-6" sheetId="13" r:id="rId13"/>
    <sheet name="Sch-6 Dis" sheetId="14" state="hidden" r:id="rId14"/>
    <sheet name="Discount" sheetId="15" r:id="rId15"/>
    <sheet name="Octroi" sheetId="16" state="hidden" r:id="rId16"/>
    <sheet name="Entry Tax" sheetId="17" state="hidden" r:id="rId17"/>
    <sheet name="Other Taxes &amp; Duties" sheetId="18" state="hidden" r:id="rId18"/>
    <sheet name="Bid Form 2nd Envelope" sheetId="19" r:id="rId19"/>
    <sheet name="Q &amp; C" sheetId="20" state="hidden" r:id="rId20"/>
    <sheet name="T &amp; D" sheetId="21" state="hidden" r:id="rId21"/>
    <sheet name="N to W" sheetId="22" state="hidden" r:id="rId22"/>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3" hidden="1">'Sch-1'!#REF!</definedName>
    <definedName name="ab">#REF!</definedName>
    <definedName name="logo1">"Picture 7"</definedName>
    <definedName name="_xlnm.Print_Area" localSheetId="18">'Bid Form 2nd Envelope'!$A$1:$F$52</definedName>
    <definedName name="_xlnm.Print_Area" localSheetId="1">Cover!$B$1:$E$15</definedName>
    <definedName name="_xlnm.Print_Area" localSheetId="14">Discount!$A$2:$G$43</definedName>
    <definedName name="_xlnm.Print_Area" localSheetId="16">'Entry Tax'!$A$1:$E$16</definedName>
    <definedName name="_xlnm.Print_Area" localSheetId="2">'Names of Bidder'!$B$1:$D$22</definedName>
    <definedName name="_xlnm.Print_Area" localSheetId="15">Octroi!$A$1:$E$16</definedName>
    <definedName name="_xlnm.Print_Area" localSheetId="17">'Other Taxes &amp; Duties'!$A$1:$F$16</definedName>
    <definedName name="_xlnm.Print_Area" localSheetId="19">'Q &amp; C'!$A$1:$F$43</definedName>
    <definedName name="_xlnm.Print_Area" localSheetId="3">'Sch-1'!$A$1:$O$28</definedName>
    <definedName name="_xlnm.Print_Area" localSheetId="4">'Sch-1 Dis'!$A$1:$H$32</definedName>
    <definedName name="_xlnm.Print_Area" localSheetId="5">'Sch-2'!$A$1:$J$26</definedName>
    <definedName name="_xlnm.Print_Area" localSheetId="6">'Sch-2 Dis'!$A$1:$G$24</definedName>
    <definedName name="_xlnm.Print_Area" localSheetId="7">'Sch-3 '!$A$1:$P$26</definedName>
    <definedName name="_xlnm.Print_Area" localSheetId="8">'Sch-4'!$A$1:$E$24</definedName>
    <definedName name="_xlnm.Print_Area" localSheetId="9">'Sch-4 Dis'!$A$1:$E$44</definedName>
    <definedName name="_xlnm.Print_Area" localSheetId="10">'Sch-5'!$A$1:$D$27</definedName>
    <definedName name="_xlnm.Print_Area" localSheetId="11">'Sch-5 After Discount'!$A$1:$D$32</definedName>
    <definedName name="_xlnm.Print_Area" localSheetId="12">'Sch-6'!$A$1:$J$25</definedName>
    <definedName name="_xlnm.Print_Area" localSheetId="13">'Sch-6 Dis'!$A$1:$F$28</definedName>
    <definedName name="_xlnm.Print_Area" localSheetId="20">'T &amp; D'!$A$1:$E$12</definedName>
    <definedName name="_xlnm.Print_Titles" localSheetId="3">'Sch-1'!$15:$17</definedName>
    <definedName name="_xlnm.Print_Titles" localSheetId="4">'Sch-1 Dis'!$15:$17</definedName>
    <definedName name="_xlnm.Print_Titles" localSheetId="5">'Sch-2'!$13:$15</definedName>
    <definedName name="_xlnm.Print_Titles" localSheetId="6">'Sch-2 Dis'!$13:$15</definedName>
    <definedName name="_xlnm.Print_Titles" localSheetId="7">'Sch-3 '!$14:$16</definedName>
    <definedName name="_xlnm.Print_Titles" localSheetId="8">'Sch-4'!$3:$13</definedName>
    <definedName name="_xlnm.Print_Titles" localSheetId="9">'Sch-4 Dis'!$3:$13</definedName>
    <definedName name="_xlnm.Print_Titles" localSheetId="10">'Sch-5'!$3:$13</definedName>
    <definedName name="_xlnm.Print_Titles" localSheetId="11">'Sch-5 After Discount'!$3:$13</definedName>
    <definedName name="_xlnm.Print_Titles" localSheetId="12">'Sch-6'!$14:$14</definedName>
    <definedName name="_xlnm.Print_Titles" localSheetId="13">'Sch-6 Dis'!$14:$14</definedName>
    <definedName name="_xlnm.Recorder">#REF!</definedName>
    <definedName name="TEST">#REF!</definedName>
    <definedName name="Z_01ACF2E1_8E61_4459_ABC1_B6C183DEED61_.wvu.PrintArea" localSheetId="16" hidden="1">'Entry Tax'!$A$1:$E$16</definedName>
    <definedName name="Z_01ACF2E1_8E61_4459_ABC1_B6C183DEED61_.wvu.PrintArea" localSheetId="15" hidden="1">Octroi!$A$1:$E$16</definedName>
    <definedName name="Z_01ACF2E1_8E61_4459_ABC1_B6C183DEED61_.wvu.PrintArea" localSheetId="17" hidden="1">'Other Taxes &amp; Duties'!$A$1:$F$16</definedName>
    <definedName name="Z_2AB34651_5913_42F9_BF39_AE938578D1AF_.wvu.Cols" localSheetId="14" hidden="1">Discount!$I:$O</definedName>
    <definedName name="Z_2AB34651_5913_42F9_BF39_AE938578D1AF_.wvu.Cols" localSheetId="3" hidden="1">'Sch-1'!$O:$X,'Sch-1'!$Z:$AA</definedName>
    <definedName name="Z_2AB34651_5913_42F9_BF39_AE938578D1AF_.wvu.Cols" localSheetId="4" hidden="1">'Sch-1 Dis'!$K:$K</definedName>
    <definedName name="Z_2AB34651_5913_42F9_BF39_AE938578D1AF_.wvu.Cols" localSheetId="5" hidden="1">'Sch-2'!$L:$N</definedName>
    <definedName name="Z_2AB34651_5913_42F9_BF39_AE938578D1AF_.wvu.Cols" localSheetId="7" hidden="1">'Sch-3 '!$Q:$AB</definedName>
    <definedName name="Z_2AB34651_5913_42F9_BF39_AE938578D1AF_.wvu.Cols" localSheetId="8" hidden="1">'Sch-4'!$F:$K</definedName>
    <definedName name="Z_2AB34651_5913_42F9_BF39_AE938578D1AF_.wvu.Cols" localSheetId="12" hidden="1">'Sch-6'!$E:$E,'Sch-6'!$L:$L,'Sch-6'!$O:$R</definedName>
    <definedName name="Z_2AB34651_5913_42F9_BF39_AE938578D1AF_.wvu.PrintArea" localSheetId="18" hidden="1">'Bid Form 2nd Envelope'!$A$1:$F$52</definedName>
    <definedName name="Z_2AB34651_5913_42F9_BF39_AE938578D1AF_.wvu.PrintArea" localSheetId="1" hidden="1">Cover!$B$1:$E$15</definedName>
    <definedName name="Z_2AB34651_5913_42F9_BF39_AE938578D1AF_.wvu.PrintArea" localSheetId="14" hidden="1">Discount!$A$2:$G$43</definedName>
    <definedName name="Z_2AB34651_5913_42F9_BF39_AE938578D1AF_.wvu.PrintArea" localSheetId="16" hidden="1">'Entry Tax'!$A$1:$E$16</definedName>
    <definedName name="Z_2AB34651_5913_42F9_BF39_AE938578D1AF_.wvu.PrintArea" localSheetId="2" hidden="1">'Names of Bidder'!$B$1:$D$22</definedName>
    <definedName name="Z_2AB34651_5913_42F9_BF39_AE938578D1AF_.wvu.PrintArea" localSheetId="15" hidden="1">Octroi!$A$1:$E$16</definedName>
    <definedName name="Z_2AB34651_5913_42F9_BF39_AE938578D1AF_.wvu.PrintArea" localSheetId="17" hidden="1">'Other Taxes &amp; Duties'!$A$1:$F$16</definedName>
    <definedName name="Z_2AB34651_5913_42F9_BF39_AE938578D1AF_.wvu.PrintArea" localSheetId="19" hidden="1">'Q &amp; C'!$A$1:$F$43</definedName>
    <definedName name="Z_2AB34651_5913_42F9_BF39_AE938578D1AF_.wvu.PrintArea" localSheetId="3" hidden="1">'Sch-1'!$A$1:$O$28</definedName>
    <definedName name="Z_2AB34651_5913_42F9_BF39_AE938578D1AF_.wvu.PrintArea" localSheetId="4" hidden="1">'Sch-1 Dis'!$A$1:$H$32</definedName>
    <definedName name="Z_2AB34651_5913_42F9_BF39_AE938578D1AF_.wvu.PrintArea" localSheetId="5" hidden="1">'Sch-2'!$A$1:$J$26</definedName>
    <definedName name="Z_2AB34651_5913_42F9_BF39_AE938578D1AF_.wvu.PrintArea" localSheetId="6" hidden="1">'Sch-2 Dis'!$A$1:$G$24</definedName>
    <definedName name="Z_2AB34651_5913_42F9_BF39_AE938578D1AF_.wvu.PrintArea" localSheetId="7" hidden="1">'Sch-3 '!$A$1:$P$26</definedName>
    <definedName name="Z_2AB34651_5913_42F9_BF39_AE938578D1AF_.wvu.PrintArea" localSheetId="8" hidden="1">'Sch-4'!$A$1:$E$24</definedName>
    <definedName name="Z_2AB34651_5913_42F9_BF39_AE938578D1AF_.wvu.PrintArea" localSheetId="9" hidden="1">'Sch-4 Dis'!$A$1:$E$44</definedName>
    <definedName name="Z_2AB34651_5913_42F9_BF39_AE938578D1AF_.wvu.PrintArea" localSheetId="10" hidden="1">'Sch-5'!$A$1:$D$27</definedName>
    <definedName name="Z_2AB34651_5913_42F9_BF39_AE938578D1AF_.wvu.PrintArea" localSheetId="11" hidden="1">'Sch-5 After Discount'!$A$1:$D$32</definedName>
    <definedName name="Z_2AB34651_5913_42F9_BF39_AE938578D1AF_.wvu.PrintArea" localSheetId="12" hidden="1">'Sch-6'!$A$1:$J$25</definedName>
    <definedName name="Z_2AB34651_5913_42F9_BF39_AE938578D1AF_.wvu.PrintArea" localSheetId="13" hidden="1">'Sch-6 Dis'!$A$1:$F$28</definedName>
    <definedName name="Z_2AB34651_5913_42F9_BF39_AE938578D1AF_.wvu.PrintArea" localSheetId="20" hidden="1">'T &amp; D'!$A$1:$E$12</definedName>
    <definedName name="Z_2AB34651_5913_42F9_BF39_AE938578D1AF_.wvu.PrintTitles" localSheetId="3" hidden="1">'Sch-1'!$15:$17</definedName>
    <definedName name="Z_2AB34651_5913_42F9_BF39_AE938578D1AF_.wvu.PrintTitles" localSheetId="4" hidden="1">'Sch-1 Dis'!$15:$17</definedName>
    <definedName name="Z_2AB34651_5913_42F9_BF39_AE938578D1AF_.wvu.PrintTitles" localSheetId="5" hidden="1">'Sch-2'!$13:$15</definedName>
    <definedName name="Z_2AB34651_5913_42F9_BF39_AE938578D1AF_.wvu.PrintTitles" localSheetId="6" hidden="1">'Sch-2 Dis'!$13:$15</definedName>
    <definedName name="Z_2AB34651_5913_42F9_BF39_AE938578D1AF_.wvu.PrintTitles" localSheetId="7" hidden="1">'Sch-3 '!$14:$16</definedName>
    <definedName name="Z_2AB34651_5913_42F9_BF39_AE938578D1AF_.wvu.PrintTitles" localSheetId="8" hidden="1">'Sch-4'!$3:$13</definedName>
    <definedName name="Z_2AB34651_5913_42F9_BF39_AE938578D1AF_.wvu.PrintTitles" localSheetId="9" hidden="1">'Sch-4 Dis'!$3:$13</definedName>
    <definedName name="Z_2AB34651_5913_42F9_BF39_AE938578D1AF_.wvu.PrintTitles" localSheetId="10" hidden="1">'Sch-5'!$3:$13</definedName>
    <definedName name="Z_2AB34651_5913_42F9_BF39_AE938578D1AF_.wvu.PrintTitles" localSheetId="11" hidden="1">'Sch-5 After Discount'!$3:$13</definedName>
    <definedName name="Z_2AB34651_5913_42F9_BF39_AE938578D1AF_.wvu.PrintTitles" localSheetId="12" hidden="1">'Sch-6'!$14:$14</definedName>
    <definedName name="Z_2AB34651_5913_42F9_BF39_AE938578D1AF_.wvu.PrintTitles" localSheetId="13" hidden="1">'Sch-6 Dis'!$14:$14</definedName>
    <definedName name="Z_2AB34651_5913_42F9_BF39_AE938578D1AF_.wvu.Rows" localSheetId="0" hidden="1">'Basic Data'!$11:$12</definedName>
    <definedName name="Z_2AB34651_5913_42F9_BF39_AE938578D1AF_.wvu.Rows" localSheetId="18" hidden="1">'Bid Form 2nd Envelope'!$23:$23,'Bid Form 2nd Envelope'!$34:$34</definedName>
    <definedName name="Z_2AB34651_5913_42F9_BF39_AE938578D1AF_.wvu.Rows" localSheetId="1" hidden="1">Cover!$7:$7,Cover!$10:$10</definedName>
    <definedName name="Z_2AB34651_5913_42F9_BF39_AE938578D1AF_.wvu.Rows" localSheetId="14" hidden="1">Discount!$19:$19,Discount!$21:$21,Discount!$25:$25,Discount!$27:$27,Discount!$29:$33</definedName>
    <definedName name="Z_2AB34651_5913_42F9_BF39_AE938578D1AF_.wvu.Rows" localSheetId="2" hidden="1">'Names of Bidder'!$6:$6</definedName>
    <definedName name="Z_2AB34651_5913_42F9_BF39_AE938578D1AF_.wvu.Rows" localSheetId="12" hidden="1">'Sch-6'!$17:$22</definedName>
    <definedName name="Z_2B22B4D9_734E_466D_B6F8_DF61D532EF69_.wvu.Cols" localSheetId="14" hidden="1">Discount!$I:$O</definedName>
    <definedName name="Z_2B22B4D9_734E_466D_B6F8_DF61D532EF69_.wvu.Cols" localSheetId="3" hidden="1">'Sch-1'!$O:$AA</definedName>
    <definedName name="Z_2B22B4D9_734E_466D_B6F8_DF61D532EF69_.wvu.Cols" localSheetId="4" hidden="1">'Sch-1 Dis'!$K:$K</definedName>
    <definedName name="Z_2B22B4D9_734E_466D_B6F8_DF61D532EF69_.wvu.Cols" localSheetId="5" hidden="1">'Sch-2'!$L:$M</definedName>
    <definedName name="Z_2B22B4D9_734E_466D_B6F8_DF61D532EF69_.wvu.Cols" localSheetId="7" hidden="1">'Sch-3 '!$Q:$AB</definedName>
    <definedName name="Z_2B22B4D9_734E_466D_B6F8_DF61D532EF69_.wvu.Cols" localSheetId="8" hidden="1">'Sch-4'!$F:$K</definedName>
    <definedName name="Z_2B22B4D9_734E_466D_B6F8_DF61D532EF69_.wvu.Cols" localSheetId="12" hidden="1">'Sch-6'!$E:$E,'Sch-6'!$L:$L,'Sch-6'!$O:$R</definedName>
    <definedName name="Z_2B22B4D9_734E_466D_B6F8_DF61D532EF69_.wvu.FilterData" localSheetId="3" hidden="1">'Sch-1'!#REF!</definedName>
    <definedName name="Z_2B22B4D9_734E_466D_B6F8_DF61D532EF69_.wvu.PrintArea" localSheetId="18" hidden="1">'Bid Form 2nd Envelope'!$A$1:$F$52</definedName>
    <definedName name="Z_2B22B4D9_734E_466D_B6F8_DF61D532EF69_.wvu.PrintArea" localSheetId="1" hidden="1">Cover!$B$1:$E$15</definedName>
    <definedName name="Z_2B22B4D9_734E_466D_B6F8_DF61D532EF69_.wvu.PrintArea" localSheetId="14" hidden="1">Discount!$A$2:$G$43</definedName>
    <definedName name="Z_2B22B4D9_734E_466D_B6F8_DF61D532EF69_.wvu.PrintArea" localSheetId="16" hidden="1">'Entry Tax'!$A$1:$E$16</definedName>
    <definedName name="Z_2B22B4D9_734E_466D_B6F8_DF61D532EF69_.wvu.PrintArea" localSheetId="2" hidden="1">'Names of Bidder'!$B$1:$D$22</definedName>
    <definedName name="Z_2B22B4D9_734E_466D_B6F8_DF61D532EF69_.wvu.PrintArea" localSheetId="15" hidden="1">Octroi!$A$1:$E$16</definedName>
    <definedName name="Z_2B22B4D9_734E_466D_B6F8_DF61D532EF69_.wvu.PrintArea" localSheetId="17" hidden="1">'Other Taxes &amp; Duties'!$A$1:$F$16</definedName>
    <definedName name="Z_2B22B4D9_734E_466D_B6F8_DF61D532EF69_.wvu.PrintArea" localSheetId="19" hidden="1">'Q &amp; C'!$A$1:$F$43</definedName>
    <definedName name="Z_2B22B4D9_734E_466D_B6F8_DF61D532EF69_.wvu.PrintArea" localSheetId="3" hidden="1">'Sch-1'!$A$1:$O$28</definedName>
    <definedName name="Z_2B22B4D9_734E_466D_B6F8_DF61D532EF69_.wvu.PrintArea" localSheetId="4" hidden="1">'Sch-1 Dis'!$A$1:$H$32</definedName>
    <definedName name="Z_2B22B4D9_734E_466D_B6F8_DF61D532EF69_.wvu.PrintArea" localSheetId="5" hidden="1">'Sch-2'!$A$1:$J$26</definedName>
    <definedName name="Z_2B22B4D9_734E_466D_B6F8_DF61D532EF69_.wvu.PrintArea" localSheetId="6" hidden="1">'Sch-2 Dis'!$A$1:$G$24</definedName>
    <definedName name="Z_2B22B4D9_734E_466D_B6F8_DF61D532EF69_.wvu.PrintArea" localSheetId="7" hidden="1">'Sch-3 '!$A$1:$P$26</definedName>
    <definedName name="Z_2B22B4D9_734E_466D_B6F8_DF61D532EF69_.wvu.PrintArea" localSheetId="8" hidden="1">'Sch-4'!$A$1:$E$24</definedName>
    <definedName name="Z_2B22B4D9_734E_466D_B6F8_DF61D532EF69_.wvu.PrintArea" localSheetId="9" hidden="1">'Sch-4 Dis'!$A$1:$E$44</definedName>
    <definedName name="Z_2B22B4D9_734E_466D_B6F8_DF61D532EF69_.wvu.PrintArea" localSheetId="10" hidden="1">'Sch-5'!$A$1:$D$27</definedName>
    <definedName name="Z_2B22B4D9_734E_466D_B6F8_DF61D532EF69_.wvu.PrintArea" localSheetId="11" hidden="1">'Sch-5 After Discount'!$A$1:$D$32</definedName>
    <definedName name="Z_2B22B4D9_734E_466D_B6F8_DF61D532EF69_.wvu.PrintArea" localSheetId="12" hidden="1">'Sch-6'!$A$1:$J$25</definedName>
    <definedName name="Z_2B22B4D9_734E_466D_B6F8_DF61D532EF69_.wvu.PrintArea" localSheetId="13" hidden="1">'Sch-6 Dis'!$A$1:$F$28</definedName>
    <definedName name="Z_2B22B4D9_734E_466D_B6F8_DF61D532EF69_.wvu.PrintArea" localSheetId="20" hidden="1">'T &amp; D'!$A$1:$E$12</definedName>
    <definedName name="Z_2B22B4D9_734E_466D_B6F8_DF61D532EF69_.wvu.PrintTitles" localSheetId="3" hidden="1">'Sch-1'!$15:$17</definedName>
    <definedName name="Z_2B22B4D9_734E_466D_B6F8_DF61D532EF69_.wvu.PrintTitles" localSheetId="4" hidden="1">'Sch-1 Dis'!$15:$17</definedName>
    <definedName name="Z_2B22B4D9_734E_466D_B6F8_DF61D532EF69_.wvu.PrintTitles" localSheetId="5" hidden="1">'Sch-2'!$13:$15</definedName>
    <definedName name="Z_2B22B4D9_734E_466D_B6F8_DF61D532EF69_.wvu.PrintTitles" localSheetId="6" hidden="1">'Sch-2 Dis'!$13:$15</definedName>
    <definedName name="Z_2B22B4D9_734E_466D_B6F8_DF61D532EF69_.wvu.PrintTitles" localSheetId="7" hidden="1">'Sch-3 '!$14:$16</definedName>
    <definedName name="Z_2B22B4D9_734E_466D_B6F8_DF61D532EF69_.wvu.PrintTitles" localSheetId="8" hidden="1">'Sch-4'!$3:$13</definedName>
    <definedName name="Z_2B22B4D9_734E_466D_B6F8_DF61D532EF69_.wvu.PrintTitles" localSheetId="9" hidden="1">'Sch-4 Dis'!$3:$13</definedName>
    <definedName name="Z_2B22B4D9_734E_466D_B6F8_DF61D532EF69_.wvu.PrintTitles" localSheetId="10" hidden="1">'Sch-5'!$3:$13</definedName>
    <definedName name="Z_2B22B4D9_734E_466D_B6F8_DF61D532EF69_.wvu.PrintTitles" localSheetId="11" hidden="1">'Sch-5 After Discount'!$3:$13</definedName>
    <definedName name="Z_2B22B4D9_734E_466D_B6F8_DF61D532EF69_.wvu.PrintTitles" localSheetId="12" hidden="1">'Sch-6'!$14:$14</definedName>
    <definedName name="Z_2B22B4D9_734E_466D_B6F8_DF61D532EF69_.wvu.PrintTitles" localSheetId="13" hidden="1">'Sch-6 Dis'!$14:$14</definedName>
    <definedName name="Z_2B22B4D9_734E_466D_B6F8_DF61D532EF69_.wvu.Rows" localSheetId="0" hidden="1">'Basic Data'!$11:$12</definedName>
    <definedName name="Z_2B22B4D9_734E_466D_B6F8_DF61D532EF69_.wvu.Rows" localSheetId="18" hidden="1">'Bid Form 2nd Envelope'!$23:$23,'Bid Form 2nd Envelope'!$34:$34</definedName>
    <definedName name="Z_2B22B4D9_734E_466D_B6F8_DF61D532EF69_.wvu.Rows" localSheetId="1" hidden="1">Cover!$7:$7,Cover!$10:$10</definedName>
    <definedName name="Z_2B22B4D9_734E_466D_B6F8_DF61D532EF69_.wvu.Rows" localSheetId="14" hidden="1">Discount!$19:$19,Discount!$21:$21,Discount!$25:$25,Discount!$27:$27,Discount!$29:$33</definedName>
    <definedName name="Z_2B22B4D9_734E_466D_B6F8_DF61D532EF69_.wvu.Rows" localSheetId="2" hidden="1">'Names of Bidder'!$6:$6</definedName>
    <definedName name="Z_2B22B4D9_734E_466D_B6F8_DF61D532EF69_.wvu.Rows" localSheetId="12" hidden="1">'Sch-6'!$17:$22</definedName>
    <definedName name="Z_3D662AA8_535D_445A_A535_5FFD33E1146F_.wvu.PrintArea" localSheetId="19" hidden="1">'Q &amp; C'!$A$1:$F$43</definedName>
    <definedName name="Z_420F5FBD_E556_4311_8218_D9BF2725836B_.wvu.PrintArea" localSheetId="19" hidden="1">'Q &amp; C'!$A$1:$F$43</definedName>
    <definedName name="Z_42E48991_4351_4471_8AF6_A35D24AE57E4_.wvu.Cols" localSheetId="14" hidden="1">Discount!$I:$O</definedName>
    <definedName name="Z_42E48991_4351_4471_8AF6_A35D24AE57E4_.wvu.Cols" localSheetId="3" hidden="1">'Sch-1'!$Q:$U</definedName>
    <definedName name="Z_42E48991_4351_4471_8AF6_A35D24AE57E4_.wvu.Cols" localSheetId="4" hidden="1">'Sch-1 Dis'!$K:$K</definedName>
    <definedName name="Z_42E48991_4351_4471_8AF6_A35D24AE57E4_.wvu.Cols" localSheetId="5" hidden="1">'Sch-2'!$L:$M</definedName>
    <definedName name="Z_42E48991_4351_4471_8AF6_A35D24AE57E4_.wvu.Cols" localSheetId="7" hidden="1">'Sch-3 '!$Q:$AB</definedName>
    <definedName name="Z_42E48991_4351_4471_8AF6_A35D24AE57E4_.wvu.Cols" localSheetId="12" hidden="1">'Sch-6'!$L:$L</definedName>
    <definedName name="Z_42E48991_4351_4471_8AF6_A35D24AE57E4_.wvu.PrintArea" localSheetId="18" hidden="1">'Bid Form 2nd Envelope'!$A$1:$F$52</definedName>
    <definedName name="Z_42E48991_4351_4471_8AF6_A35D24AE57E4_.wvu.PrintArea" localSheetId="1" hidden="1">Cover!$B$1:$E$15</definedName>
    <definedName name="Z_42E48991_4351_4471_8AF6_A35D24AE57E4_.wvu.PrintArea" localSheetId="14" hidden="1">Discount!$A$2:$G$43</definedName>
    <definedName name="Z_42E48991_4351_4471_8AF6_A35D24AE57E4_.wvu.PrintArea" localSheetId="16" hidden="1">'Entry Tax'!$A$1:$E$16</definedName>
    <definedName name="Z_42E48991_4351_4471_8AF6_A35D24AE57E4_.wvu.PrintArea" localSheetId="2" hidden="1">'Names of Bidder'!$B$1:$D$22</definedName>
    <definedName name="Z_42E48991_4351_4471_8AF6_A35D24AE57E4_.wvu.PrintArea" localSheetId="15" hidden="1">Octroi!$A$1:$E$16</definedName>
    <definedName name="Z_42E48991_4351_4471_8AF6_A35D24AE57E4_.wvu.PrintArea" localSheetId="17" hidden="1">'Other Taxes &amp; Duties'!$A$1:$F$16</definedName>
    <definedName name="Z_42E48991_4351_4471_8AF6_A35D24AE57E4_.wvu.PrintArea" localSheetId="19" hidden="1">'Q &amp; C'!$A$1:$F$43</definedName>
    <definedName name="Z_42E48991_4351_4471_8AF6_A35D24AE57E4_.wvu.PrintArea" localSheetId="3" hidden="1">'Sch-1'!$A$1:$O$30</definedName>
    <definedName name="Z_42E48991_4351_4471_8AF6_A35D24AE57E4_.wvu.PrintArea" localSheetId="4" hidden="1">'Sch-1 Dis'!$A$1:$H$32</definedName>
    <definedName name="Z_42E48991_4351_4471_8AF6_A35D24AE57E4_.wvu.PrintArea" localSheetId="5" hidden="1">'Sch-2'!$A$1:$J$26</definedName>
    <definedName name="Z_42E48991_4351_4471_8AF6_A35D24AE57E4_.wvu.PrintArea" localSheetId="6" hidden="1">'Sch-2 Dis'!$A$1:$G$24</definedName>
    <definedName name="Z_42E48991_4351_4471_8AF6_A35D24AE57E4_.wvu.PrintArea" localSheetId="7" hidden="1">'Sch-3 '!$A$1:$P$27</definedName>
    <definedName name="Z_42E48991_4351_4471_8AF6_A35D24AE57E4_.wvu.PrintArea" localSheetId="8" hidden="1">'Sch-4'!$A$1:$E$24</definedName>
    <definedName name="Z_42E48991_4351_4471_8AF6_A35D24AE57E4_.wvu.PrintArea" localSheetId="9" hidden="1">'Sch-4 Dis'!$A$1:$E$44</definedName>
    <definedName name="Z_42E48991_4351_4471_8AF6_A35D24AE57E4_.wvu.PrintArea" localSheetId="10" hidden="1">'Sch-5'!$A$1:$D$28</definedName>
    <definedName name="Z_42E48991_4351_4471_8AF6_A35D24AE57E4_.wvu.PrintArea" localSheetId="11" hidden="1">'Sch-5 After Discount'!$A$1:$D$32</definedName>
    <definedName name="Z_42E48991_4351_4471_8AF6_A35D24AE57E4_.wvu.PrintArea" localSheetId="12" hidden="1">'Sch-6'!$A$1:$J$25</definedName>
    <definedName name="Z_42E48991_4351_4471_8AF6_A35D24AE57E4_.wvu.PrintArea" localSheetId="13" hidden="1">'Sch-6 Dis'!$A$1:$F$28</definedName>
    <definedName name="Z_42E48991_4351_4471_8AF6_A35D24AE57E4_.wvu.PrintArea" localSheetId="20" hidden="1">'T &amp; D'!$A$1:$E$12</definedName>
    <definedName name="Z_42E48991_4351_4471_8AF6_A35D24AE57E4_.wvu.PrintTitles" localSheetId="3" hidden="1">'Sch-1'!$15:$17</definedName>
    <definedName name="Z_42E48991_4351_4471_8AF6_A35D24AE57E4_.wvu.PrintTitles" localSheetId="4" hidden="1">'Sch-1 Dis'!$15:$17</definedName>
    <definedName name="Z_42E48991_4351_4471_8AF6_A35D24AE57E4_.wvu.PrintTitles" localSheetId="5" hidden="1">'Sch-2'!$13:$15</definedName>
    <definedName name="Z_42E48991_4351_4471_8AF6_A35D24AE57E4_.wvu.PrintTitles" localSheetId="6" hidden="1">'Sch-2 Dis'!$13:$15</definedName>
    <definedName name="Z_42E48991_4351_4471_8AF6_A35D24AE57E4_.wvu.PrintTitles" localSheetId="7" hidden="1">'Sch-3 '!$14:$16</definedName>
    <definedName name="Z_42E48991_4351_4471_8AF6_A35D24AE57E4_.wvu.PrintTitles" localSheetId="8" hidden="1">'Sch-4'!$3:$13</definedName>
    <definedName name="Z_42E48991_4351_4471_8AF6_A35D24AE57E4_.wvu.PrintTitles" localSheetId="9" hidden="1">'Sch-4 Dis'!$3:$13</definedName>
    <definedName name="Z_42E48991_4351_4471_8AF6_A35D24AE57E4_.wvu.PrintTitles" localSheetId="10" hidden="1">'Sch-5'!$3:$13</definedName>
    <definedName name="Z_42E48991_4351_4471_8AF6_A35D24AE57E4_.wvu.PrintTitles" localSheetId="11" hidden="1">'Sch-5 After Discount'!$3:$13</definedName>
    <definedName name="Z_42E48991_4351_4471_8AF6_A35D24AE57E4_.wvu.PrintTitles" localSheetId="12" hidden="1">'Sch-6'!$14:$14</definedName>
    <definedName name="Z_42E48991_4351_4471_8AF6_A35D24AE57E4_.wvu.PrintTitles" localSheetId="13" hidden="1">'Sch-6 Dis'!$14:$14</definedName>
    <definedName name="Z_42E48991_4351_4471_8AF6_A35D24AE57E4_.wvu.Rows" localSheetId="0" hidden="1">'Basic Data'!$11:$12</definedName>
    <definedName name="Z_42E48991_4351_4471_8AF6_A35D24AE57E4_.wvu.Rows" localSheetId="18" hidden="1">'Bid Form 2nd Envelope'!$23:$23</definedName>
    <definedName name="Z_42E48991_4351_4471_8AF6_A35D24AE57E4_.wvu.Rows" localSheetId="1" hidden="1">Cover!$7:$7,Cover!$10:$10</definedName>
    <definedName name="Z_42E48991_4351_4471_8AF6_A35D24AE57E4_.wvu.Rows" localSheetId="14" hidden="1">Discount!$19:$19,Discount!$21:$21,Discount!$25:$25,Discount!$27:$27,Discount!$32:$33</definedName>
    <definedName name="Z_42E48991_4351_4471_8AF6_A35D24AE57E4_.wvu.Rows" localSheetId="3" hidden="1">'Sch-1'!#REF!</definedName>
    <definedName name="Z_42E48991_4351_4471_8AF6_A35D24AE57E4_.wvu.Rows" localSheetId="5" hidden="1">'Sch-2'!#REF!</definedName>
    <definedName name="Z_42E48991_4351_4471_8AF6_A35D24AE57E4_.wvu.Rows" localSheetId="12" hidden="1">'Sch-6'!$16:$20,'Sch-6'!#REF!</definedName>
    <definedName name="Z_483DCDBB_D1CA_4B11_85F4_FA65A96DCE29_.wvu.Cols" localSheetId="14" hidden="1">Discount!$I:$O</definedName>
    <definedName name="Z_483DCDBB_D1CA_4B11_85F4_FA65A96DCE29_.wvu.Cols" localSheetId="3" hidden="1">'Sch-1'!$O:$X</definedName>
    <definedName name="Z_483DCDBB_D1CA_4B11_85F4_FA65A96DCE29_.wvu.Cols" localSheetId="4" hidden="1">'Sch-1 Dis'!$K:$K</definedName>
    <definedName name="Z_483DCDBB_D1CA_4B11_85F4_FA65A96DCE29_.wvu.Cols" localSheetId="5" hidden="1">'Sch-2'!$L:$M</definedName>
    <definedName name="Z_483DCDBB_D1CA_4B11_85F4_FA65A96DCE29_.wvu.Cols" localSheetId="7" hidden="1">'Sch-3 '!$Q:$AB</definedName>
    <definedName name="Z_483DCDBB_D1CA_4B11_85F4_FA65A96DCE29_.wvu.Cols" localSheetId="8" hidden="1">'Sch-4'!$F:$K</definedName>
    <definedName name="Z_483DCDBB_D1CA_4B11_85F4_FA65A96DCE29_.wvu.Cols" localSheetId="12" hidden="1">'Sch-6'!$E:$E,'Sch-6'!$L:$L,'Sch-6'!$O:$R</definedName>
    <definedName name="Z_483DCDBB_D1CA_4B11_85F4_FA65A96DCE29_.wvu.PrintArea" localSheetId="18" hidden="1">'Bid Form 2nd Envelope'!$A$1:$F$52</definedName>
    <definedName name="Z_483DCDBB_D1CA_4B11_85F4_FA65A96DCE29_.wvu.PrintArea" localSheetId="1" hidden="1">Cover!$B$1:$E$15</definedName>
    <definedName name="Z_483DCDBB_D1CA_4B11_85F4_FA65A96DCE29_.wvu.PrintArea" localSheetId="14" hidden="1">Discount!$A$2:$G$43</definedName>
    <definedName name="Z_483DCDBB_D1CA_4B11_85F4_FA65A96DCE29_.wvu.PrintArea" localSheetId="16" hidden="1">'Entry Tax'!$A$1:$E$16</definedName>
    <definedName name="Z_483DCDBB_D1CA_4B11_85F4_FA65A96DCE29_.wvu.PrintArea" localSheetId="2" hidden="1">'Names of Bidder'!$B$1:$D$22</definedName>
    <definedName name="Z_483DCDBB_D1CA_4B11_85F4_FA65A96DCE29_.wvu.PrintArea" localSheetId="15" hidden="1">Octroi!$A$1:$E$16</definedName>
    <definedName name="Z_483DCDBB_D1CA_4B11_85F4_FA65A96DCE29_.wvu.PrintArea" localSheetId="17" hidden="1">'Other Taxes &amp; Duties'!$A$1:$F$16</definedName>
    <definedName name="Z_483DCDBB_D1CA_4B11_85F4_FA65A96DCE29_.wvu.PrintArea" localSheetId="19" hidden="1">'Q &amp; C'!$A$1:$F$43</definedName>
    <definedName name="Z_483DCDBB_D1CA_4B11_85F4_FA65A96DCE29_.wvu.PrintArea" localSheetId="3" hidden="1">'Sch-1'!$A$1:$O$28</definedName>
    <definedName name="Z_483DCDBB_D1CA_4B11_85F4_FA65A96DCE29_.wvu.PrintArea" localSheetId="4" hidden="1">'Sch-1 Dis'!$A$1:$H$32</definedName>
    <definedName name="Z_483DCDBB_D1CA_4B11_85F4_FA65A96DCE29_.wvu.PrintArea" localSheetId="5" hidden="1">'Sch-2'!$A$1:$J$26</definedName>
    <definedName name="Z_483DCDBB_D1CA_4B11_85F4_FA65A96DCE29_.wvu.PrintArea" localSheetId="6" hidden="1">'Sch-2 Dis'!$A$1:$G$24</definedName>
    <definedName name="Z_483DCDBB_D1CA_4B11_85F4_FA65A96DCE29_.wvu.PrintArea" localSheetId="7" hidden="1">'Sch-3 '!$A$1:$P$26</definedName>
    <definedName name="Z_483DCDBB_D1CA_4B11_85F4_FA65A96DCE29_.wvu.PrintArea" localSheetId="8" hidden="1">'Sch-4'!$A$1:$E$24</definedName>
    <definedName name="Z_483DCDBB_D1CA_4B11_85F4_FA65A96DCE29_.wvu.PrintArea" localSheetId="9" hidden="1">'Sch-4 Dis'!$A$1:$E$44</definedName>
    <definedName name="Z_483DCDBB_D1CA_4B11_85F4_FA65A96DCE29_.wvu.PrintArea" localSheetId="10" hidden="1">'Sch-5'!$A$1:$D$27</definedName>
    <definedName name="Z_483DCDBB_D1CA_4B11_85F4_FA65A96DCE29_.wvu.PrintArea" localSheetId="11" hidden="1">'Sch-5 After Discount'!$A$1:$D$32</definedName>
    <definedName name="Z_483DCDBB_D1CA_4B11_85F4_FA65A96DCE29_.wvu.PrintArea" localSheetId="12" hidden="1">'Sch-6'!$A$1:$J$25</definedName>
    <definedName name="Z_483DCDBB_D1CA_4B11_85F4_FA65A96DCE29_.wvu.PrintArea" localSheetId="13" hidden="1">'Sch-6 Dis'!$A$1:$F$28</definedName>
    <definedName name="Z_483DCDBB_D1CA_4B11_85F4_FA65A96DCE29_.wvu.PrintArea" localSheetId="20" hidden="1">'T &amp; D'!$A$1:$E$12</definedName>
    <definedName name="Z_483DCDBB_D1CA_4B11_85F4_FA65A96DCE29_.wvu.PrintTitles" localSheetId="3" hidden="1">'Sch-1'!$15:$17</definedName>
    <definedName name="Z_483DCDBB_D1CA_4B11_85F4_FA65A96DCE29_.wvu.PrintTitles" localSheetId="4" hidden="1">'Sch-1 Dis'!$15:$17</definedName>
    <definedName name="Z_483DCDBB_D1CA_4B11_85F4_FA65A96DCE29_.wvu.PrintTitles" localSheetId="5" hidden="1">'Sch-2'!$13:$15</definedName>
    <definedName name="Z_483DCDBB_D1CA_4B11_85F4_FA65A96DCE29_.wvu.PrintTitles" localSheetId="6" hidden="1">'Sch-2 Dis'!$13:$15</definedName>
    <definedName name="Z_483DCDBB_D1CA_4B11_85F4_FA65A96DCE29_.wvu.PrintTitles" localSheetId="7" hidden="1">'Sch-3 '!$14:$16</definedName>
    <definedName name="Z_483DCDBB_D1CA_4B11_85F4_FA65A96DCE29_.wvu.PrintTitles" localSheetId="8" hidden="1">'Sch-4'!$3:$13</definedName>
    <definedName name="Z_483DCDBB_D1CA_4B11_85F4_FA65A96DCE29_.wvu.PrintTitles" localSheetId="9" hidden="1">'Sch-4 Dis'!$3:$13</definedName>
    <definedName name="Z_483DCDBB_D1CA_4B11_85F4_FA65A96DCE29_.wvu.PrintTitles" localSheetId="10" hidden="1">'Sch-5'!$3:$13</definedName>
    <definedName name="Z_483DCDBB_D1CA_4B11_85F4_FA65A96DCE29_.wvu.PrintTitles" localSheetId="11" hidden="1">'Sch-5 After Discount'!$3:$13</definedName>
    <definedName name="Z_483DCDBB_D1CA_4B11_85F4_FA65A96DCE29_.wvu.PrintTitles" localSheetId="12" hidden="1">'Sch-6'!$14:$14</definedName>
    <definedName name="Z_483DCDBB_D1CA_4B11_85F4_FA65A96DCE29_.wvu.PrintTitles" localSheetId="13" hidden="1">'Sch-6 Dis'!$14:$14</definedName>
    <definedName name="Z_483DCDBB_D1CA_4B11_85F4_FA65A96DCE29_.wvu.Rows" localSheetId="0" hidden="1">'Basic Data'!$11:$12</definedName>
    <definedName name="Z_483DCDBB_D1CA_4B11_85F4_FA65A96DCE29_.wvu.Rows" localSheetId="18" hidden="1">'Bid Form 2nd Envelope'!$23:$23,'Bid Form 2nd Envelope'!$34:$34</definedName>
    <definedName name="Z_483DCDBB_D1CA_4B11_85F4_FA65A96DCE29_.wvu.Rows" localSheetId="1" hidden="1">Cover!$7:$7,Cover!$10:$10</definedName>
    <definedName name="Z_483DCDBB_D1CA_4B11_85F4_FA65A96DCE29_.wvu.Rows" localSheetId="14" hidden="1">Discount!$19:$19,Discount!$21:$21,Discount!$25:$25,Discount!$27:$27,Discount!$29:$33</definedName>
    <definedName name="Z_483DCDBB_D1CA_4B11_85F4_FA65A96DCE29_.wvu.Rows" localSheetId="2" hidden="1">'Names of Bidder'!$6:$6</definedName>
    <definedName name="Z_483DCDBB_D1CA_4B11_85F4_FA65A96DCE29_.wvu.Rows" localSheetId="12" hidden="1">'Sch-6'!$17:$22</definedName>
    <definedName name="Z_4F65FF32_EC61_4022_A399_2986D7B6B8B3_.wvu.PrintArea" localSheetId="14" hidden="1">Discount!$A$2:$G$41</definedName>
    <definedName name="Z_4F65FF32_EC61_4022_A399_2986D7B6B8B3_.wvu.PrintArea" localSheetId="16" hidden="1">'Entry Tax'!$A$1:$E$16</definedName>
    <definedName name="Z_4F65FF32_EC61_4022_A399_2986D7B6B8B3_.wvu.PrintArea" localSheetId="15" hidden="1">Octroi!$A$1:$E$16</definedName>
    <definedName name="Z_4F65FF32_EC61_4022_A399_2986D7B6B8B3_.wvu.PrintArea" localSheetId="17" hidden="1">'Other Taxes &amp; Duties'!$A$1:$F$16</definedName>
    <definedName name="Z_4F65FF32_EC61_4022_A399_2986D7B6B8B3_.wvu.PrintArea" localSheetId="3" hidden="1">'Sch-1'!$A$1:$O$30</definedName>
    <definedName name="Z_4F65FF32_EC61_4022_A399_2986D7B6B8B3_.wvu.PrintArea" localSheetId="4" hidden="1">'Sch-1 Dis'!$A$1:$H$32</definedName>
    <definedName name="Z_4F65FF32_EC61_4022_A399_2986D7B6B8B3_.wvu.PrintArea" localSheetId="5" hidden="1">'Sch-2'!$A$1:$J$26</definedName>
    <definedName name="Z_4F65FF32_EC61_4022_A399_2986D7B6B8B3_.wvu.PrintArea" localSheetId="6" hidden="1">'Sch-2 Dis'!$A$1:$G$24</definedName>
    <definedName name="Z_4F65FF32_EC61_4022_A399_2986D7B6B8B3_.wvu.PrintArea" localSheetId="7" hidden="1">'Sch-3 '!$A$1:$P$27</definedName>
    <definedName name="Z_4F65FF32_EC61_4022_A399_2986D7B6B8B3_.wvu.PrintArea" localSheetId="8" hidden="1">'Sch-4'!$A$1:$E$25</definedName>
    <definedName name="Z_4F65FF32_EC61_4022_A399_2986D7B6B8B3_.wvu.PrintArea" localSheetId="9" hidden="1">'Sch-4 Dis'!$A$1:$E$44</definedName>
    <definedName name="Z_4F65FF32_EC61_4022_A399_2986D7B6B8B3_.wvu.PrintArea" localSheetId="10" hidden="1">'Sch-5'!$A$1:$D$28</definedName>
    <definedName name="Z_4F65FF32_EC61_4022_A399_2986D7B6B8B3_.wvu.PrintArea" localSheetId="11" hidden="1">'Sch-5 After Discount'!$A$1:$D$32</definedName>
    <definedName name="Z_4F65FF32_EC61_4022_A399_2986D7B6B8B3_.wvu.PrintArea" localSheetId="12" hidden="1">'Sch-6'!$A$1:$J$26</definedName>
    <definedName name="Z_4F65FF32_EC61_4022_A399_2986D7B6B8B3_.wvu.PrintArea" localSheetId="13" hidden="1">'Sch-6 Dis'!$A$1:$F$29</definedName>
    <definedName name="Z_4F65FF32_EC61_4022_A399_2986D7B6B8B3_.wvu.PrintTitles" localSheetId="3" hidden="1">'Sch-1'!$15:$17</definedName>
    <definedName name="Z_4F65FF32_EC61_4022_A399_2986D7B6B8B3_.wvu.PrintTitles" localSheetId="4" hidden="1">'Sch-1 Dis'!$15:$17</definedName>
    <definedName name="Z_4F65FF32_EC61_4022_A399_2986D7B6B8B3_.wvu.PrintTitles" localSheetId="5" hidden="1">'Sch-2'!$13:$15</definedName>
    <definedName name="Z_4F65FF32_EC61_4022_A399_2986D7B6B8B3_.wvu.PrintTitles" localSheetId="6" hidden="1">'Sch-2 Dis'!$13:$15</definedName>
    <definedName name="Z_4F65FF32_EC61_4022_A399_2986D7B6B8B3_.wvu.PrintTitles" localSheetId="7" hidden="1">'Sch-3 '!$14:$16</definedName>
    <definedName name="Z_4F65FF32_EC61_4022_A399_2986D7B6B8B3_.wvu.PrintTitles" localSheetId="8" hidden="1">'Sch-4'!$3:$13</definedName>
    <definedName name="Z_4F65FF32_EC61_4022_A399_2986D7B6B8B3_.wvu.PrintTitles" localSheetId="9" hidden="1">'Sch-4 Dis'!$3:$13</definedName>
    <definedName name="Z_4F65FF32_EC61_4022_A399_2986D7B6B8B3_.wvu.PrintTitles" localSheetId="10" hidden="1">'Sch-5'!$3:$13</definedName>
    <definedName name="Z_4F65FF32_EC61_4022_A399_2986D7B6B8B3_.wvu.PrintTitles" localSheetId="11" hidden="1">'Sch-5 After Discount'!$3:$13</definedName>
    <definedName name="Z_4F65FF32_EC61_4022_A399_2986D7B6B8B3_.wvu.PrintTitles" localSheetId="12" hidden="1">'Sch-6'!$14:$14</definedName>
    <definedName name="Z_4F65FF32_EC61_4022_A399_2986D7B6B8B3_.wvu.PrintTitles" localSheetId="13" hidden="1">'Sch-6 Dis'!$14:$14</definedName>
    <definedName name="Z_58D82F59_8CF6_455F_B9F4_081499FDF243_.wvu.Cols" localSheetId="14" hidden="1">Discount!$I:$P</definedName>
    <definedName name="Z_58D82F59_8CF6_455F_B9F4_081499FDF243_.wvu.Cols" localSheetId="3" hidden="1">'Sch-1'!$Q:$U</definedName>
    <definedName name="Z_58D82F59_8CF6_455F_B9F4_081499FDF243_.wvu.Cols" localSheetId="4" hidden="1">'Sch-1 Dis'!$K:$K</definedName>
    <definedName name="Z_58D82F59_8CF6_455F_B9F4_081499FDF243_.wvu.Cols" localSheetId="5" hidden="1">'Sch-2'!$L:$M</definedName>
    <definedName name="Z_58D82F59_8CF6_455F_B9F4_081499FDF243_.wvu.Cols" localSheetId="12" hidden="1">'Sch-6'!$L:$L</definedName>
    <definedName name="Z_58D82F59_8CF6_455F_B9F4_081499FDF243_.wvu.PrintArea" localSheetId="18" hidden="1">'Bid Form 2nd Envelope'!$A$1:$F$54</definedName>
    <definedName name="Z_58D82F59_8CF6_455F_B9F4_081499FDF243_.wvu.PrintArea" localSheetId="1" hidden="1">Cover!$B$1:$E$15</definedName>
    <definedName name="Z_58D82F59_8CF6_455F_B9F4_081499FDF243_.wvu.PrintArea" localSheetId="14" hidden="1">Discount!$A$2:$G$43</definedName>
    <definedName name="Z_58D82F59_8CF6_455F_B9F4_081499FDF243_.wvu.PrintArea" localSheetId="16" hidden="1">'Entry Tax'!$A$1:$E$16</definedName>
    <definedName name="Z_58D82F59_8CF6_455F_B9F4_081499FDF243_.wvu.PrintArea" localSheetId="2" hidden="1">'Names of Bidder'!$B$1:$E$20</definedName>
    <definedName name="Z_58D82F59_8CF6_455F_B9F4_081499FDF243_.wvu.PrintArea" localSheetId="15" hidden="1">Octroi!$A$1:$E$16</definedName>
    <definedName name="Z_58D82F59_8CF6_455F_B9F4_081499FDF243_.wvu.PrintArea" localSheetId="17" hidden="1">'Other Taxes &amp; Duties'!$A$1:$F$16</definedName>
    <definedName name="Z_58D82F59_8CF6_455F_B9F4_081499FDF243_.wvu.PrintArea" localSheetId="19" hidden="1">'Q &amp; C'!$A$1:$F$43</definedName>
    <definedName name="Z_58D82F59_8CF6_455F_B9F4_081499FDF243_.wvu.PrintArea" localSheetId="3" hidden="1">'Sch-1'!$A$1:$O$30</definedName>
    <definedName name="Z_58D82F59_8CF6_455F_B9F4_081499FDF243_.wvu.PrintArea" localSheetId="4" hidden="1">'Sch-1 Dis'!$A$1:$H$32</definedName>
    <definedName name="Z_58D82F59_8CF6_455F_B9F4_081499FDF243_.wvu.PrintArea" localSheetId="5" hidden="1">'Sch-2'!$A$1:$J$26</definedName>
    <definedName name="Z_58D82F59_8CF6_455F_B9F4_081499FDF243_.wvu.PrintArea" localSheetId="6" hidden="1">'Sch-2 Dis'!$A$1:$G$24</definedName>
    <definedName name="Z_58D82F59_8CF6_455F_B9F4_081499FDF243_.wvu.PrintArea" localSheetId="7" hidden="1">'Sch-3 '!$A$1:$P$27</definedName>
    <definedName name="Z_58D82F59_8CF6_455F_B9F4_081499FDF243_.wvu.PrintArea" localSheetId="8" hidden="1">'Sch-4'!$A$1:$E$24</definedName>
    <definedName name="Z_58D82F59_8CF6_455F_B9F4_081499FDF243_.wvu.PrintArea" localSheetId="9" hidden="1">'Sch-4 Dis'!$A$1:$E$44</definedName>
    <definedName name="Z_58D82F59_8CF6_455F_B9F4_081499FDF243_.wvu.PrintArea" localSheetId="10" hidden="1">'Sch-5'!$A$1:$D$28</definedName>
    <definedName name="Z_58D82F59_8CF6_455F_B9F4_081499FDF243_.wvu.PrintArea" localSheetId="11" hidden="1">'Sch-5 After Discount'!$A$1:$D$32</definedName>
    <definedName name="Z_58D82F59_8CF6_455F_B9F4_081499FDF243_.wvu.PrintArea" localSheetId="12" hidden="1">'Sch-6'!$A$1:$J$25</definedName>
    <definedName name="Z_58D82F59_8CF6_455F_B9F4_081499FDF243_.wvu.PrintArea" localSheetId="13" hidden="1">'Sch-6 Dis'!$A$1:$F$28</definedName>
    <definedName name="Z_58D82F59_8CF6_455F_B9F4_081499FDF243_.wvu.PrintTitles" localSheetId="3" hidden="1">'Sch-1'!$15:$17</definedName>
    <definedName name="Z_58D82F59_8CF6_455F_B9F4_081499FDF243_.wvu.PrintTitles" localSheetId="4" hidden="1">'Sch-1 Dis'!$15:$17</definedName>
    <definedName name="Z_58D82F59_8CF6_455F_B9F4_081499FDF243_.wvu.PrintTitles" localSheetId="5" hidden="1">'Sch-2'!$13:$15</definedName>
    <definedName name="Z_58D82F59_8CF6_455F_B9F4_081499FDF243_.wvu.PrintTitles" localSheetId="6" hidden="1">'Sch-2 Dis'!$13:$15</definedName>
    <definedName name="Z_58D82F59_8CF6_455F_B9F4_081499FDF243_.wvu.PrintTitles" localSheetId="7" hidden="1">'Sch-3 '!$14:$16</definedName>
    <definedName name="Z_58D82F59_8CF6_455F_B9F4_081499FDF243_.wvu.PrintTitles" localSheetId="8" hidden="1">'Sch-4'!$3:$13</definedName>
    <definedName name="Z_58D82F59_8CF6_455F_B9F4_081499FDF243_.wvu.PrintTitles" localSheetId="9" hidden="1">'Sch-4 Dis'!$3:$13</definedName>
    <definedName name="Z_58D82F59_8CF6_455F_B9F4_081499FDF243_.wvu.PrintTitles" localSheetId="10" hidden="1">'Sch-5'!$3:$13</definedName>
    <definedName name="Z_58D82F59_8CF6_455F_B9F4_081499FDF243_.wvu.PrintTitles" localSheetId="11" hidden="1">'Sch-5 After Discount'!$3:$13</definedName>
    <definedName name="Z_58D82F59_8CF6_455F_B9F4_081499FDF243_.wvu.PrintTitles" localSheetId="12" hidden="1">'Sch-6'!$14:$14</definedName>
    <definedName name="Z_58D82F59_8CF6_455F_B9F4_081499FDF243_.wvu.PrintTitles" localSheetId="13" hidden="1">'Sch-6 Dis'!$14:$14</definedName>
    <definedName name="Z_58D82F59_8CF6_455F_B9F4_081499FDF243_.wvu.Rows" localSheetId="0" hidden="1">'Basic Data'!$11:$12</definedName>
    <definedName name="Z_58D82F59_8CF6_455F_B9F4_081499FDF243_.wvu.Rows" localSheetId="18" hidden="1">'Bid Form 2nd Envelope'!$23:$23</definedName>
    <definedName name="Z_58D82F59_8CF6_455F_B9F4_081499FDF243_.wvu.Rows" localSheetId="1" hidden="1">Cover!$7:$7,Cover!$10:$10</definedName>
    <definedName name="Z_58D82F59_8CF6_455F_B9F4_081499FDF243_.wvu.Rows" localSheetId="14" hidden="1">Discount!$21:$21,Discount!$27:$27</definedName>
    <definedName name="Z_58D82F59_8CF6_455F_B9F4_081499FDF243_.wvu.Rows" localSheetId="3" hidden="1">'Sch-1'!#REF!</definedName>
    <definedName name="Z_59ACD8B6_730E_4199_8297_1160D2A0693D_.wvu.PrintArea" localSheetId="19" hidden="1">'Q &amp; C'!$A$1:$F$43</definedName>
    <definedName name="Z_5A07DBA2_29FE_46EA_8A64_6BF1FB7295C8_.wvu.Cols" localSheetId="14" hidden="1">Discount!$I:$O</definedName>
    <definedName name="Z_5A07DBA2_29FE_46EA_8A64_6BF1FB7295C8_.wvu.Cols" localSheetId="3" hidden="1">'Sch-1'!$Q:$U</definedName>
    <definedName name="Z_5A07DBA2_29FE_46EA_8A64_6BF1FB7295C8_.wvu.Cols" localSheetId="4" hidden="1">'Sch-1 Dis'!$K:$K</definedName>
    <definedName name="Z_5A07DBA2_29FE_46EA_8A64_6BF1FB7295C8_.wvu.Cols" localSheetId="5" hidden="1">'Sch-2'!$L:$M</definedName>
    <definedName name="Z_5A07DBA2_29FE_46EA_8A64_6BF1FB7295C8_.wvu.Cols" localSheetId="7" hidden="1">'Sch-3 '!$Q:$AB</definedName>
    <definedName name="Z_5A07DBA2_29FE_46EA_8A64_6BF1FB7295C8_.wvu.Cols" localSheetId="12" hidden="1">'Sch-6'!$L:$L</definedName>
    <definedName name="Z_5A07DBA2_29FE_46EA_8A64_6BF1FB7295C8_.wvu.PrintArea" localSheetId="18" hidden="1">'Bid Form 2nd Envelope'!$A$1:$F$52</definedName>
    <definedName name="Z_5A07DBA2_29FE_46EA_8A64_6BF1FB7295C8_.wvu.PrintArea" localSheetId="1" hidden="1">Cover!$B$1:$E$15</definedName>
    <definedName name="Z_5A07DBA2_29FE_46EA_8A64_6BF1FB7295C8_.wvu.PrintArea" localSheetId="14" hidden="1">Discount!$A$2:$G$43</definedName>
    <definedName name="Z_5A07DBA2_29FE_46EA_8A64_6BF1FB7295C8_.wvu.PrintArea" localSheetId="16" hidden="1">'Entry Tax'!$A$1:$E$16</definedName>
    <definedName name="Z_5A07DBA2_29FE_46EA_8A64_6BF1FB7295C8_.wvu.PrintArea" localSheetId="2" hidden="1">'Names of Bidder'!$B$1:$D$22</definedName>
    <definedName name="Z_5A07DBA2_29FE_46EA_8A64_6BF1FB7295C8_.wvu.PrintArea" localSheetId="15" hidden="1">Octroi!$A$1:$E$16</definedName>
    <definedName name="Z_5A07DBA2_29FE_46EA_8A64_6BF1FB7295C8_.wvu.PrintArea" localSheetId="17" hidden="1">'Other Taxes &amp; Duties'!$A$1:$F$16</definedName>
    <definedName name="Z_5A07DBA2_29FE_46EA_8A64_6BF1FB7295C8_.wvu.PrintArea" localSheetId="19" hidden="1">'Q &amp; C'!$A$1:$F$43</definedName>
    <definedName name="Z_5A07DBA2_29FE_46EA_8A64_6BF1FB7295C8_.wvu.PrintArea" localSheetId="3" hidden="1">'Sch-1'!$A$1:$O$30</definedName>
    <definedName name="Z_5A07DBA2_29FE_46EA_8A64_6BF1FB7295C8_.wvu.PrintArea" localSheetId="4" hidden="1">'Sch-1 Dis'!$A$1:$H$32</definedName>
    <definedName name="Z_5A07DBA2_29FE_46EA_8A64_6BF1FB7295C8_.wvu.PrintArea" localSheetId="5" hidden="1">'Sch-2'!$A$1:$J$26</definedName>
    <definedName name="Z_5A07DBA2_29FE_46EA_8A64_6BF1FB7295C8_.wvu.PrintArea" localSheetId="6" hidden="1">'Sch-2 Dis'!$A$1:$G$24</definedName>
    <definedName name="Z_5A07DBA2_29FE_46EA_8A64_6BF1FB7295C8_.wvu.PrintArea" localSheetId="7" hidden="1">'Sch-3 '!$A$1:$P$27</definedName>
    <definedName name="Z_5A07DBA2_29FE_46EA_8A64_6BF1FB7295C8_.wvu.PrintArea" localSheetId="8" hidden="1">'Sch-4'!$A$1:$E$24</definedName>
    <definedName name="Z_5A07DBA2_29FE_46EA_8A64_6BF1FB7295C8_.wvu.PrintArea" localSheetId="9" hidden="1">'Sch-4 Dis'!$A$1:$E$44</definedName>
    <definedName name="Z_5A07DBA2_29FE_46EA_8A64_6BF1FB7295C8_.wvu.PrintArea" localSheetId="10" hidden="1">'Sch-5'!$A$1:$D$28</definedName>
    <definedName name="Z_5A07DBA2_29FE_46EA_8A64_6BF1FB7295C8_.wvu.PrintArea" localSheetId="11" hidden="1">'Sch-5 After Discount'!$A$1:$D$32</definedName>
    <definedName name="Z_5A07DBA2_29FE_46EA_8A64_6BF1FB7295C8_.wvu.PrintArea" localSheetId="12" hidden="1">'Sch-6'!$A$1:$J$25</definedName>
    <definedName name="Z_5A07DBA2_29FE_46EA_8A64_6BF1FB7295C8_.wvu.PrintArea" localSheetId="13" hidden="1">'Sch-6 Dis'!$A$1:$F$28</definedName>
    <definedName name="Z_5A07DBA2_29FE_46EA_8A64_6BF1FB7295C8_.wvu.PrintArea" localSheetId="20" hidden="1">'T &amp; D'!$A$1:$E$12</definedName>
    <definedName name="Z_5A07DBA2_29FE_46EA_8A64_6BF1FB7295C8_.wvu.PrintTitles" localSheetId="3" hidden="1">'Sch-1'!$15:$17</definedName>
    <definedName name="Z_5A07DBA2_29FE_46EA_8A64_6BF1FB7295C8_.wvu.PrintTitles" localSheetId="4" hidden="1">'Sch-1 Dis'!$15:$17</definedName>
    <definedName name="Z_5A07DBA2_29FE_46EA_8A64_6BF1FB7295C8_.wvu.PrintTitles" localSheetId="5" hidden="1">'Sch-2'!$13:$15</definedName>
    <definedName name="Z_5A07DBA2_29FE_46EA_8A64_6BF1FB7295C8_.wvu.PrintTitles" localSheetId="6" hidden="1">'Sch-2 Dis'!$13:$15</definedName>
    <definedName name="Z_5A07DBA2_29FE_46EA_8A64_6BF1FB7295C8_.wvu.PrintTitles" localSheetId="7" hidden="1">'Sch-3 '!$14:$16</definedName>
    <definedName name="Z_5A07DBA2_29FE_46EA_8A64_6BF1FB7295C8_.wvu.PrintTitles" localSheetId="8" hidden="1">'Sch-4'!$3:$13</definedName>
    <definedName name="Z_5A07DBA2_29FE_46EA_8A64_6BF1FB7295C8_.wvu.PrintTitles" localSheetId="9" hidden="1">'Sch-4 Dis'!$3:$13</definedName>
    <definedName name="Z_5A07DBA2_29FE_46EA_8A64_6BF1FB7295C8_.wvu.PrintTitles" localSheetId="10" hidden="1">'Sch-5'!$3:$13</definedName>
    <definedName name="Z_5A07DBA2_29FE_46EA_8A64_6BF1FB7295C8_.wvu.PrintTitles" localSheetId="11" hidden="1">'Sch-5 After Discount'!$3:$13</definedName>
    <definedName name="Z_5A07DBA2_29FE_46EA_8A64_6BF1FB7295C8_.wvu.PrintTitles" localSheetId="12" hidden="1">'Sch-6'!$14:$14</definedName>
    <definedName name="Z_5A07DBA2_29FE_46EA_8A64_6BF1FB7295C8_.wvu.PrintTitles" localSheetId="13" hidden="1">'Sch-6 Dis'!$14:$14</definedName>
    <definedName name="Z_5A07DBA2_29FE_46EA_8A64_6BF1FB7295C8_.wvu.Rows" localSheetId="0" hidden="1">'Basic Data'!$11:$12</definedName>
    <definedName name="Z_5A07DBA2_29FE_46EA_8A64_6BF1FB7295C8_.wvu.Rows" localSheetId="18" hidden="1">'Bid Form 2nd Envelope'!$23:$23</definedName>
    <definedName name="Z_5A07DBA2_29FE_46EA_8A64_6BF1FB7295C8_.wvu.Rows" localSheetId="1" hidden="1">Cover!$7:$7,Cover!$10:$10</definedName>
    <definedName name="Z_5A07DBA2_29FE_46EA_8A64_6BF1FB7295C8_.wvu.Rows" localSheetId="14" hidden="1">Discount!$19:$19,Discount!$21:$21,Discount!$25:$25,Discount!$27:$27,Discount!$29:$33</definedName>
    <definedName name="Z_5A07DBA2_29FE_46EA_8A64_6BF1FB7295C8_.wvu.Rows" localSheetId="3" hidden="1">'Sch-1'!#REF!</definedName>
    <definedName name="Z_5A07DBA2_29FE_46EA_8A64_6BF1FB7295C8_.wvu.Rows" localSheetId="12" hidden="1">'Sch-6'!#REF!,'Sch-6'!#REF!</definedName>
    <definedName name="Z_5C772B04_11E1_4A74_9F43_9A74EF38E5E2_.wvu.Cols" localSheetId="14" hidden="1">Discount!$I:$O</definedName>
    <definedName name="Z_5C772B04_11E1_4A74_9F43_9A74EF38E5E2_.wvu.Cols" localSheetId="3" hidden="1">'Sch-1'!$O:$V</definedName>
    <definedName name="Z_5C772B04_11E1_4A74_9F43_9A74EF38E5E2_.wvu.Cols" localSheetId="4" hidden="1">'Sch-1 Dis'!$K:$K</definedName>
    <definedName name="Z_5C772B04_11E1_4A74_9F43_9A74EF38E5E2_.wvu.Cols" localSheetId="5" hidden="1">'Sch-2'!$L:$M</definedName>
    <definedName name="Z_5C772B04_11E1_4A74_9F43_9A74EF38E5E2_.wvu.Cols" localSheetId="7" hidden="1">'Sch-3 '!$Q:$AB</definedName>
    <definedName name="Z_5C772B04_11E1_4A74_9F43_9A74EF38E5E2_.wvu.Cols" localSheetId="8" hidden="1">'Sch-4'!$F:$K</definedName>
    <definedName name="Z_5C772B04_11E1_4A74_9F43_9A74EF38E5E2_.wvu.Cols" localSheetId="12" hidden="1">'Sch-6'!$E:$E,'Sch-6'!$L:$L,'Sch-6'!$O:$R</definedName>
    <definedName name="Z_5C772B04_11E1_4A74_9F43_9A74EF38E5E2_.wvu.PrintArea" localSheetId="18" hidden="1">'Bid Form 2nd Envelope'!$A$1:$F$52</definedName>
    <definedName name="Z_5C772B04_11E1_4A74_9F43_9A74EF38E5E2_.wvu.PrintArea" localSheetId="1" hidden="1">Cover!$B$1:$E$15</definedName>
    <definedName name="Z_5C772B04_11E1_4A74_9F43_9A74EF38E5E2_.wvu.PrintArea" localSheetId="14" hidden="1">Discount!$A$2:$G$43</definedName>
    <definedName name="Z_5C772B04_11E1_4A74_9F43_9A74EF38E5E2_.wvu.PrintArea" localSheetId="16" hidden="1">'Entry Tax'!$A$1:$E$16</definedName>
    <definedName name="Z_5C772B04_11E1_4A74_9F43_9A74EF38E5E2_.wvu.PrintArea" localSheetId="2" hidden="1">'Names of Bidder'!$B$1:$D$22</definedName>
    <definedName name="Z_5C772B04_11E1_4A74_9F43_9A74EF38E5E2_.wvu.PrintArea" localSheetId="15" hidden="1">Octroi!$A$1:$E$16</definedName>
    <definedName name="Z_5C772B04_11E1_4A74_9F43_9A74EF38E5E2_.wvu.PrintArea" localSheetId="17" hidden="1">'Other Taxes &amp; Duties'!$A$1:$F$16</definedName>
    <definedName name="Z_5C772B04_11E1_4A74_9F43_9A74EF38E5E2_.wvu.PrintArea" localSheetId="19" hidden="1">'Q &amp; C'!$A$1:$F$43</definedName>
    <definedName name="Z_5C772B04_11E1_4A74_9F43_9A74EF38E5E2_.wvu.PrintArea" localSheetId="3" hidden="1">'Sch-1'!$A$1:$O$28</definedName>
    <definedName name="Z_5C772B04_11E1_4A74_9F43_9A74EF38E5E2_.wvu.PrintArea" localSheetId="4" hidden="1">'Sch-1 Dis'!$A$1:$H$32</definedName>
    <definedName name="Z_5C772B04_11E1_4A74_9F43_9A74EF38E5E2_.wvu.PrintArea" localSheetId="5" hidden="1">'Sch-2'!$A$1:$J$26</definedName>
    <definedName name="Z_5C772B04_11E1_4A74_9F43_9A74EF38E5E2_.wvu.PrintArea" localSheetId="6" hidden="1">'Sch-2 Dis'!$A$1:$G$24</definedName>
    <definedName name="Z_5C772B04_11E1_4A74_9F43_9A74EF38E5E2_.wvu.PrintArea" localSheetId="7" hidden="1">'Sch-3 '!$A$1:$P$26</definedName>
    <definedName name="Z_5C772B04_11E1_4A74_9F43_9A74EF38E5E2_.wvu.PrintArea" localSheetId="8" hidden="1">'Sch-4'!$A$1:$E$24</definedName>
    <definedName name="Z_5C772B04_11E1_4A74_9F43_9A74EF38E5E2_.wvu.PrintArea" localSheetId="9" hidden="1">'Sch-4 Dis'!$A$1:$E$44</definedName>
    <definedName name="Z_5C772B04_11E1_4A74_9F43_9A74EF38E5E2_.wvu.PrintArea" localSheetId="10" hidden="1">'Sch-5'!$A$1:$D$27</definedName>
    <definedName name="Z_5C772B04_11E1_4A74_9F43_9A74EF38E5E2_.wvu.PrintArea" localSheetId="11" hidden="1">'Sch-5 After Discount'!$A$1:$D$32</definedName>
    <definedName name="Z_5C772B04_11E1_4A74_9F43_9A74EF38E5E2_.wvu.PrintArea" localSheetId="12" hidden="1">'Sch-6'!$A$1:$J$25</definedName>
    <definedName name="Z_5C772B04_11E1_4A74_9F43_9A74EF38E5E2_.wvu.PrintArea" localSheetId="13" hidden="1">'Sch-6 Dis'!$A$1:$F$28</definedName>
    <definedName name="Z_5C772B04_11E1_4A74_9F43_9A74EF38E5E2_.wvu.PrintArea" localSheetId="20" hidden="1">'T &amp; D'!$A$1:$E$12</definedName>
    <definedName name="Z_5C772B04_11E1_4A74_9F43_9A74EF38E5E2_.wvu.PrintTitles" localSheetId="3" hidden="1">'Sch-1'!$15:$17</definedName>
    <definedName name="Z_5C772B04_11E1_4A74_9F43_9A74EF38E5E2_.wvu.PrintTitles" localSheetId="4" hidden="1">'Sch-1 Dis'!$15:$17</definedName>
    <definedName name="Z_5C772B04_11E1_4A74_9F43_9A74EF38E5E2_.wvu.PrintTitles" localSheetId="5" hidden="1">'Sch-2'!$13:$15</definedName>
    <definedName name="Z_5C772B04_11E1_4A74_9F43_9A74EF38E5E2_.wvu.PrintTitles" localSheetId="6" hidden="1">'Sch-2 Dis'!$13:$15</definedName>
    <definedName name="Z_5C772B04_11E1_4A74_9F43_9A74EF38E5E2_.wvu.PrintTitles" localSheetId="7" hidden="1">'Sch-3 '!$14:$16</definedName>
    <definedName name="Z_5C772B04_11E1_4A74_9F43_9A74EF38E5E2_.wvu.PrintTitles" localSheetId="8" hidden="1">'Sch-4'!$3:$13</definedName>
    <definedName name="Z_5C772B04_11E1_4A74_9F43_9A74EF38E5E2_.wvu.PrintTitles" localSheetId="9" hidden="1">'Sch-4 Dis'!$3:$13</definedName>
    <definedName name="Z_5C772B04_11E1_4A74_9F43_9A74EF38E5E2_.wvu.PrintTitles" localSheetId="10" hidden="1">'Sch-5'!$3:$13</definedName>
    <definedName name="Z_5C772B04_11E1_4A74_9F43_9A74EF38E5E2_.wvu.PrintTitles" localSheetId="11" hidden="1">'Sch-5 After Discount'!$3:$13</definedName>
    <definedName name="Z_5C772B04_11E1_4A74_9F43_9A74EF38E5E2_.wvu.PrintTitles" localSheetId="12" hidden="1">'Sch-6'!$14:$14</definedName>
    <definedName name="Z_5C772B04_11E1_4A74_9F43_9A74EF38E5E2_.wvu.PrintTitles" localSheetId="13" hidden="1">'Sch-6 Dis'!$14:$14</definedName>
    <definedName name="Z_5C772B04_11E1_4A74_9F43_9A74EF38E5E2_.wvu.Rows" localSheetId="0" hidden="1">'Basic Data'!$11:$12</definedName>
    <definedName name="Z_5C772B04_11E1_4A74_9F43_9A74EF38E5E2_.wvu.Rows" localSheetId="18" hidden="1">'Bid Form 2nd Envelope'!$23:$23,'Bid Form 2nd Envelope'!$34:$34</definedName>
    <definedName name="Z_5C772B04_11E1_4A74_9F43_9A74EF38E5E2_.wvu.Rows" localSheetId="1" hidden="1">Cover!$7:$7,Cover!$10:$10</definedName>
    <definedName name="Z_5C772B04_11E1_4A74_9F43_9A74EF38E5E2_.wvu.Rows" localSheetId="14" hidden="1">Discount!$19:$19,Discount!$21:$21,Discount!$25:$25,Discount!$27:$27,Discount!$29:$33</definedName>
    <definedName name="Z_5C772B04_11E1_4A74_9F43_9A74EF38E5E2_.wvu.Rows" localSheetId="2" hidden="1">'Names of Bidder'!$6:$6</definedName>
    <definedName name="Z_5C772B04_11E1_4A74_9F43_9A74EF38E5E2_.wvu.Rows" localSheetId="12" hidden="1">'Sch-6'!$17:$22</definedName>
    <definedName name="Z_6167D39F_8E2F_4CD1_888C_E1DCB300434D_.wvu.Cols" localSheetId="14" hidden="1">Discount!$I:$O</definedName>
    <definedName name="Z_6167D39F_8E2F_4CD1_888C_E1DCB300434D_.wvu.Cols" localSheetId="3" hidden="1">'Sch-1'!$O:$X,'Sch-1'!$Z:$AA</definedName>
    <definedName name="Z_6167D39F_8E2F_4CD1_888C_E1DCB300434D_.wvu.Cols" localSheetId="4" hidden="1">'Sch-1 Dis'!$K:$K</definedName>
    <definedName name="Z_6167D39F_8E2F_4CD1_888C_E1DCB300434D_.wvu.Cols" localSheetId="5" hidden="1">'Sch-2'!$L:$N</definedName>
    <definedName name="Z_6167D39F_8E2F_4CD1_888C_E1DCB300434D_.wvu.Cols" localSheetId="7" hidden="1">'Sch-3 '!$Q:$AB</definedName>
    <definedName name="Z_6167D39F_8E2F_4CD1_888C_E1DCB300434D_.wvu.Cols" localSheetId="8" hidden="1">'Sch-4'!$F:$K</definedName>
    <definedName name="Z_6167D39F_8E2F_4CD1_888C_E1DCB300434D_.wvu.Cols" localSheetId="12" hidden="1">'Sch-6'!$E:$E,'Sch-6'!$L:$L,'Sch-6'!$O:$R</definedName>
    <definedName name="Z_6167D39F_8E2F_4CD1_888C_E1DCB300434D_.wvu.PrintArea" localSheetId="18" hidden="1">'Bid Form 2nd Envelope'!$A$1:$F$52</definedName>
    <definedName name="Z_6167D39F_8E2F_4CD1_888C_E1DCB300434D_.wvu.PrintArea" localSheetId="1" hidden="1">Cover!$B$1:$E$15</definedName>
    <definedName name="Z_6167D39F_8E2F_4CD1_888C_E1DCB300434D_.wvu.PrintArea" localSheetId="14" hidden="1">Discount!$A$2:$G$43</definedName>
    <definedName name="Z_6167D39F_8E2F_4CD1_888C_E1DCB300434D_.wvu.PrintArea" localSheetId="16" hidden="1">'Entry Tax'!$A$1:$E$16</definedName>
    <definedName name="Z_6167D39F_8E2F_4CD1_888C_E1DCB300434D_.wvu.PrintArea" localSheetId="2" hidden="1">'Names of Bidder'!$B$1:$D$22</definedName>
    <definedName name="Z_6167D39F_8E2F_4CD1_888C_E1DCB300434D_.wvu.PrintArea" localSheetId="15" hidden="1">Octroi!$A$1:$E$16</definedName>
    <definedName name="Z_6167D39F_8E2F_4CD1_888C_E1DCB300434D_.wvu.PrintArea" localSheetId="17" hidden="1">'Other Taxes &amp; Duties'!$A$1:$F$16</definedName>
    <definedName name="Z_6167D39F_8E2F_4CD1_888C_E1DCB300434D_.wvu.PrintArea" localSheetId="19" hidden="1">'Q &amp; C'!$A$1:$F$43</definedName>
    <definedName name="Z_6167D39F_8E2F_4CD1_888C_E1DCB300434D_.wvu.PrintArea" localSheetId="3" hidden="1">'Sch-1'!$A$1:$O$28</definedName>
    <definedName name="Z_6167D39F_8E2F_4CD1_888C_E1DCB300434D_.wvu.PrintArea" localSheetId="4" hidden="1">'Sch-1 Dis'!$A$1:$H$32</definedName>
    <definedName name="Z_6167D39F_8E2F_4CD1_888C_E1DCB300434D_.wvu.PrintArea" localSheetId="5" hidden="1">'Sch-2'!$A$1:$J$26</definedName>
    <definedName name="Z_6167D39F_8E2F_4CD1_888C_E1DCB300434D_.wvu.PrintArea" localSheetId="6" hidden="1">'Sch-2 Dis'!$A$1:$G$24</definedName>
    <definedName name="Z_6167D39F_8E2F_4CD1_888C_E1DCB300434D_.wvu.PrintArea" localSheetId="7" hidden="1">'Sch-3 '!$A$1:$P$26</definedName>
    <definedName name="Z_6167D39F_8E2F_4CD1_888C_E1DCB300434D_.wvu.PrintArea" localSheetId="8" hidden="1">'Sch-4'!$A$1:$E$24</definedName>
    <definedName name="Z_6167D39F_8E2F_4CD1_888C_E1DCB300434D_.wvu.PrintArea" localSheetId="9" hidden="1">'Sch-4 Dis'!$A$1:$E$44</definedName>
    <definedName name="Z_6167D39F_8E2F_4CD1_888C_E1DCB300434D_.wvu.PrintArea" localSheetId="10" hidden="1">'Sch-5'!$A$1:$D$27</definedName>
    <definedName name="Z_6167D39F_8E2F_4CD1_888C_E1DCB300434D_.wvu.PrintArea" localSheetId="11" hidden="1">'Sch-5 After Discount'!$A$1:$D$32</definedName>
    <definedName name="Z_6167D39F_8E2F_4CD1_888C_E1DCB300434D_.wvu.PrintArea" localSheetId="12" hidden="1">'Sch-6'!$A$1:$J$25</definedName>
    <definedName name="Z_6167D39F_8E2F_4CD1_888C_E1DCB300434D_.wvu.PrintArea" localSheetId="13" hidden="1">'Sch-6 Dis'!$A$1:$F$28</definedName>
    <definedName name="Z_6167D39F_8E2F_4CD1_888C_E1DCB300434D_.wvu.PrintArea" localSheetId="20" hidden="1">'T &amp; D'!$A$1:$E$12</definedName>
    <definedName name="Z_6167D39F_8E2F_4CD1_888C_E1DCB300434D_.wvu.PrintTitles" localSheetId="3" hidden="1">'Sch-1'!$15:$17</definedName>
    <definedName name="Z_6167D39F_8E2F_4CD1_888C_E1DCB300434D_.wvu.PrintTitles" localSheetId="4" hidden="1">'Sch-1 Dis'!$15:$17</definedName>
    <definedName name="Z_6167D39F_8E2F_4CD1_888C_E1DCB300434D_.wvu.PrintTitles" localSheetId="5" hidden="1">'Sch-2'!$13:$15</definedName>
    <definedName name="Z_6167D39F_8E2F_4CD1_888C_E1DCB300434D_.wvu.PrintTitles" localSheetId="6" hidden="1">'Sch-2 Dis'!$13:$15</definedName>
    <definedName name="Z_6167D39F_8E2F_4CD1_888C_E1DCB300434D_.wvu.PrintTitles" localSheetId="7" hidden="1">'Sch-3 '!$14:$16</definedName>
    <definedName name="Z_6167D39F_8E2F_4CD1_888C_E1DCB300434D_.wvu.PrintTitles" localSheetId="8" hidden="1">'Sch-4'!$3:$13</definedName>
    <definedName name="Z_6167D39F_8E2F_4CD1_888C_E1DCB300434D_.wvu.PrintTitles" localSheetId="9" hidden="1">'Sch-4 Dis'!$3:$13</definedName>
    <definedName name="Z_6167D39F_8E2F_4CD1_888C_E1DCB300434D_.wvu.PrintTitles" localSheetId="10" hidden="1">'Sch-5'!$3:$13</definedName>
    <definedName name="Z_6167D39F_8E2F_4CD1_888C_E1DCB300434D_.wvu.PrintTitles" localSheetId="11" hidden="1">'Sch-5 After Discount'!$3:$13</definedName>
    <definedName name="Z_6167D39F_8E2F_4CD1_888C_E1DCB300434D_.wvu.PrintTitles" localSheetId="12" hidden="1">'Sch-6'!$14:$14</definedName>
    <definedName name="Z_6167D39F_8E2F_4CD1_888C_E1DCB300434D_.wvu.PrintTitles" localSheetId="13" hidden="1">'Sch-6 Dis'!$14:$14</definedName>
    <definedName name="Z_6167D39F_8E2F_4CD1_888C_E1DCB300434D_.wvu.Rows" localSheetId="0" hidden="1">'Basic Data'!$11:$12</definedName>
    <definedName name="Z_6167D39F_8E2F_4CD1_888C_E1DCB300434D_.wvu.Rows" localSheetId="18" hidden="1">'Bid Form 2nd Envelope'!$23:$23,'Bid Form 2nd Envelope'!$34:$34</definedName>
    <definedName name="Z_6167D39F_8E2F_4CD1_888C_E1DCB300434D_.wvu.Rows" localSheetId="1" hidden="1">Cover!$7:$7,Cover!$10:$10</definedName>
    <definedName name="Z_6167D39F_8E2F_4CD1_888C_E1DCB300434D_.wvu.Rows" localSheetId="14" hidden="1">Discount!$19:$19,Discount!$21:$21,Discount!$25:$25,Discount!$27:$27,Discount!$29:$33</definedName>
    <definedName name="Z_6167D39F_8E2F_4CD1_888C_E1DCB300434D_.wvu.Rows" localSheetId="2" hidden="1">'Names of Bidder'!$6:$6</definedName>
    <definedName name="Z_6167D39F_8E2F_4CD1_888C_E1DCB300434D_.wvu.Rows" localSheetId="12" hidden="1">'Sch-6'!$17:$22</definedName>
    <definedName name="Z_696D9240_6693_44E8_B9A4_2BFADD101EE2_.wvu.Cols" localSheetId="14" hidden="1">Discount!$I:$P</definedName>
    <definedName name="Z_696D9240_6693_44E8_B9A4_2BFADD101EE2_.wvu.Cols" localSheetId="3" hidden="1">'Sch-1'!$R:$T</definedName>
    <definedName name="Z_696D9240_6693_44E8_B9A4_2BFADD101EE2_.wvu.Cols" localSheetId="4" hidden="1">'Sch-1 Dis'!$K:$K</definedName>
    <definedName name="Z_696D9240_6693_44E8_B9A4_2BFADD101EE2_.wvu.Cols" localSheetId="5" hidden="1">'Sch-2'!$L:$M</definedName>
    <definedName name="Z_696D9240_6693_44E8_B9A4_2BFADD101EE2_.wvu.Cols" localSheetId="12" hidden="1">'Sch-6'!$L:$L</definedName>
    <definedName name="Z_696D9240_6693_44E8_B9A4_2BFADD101EE2_.wvu.PrintArea" localSheetId="18" hidden="1">'Bid Form 2nd Envelope'!$A$1:$F$58</definedName>
    <definedName name="Z_696D9240_6693_44E8_B9A4_2BFADD101EE2_.wvu.PrintArea" localSheetId="1" hidden="1">Cover!$B$1:$E$15</definedName>
    <definedName name="Z_696D9240_6693_44E8_B9A4_2BFADD101EE2_.wvu.PrintArea" localSheetId="14" hidden="1">Discount!$A$2:$G$43</definedName>
    <definedName name="Z_696D9240_6693_44E8_B9A4_2BFADD101EE2_.wvu.PrintArea" localSheetId="16" hidden="1">'Entry Tax'!$A$1:$E$16</definedName>
    <definedName name="Z_696D9240_6693_44E8_B9A4_2BFADD101EE2_.wvu.PrintArea" localSheetId="2" hidden="1">'Names of Bidder'!$B$1:$E$20</definedName>
    <definedName name="Z_696D9240_6693_44E8_B9A4_2BFADD101EE2_.wvu.PrintArea" localSheetId="15" hidden="1">Octroi!$A$1:$E$16</definedName>
    <definedName name="Z_696D9240_6693_44E8_B9A4_2BFADD101EE2_.wvu.PrintArea" localSheetId="17" hidden="1">'Other Taxes &amp; Duties'!$A$1:$F$16</definedName>
    <definedName name="Z_696D9240_6693_44E8_B9A4_2BFADD101EE2_.wvu.PrintArea" localSheetId="19" hidden="1">'Q &amp; C'!$A$1:$F$43</definedName>
    <definedName name="Z_696D9240_6693_44E8_B9A4_2BFADD101EE2_.wvu.PrintArea" localSheetId="3" hidden="1">'Sch-1'!$A$1:$O$30</definedName>
    <definedName name="Z_696D9240_6693_44E8_B9A4_2BFADD101EE2_.wvu.PrintArea" localSheetId="4" hidden="1">'Sch-1 Dis'!$A$1:$H$32</definedName>
    <definedName name="Z_696D9240_6693_44E8_B9A4_2BFADD101EE2_.wvu.PrintArea" localSheetId="5" hidden="1">'Sch-2'!$A$1:$J$26</definedName>
    <definedName name="Z_696D9240_6693_44E8_B9A4_2BFADD101EE2_.wvu.PrintArea" localSheetId="6" hidden="1">'Sch-2 Dis'!$A$1:$G$24</definedName>
    <definedName name="Z_696D9240_6693_44E8_B9A4_2BFADD101EE2_.wvu.PrintArea" localSheetId="7" hidden="1">'Sch-3 '!$A$1:$P$27</definedName>
    <definedName name="Z_696D9240_6693_44E8_B9A4_2BFADD101EE2_.wvu.PrintArea" localSheetId="8" hidden="1">'Sch-4'!$A$1:$E$24</definedName>
    <definedName name="Z_696D9240_6693_44E8_B9A4_2BFADD101EE2_.wvu.PrintArea" localSheetId="9" hidden="1">'Sch-4 Dis'!$A$1:$E$44</definedName>
    <definedName name="Z_696D9240_6693_44E8_B9A4_2BFADD101EE2_.wvu.PrintArea" localSheetId="10" hidden="1">'Sch-5'!$A$1:$D$28</definedName>
    <definedName name="Z_696D9240_6693_44E8_B9A4_2BFADD101EE2_.wvu.PrintArea" localSheetId="11" hidden="1">'Sch-5 After Discount'!$A$1:$D$32</definedName>
    <definedName name="Z_696D9240_6693_44E8_B9A4_2BFADD101EE2_.wvu.PrintArea" localSheetId="12" hidden="1">'Sch-6'!$A$1:$J$25</definedName>
    <definedName name="Z_696D9240_6693_44E8_B9A4_2BFADD101EE2_.wvu.PrintArea" localSheetId="13" hidden="1">'Sch-6 Dis'!$A$1:$F$28</definedName>
    <definedName name="Z_696D9240_6693_44E8_B9A4_2BFADD101EE2_.wvu.PrintTitles" localSheetId="3" hidden="1">'Sch-1'!$15:$17</definedName>
    <definedName name="Z_696D9240_6693_44E8_B9A4_2BFADD101EE2_.wvu.PrintTitles" localSheetId="4" hidden="1">'Sch-1 Dis'!$15:$17</definedName>
    <definedName name="Z_696D9240_6693_44E8_B9A4_2BFADD101EE2_.wvu.PrintTitles" localSheetId="5" hidden="1">'Sch-2'!$13:$15</definedName>
    <definedName name="Z_696D9240_6693_44E8_B9A4_2BFADD101EE2_.wvu.PrintTitles" localSheetId="6" hidden="1">'Sch-2 Dis'!$13:$15</definedName>
    <definedName name="Z_696D9240_6693_44E8_B9A4_2BFADD101EE2_.wvu.PrintTitles" localSheetId="7" hidden="1">'Sch-3 '!$14:$16</definedName>
    <definedName name="Z_696D9240_6693_44E8_B9A4_2BFADD101EE2_.wvu.PrintTitles" localSheetId="8" hidden="1">'Sch-4'!$3:$13</definedName>
    <definedName name="Z_696D9240_6693_44E8_B9A4_2BFADD101EE2_.wvu.PrintTitles" localSheetId="9" hidden="1">'Sch-4 Dis'!$3:$13</definedName>
    <definedName name="Z_696D9240_6693_44E8_B9A4_2BFADD101EE2_.wvu.PrintTitles" localSheetId="10" hidden="1">'Sch-5'!$3:$13</definedName>
    <definedName name="Z_696D9240_6693_44E8_B9A4_2BFADD101EE2_.wvu.PrintTitles" localSheetId="11" hidden="1">'Sch-5 After Discount'!$3:$13</definedName>
    <definedName name="Z_696D9240_6693_44E8_B9A4_2BFADD101EE2_.wvu.PrintTitles" localSheetId="12" hidden="1">'Sch-6'!$14:$14</definedName>
    <definedName name="Z_696D9240_6693_44E8_B9A4_2BFADD101EE2_.wvu.PrintTitles" localSheetId="13" hidden="1">'Sch-6 Dis'!$14:$14</definedName>
    <definedName name="Z_696D9240_6693_44E8_B9A4_2BFADD101EE2_.wvu.Rows" localSheetId="0" hidden="1">'Basic Data'!$11:$12</definedName>
    <definedName name="Z_696D9240_6693_44E8_B9A4_2BFADD101EE2_.wvu.Rows" localSheetId="18" hidden="1">'Bid Form 2nd Envelope'!$23:$23</definedName>
    <definedName name="Z_696D9240_6693_44E8_B9A4_2BFADD101EE2_.wvu.Rows" localSheetId="1" hidden="1">Cover!$7:$7,Cover!$10:$10</definedName>
    <definedName name="Z_696D9240_6693_44E8_B9A4_2BFADD101EE2_.wvu.Rows" localSheetId="14" hidden="1">Discount!$21:$21,Discount!$27:$27</definedName>
    <definedName name="Z_696D9240_6693_44E8_B9A4_2BFADD101EE2_.wvu.Rows" localSheetId="3" hidden="1">'Sch-1'!#REF!</definedName>
    <definedName name="Z_6E345679_47E0_4044_94F8_40B7719CE719_.wvu.PrintArea" localSheetId="19" hidden="1">'Q &amp; C'!$A$1:$F$43</definedName>
    <definedName name="Z_7781E931_9022_448B_8CEA_16A952A0B08B_.wvu.Cols" localSheetId="14" hidden="1">Discount!$I:$O</definedName>
    <definedName name="Z_7781E931_9022_448B_8CEA_16A952A0B08B_.wvu.Cols" localSheetId="3" hidden="1">'Sch-1'!$Q:$U</definedName>
    <definedName name="Z_7781E931_9022_448B_8CEA_16A952A0B08B_.wvu.Cols" localSheetId="4" hidden="1">'Sch-1 Dis'!$K:$K</definedName>
    <definedName name="Z_7781E931_9022_448B_8CEA_16A952A0B08B_.wvu.Cols" localSheetId="5" hidden="1">'Sch-2'!$L:$M</definedName>
    <definedName name="Z_7781E931_9022_448B_8CEA_16A952A0B08B_.wvu.Cols" localSheetId="7" hidden="1">'Sch-3 '!$Q:$AB</definedName>
    <definedName name="Z_7781E931_9022_448B_8CEA_16A952A0B08B_.wvu.Cols" localSheetId="12" hidden="1">'Sch-6'!$L:$L</definedName>
    <definedName name="Z_7781E931_9022_448B_8CEA_16A952A0B08B_.wvu.PrintArea" localSheetId="18" hidden="1">'Bid Form 2nd Envelope'!$A$1:$F$52</definedName>
    <definedName name="Z_7781E931_9022_448B_8CEA_16A952A0B08B_.wvu.PrintArea" localSheetId="1" hidden="1">Cover!$B$1:$E$15</definedName>
    <definedName name="Z_7781E931_9022_448B_8CEA_16A952A0B08B_.wvu.PrintArea" localSheetId="14" hidden="1">Discount!$A$2:$G$43</definedName>
    <definedName name="Z_7781E931_9022_448B_8CEA_16A952A0B08B_.wvu.PrintArea" localSheetId="16" hidden="1">'Entry Tax'!$A$1:$E$16</definedName>
    <definedName name="Z_7781E931_9022_448B_8CEA_16A952A0B08B_.wvu.PrintArea" localSheetId="2" hidden="1">'Names of Bidder'!$B$1:$D$22</definedName>
    <definedName name="Z_7781E931_9022_448B_8CEA_16A952A0B08B_.wvu.PrintArea" localSheetId="15" hidden="1">Octroi!$A$1:$E$16</definedName>
    <definedName name="Z_7781E931_9022_448B_8CEA_16A952A0B08B_.wvu.PrintArea" localSheetId="17" hidden="1">'Other Taxes &amp; Duties'!$A$1:$F$16</definedName>
    <definedName name="Z_7781E931_9022_448B_8CEA_16A952A0B08B_.wvu.PrintArea" localSheetId="19" hidden="1">'Q &amp; C'!$A$1:$F$43</definedName>
    <definedName name="Z_7781E931_9022_448B_8CEA_16A952A0B08B_.wvu.PrintArea" localSheetId="3" hidden="1">'Sch-1'!$A$1:$O$30</definedName>
    <definedName name="Z_7781E931_9022_448B_8CEA_16A952A0B08B_.wvu.PrintArea" localSheetId="4" hidden="1">'Sch-1 Dis'!$A$1:$H$32</definedName>
    <definedName name="Z_7781E931_9022_448B_8CEA_16A952A0B08B_.wvu.PrintArea" localSheetId="5" hidden="1">'Sch-2'!$A$1:$J$26</definedName>
    <definedName name="Z_7781E931_9022_448B_8CEA_16A952A0B08B_.wvu.PrintArea" localSheetId="6" hidden="1">'Sch-2 Dis'!$A$1:$G$24</definedName>
    <definedName name="Z_7781E931_9022_448B_8CEA_16A952A0B08B_.wvu.PrintArea" localSheetId="7" hidden="1">'Sch-3 '!$A$1:$P$27</definedName>
    <definedName name="Z_7781E931_9022_448B_8CEA_16A952A0B08B_.wvu.PrintArea" localSheetId="8" hidden="1">'Sch-4'!$A$1:$E$24</definedName>
    <definedName name="Z_7781E931_9022_448B_8CEA_16A952A0B08B_.wvu.PrintArea" localSheetId="9" hidden="1">'Sch-4 Dis'!$A$1:$E$44</definedName>
    <definedName name="Z_7781E931_9022_448B_8CEA_16A952A0B08B_.wvu.PrintArea" localSheetId="10" hidden="1">'Sch-5'!$A$1:$D$28</definedName>
    <definedName name="Z_7781E931_9022_448B_8CEA_16A952A0B08B_.wvu.PrintArea" localSheetId="11" hidden="1">'Sch-5 After Discount'!$A$1:$D$32</definedName>
    <definedName name="Z_7781E931_9022_448B_8CEA_16A952A0B08B_.wvu.PrintArea" localSheetId="12" hidden="1">'Sch-6'!$A$1:$J$25</definedName>
    <definedName name="Z_7781E931_9022_448B_8CEA_16A952A0B08B_.wvu.PrintArea" localSheetId="13" hidden="1">'Sch-6 Dis'!$A$1:$F$28</definedName>
    <definedName name="Z_7781E931_9022_448B_8CEA_16A952A0B08B_.wvu.PrintArea" localSheetId="20" hidden="1">'T &amp; D'!$A$1:$E$12</definedName>
    <definedName name="Z_7781E931_9022_448B_8CEA_16A952A0B08B_.wvu.PrintTitles" localSheetId="3" hidden="1">'Sch-1'!$15:$17</definedName>
    <definedName name="Z_7781E931_9022_448B_8CEA_16A952A0B08B_.wvu.PrintTitles" localSheetId="4" hidden="1">'Sch-1 Dis'!$15:$17</definedName>
    <definedName name="Z_7781E931_9022_448B_8CEA_16A952A0B08B_.wvu.PrintTitles" localSheetId="5" hidden="1">'Sch-2'!$13:$15</definedName>
    <definedName name="Z_7781E931_9022_448B_8CEA_16A952A0B08B_.wvu.PrintTitles" localSheetId="6" hidden="1">'Sch-2 Dis'!$13:$15</definedName>
    <definedName name="Z_7781E931_9022_448B_8CEA_16A952A0B08B_.wvu.PrintTitles" localSheetId="7" hidden="1">'Sch-3 '!$14:$16</definedName>
    <definedName name="Z_7781E931_9022_448B_8CEA_16A952A0B08B_.wvu.PrintTitles" localSheetId="8" hidden="1">'Sch-4'!$3:$13</definedName>
    <definedName name="Z_7781E931_9022_448B_8CEA_16A952A0B08B_.wvu.PrintTitles" localSheetId="9" hidden="1">'Sch-4 Dis'!$3:$13</definedName>
    <definedName name="Z_7781E931_9022_448B_8CEA_16A952A0B08B_.wvu.PrintTitles" localSheetId="10" hidden="1">'Sch-5'!$3:$13</definedName>
    <definedName name="Z_7781E931_9022_448B_8CEA_16A952A0B08B_.wvu.PrintTitles" localSheetId="11" hidden="1">'Sch-5 After Discount'!$3:$13</definedName>
    <definedName name="Z_7781E931_9022_448B_8CEA_16A952A0B08B_.wvu.PrintTitles" localSheetId="12" hidden="1">'Sch-6'!$14:$14</definedName>
    <definedName name="Z_7781E931_9022_448B_8CEA_16A952A0B08B_.wvu.PrintTitles" localSheetId="13" hidden="1">'Sch-6 Dis'!$14:$14</definedName>
    <definedName name="Z_7781E931_9022_448B_8CEA_16A952A0B08B_.wvu.Rows" localSheetId="0" hidden="1">'Basic Data'!$11:$12</definedName>
    <definedName name="Z_7781E931_9022_448B_8CEA_16A952A0B08B_.wvu.Rows" localSheetId="18" hidden="1">'Bid Form 2nd Envelope'!$23:$23</definedName>
    <definedName name="Z_7781E931_9022_448B_8CEA_16A952A0B08B_.wvu.Rows" localSheetId="1" hidden="1">Cover!$7:$7,Cover!$10:$10</definedName>
    <definedName name="Z_7781E931_9022_448B_8CEA_16A952A0B08B_.wvu.Rows" localSheetId="14" hidden="1">Discount!$19:$19,Discount!$21:$21,Discount!$25:$25,Discount!$27:$27,Discount!$32:$33</definedName>
    <definedName name="Z_7781E931_9022_448B_8CEA_16A952A0B08B_.wvu.Rows" localSheetId="3" hidden="1">'Sch-1'!#REF!</definedName>
    <definedName name="Z_7781E931_9022_448B_8CEA_16A952A0B08B_.wvu.Rows" localSheetId="5" hidden="1">'Sch-2'!#REF!</definedName>
    <definedName name="Z_7781E931_9022_448B_8CEA_16A952A0B08B_.wvu.Rows" localSheetId="12" hidden="1">'Sch-6'!$16:$20,'Sch-6'!#REF!</definedName>
    <definedName name="Z_8020169D_1904_4071_9010_34C6BAD35472_.wvu.Cols" localSheetId="14" hidden="1">Discount!$I:$O</definedName>
    <definedName name="Z_8020169D_1904_4071_9010_34C6BAD35472_.wvu.Cols" localSheetId="3" hidden="1">'Sch-1'!$Q:$U</definedName>
    <definedName name="Z_8020169D_1904_4071_9010_34C6BAD35472_.wvu.Cols" localSheetId="4" hidden="1">'Sch-1 Dis'!$K:$K</definedName>
    <definedName name="Z_8020169D_1904_4071_9010_34C6BAD35472_.wvu.Cols" localSheetId="5" hidden="1">'Sch-2'!$L:$M</definedName>
    <definedName name="Z_8020169D_1904_4071_9010_34C6BAD35472_.wvu.Cols" localSheetId="7" hidden="1">'Sch-3 '!$Q:$AB</definedName>
    <definedName name="Z_8020169D_1904_4071_9010_34C6BAD35472_.wvu.Cols" localSheetId="12" hidden="1">'Sch-6'!$L:$L</definedName>
    <definedName name="Z_8020169D_1904_4071_9010_34C6BAD35472_.wvu.PrintArea" localSheetId="18" hidden="1">'Bid Form 2nd Envelope'!$A$1:$F$52</definedName>
    <definedName name="Z_8020169D_1904_4071_9010_34C6BAD35472_.wvu.PrintArea" localSheetId="1" hidden="1">Cover!$B$1:$E$15</definedName>
    <definedName name="Z_8020169D_1904_4071_9010_34C6BAD35472_.wvu.PrintArea" localSheetId="14" hidden="1">Discount!$A$2:$G$43</definedName>
    <definedName name="Z_8020169D_1904_4071_9010_34C6BAD35472_.wvu.PrintArea" localSheetId="16" hidden="1">'Entry Tax'!$A$1:$E$16</definedName>
    <definedName name="Z_8020169D_1904_4071_9010_34C6BAD35472_.wvu.PrintArea" localSheetId="2" hidden="1">'Names of Bidder'!$B$1:$D$22</definedName>
    <definedName name="Z_8020169D_1904_4071_9010_34C6BAD35472_.wvu.PrintArea" localSheetId="15" hidden="1">Octroi!$A$1:$E$16</definedName>
    <definedName name="Z_8020169D_1904_4071_9010_34C6BAD35472_.wvu.PrintArea" localSheetId="17" hidden="1">'Other Taxes &amp; Duties'!$A$1:$F$16</definedName>
    <definedName name="Z_8020169D_1904_4071_9010_34C6BAD35472_.wvu.PrintArea" localSheetId="19" hidden="1">'Q &amp; C'!$A$1:$F$43</definedName>
    <definedName name="Z_8020169D_1904_4071_9010_34C6BAD35472_.wvu.PrintArea" localSheetId="3" hidden="1">'Sch-1'!$A$1:$O$28</definedName>
    <definedName name="Z_8020169D_1904_4071_9010_34C6BAD35472_.wvu.PrintArea" localSheetId="4" hidden="1">'Sch-1 Dis'!$A$1:$H$32</definedName>
    <definedName name="Z_8020169D_1904_4071_9010_34C6BAD35472_.wvu.PrintArea" localSheetId="5" hidden="1">'Sch-2'!$A$1:$J$26</definedName>
    <definedName name="Z_8020169D_1904_4071_9010_34C6BAD35472_.wvu.PrintArea" localSheetId="6" hidden="1">'Sch-2 Dis'!$A$1:$G$24</definedName>
    <definedName name="Z_8020169D_1904_4071_9010_34C6BAD35472_.wvu.PrintArea" localSheetId="7" hidden="1">'Sch-3 '!$A$1:$P$27</definedName>
    <definedName name="Z_8020169D_1904_4071_9010_34C6BAD35472_.wvu.PrintArea" localSheetId="8" hidden="1">'Sch-4'!$A$1:$E$24</definedName>
    <definedName name="Z_8020169D_1904_4071_9010_34C6BAD35472_.wvu.PrintArea" localSheetId="9" hidden="1">'Sch-4 Dis'!$A$1:$E$44</definedName>
    <definedName name="Z_8020169D_1904_4071_9010_34C6BAD35472_.wvu.PrintArea" localSheetId="10" hidden="1">'Sch-5'!$A$1:$D$28</definedName>
    <definedName name="Z_8020169D_1904_4071_9010_34C6BAD35472_.wvu.PrintArea" localSheetId="11" hidden="1">'Sch-5 After Discount'!$A$1:$D$32</definedName>
    <definedName name="Z_8020169D_1904_4071_9010_34C6BAD35472_.wvu.PrintArea" localSheetId="12" hidden="1">'Sch-6'!$A$1:$J$25</definedName>
    <definedName name="Z_8020169D_1904_4071_9010_34C6BAD35472_.wvu.PrintArea" localSheetId="13" hidden="1">'Sch-6 Dis'!$A$1:$F$28</definedName>
    <definedName name="Z_8020169D_1904_4071_9010_34C6BAD35472_.wvu.PrintArea" localSheetId="20" hidden="1">'T &amp; D'!$A$1:$E$12</definedName>
    <definedName name="Z_8020169D_1904_4071_9010_34C6BAD35472_.wvu.PrintTitles" localSheetId="3" hidden="1">'Sch-1'!$15:$17</definedName>
    <definedName name="Z_8020169D_1904_4071_9010_34C6BAD35472_.wvu.PrintTitles" localSheetId="4" hidden="1">'Sch-1 Dis'!$15:$17</definedName>
    <definedName name="Z_8020169D_1904_4071_9010_34C6BAD35472_.wvu.PrintTitles" localSheetId="5" hidden="1">'Sch-2'!$13:$15</definedName>
    <definedName name="Z_8020169D_1904_4071_9010_34C6BAD35472_.wvu.PrintTitles" localSheetId="6" hidden="1">'Sch-2 Dis'!$13:$15</definedName>
    <definedName name="Z_8020169D_1904_4071_9010_34C6BAD35472_.wvu.PrintTitles" localSheetId="7" hidden="1">'Sch-3 '!$14:$16</definedName>
    <definedName name="Z_8020169D_1904_4071_9010_34C6BAD35472_.wvu.PrintTitles" localSheetId="8" hidden="1">'Sch-4'!$3:$13</definedName>
    <definedName name="Z_8020169D_1904_4071_9010_34C6BAD35472_.wvu.PrintTitles" localSheetId="9" hidden="1">'Sch-4 Dis'!$3:$13</definedName>
    <definedName name="Z_8020169D_1904_4071_9010_34C6BAD35472_.wvu.PrintTitles" localSheetId="10" hidden="1">'Sch-5'!$3:$13</definedName>
    <definedName name="Z_8020169D_1904_4071_9010_34C6BAD35472_.wvu.PrintTitles" localSheetId="11" hidden="1">'Sch-5 After Discount'!$3:$13</definedName>
    <definedName name="Z_8020169D_1904_4071_9010_34C6BAD35472_.wvu.PrintTitles" localSheetId="12" hidden="1">'Sch-6'!$14:$14</definedName>
    <definedName name="Z_8020169D_1904_4071_9010_34C6BAD35472_.wvu.PrintTitles" localSheetId="13" hidden="1">'Sch-6 Dis'!$14:$14</definedName>
    <definedName name="Z_8020169D_1904_4071_9010_34C6BAD35472_.wvu.Rows" localSheetId="0" hidden="1">'Basic Data'!$11:$12</definedName>
    <definedName name="Z_8020169D_1904_4071_9010_34C6BAD35472_.wvu.Rows" localSheetId="18" hidden="1">'Bid Form 2nd Envelope'!$23:$23</definedName>
    <definedName name="Z_8020169D_1904_4071_9010_34C6BAD35472_.wvu.Rows" localSheetId="1" hidden="1">Cover!$7:$7,Cover!$10:$10</definedName>
    <definedName name="Z_8020169D_1904_4071_9010_34C6BAD35472_.wvu.Rows" localSheetId="14" hidden="1">Discount!$19:$19,Discount!$21:$21,Discount!$25:$25,Discount!$27:$27,Discount!$29:$33</definedName>
    <definedName name="Z_8020169D_1904_4071_9010_34C6BAD35472_.wvu.Rows" localSheetId="12" hidden="1">'Sch-6'!#REF!</definedName>
    <definedName name="Z_883F4F4D_A630_4132_B676_8201FF751979_.wvu.Cols" localSheetId="14" hidden="1">Discount!$I:$O</definedName>
    <definedName name="Z_883F4F4D_A630_4132_B676_8201FF751979_.wvu.Cols" localSheetId="3" hidden="1">'Sch-1'!$O:$V</definedName>
    <definedName name="Z_883F4F4D_A630_4132_B676_8201FF751979_.wvu.Cols" localSheetId="4" hidden="1">'Sch-1 Dis'!$K:$K</definedName>
    <definedName name="Z_883F4F4D_A630_4132_B676_8201FF751979_.wvu.Cols" localSheetId="5" hidden="1">'Sch-2'!$L:$M</definedName>
    <definedName name="Z_883F4F4D_A630_4132_B676_8201FF751979_.wvu.Cols" localSheetId="7" hidden="1">'Sch-3 '!$Q:$AB</definedName>
    <definedName name="Z_883F4F4D_A630_4132_B676_8201FF751979_.wvu.Cols" localSheetId="8" hidden="1">'Sch-4'!$F:$K</definedName>
    <definedName name="Z_883F4F4D_A630_4132_B676_8201FF751979_.wvu.Cols" localSheetId="12" hidden="1">'Sch-6'!$E:$E,'Sch-6'!$L:$L,'Sch-6'!$O:$R</definedName>
    <definedName name="Z_883F4F4D_A630_4132_B676_8201FF751979_.wvu.PrintArea" localSheetId="18" hidden="1">'Bid Form 2nd Envelope'!$A$1:$F$52</definedName>
    <definedName name="Z_883F4F4D_A630_4132_B676_8201FF751979_.wvu.PrintArea" localSheetId="1" hidden="1">Cover!$B$1:$E$15</definedName>
    <definedName name="Z_883F4F4D_A630_4132_B676_8201FF751979_.wvu.PrintArea" localSheetId="14" hidden="1">Discount!$A$2:$G$43</definedName>
    <definedName name="Z_883F4F4D_A630_4132_B676_8201FF751979_.wvu.PrintArea" localSheetId="16" hidden="1">'Entry Tax'!$A$1:$E$16</definedName>
    <definedName name="Z_883F4F4D_A630_4132_B676_8201FF751979_.wvu.PrintArea" localSheetId="2" hidden="1">'Names of Bidder'!$B$1:$D$22</definedName>
    <definedName name="Z_883F4F4D_A630_4132_B676_8201FF751979_.wvu.PrintArea" localSheetId="15" hidden="1">Octroi!$A$1:$E$16</definedName>
    <definedName name="Z_883F4F4D_A630_4132_B676_8201FF751979_.wvu.PrintArea" localSheetId="17" hidden="1">'Other Taxes &amp; Duties'!$A$1:$F$16</definedName>
    <definedName name="Z_883F4F4D_A630_4132_B676_8201FF751979_.wvu.PrintArea" localSheetId="19" hidden="1">'Q &amp; C'!$A$1:$F$43</definedName>
    <definedName name="Z_883F4F4D_A630_4132_B676_8201FF751979_.wvu.PrintArea" localSheetId="3" hidden="1">'Sch-1'!$A$1:$O$28</definedName>
    <definedName name="Z_883F4F4D_A630_4132_B676_8201FF751979_.wvu.PrintArea" localSheetId="4" hidden="1">'Sch-1 Dis'!$A$1:$H$32</definedName>
    <definedName name="Z_883F4F4D_A630_4132_B676_8201FF751979_.wvu.PrintArea" localSheetId="5" hidden="1">'Sch-2'!$A$1:$J$26</definedName>
    <definedName name="Z_883F4F4D_A630_4132_B676_8201FF751979_.wvu.PrintArea" localSheetId="6" hidden="1">'Sch-2 Dis'!$A$1:$G$24</definedName>
    <definedName name="Z_883F4F4D_A630_4132_B676_8201FF751979_.wvu.PrintArea" localSheetId="7" hidden="1">'Sch-3 '!$A$1:$P$26</definedName>
    <definedName name="Z_883F4F4D_A630_4132_B676_8201FF751979_.wvu.PrintArea" localSheetId="8" hidden="1">'Sch-4'!$A$1:$E$24</definedName>
    <definedName name="Z_883F4F4D_A630_4132_B676_8201FF751979_.wvu.PrintArea" localSheetId="9" hidden="1">'Sch-4 Dis'!$A$1:$E$44</definedName>
    <definedName name="Z_883F4F4D_A630_4132_B676_8201FF751979_.wvu.PrintArea" localSheetId="10" hidden="1">'Sch-5'!$A$1:$D$27</definedName>
    <definedName name="Z_883F4F4D_A630_4132_B676_8201FF751979_.wvu.PrintArea" localSheetId="11" hidden="1">'Sch-5 After Discount'!$A$1:$D$32</definedName>
    <definedName name="Z_883F4F4D_A630_4132_B676_8201FF751979_.wvu.PrintArea" localSheetId="12" hidden="1">'Sch-6'!$A$1:$J$25</definedName>
    <definedName name="Z_883F4F4D_A630_4132_B676_8201FF751979_.wvu.PrintArea" localSheetId="13" hidden="1">'Sch-6 Dis'!$A$1:$F$28</definedName>
    <definedName name="Z_883F4F4D_A630_4132_B676_8201FF751979_.wvu.PrintArea" localSheetId="20" hidden="1">'T &amp; D'!$A$1:$E$12</definedName>
    <definedName name="Z_883F4F4D_A630_4132_B676_8201FF751979_.wvu.PrintTitles" localSheetId="3" hidden="1">'Sch-1'!$15:$17</definedName>
    <definedName name="Z_883F4F4D_A630_4132_B676_8201FF751979_.wvu.PrintTitles" localSheetId="4" hidden="1">'Sch-1 Dis'!$15:$17</definedName>
    <definedName name="Z_883F4F4D_A630_4132_B676_8201FF751979_.wvu.PrintTitles" localSheetId="5" hidden="1">'Sch-2'!$13:$15</definedName>
    <definedName name="Z_883F4F4D_A630_4132_B676_8201FF751979_.wvu.PrintTitles" localSheetId="6" hidden="1">'Sch-2 Dis'!$13:$15</definedName>
    <definedName name="Z_883F4F4D_A630_4132_B676_8201FF751979_.wvu.PrintTitles" localSheetId="7" hidden="1">'Sch-3 '!$14:$16</definedName>
    <definedName name="Z_883F4F4D_A630_4132_B676_8201FF751979_.wvu.PrintTitles" localSheetId="8" hidden="1">'Sch-4'!$3:$13</definedName>
    <definedName name="Z_883F4F4D_A630_4132_B676_8201FF751979_.wvu.PrintTitles" localSheetId="9" hidden="1">'Sch-4 Dis'!$3:$13</definedName>
    <definedName name="Z_883F4F4D_A630_4132_B676_8201FF751979_.wvu.PrintTitles" localSheetId="10" hidden="1">'Sch-5'!$3:$13</definedName>
    <definedName name="Z_883F4F4D_A630_4132_B676_8201FF751979_.wvu.PrintTitles" localSheetId="11" hidden="1">'Sch-5 After Discount'!$3:$13</definedName>
    <definedName name="Z_883F4F4D_A630_4132_B676_8201FF751979_.wvu.PrintTitles" localSheetId="12" hidden="1">'Sch-6'!$14:$14</definedName>
    <definedName name="Z_883F4F4D_A630_4132_B676_8201FF751979_.wvu.PrintTitles" localSheetId="13" hidden="1">'Sch-6 Dis'!$14:$14</definedName>
    <definedName name="Z_883F4F4D_A630_4132_B676_8201FF751979_.wvu.Rows" localSheetId="0" hidden="1">'Basic Data'!$11:$12</definedName>
    <definedName name="Z_883F4F4D_A630_4132_B676_8201FF751979_.wvu.Rows" localSheetId="18" hidden="1">'Bid Form 2nd Envelope'!$23:$23,'Bid Form 2nd Envelope'!$34:$34</definedName>
    <definedName name="Z_883F4F4D_A630_4132_B676_8201FF751979_.wvu.Rows" localSheetId="1" hidden="1">Cover!$7:$7,Cover!$10:$10</definedName>
    <definedName name="Z_883F4F4D_A630_4132_B676_8201FF751979_.wvu.Rows" localSheetId="14" hidden="1">Discount!$19:$19,Discount!$21:$21,Discount!$25:$25,Discount!$27:$27,Discount!$29:$33</definedName>
    <definedName name="Z_883F4F4D_A630_4132_B676_8201FF751979_.wvu.Rows" localSheetId="2" hidden="1">'Names of Bidder'!$6:$6</definedName>
    <definedName name="Z_883F4F4D_A630_4132_B676_8201FF751979_.wvu.Rows" localSheetId="12" hidden="1">'Sch-6'!$17:$22</definedName>
    <definedName name="Z_9C0E3A54_A1E4_4406_967B_FE168F751196_.wvu.Cols" localSheetId="14" hidden="1">Discount!$I:$O</definedName>
    <definedName name="Z_9C0E3A54_A1E4_4406_967B_FE168F751196_.wvu.Cols" localSheetId="3" hidden="1">'Sch-1'!$Q:$U</definedName>
    <definedName name="Z_9C0E3A54_A1E4_4406_967B_FE168F751196_.wvu.Cols" localSheetId="4" hidden="1">'Sch-1 Dis'!$K:$K</definedName>
    <definedName name="Z_9C0E3A54_A1E4_4406_967B_FE168F751196_.wvu.Cols" localSheetId="5" hidden="1">'Sch-2'!$L:$M</definedName>
    <definedName name="Z_9C0E3A54_A1E4_4406_967B_FE168F751196_.wvu.Cols" localSheetId="12" hidden="1">'Sch-6'!$L:$L</definedName>
    <definedName name="Z_9C0E3A54_A1E4_4406_967B_FE168F751196_.wvu.PrintArea" localSheetId="18" hidden="1">'Bid Form 2nd Envelope'!$A$1:$F$52</definedName>
    <definedName name="Z_9C0E3A54_A1E4_4406_967B_FE168F751196_.wvu.PrintArea" localSheetId="1" hidden="1">Cover!$B$1:$E$15</definedName>
    <definedName name="Z_9C0E3A54_A1E4_4406_967B_FE168F751196_.wvu.PrintArea" localSheetId="14" hidden="1">Discount!$A$2:$G$43</definedName>
    <definedName name="Z_9C0E3A54_A1E4_4406_967B_FE168F751196_.wvu.PrintArea" localSheetId="16" hidden="1">'Entry Tax'!$A$1:$E$16</definedName>
    <definedName name="Z_9C0E3A54_A1E4_4406_967B_FE168F751196_.wvu.PrintArea" localSheetId="2" hidden="1">'Names of Bidder'!$B$1:$D$22</definedName>
    <definedName name="Z_9C0E3A54_A1E4_4406_967B_FE168F751196_.wvu.PrintArea" localSheetId="15" hidden="1">Octroi!$A$1:$E$16</definedName>
    <definedName name="Z_9C0E3A54_A1E4_4406_967B_FE168F751196_.wvu.PrintArea" localSheetId="17" hidden="1">'Other Taxes &amp; Duties'!$A$1:$F$16</definedName>
    <definedName name="Z_9C0E3A54_A1E4_4406_967B_FE168F751196_.wvu.PrintArea" localSheetId="19" hidden="1">'Q &amp; C'!$A$1:$F$43</definedName>
    <definedName name="Z_9C0E3A54_A1E4_4406_967B_FE168F751196_.wvu.PrintArea" localSheetId="3" hidden="1">'Sch-1'!$A$1:$O$30</definedName>
    <definedName name="Z_9C0E3A54_A1E4_4406_967B_FE168F751196_.wvu.PrintArea" localSheetId="4" hidden="1">'Sch-1 Dis'!$A$1:$H$32</definedName>
    <definedName name="Z_9C0E3A54_A1E4_4406_967B_FE168F751196_.wvu.PrintArea" localSheetId="5" hidden="1">'Sch-2'!$A$1:$J$26</definedName>
    <definedName name="Z_9C0E3A54_A1E4_4406_967B_FE168F751196_.wvu.PrintArea" localSheetId="6" hidden="1">'Sch-2 Dis'!$A$1:$G$24</definedName>
    <definedName name="Z_9C0E3A54_A1E4_4406_967B_FE168F751196_.wvu.PrintArea" localSheetId="7" hidden="1">'Sch-3 '!$A$1:$P$27</definedName>
    <definedName name="Z_9C0E3A54_A1E4_4406_967B_FE168F751196_.wvu.PrintArea" localSheetId="8" hidden="1">'Sch-4'!$A$1:$E$24</definedName>
    <definedName name="Z_9C0E3A54_A1E4_4406_967B_FE168F751196_.wvu.PrintArea" localSheetId="9" hidden="1">'Sch-4 Dis'!$A$1:$E$44</definedName>
    <definedName name="Z_9C0E3A54_A1E4_4406_967B_FE168F751196_.wvu.PrintArea" localSheetId="10" hidden="1">'Sch-5'!$A$1:$D$28</definedName>
    <definedName name="Z_9C0E3A54_A1E4_4406_967B_FE168F751196_.wvu.PrintArea" localSheetId="11" hidden="1">'Sch-5 After Discount'!$A$1:$D$32</definedName>
    <definedName name="Z_9C0E3A54_A1E4_4406_967B_FE168F751196_.wvu.PrintArea" localSheetId="12" hidden="1">'Sch-6'!$A$1:$J$25</definedName>
    <definedName name="Z_9C0E3A54_A1E4_4406_967B_FE168F751196_.wvu.PrintArea" localSheetId="13" hidden="1">'Sch-6 Dis'!$A$1:$F$28</definedName>
    <definedName name="Z_9C0E3A54_A1E4_4406_967B_FE168F751196_.wvu.PrintArea" localSheetId="20" hidden="1">'T &amp; D'!$A$1:$E$12</definedName>
    <definedName name="Z_9C0E3A54_A1E4_4406_967B_FE168F751196_.wvu.PrintTitles" localSheetId="3" hidden="1">'Sch-1'!$15:$17</definedName>
    <definedName name="Z_9C0E3A54_A1E4_4406_967B_FE168F751196_.wvu.PrintTitles" localSheetId="4" hidden="1">'Sch-1 Dis'!$15:$17</definedName>
    <definedName name="Z_9C0E3A54_A1E4_4406_967B_FE168F751196_.wvu.PrintTitles" localSheetId="5" hidden="1">'Sch-2'!$13:$15</definedName>
    <definedName name="Z_9C0E3A54_A1E4_4406_967B_FE168F751196_.wvu.PrintTitles" localSheetId="6" hidden="1">'Sch-2 Dis'!$13:$15</definedName>
    <definedName name="Z_9C0E3A54_A1E4_4406_967B_FE168F751196_.wvu.PrintTitles" localSheetId="7" hidden="1">'Sch-3 '!$14:$16</definedName>
    <definedName name="Z_9C0E3A54_A1E4_4406_967B_FE168F751196_.wvu.PrintTitles" localSheetId="8" hidden="1">'Sch-4'!$3:$13</definedName>
    <definedName name="Z_9C0E3A54_A1E4_4406_967B_FE168F751196_.wvu.PrintTitles" localSheetId="9" hidden="1">'Sch-4 Dis'!$3:$13</definedName>
    <definedName name="Z_9C0E3A54_A1E4_4406_967B_FE168F751196_.wvu.PrintTitles" localSheetId="10" hidden="1">'Sch-5'!$3:$13</definedName>
    <definedName name="Z_9C0E3A54_A1E4_4406_967B_FE168F751196_.wvu.PrintTitles" localSheetId="11" hidden="1">'Sch-5 After Discount'!$3:$13</definedName>
    <definedName name="Z_9C0E3A54_A1E4_4406_967B_FE168F751196_.wvu.PrintTitles" localSheetId="12" hidden="1">'Sch-6'!$14:$14</definedName>
    <definedName name="Z_9C0E3A54_A1E4_4406_967B_FE168F751196_.wvu.PrintTitles" localSheetId="13" hidden="1">'Sch-6 Dis'!$14:$14</definedName>
    <definedName name="Z_9C0E3A54_A1E4_4406_967B_FE168F751196_.wvu.Rows" localSheetId="0" hidden="1">'Basic Data'!$11:$12</definedName>
    <definedName name="Z_9C0E3A54_A1E4_4406_967B_FE168F751196_.wvu.Rows" localSheetId="18" hidden="1">'Bid Form 2nd Envelope'!$23:$23</definedName>
    <definedName name="Z_9C0E3A54_A1E4_4406_967B_FE168F751196_.wvu.Rows" localSheetId="1" hidden="1">Cover!$7:$7,Cover!$10:$10</definedName>
    <definedName name="Z_9C0E3A54_A1E4_4406_967B_FE168F751196_.wvu.Rows" localSheetId="14" hidden="1">Discount!$19:$19,Discount!$21:$21,Discount!$25:$25,Discount!$27:$27,Discount!$32:$33</definedName>
    <definedName name="Z_9C0E3A54_A1E4_4406_967B_FE168F751196_.wvu.Rows" localSheetId="3" hidden="1">'Sch-1'!#REF!</definedName>
    <definedName name="Z_9CA44E70_650F_49CD_967F_298619682CA2_.wvu.Cols" localSheetId="14" hidden="1">Discount!$I:$O</definedName>
    <definedName name="Z_9CA44E70_650F_49CD_967F_298619682CA2_.wvu.Cols" localSheetId="3" hidden="1">'Sch-1'!$Q:$U</definedName>
    <definedName name="Z_9CA44E70_650F_49CD_967F_298619682CA2_.wvu.Cols" localSheetId="4" hidden="1">'Sch-1 Dis'!$K:$K</definedName>
    <definedName name="Z_9CA44E70_650F_49CD_967F_298619682CA2_.wvu.Cols" localSheetId="5" hidden="1">'Sch-2'!$L:$M</definedName>
    <definedName name="Z_9CA44E70_650F_49CD_967F_298619682CA2_.wvu.Cols" localSheetId="12" hidden="1">'Sch-6'!$L:$L</definedName>
    <definedName name="Z_9CA44E70_650F_49CD_967F_298619682CA2_.wvu.PrintArea" localSheetId="18" hidden="1">'Bid Form 2nd Envelope'!$A$1:$F$52</definedName>
    <definedName name="Z_9CA44E70_650F_49CD_967F_298619682CA2_.wvu.PrintArea" localSheetId="1" hidden="1">Cover!$B$1:$E$15</definedName>
    <definedName name="Z_9CA44E70_650F_49CD_967F_298619682CA2_.wvu.PrintArea" localSheetId="14" hidden="1">Discount!$A$2:$G$43</definedName>
    <definedName name="Z_9CA44E70_650F_49CD_967F_298619682CA2_.wvu.PrintArea" localSheetId="16" hidden="1">'Entry Tax'!$A$1:$E$16</definedName>
    <definedName name="Z_9CA44E70_650F_49CD_967F_298619682CA2_.wvu.PrintArea" localSheetId="2" hidden="1">'Names of Bidder'!$B$1:$D$22</definedName>
    <definedName name="Z_9CA44E70_650F_49CD_967F_298619682CA2_.wvu.PrintArea" localSheetId="15" hidden="1">Octroi!$A$1:$E$16</definedName>
    <definedName name="Z_9CA44E70_650F_49CD_967F_298619682CA2_.wvu.PrintArea" localSheetId="17" hidden="1">'Other Taxes &amp; Duties'!$A$1:$F$16</definedName>
    <definedName name="Z_9CA44E70_650F_49CD_967F_298619682CA2_.wvu.PrintArea" localSheetId="19" hidden="1">'Q &amp; C'!$A$1:$F$43</definedName>
    <definedName name="Z_9CA44E70_650F_49CD_967F_298619682CA2_.wvu.PrintArea" localSheetId="3" hidden="1">'Sch-1'!$A$1:$O$30</definedName>
    <definedName name="Z_9CA44E70_650F_49CD_967F_298619682CA2_.wvu.PrintArea" localSheetId="4" hidden="1">'Sch-1 Dis'!$A$1:$H$32</definedName>
    <definedName name="Z_9CA44E70_650F_49CD_967F_298619682CA2_.wvu.PrintArea" localSheetId="5" hidden="1">'Sch-2'!$A$1:$J$26</definedName>
    <definedName name="Z_9CA44E70_650F_49CD_967F_298619682CA2_.wvu.PrintArea" localSheetId="6" hidden="1">'Sch-2 Dis'!$A$1:$G$24</definedName>
    <definedName name="Z_9CA44E70_650F_49CD_967F_298619682CA2_.wvu.PrintArea" localSheetId="7" hidden="1">'Sch-3 '!$A$1:$P$27</definedName>
    <definedName name="Z_9CA44E70_650F_49CD_967F_298619682CA2_.wvu.PrintArea" localSheetId="8" hidden="1">'Sch-4'!$A$1:$E$24</definedName>
    <definedName name="Z_9CA44E70_650F_49CD_967F_298619682CA2_.wvu.PrintArea" localSheetId="9" hidden="1">'Sch-4 Dis'!$A$1:$E$44</definedName>
    <definedName name="Z_9CA44E70_650F_49CD_967F_298619682CA2_.wvu.PrintArea" localSheetId="10" hidden="1">'Sch-5'!$A$1:$D$28</definedName>
    <definedName name="Z_9CA44E70_650F_49CD_967F_298619682CA2_.wvu.PrintArea" localSheetId="11" hidden="1">'Sch-5 After Discount'!$A$1:$D$32</definedName>
    <definedName name="Z_9CA44E70_650F_49CD_967F_298619682CA2_.wvu.PrintArea" localSheetId="12" hidden="1">'Sch-6'!$A$1:$J$25</definedName>
    <definedName name="Z_9CA44E70_650F_49CD_967F_298619682CA2_.wvu.PrintArea" localSheetId="13" hidden="1">'Sch-6 Dis'!$A$1:$F$28</definedName>
    <definedName name="Z_9CA44E70_650F_49CD_967F_298619682CA2_.wvu.PrintArea" localSheetId="20" hidden="1">'T &amp; D'!$A$1:$E$12</definedName>
    <definedName name="Z_9CA44E70_650F_49CD_967F_298619682CA2_.wvu.PrintTitles" localSheetId="3" hidden="1">'Sch-1'!$15:$17</definedName>
    <definedName name="Z_9CA44E70_650F_49CD_967F_298619682CA2_.wvu.PrintTitles" localSheetId="4" hidden="1">'Sch-1 Dis'!$15:$17</definedName>
    <definedName name="Z_9CA44E70_650F_49CD_967F_298619682CA2_.wvu.PrintTitles" localSheetId="5" hidden="1">'Sch-2'!$13:$15</definedName>
    <definedName name="Z_9CA44E70_650F_49CD_967F_298619682CA2_.wvu.PrintTitles" localSheetId="6" hidden="1">'Sch-2 Dis'!$13:$15</definedName>
    <definedName name="Z_9CA44E70_650F_49CD_967F_298619682CA2_.wvu.PrintTitles" localSheetId="7" hidden="1">'Sch-3 '!$14:$16</definedName>
    <definedName name="Z_9CA44E70_650F_49CD_967F_298619682CA2_.wvu.PrintTitles" localSheetId="8" hidden="1">'Sch-4'!$3:$13</definedName>
    <definedName name="Z_9CA44E70_650F_49CD_967F_298619682CA2_.wvu.PrintTitles" localSheetId="9" hidden="1">'Sch-4 Dis'!$3:$13</definedName>
    <definedName name="Z_9CA44E70_650F_49CD_967F_298619682CA2_.wvu.PrintTitles" localSheetId="10" hidden="1">'Sch-5'!$3:$13</definedName>
    <definedName name="Z_9CA44E70_650F_49CD_967F_298619682CA2_.wvu.PrintTitles" localSheetId="11" hidden="1">'Sch-5 After Discount'!$3:$13</definedName>
    <definedName name="Z_9CA44E70_650F_49CD_967F_298619682CA2_.wvu.PrintTitles" localSheetId="12" hidden="1">'Sch-6'!$14:$14</definedName>
    <definedName name="Z_9CA44E70_650F_49CD_967F_298619682CA2_.wvu.PrintTitles" localSheetId="13" hidden="1">'Sch-6 Dis'!$14:$14</definedName>
    <definedName name="Z_9CA44E70_650F_49CD_967F_298619682CA2_.wvu.Rows" localSheetId="0" hidden="1">'Basic Data'!$11:$12</definedName>
    <definedName name="Z_9CA44E70_650F_49CD_967F_298619682CA2_.wvu.Rows" localSheetId="18" hidden="1">'Bid Form 2nd Envelope'!$23:$23</definedName>
    <definedName name="Z_9CA44E70_650F_49CD_967F_298619682CA2_.wvu.Rows" localSheetId="1" hidden="1">Cover!$7:$7,Cover!$10:$10</definedName>
    <definedName name="Z_9CA44E70_650F_49CD_967F_298619682CA2_.wvu.Rows" localSheetId="14" hidden="1">Discount!$19:$19,Discount!$21:$21,Discount!$25:$25,Discount!$27:$27,Discount!$32:$33</definedName>
    <definedName name="Z_9CA44E70_650F_49CD_967F_298619682CA2_.wvu.Rows" localSheetId="3" hidden="1">'Sch-1'!#REF!</definedName>
    <definedName name="Z_B0EE7D76_5806_4718_BDAD_3A3EA691E5E4_.wvu.Cols" localSheetId="14" hidden="1">Discount!$I:$P</definedName>
    <definedName name="Z_B0EE7D76_5806_4718_BDAD_3A3EA691E5E4_.wvu.Cols" localSheetId="3" hidden="1">'Sch-1'!$Q:$U</definedName>
    <definedName name="Z_B0EE7D76_5806_4718_BDAD_3A3EA691E5E4_.wvu.Cols" localSheetId="4" hidden="1">'Sch-1 Dis'!$K:$K</definedName>
    <definedName name="Z_B0EE7D76_5806_4718_BDAD_3A3EA691E5E4_.wvu.Cols" localSheetId="5" hidden="1">'Sch-2'!$L:$M</definedName>
    <definedName name="Z_B0EE7D76_5806_4718_BDAD_3A3EA691E5E4_.wvu.Cols" localSheetId="12" hidden="1">'Sch-6'!$L:$L</definedName>
    <definedName name="Z_B0EE7D76_5806_4718_BDAD_3A3EA691E5E4_.wvu.PrintArea" localSheetId="18" hidden="1">'Bid Form 2nd Envelope'!$A$1:$F$54</definedName>
    <definedName name="Z_B0EE7D76_5806_4718_BDAD_3A3EA691E5E4_.wvu.PrintArea" localSheetId="1" hidden="1">Cover!$B$1:$E$15</definedName>
    <definedName name="Z_B0EE7D76_5806_4718_BDAD_3A3EA691E5E4_.wvu.PrintArea" localSheetId="14" hidden="1">Discount!$A$2:$G$43</definedName>
    <definedName name="Z_B0EE7D76_5806_4718_BDAD_3A3EA691E5E4_.wvu.PrintArea" localSheetId="16" hidden="1">'Entry Tax'!$A$1:$E$16</definedName>
    <definedName name="Z_B0EE7D76_5806_4718_BDAD_3A3EA691E5E4_.wvu.PrintArea" localSheetId="2" hidden="1">'Names of Bidder'!$B$1:$E$20</definedName>
    <definedName name="Z_B0EE7D76_5806_4718_BDAD_3A3EA691E5E4_.wvu.PrintArea" localSheetId="15" hidden="1">Octroi!$A$1:$E$16</definedName>
    <definedName name="Z_B0EE7D76_5806_4718_BDAD_3A3EA691E5E4_.wvu.PrintArea" localSheetId="17" hidden="1">'Other Taxes &amp; Duties'!$A$1:$F$16</definedName>
    <definedName name="Z_B0EE7D76_5806_4718_BDAD_3A3EA691E5E4_.wvu.PrintArea" localSheetId="3" hidden="1">'Sch-1'!$A$1:$O$30</definedName>
    <definedName name="Z_B0EE7D76_5806_4718_BDAD_3A3EA691E5E4_.wvu.PrintArea" localSheetId="4" hidden="1">'Sch-1 Dis'!$A$1:$H$32</definedName>
    <definedName name="Z_B0EE7D76_5806_4718_BDAD_3A3EA691E5E4_.wvu.PrintArea" localSheetId="5" hidden="1">'Sch-2'!$A$1:$J$26</definedName>
    <definedName name="Z_B0EE7D76_5806_4718_BDAD_3A3EA691E5E4_.wvu.PrintArea" localSheetId="6" hidden="1">'Sch-2 Dis'!$A$1:$G$24</definedName>
    <definedName name="Z_B0EE7D76_5806_4718_BDAD_3A3EA691E5E4_.wvu.PrintArea" localSheetId="7" hidden="1">'Sch-3 '!$A$1:$P$27</definedName>
    <definedName name="Z_B0EE7D76_5806_4718_BDAD_3A3EA691E5E4_.wvu.PrintArea" localSheetId="8" hidden="1">'Sch-4'!$A$1:$E$24</definedName>
    <definedName name="Z_B0EE7D76_5806_4718_BDAD_3A3EA691E5E4_.wvu.PrintArea" localSheetId="9" hidden="1">'Sch-4 Dis'!$A$1:$E$44</definedName>
    <definedName name="Z_B0EE7D76_5806_4718_BDAD_3A3EA691E5E4_.wvu.PrintArea" localSheetId="10" hidden="1">'Sch-5'!$A$1:$D$28</definedName>
    <definedName name="Z_B0EE7D76_5806_4718_BDAD_3A3EA691E5E4_.wvu.PrintArea" localSheetId="11" hidden="1">'Sch-5 After Discount'!$A$1:$D$32</definedName>
    <definedName name="Z_B0EE7D76_5806_4718_BDAD_3A3EA691E5E4_.wvu.PrintArea" localSheetId="12" hidden="1">'Sch-6'!$A$1:$J$25</definedName>
    <definedName name="Z_B0EE7D76_5806_4718_BDAD_3A3EA691E5E4_.wvu.PrintArea" localSheetId="13" hidden="1">'Sch-6 Dis'!$A$1:$F$28</definedName>
    <definedName name="Z_B0EE7D76_5806_4718_BDAD_3A3EA691E5E4_.wvu.PrintTitles" localSheetId="3" hidden="1">'Sch-1'!$15:$17</definedName>
    <definedName name="Z_B0EE7D76_5806_4718_BDAD_3A3EA691E5E4_.wvu.PrintTitles" localSheetId="4" hidden="1">'Sch-1 Dis'!$15:$17</definedName>
    <definedName name="Z_B0EE7D76_5806_4718_BDAD_3A3EA691E5E4_.wvu.PrintTitles" localSheetId="5" hidden="1">'Sch-2'!$13:$15</definedName>
    <definedName name="Z_B0EE7D76_5806_4718_BDAD_3A3EA691E5E4_.wvu.PrintTitles" localSheetId="6" hidden="1">'Sch-2 Dis'!$13:$15</definedName>
    <definedName name="Z_B0EE7D76_5806_4718_BDAD_3A3EA691E5E4_.wvu.PrintTitles" localSheetId="7" hidden="1">'Sch-3 '!$14:$16</definedName>
    <definedName name="Z_B0EE7D76_5806_4718_BDAD_3A3EA691E5E4_.wvu.PrintTitles" localSheetId="8" hidden="1">'Sch-4'!$3:$13</definedName>
    <definedName name="Z_B0EE7D76_5806_4718_BDAD_3A3EA691E5E4_.wvu.PrintTitles" localSheetId="9" hidden="1">'Sch-4 Dis'!$3:$13</definedName>
    <definedName name="Z_B0EE7D76_5806_4718_BDAD_3A3EA691E5E4_.wvu.PrintTitles" localSheetId="10" hidden="1">'Sch-5'!$3:$13</definedName>
    <definedName name="Z_B0EE7D76_5806_4718_BDAD_3A3EA691E5E4_.wvu.PrintTitles" localSheetId="11" hidden="1">'Sch-5 After Discount'!$3:$13</definedName>
    <definedName name="Z_B0EE7D76_5806_4718_BDAD_3A3EA691E5E4_.wvu.PrintTitles" localSheetId="12" hidden="1">'Sch-6'!$14:$14</definedName>
    <definedName name="Z_B0EE7D76_5806_4718_BDAD_3A3EA691E5E4_.wvu.PrintTitles" localSheetId="13" hidden="1">'Sch-6 Dis'!$14:$14</definedName>
    <definedName name="Z_B0EE7D76_5806_4718_BDAD_3A3EA691E5E4_.wvu.Rows" localSheetId="0" hidden="1">'Basic Data'!$11:$12</definedName>
    <definedName name="Z_B0EE7D76_5806_4718_BDAD_3A3EA691E5E4_.wvu.Rows" localSheetId="18" hidden="1">'Bid Form 2nd Envelope'!$23:$23</definedName>
    <definedName name="Z_B0EE7D76_5806_4718_BDAD_3A3EA691E5E4_.wvu.Rows" localSheetId="1" hidden="1">Cover!$7:$7,Cover!$10:$10</definedName>
    <definedName name="Z_B0EE7D76_5806_4718_BDAD_3A3EA691E5E4_.wvu.Rows" localSheetId="14" hidden="1">Discount!$21:$21,Discount!$27:$27</definedName>
    <definedName name="Z_B0EE7D76_5806_4718_BDAD_3A3EA691E5E4_.wvu.Rows" localSheetId="3" hidden="1">'Sch-1'!#REF!</definedName>
    <definedName name="Z_B1277D53_29D6_4226_81E2_084FB62977B6_.wvu.Cols" localSheetId="14" hidden="1">Discount!$I:$P</definedName>
    <definedName name="Z_B1277D53_29D6_4226_81E2_084FB62977B6_.wvu.Cols" localSheetId="3" hidden="1">'Sch-1'!$Q:$U</definedName>
    <definedName name="Z_B1277D53_29D6_4226_81E2_084FB62977B6_.wvu.Cols" localSheetId="4" hidden="1">'Sch-1 Dis'!$K:$K</definedName>
    <definedName name="Z_B1277D53_29D6_4226_81E2_084FB62977B6_.wvu.Cols" localSheetId="5" hidden="1">'Sch-2'!$L:$M</definedName>
    <definedName name="Z_B1277D53_29D6_4226_81E2_084FB62977B6_.wvu.Cols" localSheetId="12" hidden="1">'Sch-6'!$L:$L</definedName>
    <definedName name="Z_B1277D53_29D6_4226_81E2_084FB62977B6_.wvu.PrintArea" localSheetId="18" hidden="1">'Bid Form 2nd Envelope'!$A$1:$F$52</definedName>
    <definedName name="Z_B1277D53_29D6_4226_81E2_084FB62977B6_.wvu.PrintArea" localSheetId="1" hidden="1">Cover!$B$1:$E$15</definedName>
    <definedName name="Z_B1277D53_29D6_4226_81E2_084FB62977B6_.wvu.PrintArea" localSheetId="14" hidden="1">Discount!$A$2:$G$43</definedName>
    <definedName name="Z_B1277D53_29D6_4226_81E2_084FB62977B6_.wvu.PrintArea" localSheetId="16" hidden="1">'Entry Tax'!$A$1:$E$16</definedName>
    <definedName name="Z_B1277D53_29D6_4226_81E2_084FB62977B6_.wvu.PrintArea" localSheetId="2" hidden="1">'Names of Bidder'!$B$1:$D$22</definedName>
    <definedName name="Z_B1277D53_29D6_4226_81E2_084FB62977B6_.wvu.PrintArea" localSheetId="15" hidden="1">Octroi!$A$1:$E$16</definedName>
    <definedName name="Z_B1277D53_29D6_4226_81E2_084FB62977B6_.wvu.PrintArea" localSheetId="17" hidden="1">'Other Taxes &amp; Duties'!$A$1:$F$16</definedName>
    <definedName name="Z_B1277D53_29D6_4226_81E2_084FB62977B6_.wvu.PrintArea" localSheetId="19" hidden="1">'Q &amp; C'!$A$1:$F$43</definedName>
    <definedName name="Z_B1277D53_29D6_4226_81E2_084FB62977B6_.wvu.PrintArea" localSheetId="3" hidden="1">'Sch-1'!$A$1:$O$30</definedName>
    <definedName name="Z_B1277D53_29D6_4226_81E2_084FB62977B6_.wvu.PrintArea" localSheetId="4" hidden="1">'Sch-1 Dis'!$A$1:$H$32</definedName>
    <definedName name="Z_B1277D53_29D6_4226_81E2_084FB62977B6_.wvu.PrintArea" localSheetId="5" hidden="1">'Sch-2'!$A$1:$J$26</definedName>
    <definedName name="Z_B1277D53_29D6_4226_81E2_084FB62977B6_.wvu.PrintArea" localSheetId="6" hidden="1">'Sch-2 Dis'!$A$1:$G$24</definedName>
    <definedName name="Z_B1277D53_29D6_4226_81E2_084FB62977B6_.wvu.PrintArea" localSheetId="7" hidden="1">'Sch-3 '!$A$1:$P$27</definedName>
    <definedName name="Z_B1277D53_29D6_4226_81E2_084FB62977B6_.wvu.PrintArea" localSheetId="8" hidden="1">'Sch-4'!$A$1:$E$24</definedName>
    <definedName name="Z_B1277D53_29D6_4226_81E2_084FB62977B6_.wvu.PrintArea" localSheetId="9" hidden="1">'Sch-4 Dis'!$A$1:$E$44</definedName>
    <definedName name="Z_B1277D53_29D6_4226_81E2_084FB62977B6_.wvu.PrintArea" localSheetId="10" hidden="1">'Sch-5'!$A$1:$D$28</definedName>
    <definedName name="Z_B1277D53_29D6_4226_81E2_084FB62977B6_.wvu.PrintArea" localSheetId="11" hidden="1">'Sch-5 After Discount'!$A$1:$D$32</definedName>
    <definedName name="Z_B1277D53_29D6_4226_81E2_084FB62977B6_.wvu.PrintArea" localSheetId="12" hidden="1">'Sch-6'!$A$1:$J$25</definedName>
    <definedName name="Z_B1277D53_29D6_4226_81E2_084FB62977B6_.wvu.PrintArea" localSheetId="13" hidden="1">'Sch-6 Dis'!$A$1:$F$28</definedName>
    <definedName name="Z_B1277D53_29D6_4226_81E2_084FB62977B6_.wvu.PrintArea" localSheetId="20" hidden="1">'T &amp; D'!$A$1:$E$12</definedName>
    <definedName name="Z_B1277D53_29D6_4226_81E2_084FB62977B6_.wvu.PrintTitles" localSheetId="3" hidden="1">'Sch-1'!$15:$17</definedName>
    <definedName name="Z_B1277D53_29D6_4226_81E2_084FB62977B6_.wvu.PrintTitles" localSheetId="4" hidden="1">'Sch-1 Dis'!$15:$17</definedName>
    <definedName name="Z_B1277D53_29D6_4226_81E2_084FB62977B6_.wvu.PrintTitles" localSheetId="5" hidden="1">'Sch-2'!$13:$15</definedName>
    <definedName name="Z_B1277D53_29D6_4226_81E2_084FB62977B6_.wvu.PrintTitles" localSheetId="6" hidden="1">'Sch-2 Dis'!$13:$15</definedName>
    <definedName name="Z_B1277D53_29D6_4226_81E2_084FB62977B6_.wvu.PrintTitles" localSheetId="7" hidden="1">'Sch-3 '!$14:$16</definedName>
    <definedName name="Z_B1277D53_29D6_4226_81E2_084FB62977B6_.wvu.PrintTitles" localSheetId="8" hidden="1">'Sch-4'!$3:$13</definedName>
    <definedName name="Z_B1277D53_29D6_4226_81E2_084FB62977B6_.wvu.PrintTitles" localSheetId="9" hidden="1">'Sch-4 Dis'!$3:$13</definedName>
    <definedName name="Z_B1277D53_29D6_4226_81E2_084FB62977B6_.wvu.PrintTitles" localSheetId="10" hidden="1">'Sch-5'!$3:$13</definedName>
    <definedName name="Z_B1277D53_29D6_4226_81E2_084FB62977B6_.wvu.PrintTitles" localSheetId="11" hidden="1">'Sch-5 After Discount'!$3:$13</definedName>
    <definedName name="Z_B1277D53_29D6_4226_81E2_084FB62977B6_.wvu.PrintTitles" localSheetId="12" hidden="1">'Sch-6'!$14:$14</definedName>
    <definedName name="Z_B1277D53_29D6_4226_81E2_084FB62977B6_.wvu.PrintTitles" localSheetId="13" hidden="1">'Sch-6 Dis'!$14:$14</definedName>
    <definedName name="Z_B1277D53_29D6_4226_81E2_084FB62977B6_.wvu.Rows" localSheetId="0" hidden="1">'Basic Data'!$11:$12</definedName>
    <definedName name="Z_B1277D53_29D6_4226_81E2_084FB62977B6_.wvu.Rows" localSheetId="18" hidden="1">'Bid Form 2nd Envelope'!$23:$23</definedName>
    <definedName name="Z_B1277D53_29D6_4226_81E2_084FB62977B6_.wvu.Rows" localSheetId="1" hidden="1">Cover!$7:$7,Cover!$10:$10</definedName>
    <definedName name="Z_B1277D53_29D6_4226_81E2_084FB62977B6_.wvu.Rows" localSheetId="14" hidden="1">Discount!$21:$21,Discount!$27:$27</definedName>
    <definedName name="Z_B1277D53_29D6_4226_81E2_084FB62977B6_.wvu.Rows" localSheetId="3" hidden="1">'Sch-1'!#REF!</definedName>
    <definedName name="Z_BE00177C_666B_4CCB_B6AF_EE8409A04F15_.wvu.Cols" localSheetId="14" hidden="1">Discount!$I:$O</definedName>
    <definedName name="Z_BE00177C_666B_4CCB_B6AF_EE8409A04F15_.wvu.Cols" localSheetId="3" hidden="1">'Sch-1'!$Q:$U</definedName>
    <definedName name="Z_BE00177C_666B_4CCB_B6AF_EE8409A04F15_.wvu.Cols" localSheetId="4" hidden="1">'Sch-1 Dis'!$K:$K</definedName>
    <definedName name="Z_BE00177C_666B_4CCB_B6AF_EE8409A04F15_.wvu.Cols" localSheetId="5" hidden="1">'Sch-2'!$L:$M</definedName>
    <definedName name="Z_BE00177C_666B_4CCB_B6AF_EE8409A04F15_.wvu.Cols" localSheetId="7" hidden="1">'Sch-3 '!$Q:$AB</definedName>
    <definedName name="Z_BE00177C_666B_4CCB_B6AF_EE8409A04F15_.wvu.Cols" localSheetId="12" hidden="1">'Sch-6'!$L:$L</definedName>
    <definedName name="Z_BE00177C_666B_4CCB_B6AF_EE8409A04F15_.wvu.PrintArea" localSheetId="18" hidden="1">'Bid Form 2nd Envelope'!$A$1:$F$52</definedName>
    <definedName name="Z_BE00177C_666B_4CCB_B6AF_EE8409A04F15_.wvu.PrintArea" localSheetId="1" hidden="1">Cover!$B$1:$E$15</definedName>
    <definedName name="Z_BE00177C_666B_4CCB_B6AF_EE8409A04F15_.wvu.PrintArea" localSheetId="14" hidden="1">Discount!$A$2:$G$43</definedName>
    <definedName name="Z_BE00177C_666B_4CCB_B6AF_EE8409A04F15_.wvu.PrintArea" localSheetId="16" hidden="1">'Entry Tax'!$A$1:$E$16</definedName>
    <definedName name="Z_BE00177C_666B_4CCB_B6AF_EE8409A04F15_.wvu.PrintArea" localSheetId="2" hidden="1">'Names of Bidder'!$B$1:$D$22</definedName>
    <definedName name="Z_BE00177C_666B_4CCB_B6AF_EE8409A04F15_.wvu.PrintArea" localSheetId="15" hidden="1">Octroi!$A$1:$E$16</definedName>
    <definedName name="Z_BE00177C_666B_4CCB_B6AF_EE8409A04F15_.wvu.PrintArea" localSheetId="17" hidden="1">'Other Taxes &amp; Duties'!$A$1:$F$16</definedName>
    <definedName name="Z_BE00177C_666B_4CCB_B6AF_EE8409A04F15_.wvu.PrintArea" localSheetId="19" hidden="1">'Q &amp; C'!$A$1:$F$43</definedName>
    <definedName name="Z_BE00177C_666B_4CCB_B6AF_EE8409A04F15_.wvu.PrintArea" localSheetId="3" hidden="1">'Sch-1'!$A$1:$O$30</definedName>
    <definedName name="Z_BE00177C_666B_4CCB_B6AF_EE8409A04F15_.wvu.PrintArea" localSheetId="4" hidden="1">'Sch-1 Dis'!$A$1:$H$32</definedName>
    <definedName name="Z_BE00177C_666B_4CCB_B6AF_EE8409A04F15_.wvu.PrintArea" localSheetId="5" hidden="1">'Sch-2'!$A$1:$J$26</definedName>
    <definedName name="Z_BE00177C_666B_4CCB_B6AF_EE8409A04F15_.wvu.PrintArea" localSheetId="6" hidden="1">'Sch-2 Dis'!$A$1:$G$24</definedName>
    <definedName name="Z_BE00177C_666B_4CCB_B6AF_EE8409A04F15_.wvu.PrintArea" localSheetId="7" hidden="1">'Sch-3 '!$A$1:$P$27</definedName>
    <definedName name="Z_BE00177C_666B_4CCB_B6AF_EE8409A04F15_.wvu.PrintArea" localSheetId="8" hidden="1">'Sch-4'!$A$1:$E$24</definedName>
    <definedName name="Z_BE00177C_666B_4CCB_B6AF_EE8409A04F15_.wvu.PrintArea" localSheetId="9" hidden="1">'Sch-4 Dis'!$A$1:$E$44</definedName>
    <definedName name="Z_BE00177C_666B_4CCB_B6AF_EE8409A04F15_.wvu.PrintArea" localSheetId="10" hidden="1">'Sch-5'!$A$1:$D$28</definedName>
    <definedName name="Z_BE00177C_666B_4CCB_B6AF_EE8409A04F15_.wvu.PrintArea" localSheetId="11" hidden="1">'Sch-5 After Discount'!$A$1:$D$32</definedName>
    <definedName name="Z_BE00177C_666B_4CCB_B6AF_EE8409A04F15_.wvu.PrintArea" localSheetId="12" hidden="1">'Sch-6'!$A$1:$J$25</definedName>
    <definedName name="Z_BE00177C_666B_4CCB_B6AF_EE8409A04F15_.wvu.PrintArea" localSheetId="13" hidden="1">'Sch-6 Dis'!$A$1:$F$28</definedName>
    <definedName name="Z_BE00177C_666B_4CCB_B6AF_EE8409A04F15_.wvu.PrintArea" localSheetId="20" hidden="1">'T &amp; D'!$A$1:$E$12</definedName>
    <definedName name="Z_BE00177C_666B_4CCB_B6AF_EE8409A04F15_.wvu.PrintTitles" localSheetId="3" hidden="1">'Sch-1'!$15:$17</definedName>
    <definedName name="Z_BE00177C_666B_4CCB_B6AF_EE8409A04F15_.wvu.PrintTitles" localSheetId="4" hidden="1">'Sch-1 Dis'!$15:$17</definedName>
    <definedName name="Z_BE00177C_666B_4CCB_B6AF_EE8409A04F15_.wvu.PrintTitles" localSheetId="5" hidden="1">'Sch-2'!$13:$15</definedName>
    <definedName name="Z_BE00177C_666B_4CCB_B6AF_EE8409A04F15_.wvu.PrintTitles" localSheetId="6" hidden="1">'Sch-2 Dis'!$13:$15</definedName>
    <definedName name="Z_BE00177C_666B_4CCB_B6AF_EE8409A04F15_.wvu.PrintTitles" localSheetId="7" hidden="1">'Sch-3 '!$14:$16</definedName>
    <definedName name="Z_BE00177C_666B_4CCB_B6AF_EE8409A04F15_.wvu.PrintTitles" localSheetId="8" hidden="1">'Sch-4'!$3:$13</definedName>
    <definedName name="Z_BE00177C_666B_4CCB_B6AF_EE8409A04F15_.wvu.PrintTitles" localSheetId="9" hidden="1">'Sch-4 Dis'!$3:$13</definedName>
    <definedName name="Z_BE00177C_666B_4CCB_B6AF_EE8409A04F15_.wvu.PrintTitles" localSheetId="10" hidden="1">'Sch-5'!$3:$13</definedName>
    <definedName name="Z_BE00177C_666B_4CCB_B6AF_EE8409A04F15_.wvu.PrintTitles" localSheetId="11" hidden="1">'Sch-5 After Discount'!$3:$13</definedName>
    <definedName name="Z_BE00177C_666B_4CCB_B6AF_EE8409A04F15_.wvu.PrintTitles" localSheetId="12" hidden="1">'Sch-6'!$14:$14</definedName>
    <definedName name="Z_BE00177C_666B_4CCB_B6AF_EE8409A04F15_.wvu.PrintTitles" localSheetId="13" hidden="1">'Sch-6 Dis'!$14:$14</definedName>
    <definedName name="Z_BE00177C_666B_4CCB_B6AF_EE8409A04F15_.wvu.Rows" localSheetId="0" hidden="1">'Basic Data'!$11:$12</definedName>
    <definedName name="Z_BE00177C_666B_4CCB_B6AF_EE8409A04F15_.wvu.Rows" localSheetId="18" hidden="1">'Bid Form 2nd Envelope'!$23:$23</definedName>
    <definedName name="Z_BE00177C_666B_4CCB_B6AF_EE8409A04F15_.wvu.Rows" localSheetId="1" hidden="1">Cover!$7:$7,Cover!$10:$10</definedName>
    <definedName name="Z_BE00177C_666B_4CCB_B6AF_EE8409A04F15_.wvu.Rows" localSheetId="14" hidden="1">Discount!$19:$19,Discount!$21:$21,Discount!$25:$25,Discount!$27:$27,Discount!$29:$33</definedName>
    <definedName name="Z_BE00177C_666B_4CCB_B6AF_EE8409A04F15_.wvu.Rows" localSheetId="3" hidden="1">'Sch-1'!#REF!</definedName>
    <definedName name="Z_BE00177C_666B_4CCB_B6AF_EE8409A04F15_.wvu.Rows" localSheetId="12" hidden="1">'Sch-6'!#REF!,'Sch-6'!#REF!</definedName>
    <definedName name="Z_C39F923C_6CD3_45D8_86F8_6C4D806DDD7E_.wvu.Cols" localSheetId="14" hidden="1">Discount!$I:$P</definedName>
    <definedName name="Z_C39F923C_6CD3_45D8_86F8_6C4D806DDD7E_.wvu.Cols" localSheetId="3" hidden="1">'Sch-1'!$Q:$U</definedName>
    <definedName name="Z_C39F923C_6CD3_45D8_86F8_6C4D806DDD7E_.wvu.Cols" localSheetId="4" hidden="1">'Sch-1 Dis'!$K:$K</definedName>
    <definedName name="Z_C39F923C_6CD3_45D8_86F8_6C4D806DDD7E_.wvu.Cols" localSheetId="5" hidden="1">'Sch-2'!$L:$M</definedName>
    <definedName name="Z_C39F923C_6CD3_45D8_86F8_6C4D806DDD7E_.wvu.Cols" localSheetId="12" hidden="1">'Sch-6'!$L:$L</definedName>
    <definedName name="Z_C39F923C_6CD3_45D8_86F8_6C4D806DDD7E_.wvu.PrintArea" localSheetId="18" hidden="1">'Bid Form 2nd Envelope'!$A$1:$F$52</definedName>
    <definedName name="Z_C39F923C_6CD3_45D8_86F8_6C4D806DDD7E_.wvu.PrintArea" localSheetId="1" hidden="1">Cover!$B$1:$E$15</definedName>
    <definedName name="Z_C39F923C_6CD3_45D8_86F8_6C4D806DDD7E_.wvu.PrintArea" localSheetId="14" hidden="1">Discount!$A$2:$G$43</definedName>
    <definedName name="Z_C39F923C_6CD3_45D8_86F8_6C4D806DDD7E_.wvu.PrintArea" localSheetId="16" hidden="1">'Entry Tax'!$A$1:$E$16</definedName>
    <definedName name="Z_C39F923C_6CD3_45D8_86F8_6C4D806DDD7E_.wvu.PrintArea" localSheetId="2" hidden="1">'Names of Bidder'!$B$1:$D$22</definedName>
    <definedName name="Z_C39F923C_6CD3_45D8_86F8_6C4D806DDD7E_.wvu.PrintArea" localSheetId="15" hidden="1">Octroi!$A$1:$E$16</definedName>
    <definedName name="Z_C39F923C_6CD3_45D8_86F8_6C4D806DDD7E_.wvu.PrintArea" localSheetId="17" hidden="1">'Other Taxes &amp; Duties'!$A$1:$F$16</definedName>
    <definedName name="Z_C39F923C_6CD3_45D8_86F8_6C4D806DDD7E_.wvu.PrintArea" localSheetId="19" hidden="1">'Q &amp; C'!$A$1:$F$43</definedName>
    <definedName name="Z_C39F923C_6CD3_45D8_86F8_6C4D806DDD7E_.wvu.PrintArea" localSheetId="3" hidden="1">'Sch-1'!$A$1:$O$30</definedName>
    <definedName name="Z_C39F923C_6CD3_45D8_86F8_6C4D806DDD7E_.wvu.PrintArea" localSheetId="4" hidden="1">'Sch-1 Dis'!$A$1:$H$32</definedName>
    <definedName name="Z_C39F923C_6CD3_45D8_86F8_6C4D806DDD7E_.wvu.PrintArea" localSheetId="5" hidden="1">'Sch-2'!$A$1:$J$26</definedName>
    <definedName name="Z_C39F923C_6CD3_45D8_86F8_6C4D806DDD7E_.wvu.PrintArea" localSheetId="6" hidden="1">'Sch-2 Dis'!$A$1:$G$24</definedName>
    <definedName name="Z_C39F923C_6CD3_45D8_86F8_6C4D806DDD7E_.wvu.PrintArea" localSheetId="7" hidden="1">'Sch-3 '!$A$1:$P$27</definedName>
    <definedName name="Z_C39F923C_6CD3_45D8_86F8_6C4D806DDD7E_.wvu.PrintArea" localSheetId="8" hidden="1">'Sch-4'!$A$1:$E$24</definedName>
    <definedName name="Z_C39F923C_6CD3_45D8_86F8_6C4D806DDD7E_.wvu.PrintArea" localSheetId="9" hidden="1">'Sch-4 Dis'!$A$1:$E$44</definedName>
    <definedName name="Z_C39F923C_6CD3_45D8_86F8_6C4D806DDD7E_.wvu.PrintArea" localSheetId="10" hidden="1">'Sch-5'!$A$1:$D$28</definedName>
    <definedName name="Z_C39F923C_6CD3_45D8_86F8_6C4D806DDD7E_.wvu.PrintArea" localSheetId="11" hidden="1">'Sch-5 After Discount'!$A$1:$D$32</definedName>
    <definedName name="Z_C39F923C_6CD3_45D8_86F8_6C4D806DDD7E_.wvu.PrintArea" localSheetId="12" hidden="1">'Sch-6'!$A$1:$J$25</definedName>
    <definedName name="Z_C39F923C_6CD3_45D8_86F8_6C4D806DDD7E_.wvu.PrintArea" localSheetId="13" hidden="1">'Sch-6 Dis'!$A$1:$F$28</definedName>
    <definedName name="Z_C39F923C_6CD3_45D8_86F8_6C4D806DDD7E_.wvu.PrintArea" localSheetId="20" hidden="1">'T &amp; D'!$A$1:$E$12</definedName>
    <definedName name="Z_C39F923C_6CD3_45D8_86F8_6C4D806DDD7E_.wvu.PrintTitles" localSheetId="3" hidden="1">'Sch-1'!$15:$17</definedName>
    <definedName name="Z_C39F923C_6CD3_45D8_86F8_6C4D806DDD7E_.wvu.PrintTitles" localSheetId="4" hidden="1">'Sch-1 Dis'!$15:$17</definedName>
    <definedName name="Z_C39F923C_6CD3_45D8_86F8_6C4D806DDD7E_.wvu.PrintTitles" localSheetId="5" hidden="1">'Sch-2'!$13:$15</definedName>
    <definedName name="Z_C39F923C_6CD3_45D8_86F8_6C4D806DDD7E_.wvu.PrintTitles" localSheetId="6" hidden="1">'Sch-2 Dis'!$13:$15</definedName>
    <definedName name="Z_C39F923C_6CD3_45D8_86F8_6C4D806DDD7E_.wvu.PrintTitles" localSheetId="7" hidden="1">'Sch-3 '!$14:$16</definedName>
    <definedName name="Z_C39F923C_6CD3_45D8_86F8_6C4D806DDD7E_.wvu.PrintTitles" localSheetId="8" hidden="1">'Sch-4'!$3:$13</definedName>
    <definedName name="Z_C39F923C_6CD3_45D8_86F8_6C4D806DDD7E_.wvu.PrintTitles" localSheetId="9" hidden="1">'Sch-4 Dis'!$3:$13</definedName>
    <definedName name="Z_C39F923C_6CD3_45D8_86F8_6C4D806DDD7E_.wvu.PrintTitles" localSheetId="10" hidden="1">'Sch-5'!$3:$13</definedName>
    <definedName name="Z_C39F923C_6CD3_45D8_86F8_6C4D806DDD7E_.wvu.PrintTitles" localSheetId="11" hidden="1">'Sch-5 After Discount'!$3:$13</definedName>
    <definedName name="Z_C39F923C_6CD3_45D8_86F8_6C4D806DDD7E_.wvu.PrintTitles" localSheetId="12" hidden="1">'Sch-6'!$14:$14</definedName>
    <definedName name="Z_C39F923C_6CD3_45D8_86F8_6C4D806DDD7E_.wvu.PrintTitles" localSheetId="13" hidden="1">'Sch-6 Dis'!$14:$14</definedName>
    <definedName name="Z_C39F923C_6CD3_45D8_86F8_6C4D806DDD7E_.wvu.Rows" localSheetId="0" hidden="1">'Basic Data'!$11:$12</definedName>
    <definedName name="Z_C39F923C_6CD3_45D8_86F8_6C4D806DDD7E_.wvu.Rows" localSheetId="18" hidden="1">'Bid Form 2nd Envelope'!$23:$23</definedName>
    <definedName name="Z_C39F923C_6CD3_45D8_86F8_6C4D806DDD7E_.wvu.Rows" localSheetId="1" hidden="1">Cover!$7:$7,Cover!$10:$10</definedName>
    <definedName name="Z_C39F923C_6CD3_45D8_86F8_6C4D806DDD7E_.wvu.Rows" localSheetId="14" hidden="1">Discount!$21:$21,Discount!$27:$27</definedName>
    <definedName name="Z_C39F923C_6CD3_45D8_86F8_6C4D806DDD7E_.wvu.Rows" localSheetId="3" hidden="1">'Sch-1'!#REF!</definedName>
    <definedName name="Z_D39E83F3_4061_47C5_8153_10B7C21D208A_.wvu.Cols" localSheetId="14" hidden="1">Discount!$I:$O</definedName>
    <definedName name="Z_D39E83F3_4061_47C5_8153_10B7C21D208A_.wvu.Cols" localSheetId="3" hidden="1">'Sch-1'!#REF!,'Sch-1'!$Q:$U</definedName>
    <definedName name="Z_D39E83F3_4061_47C5_8153_10B7C21D208A_.wvu.Cols" localSheetId="4" hidden="1">'Sch-1 Dis'!$K:$K</definedName>
    <definedName name="Z_D39E83F3_4061_47C5_8153_10B7C21D208A_.wvu.Cols" localSheetId="5" hidden="1">'Sch-2'!$E:$E,'Sch-2'!$L:$M</definedName>
    <definedName name="Z_D39E83F3_4061_47C5_8153_10B7C21D208A_.wvu.Cols" localSheetId="7" hidden="1">'Sch-3 '!$Q:$AB</definedName>
    <definedName name="Z_D39E83F3_4061_47C5_8153_10B7C21D208A_.wvu.Cols" localSheetId="12" hidden="1">'Sch-6'!$L:$L</definedName>
    <definedName name="Z_D39E83F3_4061_47C5_8153_10B7C21D208A_.wvu.PrintArea" localSheetId="18" hidden="1">'Bid Form 2nd Envelope'!$A$1:$F$52</definedName>
    <definedName name="Z_D39E83F3_4061_47C5_8153_10B7C21D208A_.wvu.PrintArea" localSheetId="1" hidden="1">Cover!$B$1:$E$15</definedName>
    <definedName name="Z_D39E83F3_4061_47C5_8153_10B7C21D208A_.wvu.PrintArea" localSheetId="14" hidden="1">Discount!$A$2:$G$43</definedName>
    <definedName name="Z_D39E83F3_4061_47C5_8153_10B7C21D208A_.wvu.PrintArea" localSheetId="16" hidden="1">'Entry Tax'!$A$1:$E$16</definedName>
    <definedName name="Z_D39E83F3_4061_47C5_8153_10B7C21D208A_.wvu.PrintArea" localSheetId="2" hidden="1">'Names of Bidder'!$B$1:$D$22</definedName>
    <definedName name="Z_D39E83F3_4061_47C5_8153_10B7C21D208A_.wvu.PrintArea" localSheetId="15" hidden="1">Octroi!$A$1:$E$16</definedName>
    <definedName name="Z_D39E83F3_4061_47C5_8153_10B7C21D208A_.wvu.PrintArea" localSheetId="17" hidden="1">'Other Taxes &amp; Duties'!$A$1:$F$16</definedName>
    <definedName name="Z_D39E83F3_4061_47C5_8153_10B7C21D208A_.wvu.PrintArea" localSheetId="19" hidden="1">'Q &amp; C'!$A$1:$F$43</definedName>
    <definedName name="Z_D39E83F3_4061_47C5_8153_10B7C21D208A_.wvu.PrintArea" localSheetId="3" hidden="1">'Sch-1'!$A$1:$O$28</definedName>
    <definedName name="Z_D39E83F3_4061_47C5_8153_10B7C21D208A_.wvu.PrintArea" localSheetId="4" hidden="1">'Sch-1 Dis'!$A$1:$H$32</definedName>
    <definedName name="Z_D39E83F3_4061_47C5_8153_10B7C21D208A_.wvu.PrintArea" localSheetId="5" hidden="1">'Sch-2'!$A$1:$J$26</definedName>
    <definedName name="Z_D39E83F3_4061_47C5_8153_10B7C21D208A_.wvu.PrintArea" localSheetId="6" hidden="1">'Sch-2 Dis'!$A$1:$G$24</definedName>
    <definedName name="Z_D39E83F3_4061_47C5_8153_10B7C21D208A_.wvu.PrintArea" localSheetId="7" hidden="1">'Sch-3 '!$A$1:$P$27</definedName>
    <definedName name="Z_D39E83F3_4061_47C5_8153_10B7C21D208A_.wvu.PrintArea" localSheetId="8" hidden="1">'Sch-4'!$A$1:$E$24</definedName>
    <definedName name="Z_D39E83F3_4061_47C5_8153_10B7C21D208A_.wvu.PrintArea" localSheetId="9" hidden="1">'Sch-4 Dis'!$A$1:$E$44</definedName>
    <definedName name="Z_D39E83F3_4061_47C5_8153_10B7C21D208A_.wvu.PrintArea" localSheetId="10" hidden="1">'Sch-5'!$A$1:$D$27</definedName>
    <definedName name="Z_D39E83F3_4061_47C5_8153_10B7C21D208A_.wvu.PrintArea" localSheetId="11" hidden="1">'Sch-5 After Discount'!$A$1:$D$32</definedName>
    <definedName name="Z_D39E83F3_4061_47C5_8153_10B7C21D208A_.wvu.PrintArea" localSheetId="12" hidden="1">'Sch-6'!$A$1:$J$25</definedName>
    <definedName name="Z_D39E83F3_4061_47C5_8153_10B7C21D208A_.wvu.PrintArea" localSheetId="13" hidden="1">'Sch-6 Dis'!$A$1:$F$28</definedName>
    <definedName name="Z_D39E83F3_4061_47C5_8153_10B7C21D208A_.wvu.PrintArea" localSheetId="20" hidden="1">'T &amp; D'!$A$1:$E$12</definedName>
    <definedName name="Z_D39E83F3_4061_47C5_8153_10B7C21D208A_.wvu.PrintTitles" localSheetId="3" hidden="1">'Sch-1'!$15:$17</definedName>
    <definedName name="Z_D39E83F3_4061_47C5_8153_10B7C21D208A_.wvu.PrintTitles" localSheetId="4" hidden="1">'Sch-1 Dis'!$15:$17</definedName>
    <definedName name="Z_D39E83F3_4061_47C5_8153_10B7C21D208A_.wvu.PrintTitles" localSheetId="5" hidden="1">'Sch-2'!$13:$15</definedName>
    <definedName name="Z_D39E83F3_4061_47C5_8153_10B7C21D208A_.wvu.PrintTitles" localSheetId="6" hidden="1">'Sch-2 Dis'!$13:$15</definedName>
    <definedName name="Z_D39E83F3_4061_47C5_8153_10B7C21D208A_.wvu.PrintTitles" localSheetId="7" hidden="1">'Sch-3 '!$14:$16</definedName>
    <definedName name="Z_D39E83F3_4061_47C5_8153_10B7C21D208A_.wvu.PrintTitles" localSheetId="8" hidden="1">'Sch-4'!$3:$13</definedName>
    <definedName name="Z_D39E83F3_4061_47C5_8153_10B7C21D208A_.wvu.PrintTitles" localSheetId="9" hidden="1">'Sch-4 Dis'!$3:$13</definedName>
    <definedName name="Z_D39E83F3_4061_47C5_8153_10B7C21D208A_.wvu.PrintTitles" localSheetId="10" hidden="1">'Sch-5'!$3:$13</definedName>
    <definedName name="Z_D39E83F3_4061_47C5_8153_10B7C21D208A_.wvu.PrintTitles" localSheetId="11" hidden="1">'Sch-5 After Discount'!$3:$13</definedName>
    <definedName name="Z_D39E83F3_4061_47C5_8153_10B7C21D208A_.wvu.PrintTitles" localSheetId="12" hidden="1">'Sch-6'!$14:$14</definedName>
    <definedName name="Z_D39E83F3_4061_47C5_8153_10B7C21D208A_.wvu.PrintTitles" localSheetId="13" hidden="1">'Sch-6 Dis'!$14:$14</definedName>
    <definedName name="Z_D39E83F3_4061_47C5_8153_10B7C21D208A_.wvu.Rows" localSheetId="0" hidden="1">'Basic Data'!$11:$12</definedName>
    <definedName name="Z_D39E83F3_4061_47C5_8153_10B7C21D208A_.wvu.Rows" localSheetId="18" hidden="1">'Bid Form 2nd Envelope'!$23:$23</definedName>
    <definedName name="Z_D39E83F3_4061_47C5_8153_10B7C21D208A_.wvu.Rows" localSheetId="1" hidden="1">Cover!$7:$7,Cover!$10:$10</definedName>
    <definedName name="Z_D39E83F3_4061_47C5_8153_10B7C21D208A_.wvu.Rows" localSheetId="14" hidden="1">Discount!$19:$19,Discount!$21:$21,Discount!$25:$25,Discount!$27:$27</definedName>
    <definedName name="Z_D39E83F3_4061_47C5_8153_10B7C21D208A_.wvu.Rows" localSheetId="12" hidden="1">'Sch-6'!#REF!</definedName>
    <definedName name="Z_D545044E_B7FF_408B_A291_2187C526EC3D_.wvu.Cols" localSheetId="14" hidden="1">Discount!$I:$N</definedName>
    <definedName name="Z_D545044E_B7FF_408B_A291_2187C526EC3D_.wvu.Cols" localSheetId="3" hidden="1">'Sch-1'!$O:$O,'Sch-1'!$Q:$T,'Sch-1'!$V:$V</definedName>
    <definedName name="Z_D545044E_B7FF_408B_A291_2187C526EC3D_.wvu.Cols" localSheetId="4" hidden="1">'Sch-1 Dis'!$K:$K</definedName>
    <definedName name="Z_D545044E_B7FF_408B_A291_2187C526EC3D_.wvu.Cols" localSheetId="5" hidden="1">'Sch-2'!$L:$M</definedName>
    <definedName name="Z_D545044E_B7FF_408B_A291_2187C526EC3D_.wvu.Cols" localSheetId="7" hidden="1">'Sch-3 '!$Q:$AB</definedName>
    <definedName name="Z_D545044E_B7FF_408B_A291_2187C526EC3D_.wvu.Cols" localSheetId="12" hidden="1">'Sch-6'!$E:$E,'Sch-6'!$L:$L</definedName>
    <definedName name="Z_D545044E_B7FF_408B_A291_2187C526EC3D_.wvu.FilterData" localSheetId="3" hidden="1">'Sch-1'!#REF!</definedName>
    <definedName name="Z_D545044E_B7FF_408B_A291_2187C526EC3D_.wvu.PrintArea" localSheetId="18" hidden="1">'Bid Form 2nd Envelope'!$A$1:$F$52</definedName>
    <definedName name="Z_D545044E_B7FF_408B_A291_2187C526EC3D_.wvu.PrintArea" localSheetId="1" hidden="1">Cover!$B$1:$E$15</definedName>
    <definedName name="Z_D545044E_B7FF_408B_A291_2187C526EC3D_.wvu.PrintArea" localSheetId="14" hidden="1">Discount!$A$2:$G$43</definedName>
    <definedName name="Z_D545044E_B7FF_408B_A291_2187C526EC3D_.wvu.PrintArea" localSheetId="16" hidden="1">'Entry Tax'!$A$1:$E$16</definedName>
    <definedName name="Z_D545044E_B7FF_408B_A291_2187C526EC3D_.wvu.PrintArea" localSheetId="2" hidden="1">'Names of Bidder'!$B$1:$D$22</definedName>
    <definedName name="Z_D545044E_B7FF_408B_A291_2187C526EC3D_.wvu.PrintArea" localSheetId="15" hidden="1">Octroi!$A$1:$E$16</definedName>
    <definedName name="Z_D545044E_B7FF_408B_A291_2187C526EC3D_.wvu.PrintArea" localSheetId="17" hidden="1">'Other Taxes &amp; Duties'!$A$1:$F$16</definedName>
    <definedName name="Z_D545044E_B7FF_408B_A291_2187C526EC3D_.wvu.PrintArea" localSheetId="19" hidden="1">'Q &amp; C'!$A$1:$F$43</definedName>
    <definedName name="Z_D545044E_B7FF_408B_A291_2187C526EC3D_.wvu.PrintArea" localSheetId="3" hidden="1">'Sch-1'!$A$1:$O$28</definedName>
    <definedName name="Z_D545044E_B7FF_408B_A291_2187C526EC3D_.wvu.PrintArea" localSheetId="4" hidden="1">'Sch-1 Dis'!$A$1:$H$32</definedName>
    <definedName name="Z_D545044E_B7FF_408B_A291_2187C526EC3D_.wvu.PrintArea" localSheetId="5" hidden="1">'Sch-2'!$A$1:$J$26</definedName>
    <definedName name="Z_D545044E_B7FF_408B_A291_2187C526EC3D_.wvu.PrintArea" localSheetId="6" hidden="1">'Sch-2 Dis'!$A$1:$G$24</definedName>
    <definedName name="Z_D545044E_B7FF_408B_A291_2187C526EC3D_.wvu.PrintArea" localSheetId="7" hidden="1">'Sch-3 '!$A$1:$P$27</definedName>
    <definedName name="Z_D545044E_B7FF_408B_A291_2187C526EC3D_.wvu.PrintArea" localSheetId="8" hidden="1">'Sch-4'!$A$1:$E$24</definedName>
    <definedName name="Z_D545044E_B7FF_408B_A291_2187C526EC3D_.wvu.PrintArea" localSheetId="9" hidden="1">'Sch-4 Dis'!$A$1:$E$44</definedName>
    <definedName name="Z_D545044E_B7FF_408B_A291_2187C526EC3D_.wvu.PrintArea" localSheetId="10" hidden="1">'Sch-5'!$A$1:$D$27</definedName>
    <definedName name="Z_D545044E_B7FF_408B_A291_2187C526EC3D_.wvu.PrintArea" localSheetId="11" hidden="1">'Sch-5 After Discount'!$A$1:$D$32</definedName>
    <definedName name="Z_D545044E_B7FF_408B_A291_2187C526EC3D_.wvu.PrintArea" localSheetId="12" hidden="1">'Sch-6'!$A$1:$J$25</definedName>
    <definedName name="Z_D545044E_B7FF_408B_A291_2187C526EC3D_.wvu.PrintArea" localSheetId="13" hidden="1">'Sch-6 Dis'!$A$1:$F$28</definedName>
    <definedName name="Z_D545044E_B7FF_408B_A291_2187C526EC3D_.wvu.PrintArea" localSheetId="20" hidden="1">'T &amp; D'!$A$1:$E$12</definedName>
    <definedName name="Z_D545044E_B7FF_408B_A291_2187C526EC3D_.wvu.PrintTitles" localSheetId="3" hidden="1">'Sch-1'!$15:$17</definedName>
    <definedName name="Z_D545044E_B7FF_408B_A291_2187C526EC3D_.wvu.PrintTitles" localSheetId="4" hidden="1">'Sch-1 Dis'!$15:$17</definedName>
    <definedName name="Z_D545044E_B7FF_408B_A291_2187C526EC3D_.wvu.PrintTitles" localSheetId="5" hidden="1">'Sch-2'!$13:$15</definedName>
    <definedName name="Z_D545044E_B7FF_408B_A291_2187C526EC3D_.wvu.PrintTitles" localSheetId="6" hidden="1">'Sch-2 Dis'!$13:$15</definedName>
    <definedName name="Z_D545044E_B7FF_408B_A291_2187C526EC3D_.wvu.PrintTitles" localSheetId="7" hidden="1">'Sch-3 '!$14:$16</definedName>
    <definedName name="Z_D545044E_B7FF_408B_A291_2187C526EC3D_.wvu.PrintTitles" localSheetId="8" hidden="1">'Sch-4'!$3:$13</definedName>
    <definedName name="Z_D545044E_B7FF_408B_A291_2187C526EC3D_.wvu.PrintTitles" localSheetId="9" hidden="1">'Sch-4 Dis'!$3:$13</definedName>
    <definedName name="Z_D545044E_B7FF_408B_A291_2187C526EC3D_.wvu.PrintTitles" localSheetId="10" hidden="1">'Sch-5'!$3:$13</definedName>
    <definedName name="Z_D545044E_B7FF_408B_A291_2187C526EC3D_.wvu.PrintTitles" localSheetId="11" hidden="1">'Sch-5 After Discount'!$3:$13</definedName>
    <definedName name="Z_D545044E_B7FF_408B_A291_2187C526EC3D_.wvu.PrintTitles" localSheetId="12" hidden="1">'Sch-6'!$14:$14</definedName>
    <definedName name="Z_D545044E_B7FF_408B_A291_2187C526EC3D_.wvu.PrintTitles" localSheetId="13" hidden="1">'Sch-6 Dis'!$14:$14</definedName>
    <definedName name="Z_D545044E_B7FF_408B_A291_2187C526EC3D_.wvu.Rows" localSheetId="0" hidden="1">'Basic Data'!$11:$12</definedName>
    <definedName name="Z_D545044E_B7FF_408B_A291_2187C526EC3D_.wvu.Rows" localSheetId="18" hidden="1">'Bid Form 2nd Envelope'!$23:$23,'Bid Form 2nd Envelope'!$34:$34</definedName>
    <definedName name="Z_D545044E_B7FF_408B_A291_2187C526EC3D_.wvu.Rows" localSheetId="1" hidden="1">Cover!$7:$7,Cover!$10:$10</definedName>
    <definedName name="Z_D545044E_B7FF_408B_A291_2187C526EC3D_.wvu.Rows" localSheetId="14" hidden="1">Discount!$19:$19,Discount!$21:$21,Discount!$25:$25,Discount!$27:$27,Discount!$29:$33</definedName>
    <definedName name="Z_D545044E_B7FF_408B_A291_2187C526EC3D_.wvu.Rows" localSheetId="2" hidden="1">'Names of Bidder'!$6:$6</definedName>
    <definedName name="Z_D545044E_B7FF_408B_A291_2187C526EC3D_.wvu.Rows" localSheetId="12" hidden="1">'Sch-6'!$17:$22</definedName>
    <definedName name="Z_D963BE1A_1920_4E18_8F54_07F354CCE224_.wvu.Cols" localSheetId="14" hidden="1">Discount!$I:$O</definedName>
    <definedName name="Z_D963BE1A_1920_4E18_8F54_07F354CCE224_.wvu.Cols" localSheetId="3" hidden="1">'Sch-1'!$Q:$U</definedName>
    <definedName name="Z_D963BE1A_1920_4E18_8F54_07F354CCE224_.wvu.Cols" localSheetId="4" hidden="1">'Sch-1 Dis'!$K:$K</definedName>
    <definedName name="Z_D963BE1A_1920_4E18_8F54_07F354CCE224_.wvu.Cols" localSheetId="5" hidden="1">'Sch-2'!$L:$M</definedName>
    <definedName name="Z_D963BE1A_1920_4E18_8F54_07F354CCE224_.wvu.Cols" localSheetId="7" hidden="1">'Sch-3 '!$Q:$AB</definedName>
    <definedName name="Z_D963BE1A_1920_4E18_8F54_07F354CCE224_.wvu.Cols" localSheetId="12" hidden="1">'Sch-6'!$E:$E,'Sch-6'!$L:$L</definedName>
    <definedName name="Z_D963BE1A_1920_4E18_8F54_07F354CCE224_.wvu.PrintArea" localSheetId="18" hidden="1">'Bid Form 2nd Envelope'!$A$1:$F$52</definedName>
    <definedName name="Z_D963BE1A_1920_4E18_8F54_07F354CCE224_.wvu.PrintArea" localSheetId="1" hidden="1">Cover!$B$1:$E$15</definedName>
    <definedName name="Z_D963BE1A_1920_4E18_8F54_07F354CCE224_.wvu.PrintArea" localSheetId="14" hidden="1">Discount!$A$2:$G$43</definedName>
    <definedName name="Z_D963BE1A_1920_4E18_8F54_07F354CCE224_.wvu.PrintArea" localSheetId="16" hidden="1">'Entry Tax'!$A$1:$E$16</definedName>
    <definedName name="Z_D963BE1A_1920_4E18_8F54_07F354CCE224_.wvu.PrintArea" localSheetId="2" hidden="1">'Names of Bidder'!$B$1:$D$22</definedName>
    <definedName name="Z_D963BE1A_1920_4E18_8F54_07F354CCE224_.wvu.PrintArea" localSheetId="15" hidden="1">Octroi!$A$1:$E$16</definedName>
    <definedName name="Z_D963BE1A_1920_4E18_8F54_07F354CCE224_.wvu.PrintArea" localSheetId="17" hidden="1">'Other Taxes &amp; Duties'!$A$1:$F$16</definedName>
    <definedName name="Z_D963BE1A_1920_4E18_8F54_07F354CCE224_.wvu.PrintArea" localSheetId="19" hidden="1">'Q &amp; C'!$A$1:$F$43</definedName>
    <definedName name="Z_D963BE1A_1920_4E18_8F54_07F354CCE224_.wvu.PrintArea" localSheetId="3" hidden="1">'Sch-1'!$A$1:$O$28</definedName>
    <definedName name="Z_D963BE1A_1920_4E18_8F54_07F354CCE224_.wvu.PrintArea" localSheetId="4" hidden="1">'Sch-1 Dis'!$A$1:$H$32</definedName>
    <definedName name="Z_D963BE1A_1920_4E18_8F54_07F354CCE224_.wvu.PrintArea" localSheetId="5" hidden="1">'Sch-2'!$A$1:$J$26</definedName>
    <definedName name="Z_D963BE1A_1920_4E18_8F54_07F354CCE224_.wvu.PrintArea" localSheetId="6" hidden="1">'Sch-2 Dis'!$A$1:$G$24</definedName>
    <definedName name="Z_D963BE1A_1920_4E18_8F54_07F354CCE224_.wvu.PrintArea" localSheetId="7" hidden="1">'Sch-3 '!$A$1:$P$27</definedName>
    <definedName name="Z_D963BE1A_1920_4E18_8F54_07F354CCE224_.wvu.PrintArea" localSheetId="8" hidden="1">'Sch-4'!$A$1:$E$24</definedName>
    <definedName name="Z_D963BE1A_1920_4E18_8F54_07F354CCE224_.wvu.PrintArea" localSheetId="9" hidden="1">'Sch-4 Dis'!$A$1:$E$44</definedName>
    <definedName name="Z_D963BE1A_1920_4E18_8F54_07F354CCE224_.wvu.PrintArea" localSheetId="10" hidden="1">'Sch-5'!$A$1:$D$27</definedName>
    <definedName name="Z_D963BE1A_1920_4E18_8F54_07F354CCE224_.wvu.PrintArea" localSheetId="11" hidden="1">'Sch-5 After Discount'!$A$1:$D$32</definedName>
    <definedName name="Z_D963BE1A_1920_4E18_8F54_07F354CCE224_.wvu.PrintArea" localSheetId="12" hidden="1">'Sch-6'!$A$1:$J$25</definedName>
    <definedName name="Z_D963BE1A_1920_4E18_8F54_07F354CCE224_.wvu.PrintArea" localSheetId="13" hidden="1">'Sch-6 Dis'!$A$1:$F$28</definedName>
    <definedName name="Z_D963BE1A_1920_4E18_8F54_07F354CCE224_.wvu.PrintArea" localSheetId="20" hidden="1">'T &amp; D'!$A$1:$E$12</definedName>
    <definedName name="Z_D963BE1A_1920_4E18_8F54_07F354CCE224_.wvu.PrintTitles" localSheetId="3" hidden="1">'Sch-1'!$15:$17</definedName>
    <definedName name="Z_D963BE1A_1920_4E18_8F54_07F354CCE224_.wvu.PrintTitles" localSheetId="4" hidden="1">'Sch-1 Dis'!$15:$17</definedName>
    <definedName name="Z_D963BE1A_1920_4E18_8F54_07F354CCE224_.wvu.PrintTitles" localSheetId="5" hidden="1">'Sch-2'!$13:$15</definedName>
    <definedName name="Z_D963BE1A_1920_4E18_8F54_07F354CCE224_.wvu.PrintTitles" localSheetId="6" hidden="1">'Sch-2 Dis'!$13:$15</definedName>
    <definedName name="Z_D963BE1A_1920_4E18_8F54_07F354CCE224_.wvu.PrintTitles" localSheetId="7" hidden="1">'Sch-3 '!$14:$16</definedName>
    <definedName name="Z_D963BE1A_1920_4E18_8F54_07F354CCE224_.wvu.PrintTitles" localSheetId="8" hidden="1">'Sch-4'!$3:$13</definedName>
    <definedName name="Z_D963BE1A_1920_4E18_8F54_07F354CCE224_.wvu.PrintTitles" localSheetId="9" hidden="1">'Sch-4 Dis'!$3:$13</definedName>
    <definedName name="Z_D963BE1A_1920_4E18_8F54_07F354CCE224_.wvu.PrintTitles" localSheetId="10" hidden="1">'Sch-5'!$3:$13</definedName>
    <definedName name="Z_D963BE1A_1920_4E18_8F54_07F354CCE224_.wvu.PrintTitles" localSheetId="11" hidden="1">'Sch-5 After Discount'!$3:$13</definedName>
    <definedName name="Z_D963BE1A_1920_4E18_8F54_07F354CCE224_.wvu.PrintTitles" localSheetId="12" hidden="1">'Sch-6'!$14:$14</definedName>
    <definedName name="Z_D963BE1A_1920_4E18_8F54_07F354CCE224_.wvu.PrintTitles" localSheetId="13" hidden="1">'Sch-6 Dis'!$14:$14</definedName>
    <definedName name="Z_D963BE1A_1920_4E18_8F54_07F354CCE224_.wvu.Rows" localSheetId="0" hidden="1">'Basic Data'!$11:$12</definedName>
    <definedName name="Z_D963BE1A_1920_4E18_8F54_07F354CCE224_.wvu.Rows" localSheetId="18" hidden="1">'Bid Form 2nd Envelope'!$23:$23</definedName>
    <definedName name="Z_D963BE1A_1920_4E18_8F54_07F354CCE224_.wvu.Rows" localSheetId="1" hidden="1">Cover!$7:$7,Cover!$10:$10</definedName>
    <definedName name="Z_D963BE1A_1920_4E18_8F54_07F354CCE224_.wvu.Rows" localSheetId="14" hidden="1">Discount!$19:$19,Discount!$21:$21,Discount!$25:$25,Discount!$27:$27,Discount!$29:$33</definedName>
    <definedName name="Z_D963BE1A_1920_4E18_8F54_07F354CCE224_.wvu.Rows" localSheetId="2" hidden="1">'Names of Bidder'!$6:$6</definedName>
    <definedName name="Z_D963BE1A_1920_4E18_8F54_07F354CCE224_.wvu.Rows" localSheetId="12" hidden="1">'Sch-6'!$17:$22</definedName>
    <definedName name="Z_E95B21C1_D936_4435_AF6F_90CF0B6A7506_.wvu.Cols" localSheetId="14" hidden="1">Discount!$I:$P</definedName>
    <definedName name="Z_E95B21C1_D936_4435_AF6F_90CF0B6A7506_.wvu.Cols" localSheetId="3" hidden="1">'Sch-1'!$Q:$U</definedName>
    <definedName name="Z_E95B21C1_D936_4435_AF6F_90CF0B6A7506_.wvu.Cols" localSheetId="4" hidden="1">'Sch-1 Dis'!$K:$K</definedName>
    <definedName name="Z_E95B21C1_D936_4435_AF6F_90CF0B6A7506_.wvu.Cols" localSheetId="5" hidden="1">'Sch-2'!$L:$M</definedName>
    <definedName name="Z_E95B21C1_D936_4435_AF6F_90CF0B6A7506_.wvu.Cols" localSheetId="12" hidden="1">'Sch-6'!$L:$L</definedName>
    <definedName name="Z_E95B21C1_D936_4435_AF6F_90CF0B6A7506_.wvu.PrintArea" localSheetId="18" hidden="1">'Bid Form 2nd Envelope'!$A$1:$F$52</definedName>
    <definedName name="Z_E95B21C1_D936_4435_AF6F_90CF0B6A7506_.wvu.PrintArea" localSheetId="1" hidden="1">Cover!$B$1:$E$15</definedName>
    <definedName name="Z_E95B21C1_D936_4435_AF6F_90CF0B6A7506_.wvu.PrintArea" localSheetId="14" hidden="1">Discount!$A$2:$G$43</definedName>
    <definedName name="Z_E95B21C1_D936_4435_AF6F_90CF0B6A7506_.wvu.PrintArea" localSheetId="16" hidden="1">'Entry Tax'!$A$1:$E$16</definedName>
    <definedName name="Z_E95B21C1_D936_4435_AF6F_90CF0B6A7506_.wvu.PrintArea" localSheetId="2" hidden="1">'Names of Bidder'!$B$1:$D$22</definedName>
    <definedName name="Z_E95B21C1_D936_4435_AF6F_90CF0B6A7506_.wvu.PrintArea" localSheetId="15" hidden="1">Octroi!$A$1:$E$16</definedName>
    <definedName name="Z_E95B21C1_D936_4435_AF6F_90CF0B6A7506_.wvu.PrintArea" localSheetId="17" hidden="1">'Other Taxes &amp; Duties'!$A$1:$F$16</definedName>
    <definedName name="Z_E95B21C1_D936_4435_AF6F_90CF0B6A7506_.wvu.PrintArea" localSheetId="19" hidden="1">'Q &amp; C'!$A$1:$F$43</definedName>
    <definedName name="Z_E95B21C1_D936_4435_AF6F_90CF0B6A7506_.wvu.PrintArea" localSheetId="3" hidden="1">'Sch-1'!$A$1:$O$30</definedName>
    <definedName name="Z_E95B21C1_D936_4435_AF6F_90CF0B6A7506_.wvu.PrintArea" localSheetId="4" hidden="1">'Sch-1 Dis'!$A$1:$H$32</definedName>
    <definedName name="Z_E95B21C1_D936_4435_AF6F_90CF0B6A7506_.wvu.PrintArea" localSheetId="5" hidden="1">'Sch-2'!$A$1:$J$26</definedName>
    <definedName name="Z_E95B21C1_D936_4435_AF6F_90CF0B6A7506_.wvu.PrintArea" localSheetId="6" hidden="1">'Sch-2 Dis'!$A$1:$G$24</definedName>
    <definedName name="Z_E95B21C1_D936_4435_AF6F_90CF0B6A7506_.wvu.PrintArea" localSheetId="7" hidden="1">'Sch-3 '!$A$1:$P$27</definedName>
    <definedName name="Z_E95B21C1_D936_4435_AF6F_90CF0B6A7506_.wvu.PrintArea" localSheetId="8" hidden="1">'Sch-4'!$A$1:$E$24</definedName>
    <definedName name="Z_E95B21C1_D936_4435_AF6F_90CF0B6A7506_.wvu.PrintArea" localSheetId="9" hidden="1">'Sch-4 Dis'!$A$1:$E$44</definedName>
    <definedName name="Z_E95B21C1_D936_4435_AF6F_90CF0B6A7506_.wvu.PrintArea" localSheetId="10" hidden="1">'Sch-5'!$A$1:$D$28</definedName>
    <definedName name="Z_E95B21C1_D936_4435_AF6F_90CF0B6A7506_.wvu.PrintArea" localSheetId="11" hidden="1">'Sch-5 After Discount'!$A$1:$D$32</definedName>
    <definedName name="Z_E95B21C1_D936_4435_AF6F_90CF0B6A7506_.wvu.PrintArea" localSheetId="12" hidden="1">'Sch-6'!$A$1:$J$25</definedName>
    <definedName name="Z_E95B21C1_D936_4435_AF6F_90CF0B6A7506_.wvu.PrintArea" localSheetId="13" hidden="1">'Sch-6 Dis'!$A$1:$F$28</definedName>
    <definedName name="Z_E95B21C1_D936_4435_AF6F_90CF0B6A7506_.wvu.PrintArea" localSheetId="20" hidden="1">'T &amp; D'!$A$1:$E$12</definedName>
    <definedName name="Z_E95B21C1_D936_4435_AF6F_90CF0B6A7506_.wvu.PrintTitles" localSheetId="3" hidden="1">'Sch-1'!$15:$17</definedName>
    <definedName name="Z_E95B21C1_D936_4435_AF6F_90CF0B6A7506_.wvu.PrintTitles" localSheetId="4" hidden="1">'Sch-1 Dis'!$15:$17</definedName>
    <definedName name="Z_E95B21C1_D936_4435_AF6F_90CF0B6A7506_.wvu.PrintTitles" localSheetId="5" hidden="1">'Sch-2'!$13:$15</definedName>
    <definedName name="Z_E95B21C1_D936_4435_AF6F_90CF0B6A7506_.wvu.PrintTitles" localSheetId="6" hidden="1">'Sch-2 Dis'!$13:$15</definedName>
    <definedName name="Z_E95B21C1_D936_4435_AF6F_90CF0B6A7506_.wvu.PrintTitles" localSheetId="7" hidden="1">'Sch-3 '!$14:$16</definedName>
    <definedName name="Z_E95B21C1_D936_4435_AF6F_90CF0B6A7506_.wvu.PrintTitles" localSheetId="8" hidden="1">'Sch-4'!$3:$13</definedName>
    <definedName name="Z_E95B21C1_D936_4435_AF6F_90CF0B6A7506_.wvu.PrintTitles" localSheetId="9" hidden="1">'Sch-4 Dis'!$3:$13</definedName>
    <definedName name="Z_E95B21C1_D936_4435_AF6F_90CF0B6A7506_.wvu.PrintTitles" localSheetId="10" hidden="1">'Sch-5'!$3:$13</definedName>
    <definedName name="Z_E95B21C1_D936_4435_AF6F_90CF0B6A7506_.wvu.PrintTitles" localSheetId="11" hidden="1">'Sch-5 After Discount'!$3:$13</definedName>
    <definedName name="Z_E95B21C1_D936_4435_AF6F_90CF0B6A7506_.wvu.PrintTitles" localSheetId="12" hidden="1">'Sch-6'!$14:$14</definedName>
    <definedName name="Z_E95B21C1_D936_4435_AF6F_90CF0B6A7506_.wvu.PrintTitles" localSheetId="13" hidden="1">'Sch-6 Dis'!$14:$14</definedName>
    <definedName name="Z_E95B21C1_D936_4435_AF6F_90CF0B6A7506_.wvu.Rows" localSheetId="0" hidden="1">'Basic Data'!$11:$12</definedName>
    <definedName name="Z_E95B21C1_D936_4435_AF6F_90CF0B6A7506_.wvu.Rows" localSheetId="18" hidden="1">'Bid Form 2nd Envelope'!$23:$23</definedName>
    <definedName name="Z_E95B21C1_D936_4435_AF6F_90CF0B6A7506_.wvu.Rows" localSheetId="1" hidden="1">Cover!$7:$7,Cover!$10:$10</definedName>
    <definedName name="Z_E95B21C1_D936_4435_AF6F_90CF0B6A7506_.wvu.Rows" localSheetId="14" hidden="1">Discount!$21:$21,Discount!$27:$27</definedName>
    <definedName name="Z_E95B21C1_D936_4435_AF6F_90CF0B6A7506_.wvu.Rows" localSheetId="3" hidden="1">'Sch-1'!#REF!</definedName>
    <definedName name="Z_EF525F2E_18DE_47FD_A864_6F2A2CA91061_.wvu.Cols" localSheetId="14" hidden="1">Discount!$I:$O</definedName>
    <definedName name="Z_EF525F2E_18DE_47FD_A864_6F2A2CA91061_.wvu.Cols" localSheetId="3" hidden="1">'Sch-1'!$Q:$U</definedName>
    <definedName name="Z_EF525F2E_18DE_47FD_A864_6F2A2CA91061_.wvu.Cols" localSheetId="4" hidden="1">'Sch-1 Dis'!$K:$K</definedName>
    <definedName name="Z_EF525F2E_18DE_47FD_A864_6F2A2CA91061_.wvu.Cols" localSheetId="5" hidden="1">'Sch-2'!$L:$M</definedName>
    <definedName name="Z_EF525F2E_18DE_47FD_A864_6F2A2CA91061_.wvu.Cols" localSheetId="12" hidden="1">'Sch-6'!$L:$L</definedName>
    <definedName name="Z_EF525F2E_18DE_47FD_A864_6F2A2CA91061_.wvu.PrintArea" localSheetId="18" hidden="1">'Bid Form 2nd Envelope'!$A$1:$F$52</definedName>
    <definedName name="Z_EF525F2E_18DE_47FD_A864_6F2A2CA91061_.wvu.PrintArea" localSheetId="1" hidden="1">Cover!$B$1:$E$15</definedName>
    <definedName name="Z_EF525F2E_18DE_47FD_A864_6F2A2CA91061_.wvu.PrintArea" localSheetId="14" hidden="1">Discount!$A$2:$G$43</definedName>
    <definedName name="Z_EF525F2E_18DE_47FD_A864_6F2A2CA91061_.wvu.PrintArea" localSheetId="16" hidden="1">'Entry Tax'!$A$1:$E$16</definedName>
    <definedName name="Z_EF525F2E_18DE_47FD_A864_6F2A2CA91061_.wvu.PrintArea" localSheetId="2" hidden="1">'Names of Bidder'!$B$1:$D$22</definedName>
    <definedName name="Z_EF525F2E_18DE_47FD_A864_6F2A2CA91061_.wvu.PrintArea" localSheetId="15" hidden="1">Octroi!$A$1:$E$16</definedName>
    <definedName name="Z_EF525F2E_18DE_47FD_A864_6F2A2CA91061_.wvu.PrintArea" localSheetId="17" hidden="1">'Other Taxes &amp; Duties'!$A$1:$F$16</definedName>
    <definedName name="Z_EF525F2E_18DE_47FD_A864_6F2A2CA91061_.wvu.PrintArea" localSheetId="19" hidden="1">'Q &amp; C'!$A$1:$F$43</definedName>
    <definedName name="Z_EF525F2E_18DE_47FD_A864_6F2A2CA91061_.wvu.PrintArea" localSheetId="3" hidden="1">'Sch-1'!$A$1:$O$30</definedName>
    <definedName name="Z_EF525F2E_18DE_47FD_A864_6F2A2CA91061_.wvu.PrintArea" localSheetId="4" hidden="1">'Sch-1 Dis'!$A$1:$H$32</definedName>
    <definedName name="Z_EF525F2E_18DE_47FD_A864_6F2A2CA91061_.wvu.PrintArea" localSheetId="5" hidden="1">'Sch-2'!$A$1:$J$26</definedName>
    <definedName name="Z_EF525F2E_18DE_47FD_A864_6F2A2CA91061_.wvu.PrintArea" localSheetId="6" hidden="1">'Sch-2 Dis'!$A$1:$G$24</definedName>
    <definedName name="Z_EF525F2E_18DE_47FD_A864_6F2A2CA91061_.wvu.PrintArea" localSheetId="7" hidden="1">'Sch-3 '!$A$1:$P$27</definedName>
    <definedName name="Z_EF525F2E_18DE_47FD_A864_6F2A2CA91061_.wvu.PrintArea" localSheetId="8" hidden="1">'Sch-4'!$A$1:$E$24</definedName>
    <definedName name="Z_EF525F2E_18DE_47FD_A864_6F2A2CA91061_.wvu.PrintArea" localSheetId="9" hidden="1">'Sch-4 Dis'!$A$1:$E$44</definedName>
    <definedName name="Z_EF525F2E_18DE_47FD_A864_6F2A2CA91061_.wvu.PrintArea" localSheetId="10" hidden="1">'Sch-5'!$A$1:$D$28</definedName>
    <definedName name="Z_EF525F2E_18DE_47FD_A864_6F2A2CA91061_.wvu.PrintArea" localSheetId="11" hidden="1">'Sch-5 After Discount'!$A$1:$D$32</definedName>
    <definedName name="Z_EF525F2E_18DE_47FD_A864_6F2A2CA91061_.wvu.PrintArea" localSheetId="12" hidden="1">'Sch-6'!$A$1:$J$25</definedName>
    <definedName name="Z_EF525F2E_18DE_47FD_A864_6F2A2CA91061_.wvu.PrintArea" localSheetId="13" hidden="1">'Sch-6 Dis'!$A$1:$F$28</definedName>
    <definedName name="Z_EF525F2E_18DE_47FD_A864_6F2A2CA91061_.wvu.PrintArea" localSheetId="20" hidden="1">'T &amp; D'!$A$1:$E$12</definedName>
    <definedName name="Z_EF525F2E_18DE_47FD_A864_6F2A2CA91061_.wvu.PrintTitles" localSheetId="3" hidden="1">'Sch-1'!$15:$17</definedName>
    <definedName name="Z_EF525F2E_18DE_47FD_A864_6F2A2CA91061_.wvu.PrintTitles" localSheetId="4" hidden="1">'Sch-1 Dis'!$15:$17</definedName>
    <definedName name="Z_EF525F2E_18DE_47FD_A864_6F2A2CA91061_.wvu.PrintTitles" localSheetId="5" hidden="1">'Sch-2'!$13:$15</definedName>
    <definedName name="Z_EF525F2E_18DE_47FD_A864_6F2A2CA91061_.wvu.PrintTitles" localSheetId="6" hidden="1">'Sch-2 Dis'!$13:$15</definedName>
    <definedName name="Z_EF525F2E_18DE_47FD_A864_6F2A2CA91061_.wvu.PrintTitles" localSheetId="7" hidden="1">'Sch-3 '!$14:$16</definedName>
    <definedName name="Z_EF525F2E_18DE_47FD_A864_6F2A2CA91061_.wvu.PrintTitles" localSheetId="8" hidden="1">'Sch-4'!$3:$13</definedName>
    <definedName name="Z_EF525F2E_18DE_47FD_A864_6F2A2CA91061_.wvu.PrintTitles" localSheetId="9" hidden="1">'Sch-4 Dis'!$3:$13</definedName>
    <definedName name="Z_EF525F2E_18DE_47FD_A864_6F2A2CA91061_.wvu.PrintTitles" localSheetId="10" hidden="1">'Sch-5'!$3:$13</definedName>
    <definedName name="Z_EF525F2E_18DE_47FD_A864_6F2A2CA91061_.wvu.PrintTitles" localSheetId="11" hidden="1">'Sch-5 After Discount'!$3:$13</definedName>
    <definedName name="Z_EF525F2E_18DE_47FD_A864_6F2A2CA91061_.wvu.PrintTitles" localSheetId="12" hidden="1">'Sch-6'!$14:$14</definedName>
    <definedName name="Z_EF525F2E_18DE_47FD_A864_6F2A2CA91061_.wvu.PrintTitles" localSheetId="13" hidden="1">'Sch-6 Dis'!$14:$14</definedName>
    <definedName name="Z_EF525F2E_18DE_47FD_A864_6F2A2CA91061_.wvu.Rows" localSheetId="0" hidden="1">'Basic Data'!$11:$12</definedName>
    <definedName name="Z_EF525F2E_18DE_47FD_A864_6F2A2CA91061_.wvu.Rows" localSheetId="18" hidden="1">'Bid Form 2nd Envelope'!$23:$23</definedName>
    <definedName name="Z_EF525F2E_18DE_47FD_A864_6F2A2CA91061_.wvu.Rows" localSheetId="1" hidden="1">Cover!$7:$7,Cover!$10:$10</definedName>
    <definedName name="Z_EF525F2E_18DE_47FD_A864_6F2A2CA91061_.wvu.Rows" localSheetId="14" hidden="1">Discount!$19:$19,Discount!$21:$21,Discount!$25:$25,Discount!$27:$27,Discount!$32:$33</definedName>
    <definedName name="Z_EF525F2E_18DE_47FD_A864_6F2A2CA91061_.wvu.Rows" localSheetId="3" hidden="1">'Sch-1'!#REF!</definedName>
    <definedName name="Z_EF525F2E_18DE_47FD_A864_6F2A2CA91061_.wvu.Rows" localSheetId="5" hidden="1">'Sch-2'!#REF!</definedName>
    <definedName name="Z_EF525F2E_18DE_47FD_A864_6F2A2CA91061_.wvu.Rows" localSheetId="12" hidden="1">'Sch-6'!$16:$20</definedName>
    <definedName name="Z_EFF9997F_F423_457E_8339_C5D06689EC0D_.wvu.Cols" localSheetId="14" hidden="1">Discount!$I:$O</definedName>
    <definedName name="Z_EFF9997F_F423_457E_8339_C5D06689EC0D_.wvu.Cols" localSheetId="3" hidden="1">'Sch-1'!$Q:$U</definedName>
    <definedName name="Z_EFF9997F_F423_457E_8339_C5D06689EC0D_.wvu.Cols" localSheetId="4" hidden="1">'Sch-1 Dis'!$K:$K</definedName>
    <definedName name="Z_EFF9997F_F423_457E_8339_C5D06689EC0D_.wvu.Cols" localSheetId="5" hidden="1">'Sch-2'!$L:$M</definedName>
    <definedName name="Z_EFF9997F_F423_457E_8339_C5D06689EC0D_.wvu.Cols" localSheetId="7" hidden="1">'Sch-3 '!$Q:$AB</definedName>
    <definedName name="Z_EFF9997F_F423_457E_8339_C5D06689EC0D_.wvu.Cols" localSheetId="12" hidden="1">'Sch-6'!$L:$L</definedName>
    <definedName name="Z_EFF9997F_F423_457E_8339_C5D06689EC0D_.wvu.PrintArea" localSheetId="18" hidden="1">'Bid Form 2nd Envelope'!$A$1:$F$52</definedName>
    <definedName name="Z_EFF9997F_F423_457E_8339_C5D06689EC0D_.wvu.PrintArea" localSheetId="1" hidden="1">Cover!$B$1:$E$15</definedName>
    <definedName name="Z_EFF9997F_F423_457E_8339_C5D06689EC0D_.wvu.PrintArea" localSheetId="14" hidden="1">Discount!$A$2:$G$43</definedName>
    <definedName name="Z_EFF9997F_F423_457E_8339_C5D06689EC0D_.wvu.PrintArea" localSheetId="16" hidden="1">'Entry Tax'!$A$1:$E$16</definedName>
    <definedName name="Z_EFF9997F_F423_457E_8339_C5D06689EC0D_.wvu.PrintArea" localSheetId="2" hidden="1">'Names of Bidder'!$B$1:$D$22</definedName>
    <definedName name="Z_EFF9997F_F423_457E_8339_C5D06689EC0D_.wvu.PrintArea" localSheetId="15" hidden="1">Octroi!$A$1:$E$16</definedName>
    <definedName name="Z_EFF9997F_F423_457E_8339_C5D06689EC0D_.wvu.PrintArea" localSheetId="17" hidden="1">'Other Taxes &amp; Duties'!$A$1:$F$16</definedName>
    <definedName name="Z_EFF9997F_F423_457E_8339_C5D06689EC0D_.wvu.PrintArea" localSheetId="19" hidden="1">'Q &amp; C'!$A$1:$F$43</definedName>
    <definedName name="Z_EFF9997F_F423_457E_8339_C5D06689EC0D_.wvu.PrintArea" localSheetId="3" hidden="1">'Sch-1'!$A$1:$O$28</definedName>
    <definedName name="Z_EFF9997F_F423_457E_8339_C5D06689EC0D_.wvu.PrintArea" localSheetId="4" hidden="1">'Sch-1 Dis'!$A$1:$H$32</definedName>
    <definedName name="Z_EFF9997F_F423_457E_8339_C5D06689EC0D_.wvu.PrintArea" localSheetId="5" hidden="1">'Sch-2'!$A$1:$J$26</definedName>
    <definedName name="Z_EFF9997F_F423_457E_8339_C5D06689EC0D_.wvu.PrintArea" localSheetId="6" hidden="1">'Sch-2 Dis'!$A$1:$G$24</definedName>
    <definedName name="Z_EFF9997F_F423_457E_8339_C5D06689EC0D_.wvu.PrintArea" localSheetId="7" hidden="1">'Sch-3 '!$A$1:$P$27</definedName>
    <definedName name="Z_EFF9997F_F423_457E_8339_C5D06689EC0D_.wvu.PrintArea" localSheetId="8" hidden="1">'Sch-4'!$A$1:$E$24</definedName>
    <definedName name="Z_EFF9997F_F423_457E_8339_C5D06689EC0D_.wvu.PrintArea" localSheetId="9" hidden="1">'Sch-4 Dis'!$A$1:$E$44</definedName>
    <definedName name="Z_EFF9997F_F423_457E_8339_C5D06689EC0D_.wvu.PrintArea" localSheetId="10" hidden="1">'Sch-5'!$A$1:$D$27</definedName>
    <definedName name="Z_EFF9997F_F423_457E_8339_C5D06689EC0D_.wvu.PrintArea" localSheetId="11" hidden="1">'Sch-5 After Discount'!$A$1:$D$32</definedName>
    <definedName name="Z_EFF9997F_F423_457E_8339_C5D06689EC0D_.wvu.PrintArea" localSheetId="12" hidden="1">'Sch-6'!$A$1:$J$25</definedName>
    <definedName name="Z_EFF9997F_F423_457E_8339_C5D06689EC0D_.wvu.PrintArea" localSheetId="13" hidden="1">'Sch-6 Dis'!$A$1:$F$28</definedName>
    <definedName name="Z_EFF9997F_F423_457E_8339_C5D06689EC0D_.wvu.PrintArea" localSheetId="20" hidden="1">'T &amp; D'!$A$1:$E$12</definedName>
    <definedName name="Z_EFF9997F_F423_457E_8339_C5D06689EC0D_.wvu.PrintTitles" localSheetId="3" hidden="1">'Sch-1'!$15:$17</definedName>
    <definedName name="Z_EFF9997F_F423_457E_8339_C5D06689EC0D_.wvu.PrintTitles" localSheetId="4" hidden="1">'Sch-1 Dis'!$15:$17</definedName>
    <definedName name="Z_EFF9997F_F423_457E_8339_C5D06689EC0D_.wvu.PrintTitles" localSheetId="5" hidden="1">'Sch-2'!$13:$15</definedName>
    <definedName name="Z_EFF9997F_F423_457E_8339_C5D06689EC0D_.wvu.PrintTitles" localSheetId="6" hidden="1">'Sch-2 Dis'!$13:$15</definedName>
    <definedName name="Z_EFF9997F_F423_457E_8339_C5D06689EC0D_.wvu.PrintTitles" localSheetId="7" hidden="1">'Sch-3 '!$14:$16</definedName>
    <definedName name="Z_EFF9997F_F423_457E_8339_C5D06689EC0D_.wvu.PrintTitles" localSheetId="8" hidden="1">'Sch-4'!$3:$13</definedName>
    <definedName name="Z_EFF9997F_F423_457E_8339_C5D06689EC0D_.wvu.PrintTitles" localSheetId="9" hidden="1">'Sch-4 Dis'!$3:$13</definedName>
    <definedName name="Z_EFF9997F_F423_457E_8339_C5D06689EC0D_.wvu.PrintTitles" localSheetId="10" hidden="1">'Sch-5'!$3:$13</definedName>
    <definedName name="Z_EFF9997F_F423_457E_8339_C5D06689EC0D_.wvu.PrintTitles" localSheetId="11" hidden="1">'Sch-5 After Discount'!$3:$13</definedName>
    <definedName name="Z_EFF9997F_F423_457E_8339_C5D06689EC0D_.wvu.PrintTitles" localSheetId="12" hidden="1">'Sch-6'!$14:$14</definedName>
    <definedName name="Z_EFF9997F_F423_457E_8339_C5D06689EC0D_.wvu.PrintTitles" localSheetId="13" hidden="1">'Sch-6 Dis'!$14:$14</definedName>
    <definedName name="Z_EFF9997F_F423_457E_8339_C5D06689EC0D_.wvu.Rows" localSheetId="0" hidden="1">'Basic Data'!$11:$12</definedName>
    <definedName name="Z_EFF9997F_F423_457E_8339_C5D06689EC0D_.wvu.Rows" localSheetId="18" hidden="1">'Bid Form 2nd Envelope'!$23:$23</definedName>
    <definedName name="Z_EFF9997F_F423_457E_8339_C5D06689EC0D_.wvu.Rows" localSheetId="1" hidden="1">Cover!$7:$7,Cover!$10:$10</definedName>
    <definedName name="Z_EFF9997F_F423_457E_8339_C5D06689EC0D_.wvu.Rows" localSheetId="14" hidden="1">Discount!$19:$19,Discount!$21:$21,Discount!$25:$25,Discount!$27:$27</definedName>
    <definedName name="Z_EFF9997F_F423_457E_8339_C5D06689EC0D_.wvu.Rows" localSheetId="12" hidden="1">'Sch-6'!#REF!</definedName>
    <definedName name="Z_FA8C7114_2E15_4727_B4B0_927BCE12D1A6_.wvu.Cols" localSheetId="14" hidden="1">Discount!$I:$O</definedName>
    <definedName name="Z_FA8C7114_2E15_4727_B4B0_927BCE12D1A6_.wvu.Cols" localSheetId="3" hidden="1">'Sch-1'!$O:$X</definedName>
    <definedName name="Z_FA8C7114_2E15_4727_B4B0_927BCE12D1A6_.wvu.Cols" localSheetId="4" hidden="1">'Sch-1 Dis'!$K:$K</definedName>
    <definedName name="Z_FA8C7114_2E15_4727_B4B0_927BCE12D1A6_.wvu.Cols" localSheetId="5" hidden="1">'Sch-2'!$L:$M</definedName>
    <definedName name="Z_FA8C7114_2E15_4727_B4B0_927BCE12D1A6_.wvu.Cols" localSheetId="7" hidden="1">'Sch-3 '!$Q:$AB</definedName>
    <definedName name="Z_FA8C7114_2E15_4727_B4B0_927BCE12D1A6_.wvu.Cols" localSheetId="8" hidden="1">'Sch-4'!$F:$K</definedName>
    <definedName name="Z_FA8C7114_2E15_4727_B4B0_927BCE12D1A6_.wvu.Cols" localSheetId="12" hidden="1">'Sch-6'!$E:$E,'Sch-6'!$L:$L,'Sch-6'!$O:$R</definedName>
    <definedName name="Z_FA8C7114_2E15_4727_B4B0_927BCE12D1A6_.wvu.PrintArea" localSheetId="18" hidden="1">'Bid Form 2nd Envelope'!$A$1:$F$52</definedName>
    <definedName name="Z_FA8C7114_2E15_4727_B4B0_927BCE12D1A6_.wvu.PrintArea" localSheetId="1" hidden="1">Cover!$B$1:$E$15</definedName>
    <definedName name="Z_FA8C7114_2E15_4727_B4B0_927BCE12D1A6_.wvu.PrintArea" localSheetId="14" hidden="1">Discount!$A$2:$G$43</definedName>
    <definedName name="Z_FA8C7114_2E15_4727_B4B0_927BCE12D1A6_.wvu.PrintArea" localSheetId="16" hidden="1">'Entry Tax'!$A$1:$E$16</definedName>
    <definedName name="Z_FA8C7114_2E15_4727_B4B0_927BCE12D1A6_.wvu.PrintArea" localSheetId="2" hidden="1">'Names of Bidder'!$B$1:$D$22</definedName>
    <definedName name="Z_FA8C7114_2E15_4727_B4B0_927BCE12D1A6_.wvu.PrintArea" localSheetId="15" hidden="1">Octroi!$A$1:$E$16</definedName>
    <definedName name="Z_FA8C7114_2E15_4727_B4B0_927BCE12D1A6_.wvu.PrintArea" localSheetId="17" hidden="1">'Other Taxes &amp; Duties'!$A$1:$F$16</definedName>
    <definedName name="Z_FA8C7114_2E15_4727_B4B0_927BCE12D1A6_.wvu.PrintArea" localSheetId="19" hidden="1">'Q &amp; C'!$A$1:$F$43</definedName>
    <definedName name="Z_FA8C7114_2E15_4727_B4B0_927BCE12D1A6_.wvu.PrintArea" localSheetId="3" hidden="1">'Sch-1'!$A$1:$O$28</definedName>
    <definedName name="Z_FA8C7114_2E15_4727_B4B0_927BCE12D1A6_.wvu.PrintArea" localSheetId="4" hidden="1">'Sch-1 Dis'!$A$1:$H$32</definedName>
    <definedName name="Z_FA8C7114_2E15_4727_B4B0_927BCE12D1A6_.wvu.PrintArea" localSheetId="5" hidden="1">'Sch-2'!$A$1:$J$26</definedName>
    <definedName name="Z_FA8C7114_2E15_4727_B4B0_927BCE12D1A6_.wvu.PrintArea" localSheetId="6" hidden="1">'Sch-2 Dis'!$A$1:$G$24</definedName>
    <definedName name="Z_FA8C7114_2E15_4727_B4B0_927BCE12D1A6_.wvu.PrintArea" localSheetId="7" hidden="1">'Sch-3 '!$A$1:$P$26</definedName>
    <definedName name="Z_FA8C7114_2E15_4727_B4B0_927BCE12D1A6_.wvu.PrintArea" localSheetId="8" hidden="1">'Sch-4'!$A$1:$E$24</definedName>
    <definedName name="Z_FA8C7114_2E15_4727_B4B0_927BCE12D1A6_.wvu.PrintArea" localSheetId="9" hidden="1">'Sch-4 Dis'!$A$1:$E$44</definedName>
    <definedName name="Z_FA8C7114_2E15_4727_B4B0_927BCE12D1A6_.wvu.PrintArea" localSheetId="10" hidden="1">'Sch-5'!$A$1:$D$27</definedName>
    <definedName name="Z_FA8C7114_2E15_4727_B4B0_927BCE12D1A6_.wvu.PrintArea" localSheetId="11" hidden="1">'Sch-5 After Discount'!$A$1:$D$32</definedName>
    <definedName name="Z_FA8C7114_2E15_4727_B4B0_927BCE12D1A6_.wvu.PrintArea" localSheetId="12" hidden="1">'Sch-6'!$A$1:$J$25</definedName>
    <definedName name="Z_FA8C7114_2E15_4727_B4B0_927BCE12D1A6_.wvu.PrintArea" localSheetId="13" hidden="1">'Sch-6 Dis'!$A$1:$F$28</definedName>
    <definedName name="Z_FA8C7114_2E15_4727_B4B0_927BCE12D1A6_.wvu.PrintArea" localSheetId="20" hidden="1">'T &amp; D'!$A$1:$E$12</definedName>
    <definedName name="Z_FA8C7114_2E15_4727_B4B0_927BCE12D1A6_.wvu.PrintTitles" localSheetId="3" hidden="1">'Sch-1'!$15:$17</definedName>
    <definedName name="Z_FA8C7114_2E15_4727_B4B0_927BCE12D1A6_.wvu.PrintTitles" localSheetId="4" hidden="1">'Sch-1 Dis'!$15:$17</definedName>
    <definedName name="Z_FA8C7114_2E15_4727_B4B0_927BCE12D1A6_.wvu.PrintTitles" localSheetId="5" hidden="1">'Sch-2'!$13:$15</definedName>
    <definedName name="Z_FA8C7114_2E15_4727_B4B0_927BCE12D1A6_.wvu.PrintTitles" localSheetId="6" hidden="1">'Sch-2 Dis'!$13:$15</definedName>
    <definedName name="Z_FA8C7114_2E15_4727_B4B0_927BCE12D1A6_.wvu.PrintTitles" localSheetId="7" hidden="1">'Sch-3 '!$14:$16</definedName>
    <definedName name="Z_FA8C7114_2E15_4727_B4B0_927BCE12D1A6_.wvu.PrintTitles" localSheetId="8" hidden="1">'Sch-4'!$3:$13</definedName>
    <definedName name="Z_FA8C7114_2E15_4727_B4B0_927BCE12D1A6_.wvu.PrintTitles" localSheetId="9" hidden="1">'Sch-4 Dis'!$3:$13</definedName>
    <definedName name="Z_FA8C7114_2E15_4727_B4B0_927BCE12D1A6_.wvu.PrintTitles" localSheetId="10" hidden="1">'Sch-5'!$3:$13</definedName>
    <definedName name="Z_FA8C7114_2E15_4727_B4B0_927BCE12D1A6_.wvu.PrintTitles" localSheetId="11" hidden="1">'Sch-5 After Discount'!$3:$13</definedName>
    <definedName name="Z_FA8C7114_2E15_4727_B4B0_927BCE12D1A6_.wvu.PrintTitles" localSheetId="12" hidden="1">'Sch-6'!$14:$14</definedName>
    <definedName name="Z_FA8C7114_2E15_4727_B4B0_927BCE12D1A6_.wvu.PrintTitles" localSheetId="13" hidden="1">'Sch-6 Dis'!$14:$14</definedName>
    <definedName name="Z_FA8C7114_2E15_4727_B4B0_927BCE12D1A6_.wvu.Rows" localSheetId="0" hidden="1">'Basic Data'!$11:$12</definedName>
    <definedName name="Z_FA8C7114_2E15_4727_B4B0_927BCE12D1A6_.wvu.Rows" localSheetId="18" hidden="1">'Bid Form 2nd Envelope'!$23:$23,'Bid Form 2nd Envelope'!$34:$34</definedName>
    <definedName name="Z_FA8C7114_2E15_4727_B4B0_927BCE12D1A6_.wvu.Rows" localSheetId="1" hidden="1">Cover!$7:$7,Cover!$10:$10</definedName>
    <definedName name="Z_FA8C7114_2E15_4727_B4B0_927BCE12D1A6_.wvu.Rows" localSheetId="14" hidden="1">Discount!$19:$19,Discount!$21:$21,Discount!$25:$25,Discount!$27:$27,Discount!$29:$33</definedName>
    <definedName name="Z_FA8C7114_2E15_4727_B4B0_927BCE12D1A6_.wvu.Rows" localSheetId="2" hidden="1">'Names of Bidder'!$6:$6</definedName>
    <definedName name="Z_FA8C7114_2E15_4727_B4B0_927BCE12D1A6_.wvu.Rows" localSheetId="12" hidden="1">'Sch-6'!$17:$22</definedName>
    <definedName name="Z_FE49A1A8_589E_4C61_B5F2_2DC8472D06ED_.wvu.Cols" localSheetId="14" hidden="1">Discount!$I:$O</definedName>
    <definedName name="Z_FE49A1A8_589E_4C61_B5F2_2DC8472D06ED_.wvu.Cols" localSheetId="3" hidden="1">'Sch-1'!$Q:$U</definedName>
    <definedName name="Z_FE49A1A8_589E_4C61_B5F2_2DC8472D06ED_.wvu.Cols" localSheetId="4" hidden="1">'Sch-1 Dis'!$K:$K</definedName>
    <definedName name="Z_FE49A1A8_589E_4C61_B5F2_2DC8472D06ED_.wvu.Cols" localSheetId="5" hidden="1">'Sch-2'!$L:$M</definedName>
    <definedName name="Z_FE49A1A8_589E_4C61_B5F2_2DC8472D06ED_.wvu.Cols" localSheetId="7" hidden="1">'Sch-3 '!$Q:$AB</definedName>
    <definedName name="Z_FE49A1A8_589E_4C61_B5F2_2DC8472D06ED_.wvu.Cols" localSheetId="12" hidden="1">'Sch-6'!$L:$L</definedName>
    <definedName name="Z_FE49A1A8_589E_4C61_B5F2_2DC8472D06ED_.wvu.PrintArea" localSheetId="18" hidden="1">'Bid Form 2nd Envelope'!$A$1:$F$52</definedName>
    <definedName name="Z_FE49A1A8_589E_4C61_B5F2_2DC8472D06ED_.wvu.PrintArea" localSheetId="1" hidden="1">Cover!$B$1:$E$15</definedName>
    <definedName name="Z_FE49A1A8_589E_4C61_B5F2_2DC8472D06ED_.wvu.PrintArea" localSheetId="14" hidden="1">Discount!$A$2:$G$43</definedName>
    <definedName name="Z_FE49A1A8_589E_4C61_B5F2_2DC8472D06ED_.wvu.PrintArea" localSheetId="16" hidden="1">'Entry Tax'!$A$1:$E$16</definedName>
    <definedName name="Z_FE49A1A8_589E_4C61_B5F2_2DC8472D06ED_.wvu.PrintArea" localSheetId="2" hidden="1">'Names of Bidder'!$B$1:$D$22</definedName>
    <definedName name="Z_FE49A1A8_589E_4C61_B5F2_2DC8472D06ED_.wvu.PrintArea" localSheetId="15" hidden="1">Octroi!$A$1:$E$16</definedName>
    <definedName name="Z_FE49A1A8_589E_4C61_B5F2_2DC8472D06ED_.wvu.PrintArea" localSheetId="17" hidden="1">'Other Taxes &amp; Duties'!$A$1:$F$16</definedName>
    <definedName name="Z_FE49A1A8_589E_4C61_B5F2_2DC8472D06ED_.wvu.PrintArea" localSheetId="19" hidden="1">'Q &amp; C'!$A$1:$F$43</definedName>
    <definedName name="Z_FE49A1A8_589E_4C61_B5F2_2DC8472D06ED_.wvu.PrintArea" localSheetId="3" hidden="1">'Sch-1'!$A$1:$O$30</definedName>
    <definedName name="Z_FE49A1A8_589E_4C61_B5F2_2DC8472D06ED_.wvu.PrintArea" localSheetId="4" hidden="1">'Sch-1 Dis'!$A$1:$H$32</definedName>
    <definedName name="Z_FE49A1A8_589E_4C61_B5F2_2DC8472D06ED_.wvu.PrintArea" localSheetId="5" hidden="1">'Sch-2'!$A$1:$J$26</definedName>
    <definedName name="Z_FE49A1A8_589E_4C61_B5F2_2DC8472D06ED_.wvu.PrintArea" localSheetId="6" hidden="1">'Sch-2 Dis'!$A$1:$G$24</definedName>
    <definedName name="Z_FE49A1A8_589E_4C61_B5F2_2DC8472D06ED_.wvu.PrintArea" localSheetId="7" hidden="1">'Sch-3 '!$A$1:$P$27</definedName>
    <definedName name="Z_FE49A1A8_589E_4C61_B5F2_2DC8472D06ED_.wvu.PrintArea" localSheetId="8" hidden="1">'Sch-4'!$A$1:$E$24</definedName>
    <definedName name="Z_FE49A1A8_589E_4C61_B5F2_2DC8472D06ED_.wvu.PrintArea" localSheetId="9" hidden="1">'Sch-4 Dis'!$A$1:$E$44</definedName>
    <definedName name="Z_FE49A1A8_589E_4C61_B5F2_2DC8472D06ED_.wvu.PrintArea" localSheetId="10" hidden="1">'Sch-5'!$A$1:$D$28</definedName>
    <definedName name="Z_FE49A1A8_589E_4C61_B5F2_2DC8472D06ED_.wvu.PrintArea" localSheetId="11" hidden="1">'Sch-5 After Discount'!$A$1:$D$32</definedName>
    <definedName name="Z_FE49A1A8_589E_4C61_B5F2_2DC8472D06ED_.wvu.PrintArea" localSheetId="12" hidden="1">'Sch-6'!$A$1:$J$25</definedName>
    <definedName name="Z_FE49A1A8_589E_4C61_B5F2_2DC8472D06ED_.wvu.PrintArea" localSheetId="13" hidden="1">'Sch-6 Dis'!$A$1:$F$28</definedName>
    <definedName name="Z_FE49A1A8_589E_4C61_B5F2_2DC8472D06ED_.wvu.PrintArea" localSheetId="20" hidden="1">'T &amp; D'!$A$1:$E$12</definedName>
    <definedName name="Z_FE49A1A8_589E_4C61_B5F2_2DC8472D06ED_.wvu.PrintTitles" localSheetId="3" hidden="1">'Sch-1'!$15:$17</definedName>
    <definedName name="Z_FE49A1A8_589E_4C61_B5F2_2DC8472D06ED_.wvu.PrintTitles" localSheetId="4" hidden="1">'Sch-1 Dis'!$15:$17</definedName>
    <definedName name="Z_FE49A1A8_589E_4C61_B5F2_2DC8472D06ED_.wvu.PrintTitles" localSheetId="5" hidden="1">'Sch-2'!$13:$15</definedName>
    <definedName name="Z_FE49A1A8_589E_4C61_B5F2_2DC8472D06ED_.wvu.PrintTitles" localSheetId="6" hidden="1">'Sch-2 Dis'!$13:$15</definedName>
    <definedName name="Z_FE49A1A8_589E_4C61_B5F2_2DC8472D06ED_.wvu.PrintTitles" localSheetId="7" hidden="1">'Sch-3 '!$14:$16</definedName>
    <definedName name="Z_FE49A1A8_589E_4C61_B5F2_2DC8472D06ED_.wvu.PrintTitles" localSheetId="8" hidden="1">'Sch-4'!$3:$13</definedName>
    <definedName name="Z_FE49A1A8_589E_4C61_B5F2_2DC8472D06ED_.wvu.PrintTitles" localSheetId="9" hidden="1">'Sch-4 Dis'!$3:$13</definedName>
    <definedName name="Z_FE49A1A8_589E_4C61_B5F2_2DC8472D06ED_.wvu.PrintTitles" localSheetId="10" hidden="1">'Sch-5'!$3:$13</definedName>
    <definedName name="Z_FE49A1A8_589E_4C61_B5F2_2DC8472D06ED_.wvu.PrintTitles" localSheetId="11" hidden="1">'Sch-5 After Discount'!$3:$13</definedName>
    <definedName name="Z_FE49A1A8_589E_4C61_B5F2_2DC8472D06ED_.wvu.PrintTitles" localSheetId="12" hidden="1">'Sch-6'!$14:$14</definedName>
    <definedName name="Z_FE49A1A8_589E_4C61_B5F2_2DC8472D06ED_.wvu.PrintTitles" localSheetId="13" hidden="1">'Sch-6 Dis'!$14:$14</definedName>
    <definedName name="Z_FE49A1A8_589E_4C61_B5F2_2DC8472D06ED_.wvu.Rows" localSheetId="0" hidden="1">'Basic Data'!$11:$12</definedName>
    <definedName name="Z_FE49A1A8_589E_4C61_B5F2_2DC8472D06ED_.wvu.Rows" localSheetId="18" hidden="1">'Bid Form 2nd Envelope'!$23:$23</definedName>
    <definedName name="Z_FE49A1A8_589E_4C61_B5F2_2DC8472D06ED_.wvu.Rows" localSheetId="1" hidden="1">Cover!$7:$7,Cover!$10:$10</definedName>
    <definedName name="Z_FE49A1A8_589E_4C61_B5F2_2DC8472D06ED_.wvu.Rows" localSheetId="14" hidden="1">Discount!$19:$19,Discount!$21:$21,Discount!$25:$25,Discount!$27:$27,Discount!$32:$33</definedName>
    <definedName name="Z_FE49A1A8_589E_4C61_B5F2_2DC8472D06ED_.wvu.Rows" localSheetId="3" hidden="1">'Sch-1'!#REF!</definedName>
    <definedName name="Z_FE49A1A8_589E_4C61_B5F2_2DC8472D06ED_.wvu.Rows" localSheetId="5" hidden="1">'Sch-2'!#REF!</definedName>
    <definedName name="Z_FE49A1A8_589E_4C61_B5F2_2DC8472D06ED_.wvu.Rows" localSheetId="12" hidden="1">'Sch-6'!$16:$20</definedName>
  </definedNames>
  <calcPr calcId="191029"/>
  <customWorkbookViews>
    <customWorkbookView name="Rahul Mendhe {Rahul Mendhe} - Personal View" guid="{6167D39F-8E2F-4CD1-888C-E1DCB300434D}" mergeInterval="0" personalView="1" maximized="1" xWindow="-8" yWindow="-8" windowWidth="1936" windowHeight="1056" tabRatio="875" activeSheetId="19"/>
    <customWorkbookView name="Rahul {Rahul} - Personal View" guid="{483DCDBB-D1CA-4B11-85F4-FA65A96DCE29}" mergeInterval="0" personalView="1" maximized="1" windowWidth="1916" windowHeight="774" tabRatio="875" activeSheetId="19"/>
    <customWorkbookView name="Umesh Kumar Yadav {उमेश कुमार यादव} - Personal View" guid="{FA8C7114-2E15-4727-B4B0-927BCE12D1A6}" mergeInterval="0" personalView="1" maximized="1" windowWidth="1916" windowHeight="814" tabRatio="875" activeSheetId="4" showComments="commIndAndComment"/>
    <customWorkbookView name="Venkatesh Karri {वेंकटेश कर्री} - Personal View" guid="{5C772B04-11E1-4A74-9F43-9A74EF38E5E2}" mergeInterval="0" personalView="1" maximized="1" windowWidth="1916" windowHeight="834" tabRatio="875" activeSheetId="19"/>
    <customWorkbookView name="Akhilesh Kumar Singh {अखिलेश कुमार सिंह} - Personal View" guid="{883F4F4D-A630-4132-B676-8201FF751979}" mergeInterval="0" personalView="1" maximized="1" windowWidth="1916" windowHeight="854" tabRatio="875" activeSheetId="4"/>
    <customWorkbookView name="Prashanth Kumar Gade {प्रशांत जि} - Personal View" guid="{D545044E-B7FF-408B-A291-2187C526EC3D}" mergeInterval="0" personalView="1" maximized="1" windowWidth="1916" windowHeight="794" tabRatio="875" activeSheetId="15" showComments="commIndAndComment"/>
    <customWorkbookView name="A K Singh - Personal View" guid="{D963BE1A-1920-4E18-8F54-07F354CCE224}" mergeInterval="0" personalView="1" maximized="1" windowWidth="1276" windowHeight="798" tabRatio="875" activeSheetId="13" showComments="commIndAndComment"/>
    <customWorkbookView name="Kaushalendra Singh - Personal View" guid="{D39E83F3-4061-47C5-8153-10B7C21D208A}" mergeInterval="0" personalView="1" maximized="1" windowWidth="1020" windowHeight="409" tabRatio="875" activeSheetId="12"/>
    <customWorkbookView name="60001855 - Personal View" guid="{EFF9997F-F423-457E-8339-C5D06689EC0D}" mergeInterval="0" personalView="1" maximized="1" windowWidth="1362" windowHeight="489" tabRatio="875" activeSheetId="2"/>
    <customWorkbookView name="60001290 - Personal View" guid="{8020169D-1904-4071-9010-34C6BAD35472}" mergeInterval="0" personalView="1" maximized="1" xWindow="1" yWindow="1" windowWidth="1360" windowHeight="538" tabRatio="875" activeSheetId="19"/>
    <customWorkbookView name="60001209 - Personal View" guid="{BE00177C-666B-4CCB-B6AF-EE8409A04F15}" mergeInterval="0" personalView="1" maximized="1" xWindow="1" yWindow="1" windowWidth="1362" windowHeight="538" tabRatio="875" activeSheetId="2"/>
    <customWorkbookView name="01758 - Personal View" guid="{5A07DBA2-29FE-46EA-8A64-6BF1FB7295C8}" mergeInterval="0" personalView="1" maximized="1" windowWidth="1020" windowHeight="596" tabRatio="875" activeSheetId="16"/>
    <customWorkbookView name="00863 - Personal View" guid="{42E48991-4351-4471-8AF6-A35D24AE57E4}" mergeInterval="0" personalView="1" maximized="1" xWindow="1" yWindow="1" windowWidth="1366" windowHeight="577" tabRatio="875" activeSheetId="19"/>
    <customWorkbookView name="20587 - Personal View" guid="{9CA44E70-650F-49CD-967F-298619682CA2}" mergeInterval="0" personalView="1" maximized="1" xWindow="1" yWindow="1" windowWidth="1362" windowHeight="538" tabRatio="875" activeSheetId="2"/>
    <customWorkbookView name="sanjoy das - Personal View" guid="{C39F923C-6CD3-45D8-86F8-6C4D806DDD7E}" mergeInterval="0" personalView="1" maximized="1" xWindow="1" yWindow="1" windowWidth="1280" windowHeight="762" activeSheetId="15"/>
    <customWorkbookView name="admin - Personal View" guid="{B1277D53-29D6-4226-81E2-084FB62977B6}" mergeInterval="0" personalView="1" maximized="1" xWindow="1" yWindow="1" windowWidth="1024" windowHeight="538" activeSheetId="2"/>
    <customWorkbookView name="01209 - Personal View" guid="{58D82F59-8CF6-455F-B9F4-081499FDF243}" mergeInterval="0" personalView="1" maximized="1" xWindow="1" yWindow="1" windowWidth="1366" windowHeight="538" activeSheetId="2" showComments="commIndAndComment"/>
    <customWorkbookView name="20074 - Personal View" guid="{4F65FF32-EC61-4022-A399-2986D7B6B8B3}" mergeInterval="0" personalView="1" maximized="1" windowWidth="1020" windowHeight="568" activeSheetId="1"/>
    <customWorkbookView name="00398 - Personal View" guid="{696D9240-6693-44E8-B9A4-2BFADD101EE2}" mergeInterval="0" personalView="1" maximized="1" xWindow="1" yWindow="1" windowWidth="1366" windowHeight="538" activeSheetId="2"/>
    <customWorkbookView name="Ajay - Personal View" guid="{B0EE7D76-5806-4718-BDAD-3A3EA691E5E4}" mergeInterval="0" personalView="1" maximized="1" xWindow="1" yWindow="1" windowWidth="1280" windowHeight="547" activeSheetId="11"/>
    <customWorkbookView name="01487 - Personal View" guid="{E95B21C1-D936-4435-AF6F-90CF0B6A7506}" mergeInterval="0" personalView="1" maximized="1" windowWidth="1362" windowHeight="509" activeSheetId="19"/>
    <customWorkbookView name="Arun Tiwari         - Personal View" guid="{9C0E3A54-A1E4-4406-967B-FE168F751196}" mergeInterval="0" personalView="1" maximized="1" xWindow="1" yWindow="1" windowWidth="1362" windowHeight="496" tabRatio="875" activeSheetId="4" showComments="commIndAndComment"/>
    <customWorkbookView name="02405 - Personal View" guid="{EF525F2E-18DE-47FD-A864-6F2A2CA91061}" mergeInterval="0" personalView="1" maximized="1" xWindow="1" yWindow="1" windowWidth="1362" windowHeight="538" tabRatio="875" activeSheetId="2"/>
    <customWorkbookView name="MANUJI CHAUBEY - Personal View" guid="{FE49A1A8-589E-4C61-B5F2-2DC8472D06ED}" mergeInterval="0" personalView="1" maximized="1" windowWidth="1362" windowHeight="556" tabRatio="875" activeSheetId="13"/>
    <customWorkbookView name="Parveen Saluja - Personal View" guid="{7781E931-9022-448B-8CEA-16A952A0B08B}" mergeInterval="0" personalView="1" maximized="1" windowWidth="1362" windowHeight="543" tabRatio="875" activeSheetId="9"/>
    <customWorkbookView name="Parveen Kumar {प्रवीन सलूजा} - Personal View" guid="{2B22B4D9-734E-466D-B6F8-DF61D532EF69}" mergeInterval="0" personalView="1" maximized="1" windowWidth="1916" windowHeight="803" tabRatio="875" activeSheetId="9"/>
    <customWorkbookView name="Vakati Silpa {वाकाटि शिल्पा} - Personal View" guid="{2AB34651-5913-42F9-BF39-AE938578D1AF}" mergeInterval="0" personalView="1" maximized="1" xWindow="-8" yWindow="-8" windowWidth="1936" windowHeight="1048" tabRatio="875" activeSheetId="1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8" i="8" l="1"/>
  <c r="Q18" i="8" s="1"/>
  <c r="P19" i="8"/>
  <c r="Q19" i="8" s="1"/>
  <c r="P20" i="8"/>
  <c r="Q20" i="8" s="1"/>
  <c r="P17" i="8" l="1"/>
  <c r="Q17" i="8" l="1"/>
  <c r="Q21" i="8" s="1"/>
  <c r="D17" i="9" s="1"/>
  <c r="P21" i="8"/>
  <c r="I27" i="15" s="1"/>
  <c r="D19" i="11" l="1"/>
  <c r="I21" i="15"/>
  <c r="J21" i="15" s="1"/>
  <c r="B24" i="19"/>
  <c r="B26" i="19"/>
  <c r="B25" i="19"/>
  <c r="B23" i="19"/>
  <c r="B22" i="19"/>
  <c r="B21" i="19"/>
  <c r="J16" i="6"/>
  <c r="J19" i="6" s="1"/>
  <c r="D17" i="11" s="1"/>
  <c r="T18" i="4"/>
  <c r="R18" i="4"/>
  <c r="N18" i="4"/>
  <c r="V18" i="4" s="1"/>
  <c r="N19" i="4" l="1"/>
  <c r="V19" i="4"/>
  <c r="H1" i="21"/>
  <c r="H2" i="21"/>
  <c r="H3" i="21"/>
  <c r="H4" i="21"/>
  <c r="H5" i="21"/>
  <c r="D8" i="20"/>
  <c r="F8" i="20" s="1"/>
  <c r="F9" i="20"/>
  <c r="D18" i="20"/>
  <c r="D21" i="20"/>
  <c r="F21" i="20" s="1"/>
  <c r="J24" i="20"/>
  <c r="J1" i="21" s="1"/>
  <c r="G25" i="20"/>
  <c r="G2" i="21" s="1"/>
  <c r="J25" i="20"/>
  <c r="J2" i="21" s="1"/>
  <c r="G26" i="20"/>
  <c r="J26" i="20"/>
  <c r="J3" i="21" s="1"/>
  <c r="G27" i="20"/>
  <c r="G4" i="21" s="1"/>
  <c r="G28" i="20"/>
  <c r="G5" i="21" s="1"/>
  <c r="L28" i="20"/>
  <c r="K28" i="20" s="1"/>
  <c r="Z1" i="19"/>
  <c r="A8" i="19"/>
  <c r="A9" i="19"/>
  <c r="A10" i="19"/>
  <c r="A11" i="19"/>
  <c r="A12" i="19"/>
  <c r="A13" i="19"/>
  <c r="H23" i="19"/>
  <c r="B37" i="19"/>
  <c r="F6" i="18"/>
  <c r="F7" i="18"/>
  <c r="F8" i="18"/>
  <c r="F9" i="18"/>
  <c r="F10" i="18"/>
  <c r="F11" i="18"/>
  <c r="F12" i="18"/>
  <c r="F13" i="18"/>
  <c r="F14" i="18"/>
  <c r="F15" i="18"/>
  <c r="E6" i="17"/>
  <c r="E7" i="17"/>
  <c r="E8" i="17"/>
  <c r="E9" i="17"/>
  <c r="E10" i="17"/>
  <c r="E11" i="17"/>
  <c r="E12" i="17"/>
  <c r="E13" i="17"/>
  <c r="E14" i="17"/>
  <c r="E15" i="17"/>
  <c r="E6" i="16"/>
  <c r="E7" i="16"/>
  <c r="E8" i="16"/>
  <c r="E9" i="16"/>
  <c r="E10" i="16"/>
  <c r="E11" i="16"/>
  <c r="E12" i="16"/>
  <c r="E13" i="16"/>
  <c r="E14" i="16"/>
  <c r="E15" i="16"/>
  <c r="J16" i="15"/>
  <c r="I19" i="15"/>
  <c r="J19" i="15" s="1"/>
  <c r="I22" i="15"/>
  <c r="J22" i="15" s="1"/>
  <c r="J24" i="15"/>
  <c r="I25" i="15"/>
  <c r="J25" i="15"/>
  <c r="J26" i="15"/>
  <c r="J27" i="15"/>
  <c r="I28" i="15"/>
  <c r="J28" i="15"/>
  <c r="J33" i="15"/>
  <c r="O4" i="14"/>
  <c r="O5" i="14"/>
  <c r="A6" i="14"/>
  <c r="O6" i="14"/>
  <c r="O8" i="14"/>
  <c r="A16" i="14"/>
  <c r="B16" i="14"/>
  <c r="C16" i="14"/>
  <c r="D16" i="14"/>
  <c r="A17" i="14"/>
  <c r="B17" i="14"/>
  <c r="C17" i="14"/>
  <c r="D17" i="14"/>
  <c r="A18" i="14"/>
  <c r="B18" i="14"/>
  <c r="C18" i="14"/>
  <c r="D18" i="14"/>
  <c r="A19" i="14"/>
  <c r="B19" i="14"/>
  <c r="C19" i="14"/>
  <c r="D19" i="14"/>
  <c r="A20" i="14"/>
  <c r="B20" i="14"/>
  <c r="C20" i="14"/>
  <c r="D20" i="14"/>
  <c r="N21" i="14"/>
  <c r="O22" i="14" s="1"/>
  <c r="A6" i="13"/>
  <c r="J17" i="13"/>
  <c r="J18" i="13"/>
  <c r="J19" i="13"/>
  <c r="J20" i="13"/>
  <c r="A6" i="12"/>
  <c r="B15" i="12"/>
  <c r="B17" i="12"/>
  <c r="A6" i="11"/>
  <c r="A6" i="10"/>
  <c r="C16" i="10"/>
  <c r="K14" i="10" s="1"/>
  <c r="C21" i="10"/>
  <c r="C26" i="10"/>
  <c r="D27" i="10"/>
  <c r="D17" i="20" s="1"/>
  <c r="L27" i="20" s="1"/>
  <c r="D30" i="10"/>
  <c r="D33" i="10"/>
  <c r="A6" i="9"/>
  <c r="K14" i="9"/>
  <c r="K16" i="9"/>
  <c r="A6" i="8"/>
  <c r="W21" i="8"/>
  <c r="W22" i="8" s="1"/>
  <c r="A6" i="7"/>
  <c r="A16" i="7"/>
  <c r="B16" i="7"/>
  <c r="C16" i="7"/>
  <c r="D16" i="7"/>
  <c r="E16" i="7"/>
  <c r="F16" i="7"/>
  <c r="G16" i="7" s="1"/>
  <c r="G17" i="7" s="1"/>
  <c r="A17" i="7"/>
  <c r="A6" i="6"/>
  <c r="A7" i="5"/>
  <c r="B8" i="5"/>
  <c r="B9" i="5"/>
  <c r="B10" i="5"/>
  <c r="B11" i="5"/>
  <c r="A18" i="5"/>
  <c r="B18" i="5"/>
  <c r="C18" i="5"/>
  <c r="D18" i="5"/>
  <c r="E18" i="5"/>
  <c r="F18" i="5"/>
  <c r="G18" i="5" s="1"/>
  <c r="H18" i="5"/>
  <c r="K18" i="5"/>
  <c r="G19" i="5" s="1"/>
  <c r="B29" i="5"/>
  <c r="B30" i="5"/>
  <c r="G30" i="5"/>
  <c r="G31" i="5"/>
  <c r="A7" i="4"/>
  <c r="A7" i="13" s="1"/>
  <c r="C8" i="4"/>
  <c r="G39" i="15" s="1"/>
  <c r="C9" i="4"/>
  <c r="B9" i="9" s="1"/>
  <c r="C10" i="4"/>
  <c r="B10" i="12" s="1"/>
  <c r="C11" i="4"/>
  <c r="B11" i="14" s="1"/>
  <c r="B27" i="4"/>
  <c r="B6" i="19" s="1"/>
  <c r="N27" i="4"/>
  <c r="D26" i="11" s="1"/>
  <c r="B28" i="4"/>
  <c r="C42" i="15" s="1"/>
  <c r="N28" i="4"/>
  <c r="F27" i="14" s="1"/>
  <c r="AA6" i="3"/>
  <c r="Z2" i="19" s="1"/>
  <c r="B8" i="3"/>
  <c r="B13" i="3"/>
  <c r="B2" i="2"/>
  <c r="A43" i="20" s="1"/>
  <c r="B3" i="2"/>
  <c r="N21" i="4" l="1"/>
  <c r="D15" i="11" s="1"/>
  <c r="I24" i="15"/>
  <c r="I16" i="15"/>
  <c r="I15" i="15"/>
  <c r="G20" i="5"/>
  <c r="G21" i="5" s="1"/>
  <c r="A2" i="15"/>
  <c r="A1" i="11"/>
  <c r="A1" i="12"/>
  <c r="A1" i="9"/>
  <c r="A1" i="19"/>
  <c r="D15" i="9"/>
  <c r="B2" i="3"/>
  <c r="D9" i="6"/>
  <c r="B25" i="8"/>
  <c r="A1" i="8"/>
  <c r="F16" i="18"/>
  <c r="I26" i="20"/>
  <c r="I3" i="21" s="1"/>
  <c r="B8" i="9"/>
  <c r="A1" i="4"/>
  <c r="B26" i="11"/>
  <c r="I24" i="20"/>
  <c r="I1" i="21" s="1"/>
  <c r="B23" i="6"/>
  <c r="B21" i="7"/>
  <c r="B8" i="8"/>
  <c r="E16" i="17"/>
  <c r="E16" i="16"/>
  <c r="K5" i="21"/>
  <c r="B28" i="20"/>
  <c r="AG6" i="19"/>
  <c r="AG7" i="19"/>
  <c r="AG8" i="19" s="1"/>
  <c r="AG9" i="19"/>
  <c r="I26" i="15"/>
  <c r="I20" i="15"/>
  <c r="J20" i="15" s="1"/>
  <c r="L4" i="21"/>
  <c r="K27" i="20"/>
  <c r="B22" i="9"/>
  <c r="B41" i="10"/>
  <c r="B9" i="10"/>
  <c r="A3" i="10"/>
  <c r="B10" i="11"/>
  <c r="D29" i="12"/>
  <c r="B9" i="12"/>
  <c r="A3" i="12"/>
  <c r="J23" i="13"/>
  <c r="F10" i="13"/>
  <c r="F26" i="14"/>
  <c r="B10" i="14"/>
  <c r="B8" i="14"/>
  <c r="A3" i="14"/>
  <c r="F41" i="15"/>
  <c r="F43" i="19"/>
  <c r="F40" i="19"/>
  <c r="C15" i="19"/>
  <c r="G3" i="21"/>
  <c r="A3" i="5"/>
  <c r="J22" i="6"/>
  <c r="D8" i="6"/>
  <c r="A1" i="6"/>
  <c r="B20" i="7"/>
  <c r="B9" i="7"/>
  <c r="A3" i="7"/>
  <c r="P24" i="8"/>
  <c r="B11" i="8"/>
  <c r="A7" i="8"/>
  <c r="E24" i="9"/>
  <c r="B11" i="9"/>
  <c r="A7" i="9"/>
  <c r="E43" i="10"/>
  <c r="D14" i="10"/>
  <c r="B8" i="10"/>
  <c r="A1" i="10"/>
  <c r="B25" i="11"/>
  <c r="B9" i="11"/>
  <c r="A3" i="11"/>
  <c r="B29" i="12"/>
  <c r="B8" i="12"/>
  <c r="B23" i="13"/>
  <c r="F9" i="13"/>
  <c r="A3" i="13"/>
  <c r="B26" i="14"/>
  <c r="A1" i="14"/>
  <c r="C41" i="15"/>
  <c r="C12" i="15"/>
  <c r="B43" i="19"/>
  <c r="D4" i="20"/>
  <c r="L5" i="21"/>
  <c r="D8" i="21" s="1"/>
  <c r="A1" i="5"/>
  <c r="B22" i="6"/>
  <c r="D11" i="6"/>
  <c r="A7" i="6"/>
  <c r="G22" i="7"/>
  <c r="B8" i="7"/>
  <c r="A1" i="7"/>
  <c r="B24" i="8"/>
  <c r="B10" i="8"/>
  <c r="E23" i="9"/>
  <c r="B10" i="9"/>
  <c r="E42" i="10"/>
  <c r="B11" i="10"/>
  <c r="A7" i="10"/>
  <c r="D27" i="11"/>
  <c r="B8" i="11"/>
  <c r="B28" i="12"/>
  <c r="B11" i="12"/>
  <c r="A7" i="12"/>
  <c r="J24" i="13"/>
  <c r="F8" i="13"/>
  <c r="B25" i="14"/>
  <c r="B9" i="14"/>
  <c r="A7" i="14"/>
  <c r="F42" i="15"/>
  <c r="F42" i="19"/>
  <c r="F36" i="20"/>
  <c r="F18" i="20" s="1"/>
  <c r="I25" i="20"/>
  <c r="A3" i="4"/>
  <c r="A3" i="6"/>
  <c r="B10" i="7"/>
  <c r="B1" i="3"/>
  <c r="J23" i="6"/>
  <c r="D10" i="6"/>
  <c r="G21" i="7"/>
  <c r="B11" i="7"/>
  <c r="A7" i="7"/>
  <c r="P25" i="8"/>
  <c r="B9" i="8"/>
  <c r="A3" i="8"/>
  <c r="B23" i="9"/>
  <c r="A3" i="9"/>
  <c r="B42" i="10"/>
  <c r="B10" i="10"/>
  <c r="B11" i="11"/>
  <c r="A7" i="11"/>
  <c r="D30" i="12"/>
  <c r="B24" i="13"/>
  <c r="F11" i="13"/>
  <c r="B42" i="19"/>
  <c r="D18" i="9" l="1"/>
  <c r="D21" i="11" s="1" a="1"/>
  <c r="D21" i="11" s="1"/>
  <c r="D24" i="11" s="1"/>
  <c r="G24" i="20"/>
  <c r="G1" i="21" s="1"/>
  <c r="I18" i="15"/>
  <c r="J18" i="15" s="1"/>
  <c r="I33" i="15"/>
  <c r="I31" i="15"/>
  <c r="J31" i="15" s="1"/>
  <c r="F31" i="20"/>
  <c r="F32" i="20" s="1"/>
  <c r="F14" i="20" s="1"/>
  <c r="J15" i="15"/>
  <c r="D7" i="20"/>
  <c r="F7" i="20" s="1"/>
  <c r="I2" i="21"/>
  <c r="D14" i="20"/>
  <c r="D36" i="10"/>
  <c r="K4" i="21"/>
  <c r="D7" i="21" s="1"/>
  <c r="B27" i="20"/>
  <c r="O19" i="15" l="1"/>
  <c r="T16" i="4" s="1"/>
  <c r="O20" i="15"/>
  <c r="L15" i="6" s="1"/>
  <c r="O21" i="15"/>
  <c r="D19" i="12" s="1"/>
  <c r="O22" i="15"/>
  <c r="L16" i="13" s="1"/>
  <c r="O18" i="15"/>
  <c r="L24" i="20"/>
  <c r="D19" i="20"/>
  <c r="O3" i="14"/>
  <c r="O9" i="14" s="1"/>
  <c r="N17" i="14" s="1"/>
  <c r="O7" i="14"/>
  <c r="D6" i="20"/>
  <c r="D21" i="12" l="1"/>
  <c r="D15" i="12"/>
  <c r="D17" i="12"/>
  <c r="T15" i="4"/>
  <c r="L1" i="21"/>
  <c r="K24" i="20"/>
  <c r="F6" i="20"/>
  <c r="F10" i="20" s="1"/>
  <c r="D10" i="20"/>
  <c r="L18" i="13"/>
  <c r="E18" i="14" s="1"/>
  <c r="F18" i="14" s="1"/>
  <c r="L20" i="13"/>
  <c r="E20" i="14" s="1"/>
  <c r="F20" i="14" s="1"/>
  <c r="L17" i="13"/>
  <c r="E17" i="14" s="1"/>
  <c r="F17" i="14" s="1"/>
  <c r="L19" i="13"/>
  <c r="E19" i="14" s="1"/>
  <c r="F19" i="14" s="1"/>
  <c r="D25" i="12" l="1"/>
  <c r="AB17" i="19" s="1"/>
  <c r="A1" i="22" s="1"/>
  <c r="C19" i="10"/>
  <c r="C24" i="10" s="1"/>
  <c r="C25" i="10" s="1"/>
  <c r="D22" i="10" s="1"/>
  <c r="F21" i="14"/>
  <c r="G22" i="5" s="1"/>
  <c r="G23" i="5" s="1"/>
  <c r="H11" i="20" s="1"/>
  <c r="D11" i="20" s="1"/>
  <c r="F11" i="20" s="1"/>
  <c r="F12" i="20" s="1"/>
  <c r="K1" i="21"/>
  <c r="D4" i="21" s="1"/>
  <c r="B24" i="20"/>
  <c r="D20" i="20"/>
  <c r="C20" i="10" l="1"/>
  <c r="D17" i="10" s="1"/>
  <c r="K17" i="10" s="1"/>
  <c r="D33" i="20"/>
  <c r="F33" i="20" s="1"/>
  <c r="F34" i="20" s="1"/>
  <c r="F37" i="20" s="1"/>
  <c r="F38" i="20" s="1"/>
  <c r="F17" i="20" s="1"/>
  <c r="D12" i="20"/>
  <c r="D16" i="20"/>
  <c r="L26" i="20" s="1"/>
  <c r="K22" i="10"/>
  <c r="A7" i="22"/>
  <c r="B7" i="22" s="1"/>
  <c r="D7" i="22" s="1"/>
  <c r="A11" i="22"/>
  <c r="B11" i="22" s="1"/>
  <c r="D11" i="22" s="1"/>
  <c r="A10" i="22"/>
  <c r="B10" i="22" s="1"/>
  <c r="D10" i="22" s="1"/>
  <c r="A6" i="22"/>
  <c r="B6" i="22" s="1"/>
  <c r="A9" i="22"/>
  <c r="B9" i="22" s="1"/>
  <c r="D9" i="22" s="1"/>
  <c r="A8" i="22"/>
  <c r="B8" i="22" s="1"/>
  <c r="D8" i="22" s="1"/>
  <c r="F15" i="20" l="1"/>
  <c r="F19" i="20" s="1"/>
  <c r="F20" i="20" s="1"/>
  <c r="D15" i="20"/>
  <c r="L25" i="20" s="1"/>
  <c r="K25" i="20" s="1"/>
  <c r="K2" i="21" s="1"/>
  <c r="F35" i="20"/>
  <c r="F16" i="20" s="1"/>
  <c r="A4" i="22"/>
  <c r="AC17" i="19" s="1"/>
  <c r="B17" i="19" s="1"/>
  <c r="L3" i="21"/>
  <c r="K26" i="20"/>
  <c r="B25" i="20" l="1"/>
  <c r="L2" i="21"/>
  <c r="D5" i="21" s="1"/>
  <c r="K3" i="21"/>
  <c r="D6" i="21" s="1"/>
  <c r="B26"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<sst xmlns="http://schemas.openxmlformats.org/spreadsheetml/2006/main" count="808" uniqueCount="493">
  <si>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</si>
  <si>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</si>
  <si>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</si>
  <si>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</si>
  <si>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</si>
  <si>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</si>
  <si>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</si>
  <si>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</si>
  <si>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</si>
  <si>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</si>
  <si>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</si>
  <si>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</si>
  <si>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</si>
  <si>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</si>
  <si>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</si>
  <si>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</si>
  <si>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</si>
  <si>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</si>
  <si>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</si>
  <si>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</si>
  <si>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</si>
  <si>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</si>
  <si>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</si>
  <si>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</si>
  <si>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</si>
  <si>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</si>
  <si>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</si>
  <si>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</si>
  <si>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</si>
  <si>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</si>
  <si>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</si>
  <si>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</si>
  <si>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</si>
  <si>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</si>
  <si>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</si>
  <si>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</si>
  <si>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</si>
  <si>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</si>
  <si>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</si>
  <si>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</si>
  <si>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</si>
  <si>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</si>
  <si>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</si>
  <si>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</si>
  <si>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</si>
  <si>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</si>
  <si>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</si>
  <si>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</si>
  <si>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</si>
  <si>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</si>
  <si>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</si>
  <si>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</si>
  <si>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</si>
  <si>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</si>
  <si>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</si>
  <si>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</si>
  <si>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</si>
  <si>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</si>
  <si>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</si>
  <si>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</si>
  <si>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</si>
  <si>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</si>
  <si>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</si>
  <si>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</si>
  <si>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</si>
  <si>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</si>
  <si>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</si>
  <si>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</si>
  <si>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</si>
  <si>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</si>
  <si>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</si>
  <si>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</si>
  <si>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</si>
  <si>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</si>
  <si>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</si>
  <si>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</si>
  <si>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</si>
  <si>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</si>
  <si>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</si>
  <si>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</si>
  <si>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</si>
  <si>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</si>
  <si>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</si>
  <si>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</si>
  <si>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</si>
  <si>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</si>
  <si>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</si>
  <si>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</si>
  <si>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</si>
  <si>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</si>
  <si>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</si>
  <si>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</si>
  <si>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</si>
  <si>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</si>
  <si>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</si>
  <si>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</si>
  <si>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</si>
  <si>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</si>
  <si>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</si>
  <si>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</si>
  <si>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</si>
  <si>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</si>
  <si>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</si>
  <si>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</si>
  <si>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</si>
  <si>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</si>
  <si>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</si>
  <si>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</si>
  <si>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</si>
  <si>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</si>
  <si>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</si>
  <si>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</si>
  <si>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</si>
  <si>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</si>
  <si>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</si>
  <si>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</si>
  <si>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</si>
  <si>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</si>
  <si>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</si>
  <si>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</si>
  <si>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</si>
  <si>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</si>
  <si>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</si>
  <si>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</si>
  <si>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</si>
  <si>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</si>
  <si>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</si>
  <si>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Please consider this letter of discount as the integral part of our price bid.</t>
  </si>
  <si>
    <t>Letter of Discount</t>
  </si>
  <si>
    <t>After Discount</t>
  </si>
  <si>
    <t>Sales Tax</t>
  </si>
  <si>
    <t>Vat</t>
  </si>
  <si>
    <t>Discount Sch-3</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</si>
  <si>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</si>
  <si>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</si>
  <si>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</si>
  <si>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</si>
  <si>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</si>
  <si>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</si>
  <si>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</si>
  <si>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</si>
  <si>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</si>
  <si>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</si>
  <si>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</si>
  <si>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</si>
  <si>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</si>
  <si>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</si>
  <si>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</si>
  <si>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</si>
  <si>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</si>
  <si>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</si>
  <si>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</si>
  <si>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</si>
  <si>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</si>
  <si>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</si>
  <si>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</si>
  <si>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</si>
  <si>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</si>
  <si>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</si>
  <si>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</si>
  <si>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</si>
  <si>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</si>
  <si>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</si>
  <si>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</si>
  <si>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</si>
  <si>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</si>
  <si>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</si>
  <si>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</si>
  <si>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</si>
  <si>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</si>
  <si>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</si>
  <si>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</si>
  <si>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</si>
  <si>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</si>
  <si>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</si>
  <si>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</si>
  <si>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</si>
  <si>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</si>
  <si>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</si>
  <si>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</si>
  <si>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</si>
  <si>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</si>
  <si>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</si>
  <si>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</si>
  <si>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Sch-3</t>
  </si>
  <si>
    <t>As per Percent on Sch-3</t>
  </si>
  <si>
    <t>As per lum-sum on Sch-7</t>
  </si>
  <si>
    <t>As per Percent on Sch-7</t>
  </si>
  <si>
    <t>Unit</t>
  </si>
  <si>
    <t>All values are in Indian Rupees.</t>
  </si>
  <si>
    <t>SI. No.</t>
  </si>
  <si>
    <t>Qty.</t>
  </si>
  <si>
    <t>Unit Ex-works price</t>
  </si>
  <si>
    <t>Total Ex-works price</t>
  </si>
  <si>
    <t>Description</t>
  </si>
  <si>
    <t>Unit Erection Charges</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</si>
  <si>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</si>
  <si>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</si>
  <si>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</si>
  <si>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</si>
  <si>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</si>
  <si>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</si>
  <si>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</si>
  <si>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</si>
  <si>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</si>
  <si>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</si>
  <si>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</si>
  <si>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</si>
  <si>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</si>
  <si>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</si>
  <si>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</si>
  <si>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</si>
  <si>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</si>
  <si>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</si>
  <si>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</si>
  <si>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</si>
  <si>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</si>
  <si>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</si>
  <si>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</si>
  <si>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</si>
  <si>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</si>
  <si>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</si>
  <si>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</si>
  <si>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</si>
  <si>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</si>
  <si>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</si>
  <si>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</si>
  <si>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</si>
  <si>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</si>
  <si>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</si>
  <si>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Total Erection Charges</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</si>
  <si>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</si>
  <si>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</si>
  <si>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</si>
  <si>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</si>
  <si>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</si>
  <si>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</si>
  <si>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</si>
  <si>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</si>
  <si>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</si>
  <si>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</si>
  <si>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</si>
  <si>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</si>
  <si>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</si>
  <si>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</si>
  <si>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</si>
  <si>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</si>
  <si>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</si>
  <si>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</si>
  <si>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</si>
  <si>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</si>
  <si>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</si>
  <si>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</si>
  <si>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</si>
  <si>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</si>
  <si>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</si>
  <si>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</si>
  <si>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</si>
  <si>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</si>
  <si>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</si>
  <si>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</si>
  <si>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</si>
  <si>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</si>
  <si>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</si>
  <si>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</si>
  <si>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</si>
  <si>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</si>
  <si>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</si>
  <si>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</si>
  <si>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</si>
  <si>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</si>
  <si>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</si>
  <si>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</si>
  <si>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</si>
  <si>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</si>
  <si>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</si>
  <si>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</si>
  <si>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</si>
  <si>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</si>
  <si>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</si>
  <si>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</si>
  <si>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</si>
  <si>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</si>
  <si>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</si>
  <si>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</si>
  <si>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</si>
  <si>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</si>
  <si>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</si>
  <si>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</si>
  <si>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</si>
  <si>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</si>
  <si>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</si>
  <si>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</si>
  <si>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</si>
  <si>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</si>
  <si>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</si>
  <si>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</si>
  <si>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</si>
  <si>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</si>
  <si>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</si>
  <si>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</si>
  <si>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</si>
  <si>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</si>
  <si>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</si>
  <si>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</si>
  <si>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</si>
  <si>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</si>
  <si>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</si>
  <si>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</si>
  <si>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</si>
  <si>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</si>
  <si>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</si>
  <si>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</si>
  <si>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</si>
  <si>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</si>
  <si>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</si>
  <si>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</si>
  <si>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</si>
  <si>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</si>
  <si>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</si>
  <si>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</si>
  <si>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t>Schedule-6 : Type Test Charges</t>
  </si>
  <si>
    <t>Eq Weightage of Rs/ %</t>
  </si>
  <si>
    <t>Final Discount Factor</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</si>
  <si>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</si>
  <si>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</si>
  <si>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</si>
  <si>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</si>
  <si>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</si>
  <si>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</si>
  <si>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</si>
  <si>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</si>
  <si>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</si>
  <si>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</si>
  <si>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</si>
  <si>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</si>
  <si>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</si>
  <si>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</si>
  <si>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</si>
  <si>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</si>
  <si>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</si>
  <si>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</si>
  <si>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</si>
  <si>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</si>
  <si>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</si>
  <si>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</si>
  <si>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</si>
  <si>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</si>
  <si>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</si>
  <si>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</si>
  <si>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</si>
  <si>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</si>
  <si>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</si>
  <si>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</si>
  <si>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</si>
  <si>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</si>
  <si>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</si>
  <si>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</si>
  <si>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</si>
  <si>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</si>
  <si>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</si>
  <si>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</si>
  <si>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</si>
  <si>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</si>
  <si>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</si>
  <si>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</si>
  <si>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</si>
  <si>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</si>
  <si>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</si>
  <si>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</si>
  <si>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</si>
  <si>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</si>
  <si>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</si>
  <si>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</si>
  <si>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</si>
  <si>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</si>
  <si>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</si>
  <si>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</si>
  <si>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</si>
  <si>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</si>
  <si>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</si>
  <si>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</si>
  <si>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</si>
  <si>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</si>
  <si>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</si>
  <si>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</si>
  <si>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</si>
  <si>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</si>
  <si>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</si>
  <si>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</si>
  <si>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</si>
  <si>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</si>
  <si>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</si>
  <si>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</si>
  <si>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</si>
  <si>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</si>
  <si>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</si>
  <si>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</si>
  <si>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</si>
  <si>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</si>
  <si>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</si>
  <si>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</si>
  <si>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</si>
  <si>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</si>
  <si>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</si>
  <si>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Goods to be supplied, including Type Test Charges for Tests to be conducted.</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</si>
  <si>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</si>
  <si>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</si>
  <si>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</si>
  <si>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</si>
  <si>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</si>
  <si>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</si>
  <si>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</si>
  <si>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Material Code</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</si>
  <si>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</si>
  <si>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</si>
  <si>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</si>
  <si>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</si>
  <si>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</si>
  <si>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</si>
  <si>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</si>
  <si>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</si>
  <si>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</si>
  <si>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</si>
  <si>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 xml:space="preserve">HSN Code </t>
  </si>
  <si>
    <t>Rate of GST applicable ( in %)</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</si>
  <si>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</si>
  <si>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</si>
  <si>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</si>
  <si>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r>
      <rPr>
        <b/>
        <sz val="18"/>
        <rFont val="Book Antiqua"/>
        <family val="1"/>
      </rPr>
      <t xml:space="preserve">* </t>
    </r>
    <r>
      <rPr>
        <b/>
        <sz val="10.5"/>
        <rFont val="Book Antiqua"/>
        <family val="1"/>
      </rPr>
      <t xml:space="preserve">Specify amount of GST on the transaction between the Supplier and the Purchaser separately in Schedule-4. </t>
    </r>
  </si>
  <si>
    <t xml:space="preserve">Unit Freight, In –transit Insurance &amp; loading Charges </t>
  </si>
  <si>
    <t xml:space="preserve">Total Freight, In –transit Insurance &amp; loading Charges </t>
  </si>
  <si>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</si>
  <si>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</si>
  <si>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</si>
  <si>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GRAND TOTAL [1+2]</t>
  </si>
  <si>
    <t>GST on Item</t>
  </si>
  <si>
    <r>
      <t>100% of applicable Taxes and Duties,</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</si>
  <si>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t>
    </r>
    <r>
      <rPr>
        <b/>
        <sz val="12"/>
        <rFont val="Book Antiqua"/>
        <family val="1"/>
      </rPr>
      <t>of</t>
    </r>
    <r>
      <rPr>
        <sz val="12"/>
        <rFont val="Book Antiqua"/>
        <family val="1"/>
      </rPr>
      <t xml:space="preserve"> the Price Schedule in this Second Envelope; by the Indian Laws.</t>
    </r>
  </si>
  <si>
    <t xml:space="preserve">We confirm that we have also registered/we shall also get registered in the GST Network with a GSTIN, in all the states from which we shall make our supply of goods. </t>
  </si>
  <si>
    <t xml:space="preserve">Local Transportation, In-transit Insurance and loading </t>
  </si>
  <si>
    <t xml:space="preserve">Schedule-1 : Ex works prices </t>
  </si>
  <si>
    <t xml:space="preserve">Ex-works price of Plant and Equipment including Type Test Charges </t>
  </si>
  <si>
    <t>Schedule-1 : Ex works prices</t>
  </si>
  <si>
    <t>Local Transportation, In-transit Insurance and loading.</t>
  </si>
  <si>
    <t>All the cells in Sch-4 and Sch-5 are auto filled, therefore no cell is required to be filled up there.</t>
  </si>
  <si>
    <t>Schedule-2 :Local Transportation, In-transit Insurance and loading</t>
  </si>
  <si>
    <t>Schedule-2 : Local Transportation, In-transit Insurance and loading</t>
  </si>
  <si>
    <t>i</t>
  </si>
  <si>
    <t xml:space="preserve">Total for Local Transportation, In-transit Insurance and loading </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</si>
  <si>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</si>
  <si>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t>GRAND TOTAL [1+2+4]</t>
  </si>
  <si>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</si>
  <si>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2NOS. OF  SOLID CORE TYPE COMPOSITE POST INSULATOR (120KN TENSILESTRENGTH, 90KN COMPRESSIVE STRENGTH EACH)</t>
  </si>
  <si>
    <t>1 NO. OF  COMPOSITE POSTINSULATOR (240KN TENSILE STRENGTH, 180KN COMPRESSIVE STRENGTH) FOR400KV TRANSMISSION LINE</t>
  </si>
  <si>
    <t>Fill up only green shaded cells in Sch-1, Sch-2  and Sch-3</t>
  </si>
  <si>
    <t>14 = 12 X 13</t>
  </si>
  <si>
    <t>10 = 9 X 8</t>
  </si>
  <si>
    <t>(SCHEDULE OF RATES AND PRICES )</t>
  </si>
  <si>
    <t>Local Transportation, In-transit Insurance, and loading Charges</t>
  </si>
  <si>
    <t xml:space="preserve">Development Charges </t>
  </si>
  <si>
    <t xml:space="preserve">Schedule-3 : Development Charges </t>
  </si>
  <si>
    <t>Whether HSN in column ‘6’ is confirmed. If not,  indicate applicable the HSN code #</t>
  </si>
  <si>
    <t>Whether  rate of GST in column ‘8’ is confirmed. If not,  indicate applicable rate of GST (in %) #</t>
  </si>
  <si>
    <t>Activity Header</t>
  </si>
  <si>
    <t>PR Activity No</t>
  </si>
  <si>
    <t>Service Code</t>
  </si>
  <si>
    <t xml:space="preserve">SAC
(Service Accounting Codes)
</t>
  </si>
  <si>
    <t>Whether SAC in column ‘8’ is confirmed. If not  indicate applicable the SAC #</t>
  </si>
  <si>
    <t>Rate of GST applicable  (in %)</t>
  </si>
  <si>
    <t>Whether  rate of GST in column ‘10’ is confirmed. If not  indicate applicable rate of GST #</t>
  </si>
  <si>
    <t>Quantity</t>
  </si>
  <si>
    <t xml:space="preserve"> Total Development Charges</t>
  </si>
  <si>
    <t>Schedule-3 : Development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</si>
  <si>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&amp; Sch-6] </t>
    </r>
    <r>
      <rPr>
        <b/>
        <sz val="11"/>
        <rFont val="Book Antiqua"/>
        <family val="1"/>
      </rPr>
      <t>In Rs.</t>
    </r>
  </si>
  <si>
    <r>
      <t>Discount on percent basis on total price quoted by us without Taxes &amp; Duties.</t>
    </r>
    <r>
      <rPr>
        <sz val="11"/>
        <rFont val="Book Antiqua"/>
        <family val="1"/>
      </rPr>
      <t xml:space="preserve"> [The discount shall be applicable on all the items of all the Schdules i.e. Sch-1 (without type test charges), Sch-2, Sch-3 &amp; Sch-6] </t>
    </r>
    <r>
      <rPr>
        <b/>
        <sz val="11"/>
        <rFont val="Book Antiqua"/>
        <family val="1"/>
      </rPr>
      <t>In Percent (%)</t>
    </r>
  </si>
  <si>
    <t xml:space="preserve">Package P01 for Development of Pole Structures for 765 kV D/C Transmission Lines.
</t>
  </si>
  <si>
    <t>CC/NT/W-MISC/DOM/A06/26/08429</t>
  </si>
  <si>
    <t>P01</t>
  </si>
  <si>
    <t xml:space="preserve">765KV D/C POLE PD                       </t>
  </si>
  <si>
    <t xml:space="preserve">DESIGN 765 POLE PA                      </t>
  </si>
  <si>
    <t xml:space="preserve">DESIGN 765 POLE PD                      </t>
  </si>
  <si>
    <t xml:space="preserve">FABRICATION 765 POLE                    </t>
  </si>
  <si>
    <t xml:space="preserve">TEST 765 POLE                           </t>
  </si>
  <si>
    <t>Design and Development of 765 kV Double Circuit (Hexa Zebra)- Suspension Pole- PA</t>
  </si>
  <si>
    <t>Design and Development of 765 kV Double Circuit (Hexa Zebra)- Suspension Pole- PD/PE</t>
  </si>
  <si>
    <t>Fabrication and horizontal  Proto assembly of  Pole Structure</t>
  </si>
  <si>
    <t>Proto Type Testing of 765 kV Double Circuit (Hexa Zebra)- Suspension Pole- PA</t>
  </si>
  <si>
    <t>Unit  Charges</t>
  </si>
  <si>
    <t>Total Charges</t>
  </si>
  <si>
    <t>FABRICATION,HORIZONTAL PROTO ASSEMBLY AND SUPPLY OF 765KV D/C POLESTRUCTURE TENSION/DEAD END PD/PE</t>
  </si>
  <si>
    <t>We declare that as specified in Clause 11.5, Section –II:ITB, Vol.-I of the Bidding Documents, prices quoted by us in the Price Schedules shall be Firm &amp; Fixed and shall not be subject to any Adjustment during the currency of Contract.</t>
  </si>
  <si>
    <t>Total GST on services (identified in Schedule 3') which are not included in the prices as per the provision of the Bidding Documents, as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</si>
</sst>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0.0"/>
    <numFmt numFmtId="166" formatCode="0.000"/>
    <numFmt numFmtId="167" formatCode="_(* #,##0_);_(* \(#,##0\);_(* \-??_);_(@_)"/>
    <numFmt numFmtId="168" formatCode="_(* #,##0.0_);_(* \(#,##0.0\);_(* \-??_);_(@_)"/>
    <numFmt numFmtId="169" formatCode="#,##0.0"/>
    <numFmt numFmtId="170" formatCode="_-&quot;£&quot;* #,##0.00_-;\-&quot;£&quot;* #,##0.00_-;_-&quot;£&quot;* &quot;-&quot;??_-;_-@_-"/>
    <numFmt numFmtId="171" formatCode="&quot;\&quot;#,##0.00;[Red]\-&quot;\&quot;#,##0.00"/>
    <numFmt numFmtId="172" formatCode="#,##0.000_);\(#,##0.000\)"/>
    <numFmt numFmtId="173" formatCode="0.0_)"/>
    <numFmt numFmtId="174" formatCode=";;"/>
    <numFmt numFmtId="175" formatCode="&quot; &quot;@"/>
    <numFmt numFmtId="176" formatCode="#,##0.00&quot;  &quot;"/>
    <numFmt numFmtId="177" formatCode="[$-409]dd\-mmm\-yy;@"/>
    <numFmt numFmtId="178" formatCode="_(* #,##0_);_(* \(#,##0\);_(* &quot;-&quot;??_);_(@_)"/>
    <numFmt numFmtId="179" formatCode="0.0000000000%"/>
    <numFmt numFmtId="180" formatCode="#,##0.00;[Red]#,##0.00"/>
  </numFmts>
  <fonts count="63">
    <font>
      <sz val="11"/>
      <name val="Book Antiqua"/>
      <family val="1"/>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b/>
      <sz val="16"/>
      <color indexed="12"/>
      <name val="Arial"/>
      <family val="2"/>
    </font>
    <font>
      <b/>
      <sz val="11"/>
      <color indexed="9"/>
      <name val="Book Antiqua"/>
      <family val="1"/>
    </font>
    <font>
      <b/>
      <sz val="12"/>
      <name val="Times New Roman"/>
      <family val="1"/>
    </font>
    <font>
      <sz val="12"/>
      <name val="Times New Roman"/>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b/>
      <sz val="10.5"/>
      <name val="Book Antiqua"/>
      <family val="1"/>
    </font>
    <font>
      <b/>
      <sz val="18"/>
      <name val="Book Antiqua"/>
      <family val="1"/>
    </font>
    <font>
      <sz val="10.5"/>
      <name val="Book Antiqua"/>
      <family val="1"/>
    </font>
    <font>
      <sz val="14"/>
      <name val="Book Antiqua"/>
      <family val="1"/>
    </font>
    <font>
      <b/>
      <sz val="16"/>
      <name val="Book Antiqua"/>
      <family val="1"/>
    </font>
    <font>
      <b/>
      <sz val="14"/>
      <color indexed="12"/>
      <name val="Book Antiqua"/>
      <family val="1"/>
    </font>
    <font>
      <b/>
      <sz val="11"/>
      <color theme="1"/>
      <name val="Book Antiqua"/>
      <family val="1"/>
    </font>
  </fonts>
  <fills count="11">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3"/>
        <bgColor indexed="64"/>
      </patternFill>
    </fill>
    <fill>
      <patternFill patternType="solid">
        <fgColor indexed="45"/>
        <bgColor indexed="64"/>
      </patternFill>
    </fill>
    <fill>
      <patternFill patternType="solid">
        <fgColor theme="0"/>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42">
    <xf numFmtId="0" fontId="0" fillId="0" borderId="0"/>
    <xf numFmtId="9" fontId="7" fillId="0" borderId="0"/>
    <xf numFmtId="170" fontId="1" fillId="0" borderId="0" applyFont="0" applyFill="0" applyBorder="0" applyAlignment="0" applyProtection="0"/>
    <xf numFmtId="173" fontId="1" fillId="0" borderId="0" applyFont="0" applyFill="0" applyBorder="0" applyAlignment="0" applyProtection="0"/>
    <xf numFmtId="172" fontId="1" fillId="0" borderId="0" applyFont="0" applyFill="0" applyBorder="0" applyAlignment="0" applyProtection="0"/>
    <xf numFmtId="174" fontId="1" fillId="0" borderId="0" applyFont="0" applyFill="0" applyBorder="0" applyAlignment="0" applyProtection="0"/>
    <xf numFmtId="0" fontId="8" fillId="0" borderId="0"/>
    <xf numFmtId="164" fontId="1" fillId="0" borderId="0" applyFont="0" applyFill="0" applyBorder="0" applyAlignment="0" applyProtection="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64" fontId="37" fillId="0" borderId="0" applyFont="0" applyFill="0" applyBorder="0" applyAlignment="0" applyProtection="0"/>
    <xf numFmtId="169"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166" fontId="1" fillId="0" borderId="0"/>
    <xf numFmtId="0" fontId="34" fillId="0" borderId="0"/>
    <xf numFmtId="0" fontId="16" fillId="0" borderId="0"/>
    <xf numFmtId="0" fontId="34" fillId="0" borderId="0"/>
    <xf numFmtId="0" fontId="1" fillId="0" borderId="0"/>
    <xf numFmtId="0" fontId="16" fillId="0" borderId="0" applyNumberFormat="0" applyFill="0" applyBorder="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xf numFmtId="0" fontId="12" fillId="0" borderId="0" applyFont="0"/>
    <xf numFmtId="0" fontId="13" fillId="0" borderId="0" applyNumberFormat="0" applyFill="0" applyBorder="0" applyAlignment="0" applyProtection="0">
      <alignment vertical="top"/>
      <protection locked="0"/>
    </xf>
    <xf numFmtId="0" fontId="14" fillId="0" borderId="0"/>
  </cellStyleXfs>
  <cellXfs count="748">
    <xf numFmtId="0" fontId="0" fillId="0" borderId="0" xfId="0"/>
    <xf numFmtId="0" fontId="16" fillId="0" borderId="0" xfId="0" applyFont="1" applyAlignment="1">
      <alignment vertical="center"/>
    </xf>
    <xf numFmtId="0" fontId="16" fillId="0" borderId="0" xfId="0" applyFont="1" applyAlignment="1">
      <alignment horizontal="left" vertical="center"/>
    </xf>
    <xf numFmtId="0" fontId="16" fillId="0" borderId="0" xfId="0" applyFont="1" applyAlignment="1">
      <alignment horizontal="center" vertical="center"/>
    </xf>
    <xf numFmtId="0" fontId="15" fillId="0" borderId="4" xfId="0" applyFont="1" applyBorder="1" applyAlignment="1">
      <alignment vertical="center"/>
    </xf>
    <xf numFmtId="0" fontId="15" fillId="0" borderId="4" xfId="0" applyFont="1" applyBorder="1" applyAlignment="1">
      <alignment horizontal="right"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9" fillId="0" borderId="0" xfId="32" applyFont="1" applyAlignment="1" applyProtection="1">
      <alignment vertical="center"/>
      <protection hidden="1"/>
    </xf>
    <xf numFmtId="0" fontId="4" fillId="0" borderId="0" xfId="32" applyFont="1" applyAlignment="1" applyProtection="1">
      <alignment vertical="center"/>
      <protection hidden="1"/>
    </xf>
    <xf numFmtId="0" fontId="20" fillId="0" borderId="0" xfId="32" applyFont="1" applyAlignment="1" applyProtection="1">
      <alignment vertical="center"/>
      <protection hidden="1"/>
    </xf>
    <xf numFmtId="0" fontId="20" fillId="0" borderId="0" xfId="32" applyFont="1" applyProtection="1">
      <protection hidden="1"/>
    </xf>
    <xf numFmtId="0" fontId="1" fillId="0" borderId="0" xfId="32" applyProtection="1">
      <protection hidden="1"/>
    </xf>
    <xf numFmtId="0" fontId="5" fillId="0" borderId="0" xfId="32" applyFont="1" applyAlignment="1" applyProtection="1">
      <alignment vertical="center"/>
      <protection hidden="1"/>
    </xf>
    <xf numFmtId="0" fontId="5" fillId="0" borderId="5" xfId="32" applyFont="1" applyBorder="1" applyAlignment="1" applyProtection="1">
      <alignment vertical="center"/>
      <protection hidden="1"/>
    </xf>
    <xf numFmtId="0" fontId="5" fillId="0" borderId="6" xfId="32" applyFont="1" applyBorder="1" applyAlignment="1" applyProtection="1">
      <alignment vertical="center"/>
      <protection hidden="1"/>
    </xf>
    <xf numFmtId="0" fontId="1" fillId="0" borderId="0" xfId="32"/>
    <xf numFmtId="0" fontId="5" fillId="0" borderId="7" xfId="32" applyFont="1" applyBorder="1" applyAlignment="1" applyProtection="1">
      <alignment vertical="center"/>
      <protection hidden="1"/>
    </xf>
    <xf numFmtId="0" fontId="1" fillId="0" borderId="0" xfId="32" applyAlignment="1" applyProtection="1">
      <alignment vertical="center"/>
      <protection hidden="1"/>
    </xf>
    <xf numFmtId="0" fontId="25" fillId="0" borderId="5" xfId="32" applyFont="1" applyBorder="1" applyAlignment="1" applyProtection="1">
      <alignment vertical="center"/>
      <protection hidden="1"/>
    </xf>
    <xf numFmtId="0" fontId="25" fillId="0" borderId="0" xfId="32" applyFont="1" applyAlignment="1" applyProtection="1">
      <alignment vertical="center"/>
      <protection hidden="1"/>
    </xf>
    <xf numFmtId="0" fontId="5" fillId="0" borderId="8" xfId="32" applyFont="1" applyBorder="1" applyAlignment="1" applyProtection="1">
      <alignment vertical="center"/>
      <protection hidden="1"/>
    </xf>
    <xf numFmtId="0" fontId="15" fillId="0" borderId="0" xfId="33" applyFont="1" applyAlignment="1" applyProtection="1">
      <alignment vertical="center"/>
      <protection hidden="1"/>
    </xf>
    <xf numFmtId="0" fontId="16" fillId="0" borderId="0" xfId="33" applyAlignment="1" applyProtection="1">
      <alignment vertical="center"/>
      <protection hidden="1"/>
    </xf>
    <xf numFmtId="0" fontId="15" fillId="0" borderId="0" xfId="33" applyFont="1"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applyAlignment="1">
      <alignment horizontal="right" vertical="center"/>
    </xf>
    <xf numFmtId="0" fontId="5" fillId="0" borderId="0" xfId="32" applyFont="1" applyAlignment="1" applyProtection="1">
      <alignment vertical="top"/>
      <protection hidden="1"/>
    </xf>
    <xf numFmtId="0" fontId="26" fillId="0" borderId="0" xfId="32" applyFont="1" applyAlignment="1" applyProtection="1">
      <alignment horizontal="center" vertical="center"/>
      <protection hidden="1"/>
    </xf>
    <xf numFmtId="0" fontId="15" fillId="0" borderId="0" xfId="32" applyFont="1" applyAlignment="1" applyProtection="1">
      <alignment vertical="center"/>
      <protection hidden="1"/>
    </xf>
    <xf numFmtId="0" fontId="16" fillId="0" borderId="0" xfId="32" applyFont="1" applyAlignment="1" applyProtection="1">
      <alignment vertical="center"/>
      <protection hidden="1"/>
    </xf>
    <xf numFmtId="0" fontId="15" fillId="0" borderId="0" xfId="35" applyFont="1" applyAlignment="1" applyProtection="1">
      <alignment vertical="top"/>
      <protection hidden="1"/>
    </xf>
    <xf numFmtId="0" fontId="16" fillId="0" borderId="0" xfId="32" applyFont="1" applyAlignment="1" applyProtection="1">
      <alignment vertical="top"/>
      <protection hidden="1"/>
    </xf>
    <xf numFmtId="0" fontId="26" fillId="0" borderId="0" xfId="32" applyFont="1" applyAlignment="1" applyProtection="1">
      <alignment vertical="center"/>
      <protection hidden="1"/>
    </xf>
    <xf numFmtId="175" fontId="15" fillId="0" borderId="9" xfId="32" applyNumberFormat="1" applyFont="1" applyBorder="1" applyAlignment="1" applyProtection="1">
      <alignment horizontal="center" vertical="center"/>
      <protection hidden="1"/>
    </xf>
    <xf numFmtId="0" fontId="16" fillId="0" borderId="10" xfId="32" applyFont="1" applyBorder="1" applyAlignment="1" applyProtection="1">
      <alignment horizontal="center" vertical="center"/>
      <protection hidden="1"/>
    </xf>
    <xf numFmtId="0" fontId="16" fillId="0" borderId="11" xfId="32" applyFont="1" applyBorder="1" applyAlignment="1" applyProtection="1">
      <alignment horizontal="justify" vertical="center" wrapText="1"/>
      <protection hidden="1"/>
    </xf>
    <xf numFmtId="0" fontId="15" fillId="2" borderId="11" xfId="32" applyFont="1" applyFill="1" applyBorder="1" applyAlignment="1" applyProtection="1">
      <alignment vertical="center" wrapText="1"/>
      <protection hidden="1"/>
    </xf>
    <xf numFmtId="0" fontId="16" fillId="0" borderId="10" xfId="32" applyFont="1" applyBorder="1" applyAlignment="1" applyProtection="1">
      <alignment vertical="center"/>
      <protection hidden="1"/>
    </xf>
    <xf numFmtId="0" fontId="16" fillId="0" borderId="12" xfId="32" applyFont="1" applyBorder="1" applyAlignment="1" applyProtection="1">
      <alignment vertical="center"/>
      <protection hidden="1"/>
    </xf>
    <xf numFmtId="0" fontId="15" fillId="0" borderId="0" xfId="32" applyFont="1" applyAlignment="1" applyProtection="1">
      <alignment vertical="center" wrapText="1"/>
      <protection hidden="1"/>
    </xf>
    <xf numFmtId="4" fontId="15" fillId="0" borderId="0" xfId="32" applyNumberFormat="1" applyFont="1" applyAlignment="1" applyProtection="1">
      <alignment vertical="center"/>
      <protection hidden="1"/>
    </xf>
    <xf numFmtId="0" fontId="16" fillId="0" borderId="0" xfId="32" applyFont="1" applyAlignment="1" applyProtection="1">
      <alignment horizontal="left" vertical="center" wrapText="1"/>
      <protection hidden="1"/>
    </xf>
    <xf numFmtId="0" fontId="16" fillId="0" borderId="0" xfId="32" applyFont="1" applyAlignment="1" applyProtection="1">
      <alignment horizontal="right" vertical="center"/>
      <protection hidden="1"/>
    </xf>
    <xf numFmtId="0" fontId="16" fillId="0" borderId="0" xfId="32" applyFont="1" applyAlignment="1" applyProtection="1">
      <alignment horizontal="left" vertical="center"/>
      <protection hidden="1"/>
    </xf>
    <xf numFmtId="0" fontId="6" fillId="0" borderId="0" xfId="32" applyFont="1" applyAlignment="1" applyProtection="1">
      <alignment horizontal="center" vertical="top"/>
      <protection hidden="1"/>
    </xf>
    <xf numFmtId="0" fontId="15" fillId="0" borderId="4" xfId="32" applyFont="1" applyBorder="1" applyAlignment="1" applyProtection="1">
      <alignment vertical="top"/>
      <protection hidden="1"/>
    </xf>
    <xf numFmtId="0" fontId="15" fillId="0" borderId="9" xfId="32" applyFont="1" applyBorder="1" applyAlignment="1" applyProtection="1">
      <alignment horizontal="justify" vertical="top" wrapText="1"/>
      <protection hidden="1"/>
    </xf>
    <xf numFmtId="0" fontId="15" fillId="0" borderId="9" xfId="32" applyFont="1" applyBorder="1" applyAlignment="1" applyProtection="1">
      <alignment horizontal="right" vertical="center" wrapText="1" indent="5"/>
      <protection hidden="1"/>
    </xf>
    <xf numFmtId="0" fontId="16" fillId="0" borderId="12" xfId="32" applyFont="1" applyBorder="1" applyAlignment="1" applyProtection="1">
      <alignment horizontal="center" vertical="center"/>
      <protection hidden="1"/>
    </xf>
    <xf numFmtId="0" fontId="5" fillId="0" borderId="0" xfId="32" applyFont="1" applyAlignment="1" applyProtection="1">
      <alignment horizontal="right"/>
      <protection hidden="1"/>
    </xf>
    <xf numFmtId="0" fontId="15" fillId="0" borderId="4" xfId="0" applyFont="1" applyBorder="1" applyAlignment="1">
      <alignment horizontal="left" vertical="center"/>
    </xf>
    <xf numFmtId="0" fontId="15" fillId="0" borderId="4" xfId="0" applyFont="1" applyBorder="1" applyAlignment="1">
      <alignment horizontal="justify" vertical="center"/>
    </xf>
    <xf numFmtId="0" fontId="15" fillId="0" borderId="4" xfId="0" applyFont="1" applyBorder="1" applyAlignment="1">
      <alignment horizontal="center" vertical="center"/>
    </xf>
    <xf numFmtId="0" fontId="16" fillId="0" borderId="0" xfId="33"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32" applyFont="1" applyAlignment="1" applyProtection="1">
      <alignment horizontal="left" vertical="center" indent="1"/>
      <protection hidden="1"/>
    </xf>
    <xf numFmtId="0" fontId="16" fillId="0" borderId="0" xfId="35" applyFont="1" applyAlignment="1" applyProtection="1">
      <alignment horizontal="left" vertical="center" indent="1"/>
      <protection hidden="1"/>
    </xf>
    <xf numFmtId="0" fontId="16" fillId="0" borderId="0" xfId="0" applyFont="1" applyAlignment="1" applyProtection="1">
      <alignment horizontal="left" vertical="center"/>
      <protection hidden="1"/>
    </xf>
    <xf numFmtId="0" fontId="16" fillId="0" borderId="0" xfId="33" applyAlignment="1" applyProtection="1">
      <alignment horizontal="left" vertical="center"/>
      <protection hidden="1"/>
    </xf>
    <xf numFmtId="0" fontId="15" fillId="0" borderId="0" xfId="33" applyFont="1" applyAlignment="1" applyProtection="1">
      <alignment horizontal="left" vertical="center"/>
      <protection hidden="1"/>
    </xf>
    <xf numFmtId="0" fontId="15" fillId="0" borderId="6" xfId="32" applyFont="1" applyBorder="1" applyAlignment="1" applyProtection="1">
      <alignment horizontal="right" vertical="center" indent="5"/>
      <protection hidden="1"/>
    </xf>
    <xf numFmtId="4" fontId="15" fillId="0" borderId="9" xfId="32" applyNumberFormat="1" applyFont="1" applyBorder="1" applyAlignment="1" applyProtection="1">
      <alignment vertical="center"/>
      <protection hidden="1"/>
    </xf>
    <xf numFmtId="176" fontId="15" fillId="0" borderId="9" xfId="32" applyNumberFormat="1" applyFont="1" applyBorder="1" applyAlignment="1" applyProtection="1">
      <alignment vertical="center"/>
      <protection hidden="1"/>
    </xf>
    <xf numFmtId="0" fontId="15" fillId="0" borderId="9" xfId="32" applyFont="1" applyBorder="1" applyAlignment="1" applyProtection="1">
      <alignment vertical="center"/>
      <protection hidden="1"/>
    </xf>
    <xf numFmtId="0" fontId="15" fillId="0" borderId="0" xfId="32" applyFont="1" applyAlignment="1" applyProtection="1">
      <alignment horizontal="left" vertical="top" wrapText="1"/>
      <protection hidden="1"/>
    </xf>
    <xf numFmtId="0" fontId="15" fillId="0" borderId="9" xfId="32" applyFont="1" applyBorder="1" applyAlignment="1" applyProtection="1">
      <alignment horizontal="center" vertical="center" wrapText="1"/>
      <protection hidden="1"/>
    </xf>
    <xf numFmtId="0" fontId="16" fillId="0" borderId="0" xfId="32" applyFont="1" applyAlignment="1" applyProtection="1">
      <alignment horizontal="center" vertical="center"/>
      <protection hidden="1"/>
    </xf>
    <xf numFmtId="0" fontId="15" fillId="0" borderId="12" xfId="32" applyFont="1" applyBorder="1" applyAlignment="1" applyProtection="1">
      <alignment horizontal="right" vertical="center" wrapText="1"/>
      <protection hidden="1"/>
    </xf>
    <xf numFmtId="0" fontId="15" fillId="0" borderId="0" xfId="32" applyFont="1" applyAlignment="1" applyProtection="1">
      <alignment horizontal="left" vertical="center" wrapText="1"/>
      <protection hidden="1"/>
    </xf>
    <xf numFmtId="0" fontId="15" fillId="0" borderId="0" xfId="32" applyFont="1" applyAlignment="1" applyProtection="1">
      <alignment horizontal="right" vertical="center" wrapText="1"/>
      <protection hidden="1"/>
    </xf>
    <xf numFmtId="0" fontId="0" fillId="0" borderId="0" xfId="0" applyProtection="1">
      <protection hidden="1"/>
    </xf>
    <xf numFmtId="0" fontId="15" fillId="0" borderId="4" xfId="0" applyFont="1" applyBorder="1" applyAlignment="1" applyProtection="1">
      <alignment horizontal="left" vertical="center"/>
      <protection hidden="1"/>
    </xf>
    <xf numFmtId="0" fontId="15" fillId="0" borderId="4" xfId="0" applyFont="1" applyBorder="1" applyAlignment="1" applyProtection="1">
      <alignment horizontal="justify"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15" fillId="0" borderId="4" xfId="0" applyFont="1" applyBorder="1" applyAlignment="1" applyProtection="1">
      <alignment horizontal="right" vertical="center"/>
      <protection hidden="1"/>
    </xf>
    <xf numFmtId="0" fontId="1" fillId="0" borderId="0" xfId="31"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8" applyNumberFormat="1" applyFill="1" applyBorder="1" applyAlignment="1" applyProtection="1">
      <alignment vertical="center"/>
      <protection hidden="1"/>
    </xf>
    <xf numFmtId="0" fontId="16" fillId="0" borderId="0" xfId="28" applyNumberFormat="1" applyFill="1" applyBorder="1" applyAlignment="1" applyProtection="1">
      <alignment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5" fillId="0" borderId="0" xfId="0" applyFont="1" applyAlignment="1" applyProtection="1">
      <alignment horizontal="left" vertical="center"/>
      <protection hidden="1"/>
    </xf>
    <xf numFmtId="0" fontId="15" fillId="0" borderId="0" xfId="0" applyFont="1" applyAlignment="1">
      <alignment horizontal="left" vertical="center" indent="1"/>
    </xf>
    <xf numFmtId="0" fontId="15" fillId="0" borderId="0" xfId="32" applyFont="1" applyAlignment="1" applyProtection="1">
      <alignment horizontal="left" vertical="center" indent="1"/>
      <protection hidden="1"/>
    </xf>
    <xf numFmtId="0" fontId="0" fillId="0" borderId="0" xfId="0" applyAlignment="1" applyProtection="1">
      <alignment vertical="center"/>
      <protection hidden="1"/>
    </xf>
    <xf numFmtId="0" fontId="15" fillId="0" borderId="0" xfId="33" applyFont="1" applyAlignment="1" applyProtection="1">
      <alignment horizontal="center" vertical="center"/>
      <protection hidden="1"/>
    </xf>
    <xf numFmtId="0" fontId="15" fillId="0" borderId="0" xfId="33" applyFont="1" applyAlignment="1" applyProtection="1">
      <alignment horizontal="left" vertical="center" indent="1"/>
      <protection hidden="1"/>
    </xf>
    <xf numFmtId="0" fontId="15" fillId="0" borderId="11" xfId="0" applyFont="1" applyBorder="1" applyAlignment="1" applyProtection="1">
      <alignment horizontal="left" vertical="center" wrapText="1"/>
      <protection hidden="1"/>
    </xf>
    <xf numFmtId="0" fontId="15" fillId="0" borderId="11" xfId="0" applyFont="1" applyBorder="1" applyAlignment="1" applyProtection="1">
      <alignment horizontal="center" vertical="center" wrapText="1"/>
      <protection hidden="1"/>
    </xf>
    <xf numFmtId="0" fontId="15" fillId="0" borderId="11" xfId="33" applyFont="1" applyBorder="1" applyAlignment="1" applyProtection="1">
      <alignment horizontal="center" vertical="center"/>
      <protection hidden="1"/>
    </xf>
    <xf numFmtId="0" fontId="16" fillId="0" borderId="11" xfId="33" applyBorder="1" applyAlignment="1" applyProtection="1">
      <alignment horizontal="left" vertical="center" wrapText="1"/>
      <protection hidden="1"/>
    </xf>
    <xf numFmtId="0" fontId="16" fillId="0" borderId="0" xfId="33" applyAlignment="1" applyProtection="1">
      <alignment horizontal="left" vertical="center" wrapText="1"/>
      <protection hidden="1"/>
    </xf>
    <xf numFmtId="0" fontId="15" fillId="0" borderId="0" xfId="0" applyFont="1" applyAlignment="1" applyProtection="1">
      <alignment vertical="center" wrapText="1"/>
      <protection hidden="1"/>
    </xf>
    <xf numFmtId="0" fontId="15" fillId="0" borderId="0" xfId="0" applyFont="1" applyAlignment="1" applyProtection="1">
      <alignment horizontal="left" vertical="center" indent="1"/>
      <protection hidden="1"/>
    </xf>
    <xf numFmtId="0" fontId="15" fillId="0" borderId="4" xfId="24" applyFont="1" applyBorder="1" applyAlignment="1" applyProtection="1">
      <alignment vertical="center"/>
      <protection hidden="1"/>
    </xf>
    <xf numFmtId="0" fontId="16" fillId="0" borderId="4" xfId="24" applyFont="1" applyBorder="1" applyAlignment="1" applyProtection="1">
      <alignment vertical="center"/>
      <protection hidden="1"/>
    </xf>
    <xf numFmtId="0" fontId="34" fillId="0" borderId="0" xfId="24" applyAlignment="1" applyProtection="1">
      <alignment vertical="center"/>
      <protection hidden="1"/>
    </xf>
    <xf numFmtId="0" fontId="34" fillId="0" borderId="0" xfId="24" applyProtection="1">
      <protection hidden="1"/>
    </xf>
    <xf numFmtId="0" fontId="15" fillId="0" borderId="0" xfId="24" applyFont="1" applyAlignment="1" applyProtection="1">
      <alignment horizontal="center" vertical="center"/>
      <protection hidden="1"/>
    </xf>
    <xf numFmtId="0" fontId="16" fillId="0" borderId="0" xfId="24" applyFont="1" applyAlignment="1" applyProtection="1">
      <alignment vertical="center"/>
      <protection hidden="1"/>
    </xf>
    <xf numFmtId="0" fontId="15" fillId="0" borderId="0" xfId="25" applyFont="1" applyAlignment="1" applyProtection="1">
      <alignment horizontal="left" vertical="center"/>
      <protection hidden="1"/>
    </xf>
    <xf numFmtId="0" fontId="16" fillId="0" borderId="0" xfId="34" applyAlignment="1" applyProtection="1">
      <alignment horizontal="left" vertical="center"/>
      <protection hidden="1"/>
    </xf>
    <xf numFmtId="0" fontId="16" fillId="0" borderId="0" xfId="24" applyFont="1" applyAlignment="1" applyProtection="1">
      <alignment horizontal="left" vertical="center"/>
      <protection hidden="1"/>
    </xf>
    <xf numFmtId="0" fontId="16" fillId="0" borderId="0" xfId="24" applyFont="1" applyAlignment="1" applyProtection="1">
      <alignment horizontal="justify" vertical="center"/>
      <protection hidden="1"/>
    </xf>
    <xf numFmtId="0" fontId="15" fillId="0" borderId="0" xfId="24" applyFont="1" applyAlignment="1" applyProtection="1">
      <alignment horizontal="right" vertical="center"/>
      <protection hidden="1"/>
    </xf>
    <xf numFmtId="0" fontId="15" fillId="0" borderId="4" xfId="24" applyFont="1" applyBorder="1" applyAlignment="1" applyProtection="1">
      <alignment horizontal="right" vertical="center"/>
      <protection hidden="1"/>
    </xf>
    <xf numFmtId="177" fontId="16" fillId="0" borderId="0" xfId="24" applyNumberFormat="1" applyFont="1" applyAlignment="1" applyProtection="1">
      <alignment horizontal="left" vertical="center"/>
      <protection hidden="1"/>
    </xf>
    <xf numFmtId="0" fontId="16" fillId="0" borderId="0" xfId="0" applyFont="1" applyAlignment="1" applyProtection="1">
      <alignment horizontal="center" vertical="center" wrapText="1"/>
      <protection hidden="1"/>
    </xf>
    <xf numFmtId="165" fontId="16" fillId="0" borderId="0" xfId="0" applyNumberFormat="1" applyFont="1" applyAlignment="1" applyProtection="1">
      <alignment horizontal="center" vertical="center"/>
      <protection hidden="1"/>
    </xf>
    <xf numFmtId="177" fontId="15" fillId="0" borderId="0" xfId="0" applyNumberFormat="1" applyFont="1" applyAlignment="1">
      <alignment horizontal="left" vertical="center" indent="1"/>
    </xf>
    <xf numFmtId="177" fontId="15" fillId="0" borderId="0" xfId="0" applyNumberFormat="1" applyFont="1" applyAlignment="1" applyProtection="1">
      <alignment horizontal="justify" vertical="center"/>
      <protection hidden="1"/>
    </xf>
    <xf numFmtId="177" fontId="15" fillId="0" borderId="0" xfId="0" applyNumberFormat="1" applyFont="1" applyAlignment="1" applyProtection="1">
      <alignment horizontal="left" vertical="center" indent="1"/>
      <protection hidden="1"/>
    </xf>
    <xf numFmtId="177" fontId="15" fillId="0" borderId="0" xfId="24" applyNumberFormat="1" applyFont="1" applyAlignment="1" applyProtection="1">
      <alignment vertical="center"/>
      <protection hidden="1"/>
    </xf>
    <xf numFmtId="0" fontId="15" fillId="0" borderId="0" xfId="24" applyFont="1" applyAlignment="1" applyProtection="1">
      <alignment horizontal="left" vertical="center" indent="1"/>
      <protection hidden="1"/>
    </xf>
    <xf numFmtId="0" fontId="16" fillId="0" borderId="0" xfId="24" applyFont="1" applyAlignment="1" applyProtection="1">
      <alignment horizontal="left" vertical="center" indent="1"/>
      <protection hidden="1"/>
    </xf>
    <xf numFmtId="165" fontId="5" fillId="0" borderId="0" xfId="24" applyNumberFormat="1" applyFont="1" applyAlignment="1" applyProtection="1">
      <alignment horizontal="center" vertical="top"/>
      <protection hidden="1"/>
    </xf>
    <xf numFmtId="165" fontId="5" fillId="0" borderId="0" xfId="24" applyNumberFormat="1" applyFont="1" applyAlignment="1" applyProtection="1">
      <alignment horizontal="center" vertical="center"/>
      <protection hidden="1"/>
    </xf>
    <xf numFmtId="0" fontId="5" fillId="0" borderId="0" xfId="24" applyFont="1" applyAlignment="1" applyProtection="1">
      <alignment horizontal="center" vertical="top"/>
      <protection hidden="1"/>
    </xf>
    <xf numFmtId="0" fontId="5" fillId="0" borderId="0" xfId="24" applyFont="1" applyAlignment="1" applyProtection="1">
      <alignment horizontal="left" vertical="center"/>
      <protection hidden="1"/>
    </xf>
    <xf numFmtId="0" fontId="37" fillId="0" borderId="0" xfId="27" applyFont="1" applyAlignment="1" applyProtection="1">
      <alignment horizontal="center" vertical="center"/>
      <protection hidden="1"/>
    </xf>
    <xf numFmtId="0" fontId="37" fillId="0" borderId="0" xfId="27" applyFont="1" applyAlignment="1" applyProtection="1">
      <alignment horizontal="left" vertical="center"/>
      <protection hidden="1"/>
    </xf>
    <xf numFmtId="0" fontId="1" fillId="0" borderId="0" xfId="27" applyAlignment="1" applyProtection="1">
      <alignment vertical="center"/>
      <protection hidden="1"/>
    </xf>
    <xf numFmtId="0" fontId="37" fillId="0" borderId="0" xfId="27" applyFont="1" applyAlignment="1" applyProtection="1">
      <alignment vertical="center"/>
      <protection hidden="1"/>
    </xf>
    <xf numFmtId="0" fontId="1" fillId="0" borderId="0" xfId="27" applyProtection="1">
      <protection hidden="1"/>
    </xf>
    <xf numFmtId="0" fontId="1" fillId="0" borderId="0" xfId="27" applyAlignment="1" applyProtection="1">
      <alignment horizontal="left"/>
      <protection hidden="1"/>
    </xf>
    <xf numFmtId="0" fontId="1" fillId="0" borderId="0" xfId="27" applyAlignment="1" applyProtection="1">
      <alignment horizontal="center"/>
      <protection hidden="1"/>
    </xf>
    <xf numFmtId="0" fontId="1" fillId="0" borderId="0" xfId="38" applyAlignment="1" applyProtection="1">
      <alignment horizontal="center"/>
      <protection hidden="1"/>
    </xf>
    <xf numFmtId="0" fontId="1" fillId="0" borderId="0" xfId="38" applyProtection="1">
      <protection hidden="1"/>
    </xf>
    <xf numFmtId="0" fontId="16" fillId="0" borderId="0" xfId="0" applyFont="1" applyAlignment="1" applyProtection="1">
      <alignment horizontal="left" vertical="center" indent="2"/>
      <protection hidden="1"/>
    </xf>
    <xf numFmtId="0" fontId="16" fillId="0" borderId="0" xfId="0" applyFont="1" applyAlignment="1" applyProtection="1">
      <alignment vertical="center"/>
      <protection locked="0"/>
    </xf>
    <xf numFmtId="0" fontId="16" fillId="0" borderId="13" xfId="0" applyFont="1" applyBorder="1" applyAlignment="1" applyProtection="1">
      <alignment horizontal="left" vertical="center"/>
      <protection hidden="1"/>
    </xf>
    <xf numFmtId="0" fontId="15" fillId="0" borderId="0" xfId="24" applyFont="1" applyAlignment="1" applyProtection="1">
      <alignment horizontal="left" vertical="center" indent="2"/>
      <protection hidden="1"/>
    </xf>
    <xf numFmtId="0" fontId="38" fillId="0" borderId="0" xfId="31" applyNumberFormat="1" applyFont="1" applyFill="1" applyBorder="1" applyAlignment="1" applyProtection="1">
      <alignment horizontal="center" vertical="top"/>
      <protection hidden="1"/>
    </xf>
    <xf numFmtId="0" fontId="15" fillId="0" borderId="0" xfId="0" applyFont="1" applyAlignment="1" applyProtection="1">
      <alignment horizontal="center" vertical="center"/>
      <protection hidden="1"/>
    </xf>
    <xf numFmtId="0" fontId="15" fillId="0" borderId="0" xfId="31" applyFont="1" applyAlignment="1" applyProtection="1">
      <alignment horizontal="center" vertical="center" wrapText="1"/>
      <protection hidden="1"/>
    </xf>
    <xf numFmtId="0" fontId="39" fillId="0" borderId="0" xfId="31" applyNumberFormat="1" applyFont="1" applyFill="1" applyBorder="1" applyAlignment="1" applyProtection="1">
      <alignment vertical="top"/>
      <protection hidden="1"/>
    </xf>
    <xf numFmtId="0" fontId="16" fillId="0" borderId="0" xfId="31" applyNumberFormat="1" applyFont="1" applyFill="1" applyBorder="1" applyAlignment="1" applyProtection="1">
      <alignment vertical="center" wrapText="1"/>
      <protection hidden="1"/>
    </xf>
    <xf numFmtId="0" fontId="16" fillId="0" borderId="0" xfId="31" applyFont="1" applyAlignment="1" applyProtection="1">
      <alignment vertical="center"/>
      <protection hidden="1"/>
    </xf>
    <xf numFmtId="0" fontId="40" fillId="0" borderId="0" xfId="0" applyFont="1" applyAlignment="1" applyProtection="1">
      <alignment horizontal="left" vertical="center"/>
      <protection hidden="1"/>
    </xf>
    <xf numFmtId="0" fontId="40" fillId="0" borderId="0" xfId="0" applyFont="1" applyAlignment="1" applyProtection="1">
      <alignment horizontal="justify" vertical="center"/>
      <protection hidden="1"/>
    </xf>
    <xf numFmtId="0" fontId="40"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left" vertical="center" indent="1"/>
      <protection hidden="1"/>
    </xf>
    <xf numFmtId="0" fontId="40" fillId="0" borderId="0" xfId="33" applyFont="1" applyAlignment="1" applyProtection="1">
      <alignment horizontal="left" vertical="center" indent="1"/>
      <protection hidden="1"/>
    </xf>
    <xf numFmtId="0" fontId="40" fillId="0" borderId="0" xfId="31" applyFont="1" applyAlignment="1" applyProtection="1">
      <alignment vertical="center"/>
      <protection hidden="1"/>
    </xf>
    <xf numFmtId="0" fontId="40" fillId="0" borderId="0" xfId="31" applyFont="1" applyAlignment="1" applyProtection="1">
      <alignment vertical="center" wrapText="1"/>
      <protection hidden="1"/>
    </xf>
    <xf numFmtId="0" fontId="40" fillId="0" borderId="0" xfId="31" applyNumberFormat="1" applyFont="1" applyFill="1" applyBorder="1" applyAlignment="1" applyProtection="1">
      <alignment vertical="center"/>
      <protection hidden="1"/>
    </xf>
    <xf numFmtId="0" fontId="16" fillId="0" borderId="0" xfId="31" applyNumberFormat="1" applyFont="1" applyFill="1" applyBorder="1" applyAlignment="1" applyProtection="1">
      <alignment horizontal="left" vertical="center" indent="6"/>
      <protection hidden="1"/>
    </xf>
    <xf numFmtId="0" fontId="39" fillId="0" borderId="14" xfId="31" applyNumberFormat="1" applyFont="1" applyFill="1" applyBorder="1" applyAlignment="1" applyProtection="1">
      <alignment vertical="top"/>
      <protection hidden="1"/>
    </xf>
    <xf numFmtId="0" fontId="39" fillId="0" borderId="15" xfId="31" applyNumberFormat="1" applyFont="1" applyFill="1" applyBorder="1" applyAlignment="1" applyProtection="1">
      <alignment vertical="top"/>
      <protection hidden="1"/>
    </xf>
    <xf numFmtId="0" fontId="15" fillId="0" borderId="10" xfId="31" applyFont="1" applyBorder="1" applyAlignment="1" applyProtection="1">
      <alignment horizontal="center" vertical="center" wrapText="1"/>
      <protection hidden="1"/>
    </xf>
    <xf numFmtId="0" fontId="15" fillId="0" borderId="12" xfId="31" applyFont="1" applyBorder="1" applyAlignment="1" applyProtection="1">
      <alignment horizontal="center" vertical="center" wrapText="1"/>
      <protection hidden="1"/>
    </xf>
    <xf numFmtId="0" fontId="16" fillId="0" borderId="11" xfId="31" applyFont="1" applyBorder="1" applyAlignment="1" applyProtection="1">
      <alignment horizontal="center" vertical="top"/>
      <protection hidden="1"/>
    </xf>
    <xf numFmtId="0" fontId="16" fillId="0" borderId="9" xfId="31" applyFont="1" applyBorder="1" applyAlignment="1" applyProtection="1">
      <alignment horizontal="center" vertical="top"/>
      <protection hidden="1"/>
    </xf>
    <xf numFmtId="0" fontId="15" fillId="0" borderId="0" xfId="31" applyFont="1" applyBorder="1" applyAlignment="1" applyProtection="1">
      <alignment horizontal="center" vertical="center" wrapText="1"/>
      <protection hidden="1"/>
    </xf>
    <xf numFmtId="0" fontId="16" fillId="0" borderId="0" xfId="31" applyFont="1" applyBorder="1" applyAlignment="1" applyProtection="1">
      <alignment horizontal="justify" vertical="center"/>
      <protection hidden="1"/>
    </xf>
    <xf numFmtId="0" fontId="39" fillId="0" borderId="16" xfId="31" applyNumberFormat="1" applyFont="1" applyFill="1" applyBorder="1" applyAlignment="1" applyProtection="1">
      <alignment horizontal="right" vertical="top"/>
      <protection hidden="1"/>
    </xf>
    <xf numFmtId="0" fontId="16" fillId="0" borderId="14" xfId="31" applyFont="1" applyBorder="1" applyAlignment="1" applyProtection="1">
      <alignment horizontal="center" vertical="center"/>
      <protection hidden="1"/>
    </xf>
    <xf numFmtId="10" fontId="16" fillId="3" borderId="11" xfId="31" applyNumberFormat="1" applyFont="1" applyFill="1" applyBorder="1" applyAlignment="1" applyProtection="1">
      <alignment horizontal="right" vertical="center"/>
      <protection locked="0"/>
    </xf>
    <xf numFmtId="167" fontId="15" fillId="0" borderId="0" xfId="0" applyNumberFormat="1" applyFont="1" applyAlignment="1" applyProtection="1">
      <alignment horizontal="center" vertical="center" wrapText="1"/>
      <protection hidden="1"/>
    </xf>
    <xf numFmtId="3" fontId="15" fillId="0" borderId="12" xfId="32" applyNumberFormat="1" applyFont="1" applyBorder="1" applyAlignment="1" applyProtection="1">
      <alignment horizontal="right" vertical="center" wrapText="1"/>
      <protection hidden="1"/>
    </xf>
    <xf numFmtId="0" fontId="16" fillId="3" borderId="14" xfId="0" applyFont="1" applyFill="1" applyBorder="1" applyAlignment="1" applyProtection="1">
      <alignment horizontal="left" vertical="center"/>
      <protection locked="0"/>
    </xf>
    <xf numFmtId="0" fontId="34" fillId="0" borderId="0" xfId="26" applyProtection="1">
      <protection hidden="1"/>
    </xf>
    <xf numFmtId="0" fontId="42" fillId="0" borderId="0" xfId="26" applyFont="1" applyAlignment="1" applyProtection="1">
      <alignment vertical="center" wrapText="1"/>
      <protection hidden="1"/>
    </xf>
    <xf numFmtId="0" fontId="42" fillId="0" borderId="0" xfId="26" applyFont="1" applyAlignment="1" applyProtection="1">
      <alignment horizontal="center" vertical="center" wrapText="1"/>
      <protection hidden="1"/>
    </xf>
    <xf numFmtId="0" fontId="15" fillId="0" borderId="0" xfId="26" applyFont="1" applyAlignment="1" applyProtection="1">
      <alignment vertical="center"/>
      <protection hidden="1"/>
    </xf>
    <xf numFmtId="0" fontId="16" fillId="0" borderId="0" xfId="26" applyFont="1" applyAlignment="1" applyProtection="1">
      <alignment vertical="center"/>
      <protection hidden="1"/>
    </xf>
    <xf numFmtId="0" fontId="15" fillId="0" borderId="0" xfId="26" applyFont="1" applyAlignment="1" applyProtection="1">
      <alignment horizontal="center" vertical="center"/>
      <protection hidden="1"/>
    </xf>
    <xf numFmtId="0" fontId="16" fillId="0" borderId="0" xfId="26" applyFont="1" applyAlignment="1" applyProtection="1">
      <alignment horizontal="justify" vertical="center"/>
      <protection hidden="1"/>
    </xf>
    <xf numFmtId="0" fontId="34" fillId="0" borderId="0" xfId="26" applyAlignment="1" applyProtection="1">
      <alignment vertical="center"/>
      <protection hidden="1"/>
    </xf>
    <xf numFmtId="0" fontId="16" fillId="0" borderId="17" xfId="26" applyFont="1" applyBorder="1" applyAlignment="1" applyProtection="1">
      <alignment vertical="center" wrapText="1"/>
      <protection hidden="1"/>
    </xf>
    <xf numFmtId="0" fontId="16" fillId="0" borderId="0" xfId="26" applyFont="1" applyAlignment="1" applyProtection="1">
      <alignment horizontal="center" vertical="center"/>
      <protection hidden="1"/>
    </xf>
    <xf numFmtId="0" fontId="16" fillId="0" borderId="0" xfId="26" applyFont="1" applyProtection="1">
      <protection hidden="1"/>
    </xf>
    <xf numFmtId="0" fontId="16" fillId="0" borderId="0" xfId="26" applyFont="1" applyAlignment="1" applyProtection="1">
      <alignment vertical="center" wrapText="1"/>
      <protection hidden="1"/>
    </xf>
    <xf numFmtId="0" fontId="16" fillId="0" borderId="18" xfId="26" applyFont="1" applyBorder="1" applyAlignment="1" applyProtection="1">
      <alignment vertical="center"/>
      <protection hidden="1"/>
    </xf>
    <xf numFmtId="0" fontId="16" fillId="0" borderId="19" xfId="26" applyFont="1" applyBorder="1" applyAlignment="1" applyProtection="1">
      <alignment vertical="center"/>
      <protection hidden="1"/>
    </xf>
    <xf numFmtId="0" fontId="16" fillId="0" borderId="20" xfId="26" applyFont="1" applyBorder="1" applyAlignment="1" applyProtection="1">
      <alignment vertical="center"/>
      <protection hidden="1"/>
    </xf>
    <xf numFmtId="0" fontId="16" fillId="0" borderId="21" xfId="26" applyFont="1" applyBorder="1" applyAlignment="1" applyProtection="1">
      <alignment vertical="center"/>
      <protection hidden="1"/>
    </xf>
    <xf numFmtId="0" fontId="16" fillId="0" borderId="22" xfId="26" applyFont="1" applyBorder="1" applyAlignment="1" applyProtection="1">
      <alignment vertical="center"/>
      <protection hidden="1"/>
    </xf>
    <xf numFmtId="0" fontId="16" fillId="0" borderId="23" xfId="26" applyFont="1" applyBorder="1" applyAlignment="1" applyProtection="1">
      <alignment vertical="center"/>
      <protection hidden="1"/>
    </xf>
    <xf numFmtId="0" fontId="16" fillId="0" borderId="24" xfId="26" applyFont="1" applyBorder="1" applyAlignment="1" applyProtection="1">
      <alignment vertical="center"/>
      <protection hidden="1"/>
    </xf>
    <xf numFmtId="0" fontId="16" fillId="0" borderId="7" xfId="26" applyFont="1" applyBorder="1" applyAlignment="1" applyProtection="1">
      <alignment vertical="center"/>
      <protection hidden="1"/>
    </xf>
    <xf numFmtId="0" fontId="16" fillId="0" borderId="25" xfId="26" applyFont="1" applyBorder="1" applyAlignment="1" applyProtection="1">
      <alignment horizontal="left" vertical="center"/>
      <protection hidden="1"/>
    </xf>
    <xf numFmtId="0" fontId="16" fillId="0" borderId="17" xfId="26" applyFont="1" applyBorder="1" applyAlignment="1" applyProtection="1">
      <alignment horizontal="left" vertical="center"/>
      <protection hidden="1"/>
    </xf>
    <xf numFmtId="0" fontId="16" fillId="0" borderId="0" xfId="26" applyFont="1" applyAlignment="1" applyProtection="1">
      <alignment horizontal="left" vertical="center"/>
      <protection hidden="1"/>
    </xf>
    <xf numFmtId="0" fontId="15" fillId="0" borderId="0" xfId="28" applyNumberFormat="1" applyFont="1" applyFill="1" applyBorder="1" applyAlignment="1" applyProtection="1">
      <alignment horizontal="left" vertical="center"/>
    </xf>
    <xf numFmtId="0" fontId="15" fillId="0" borderId="0" xfId="32" applyFont="1" applyAlignment="1" applyProtection="1">
      <alignment vertical="top"/>
      <protection hidden="1"/>
    </xf>
    <xf numFmtId="0" fontId="43" fillId="0" borderId="0" xfId="24" applyFont="1" applyAlignment="1" applyProtection="1">
      <alignment vertical="center"/>
      <protection hidden="1"/>
    </xf>
    <xf numFmtId="0" fontId="16" fillId="0" borderId="20" xfId="31" applyNumberFormat="1" applyFont="1" applyFill="1" applyBorder="1" applyAlignment="1" applyProtection="1">
      <alignment horizontal="left" vertical="center" indent="3"/>
      <protection hidden="1"/>
    </xf>
    <xf numFmtId="0" fontId="16" fillId="0" borderId="14" xfId="31" applyFont="1" applyBorder="1" applyAlignment="1" applyProtection="1">
      <alignment horizontal="right" vertical="center"/>
      <protection hidden="1"/>
    </xf>
    <xf numFmtId="0" fontId="16" fillId="0" borderId="21" xfId="31" applyFont="1" applyBorder="1" applyAlignment="1" applyProtection="1">
      <alignment horizontal="right" vertical="center"/>
      <protection hidden="1"/>
    </xf>
    <xf numFmtId="0" fontId="16" fillId="0" borderId="26" xfId="31" applyFont="1" applyBorder="1" applyAlignment="1" applyProtection="1">
      <alignment horizontal="right" vertical="center"/>
      <protection hidden="1"/>
    </xf>
    <xf numFmtId="0" fontId="16" fillId="0" borderId="15" xfId="31" applyFont="1" applyBorder="1" applyAlignment="1" applyProtection="1">
      <alignment horizontal="right" vertical="center"/>
      <protection hidden="1"/>
    </xf>
    <xf numFmtId="0" fontId="44" fillId="0" borderId="20" xfId="32" applyFont="1" applyBorder="1" applyAlignment="1" applyProtection="1">
      <alignment horizontal="center" vertical="center"/>
      <protection hidden="1"/>
    </xf>
    <xf numFmtId="0" fontId="44" fillId="0" borderId="20" xfId="32" applyFont="1" applyBorder="1" applyAlignment="1" applyProtection="1">
      <alignment horizontal="center" vertical="top"/>
      <protection hidden="1"/>
    </xf>
    <xf numFmtId="0" fontId="15" fillId="0" borderId="0" xfId="26" applyFont="1" applyAlignment="1" applyProtection="1">
      <alignment horizontal="left" vertical="center"/>
      <protection hidden="1"/>
    </xf>
    <xf numFmtId="10" fontId="16" fillId="3" borderId="27" xfId="31" applyNumberFormat="1" applyFont="1" applyFill="1" applyBorder="1" applyAlignment="1" applyProtection="1">
      <alignment horizontal="right" vertical="center" wrapText="1"/>
      <protection locked="0"/>
    </xf>
    <xf numFmtId="0" fontId="15" fillId="0" borderId="0" xfId="0" applyFont="1" applyAlignment="1" applyProtection="1">
      <alignment horizontal="center" vertical="center" wrapText="1"/>
      <protection hidden="1"/>
    </xf>
    <xf numFmtId="0" fontId="45" fillId="0" borderId="0" xfId="26" applyFont="1" applyAlignment="1" applyProtection="1">
      <alignment vertical="center"/>
      <protection hidden="1"/>
    </xf>
    <xf numFmtId="0" fontId="45" fillId="0" borderId="0" xfId="26" applyFont="1" applyProtection="1">
      <protection hidden="1"/>
    </xf>
    <xf numFmtId="0" fontId="45" fillId="0" borderId="0" xfId="26" applyFont="1" applyAlignment="1" applyProtection="1">
      <alignment horizontal="center"/>
      <protection hidden="1"/>
    </xf>
    <xf numFmtId="0" fontId="26" fillId="0" borderId="0" xfId="0" applyFont="1" applyAlignment="1" applyProtection="1">
      <alignment horizontal="center" vertical="center"/>
      <protection hidden="1"/>
    </xf>
    <xf numFmtId="0" fontId="26" fillId="0" borderId="0" xfId="28" applyNumberFormat="1" applyFont="1" applyFill="1" applyBorder="1" applyAlignment="1" applyProtection="1">
      <alignment horizontal="center" vertical="center" wrapText="1"/>
      <protection hidden="1"/>
    </xf>
    <xf numFmtId="2" fontId="33" fillId="0" borderId="0" xfId="28" applyNumberFormat="1" applyFont="1" applyFill="1" applyBorder="1" applyAlignment="1" applyProtection="1">
      <alignment horizontal="right" vertical="center"/>
      <protection hidden="1"/>
    </xf>
    <xf numFmtId="2" fontId="26" fillId="0" borderId="0" xfId="28" applyNumberFormat="1" applyFont="1" applyFill="1" applyBorder="1" applyAlignment="1" applyProtection="1">
      <alignment horizontal="right" vertical="center"/>
      <protection hidden="1"/>
    </xf>
    <xf numFmtId="4" fontId="33" fillId="0" borderId="0" xfId="28" applyNumberFormat="1" applyFont="1" applyFill="1" applyBorder="1" applyAlignment="1" applyProtection="1">
      <alignment vertical="center"/>
      <protection hidden="1"/>
    </xf>
    <xf numFmtId="2" fontId="26" fillId="0" borderId="0" xfId="28" applyNumberFormat="1" applyFont="1" applyFill="1" applyBorder="1" applyAlignment="1" applyProtection="1">
      <alignment horizontal="right" vertical="center" indent="2"/>
      <protection hidden="1"/>
    </xf>
    <xf numFmtId="0" fontId="41" fillId="0" borderId="0" xfId="32" applyFont="1" applyAlignment="1" applyProtection="1">
      <alignment vertical="top"/>
      <protection hidden="1"/>
    </xf>
    <xf numFmtId="2" fontId="41" fillId="0" borderId="0" xfId="32" applyNumberFormat="1" applyFont="1" applyAlignment="1" applyProtection="1">
      <alignment vertical="top"/>
      <protection hidden="1"/>
    </xf>
    <xf numFmtId="0" fontId="33" fillId="0" borderId="0" xfId="0" applyFont="1" applyProtection="1">
      <protection hidden="1"/>
    </xf>
    <xf numFmtId="2" fontId="33" fillId="0" borderId="0" xfId="33" applyNumberFormat="1" applyFont="1" applyAlignment="1" applyProtection="1">
      <alignment vertical="center"/>
      <protection hidden="1"/>
    </xf>
    <xf numFmtId="0" fontId="33" fillId="0" borderId="0" xfId="0" applyFont="1" applyAlignment="1" applyProtection="1">
      <alignment horizontal="right"/>
      <protection hidden="1"/>
    </xf>
    <xf numFmtId="2" fontId="33" fillId="0" borderId="0" xfId="0" applyNumberFormat="1" applyFont="1" applyProtection="1">
      <protection hidden="1"/>
    </xf>
    <xf numFmtId="0" fontId="45" fillId="0" borderId="0" xfId="24" applyFont="1" applyProtection="1">
      <protection hidden="1"/>
    </xf>
    <xf numFmtId="0" fontId="45" fillId="0" borderId="0" xfId="24" applyFont="1" applyAlignment="1" applyProtection="1">
      <alignment horizontal="center" vertical="center"/>
      <protection hidden="1"/>
    </xf>
    <xf numFmtId="0" fontId="45" fillId="0" borderId="0" xfId="24" applyFont="1" applyAlignment="1" applyProtection="1">
      <alignment horizontal="center"/>
      <protection hidden="1"/>
    </xf>
    <xf numFmtId="0" fontId="45" fillId="0" borderId="0" xfId="24" applyFont="1" applyAlignment="1" applyProtection="1">
      <alignment horizontal="justify"/>
      <protection hidden="1"/>
    </xf>
    <xf numFmtId="0" fontId="45" fillId="0" borderId="0" xfId="24" quotePrefix="1" applyFont="1" applyAlignment="1" applyProtection="1">
      <alignment horizontal="justify"/>
      <protection hidden="1"/>
    </xf>
    <xf numFmtId="4" fontId="46" fillId="0" borderId="0" xfId="24" applyNumberFormat="1" applyFont="1" applyAlignment="1" applyProtection="1">
      <alignment vertical="center"/>
      <protection hidden="1"/>
    </xf>
    <xf numFmtId="0" fontId="46" fillId="0" borderId="0" xfId="24" applyFont="1" applyAlignment="1" applyProtection="1">
      <alignment horizontal="justify" vertical="center"/>
      <protection hidden="1"/>
    </xf>
    <xf numFmtId="0" fontId="45" fillId="0" borderId="0" xfId="24" applyFont="1" applyAlignment="1" applyProtection="1">
      <alignment vertical="center"/>
      <protection hidden="1"/>
    </xf>
    <xf numFmtId="0" fontId="50" fillId="0" borderId="0" xfId="26" applyFont="1" applyAlignment="1" applyProtection="1">
      <alignment horizontal="center" vertical="center"/>
      <protection hidden="1"/>
    </xf>
    <xf numFmtId="0" fontId="5" fillId="3" borderId="11" xfId="26" applyFont="1" applyFill="1" applyBorder="1" applyAlignment="1" applyProtection="1">
      <alignment horizontal="left" vertical="center"/>
      <protection locked="0"/>
    </xf>
    <xf numFmtId="0" fontId="33" fillId="0" borderId="0" xfId="0" applyFont="1" applyAlignment="1" applyProtection="1">
      <alignment horizontal="left" vertical="center"/>
      <protection hidden="1"/>
    </xf>
    <xf numFmtId="10" fontId="33" fillId="0" borderId="0" xfId="0" applyNumberFormat="1" applyFont="1" applyAlignment="1" applyProtection="1">
      <alignment horizontal="center" vertical="center"/>
      <protection hidden="1"/>
    </xf>
    <xf numFmtId="0" fontId="29" fillId="0" borderId="0" xfId="28" applyNumberFormat="1" applyFont="1" applyFill="1" applyBorder="1" applyAlignment="1" applyProtection="1">
      <alignment vertical="center"/>
      <protection hidden="1"/>
    </xf>
    <xf numFmtId="0" fontId="29" fillId="0" borderId="0" xfId="28" applyNumberFormat="1" applyFont="1" applyFill="1" applyBorder="1" applyAlignment="1" applyProtection="1">
      <alignment vertical="center" wrapText="1"/>
      <protection hidden="1"/>
    </xf>
    <xf numFmtId="0" fontId="15" fillId="0" borderId="0" xfId="28" applyNumberFormat="1" applyFont="1" applyFill="1" applyBorder="1" applyAlignment="1" applyProtection="1">
      <alignment horizontal="left" vertical="center"/>
      <protection hidden="1"/>
    </xf>
    <xf numFmtId="0" fontId="16" fillId="0" borderId="0" xfId="28" applyNumberFormat="1" applyFill="1" applyBorder="1" applyAlignment="1" applyProtection="1">
      <alignment horizontal="left" vertical="center" wrapText="1"/>
      <protection hidden="1"/>
    </xf>
    <xf numFmtId="0" fontId="15" fillId="0" borderId="11" xfId="0" applyFont="1" applyBorder="1" applyAlignment="1" applyProtection="1">
      <alignment horizontal="center" vertical="center"/>
      <protection hidden="1"/>
    </xf>
    <xf numFmtId="0" fontId="16" fillId="0" borderId="0" xfId="0" applyFont="1" applyProtection="1">
      <protection hidden="1"/>
    </xf>
    <xf numFmtId="0" fontId="28" fillId="0" borderId="11" xfId="30" applyNumberFormat="1" applyFont="1" applyFill="1" applyBorder="1" applyAlignment="1" applyProtection="1">
      <alignment vertical="center"/>
      <protection hidden="1"/>
    </xf>
    <xf numFmtId="4" fontId="16" fillId="0" borderId="11" xfId="28" applyNumberFormat="1" applyFill="1" applyBorder="1" applyAlignment="1" applyProtection="1">
      <alignment vertical="center"/>
      <protection hidden="1"/>
    </xf>
    <xf numFmtId="2" fontId="15" fillId="0" borderId="11" xfId="28" applyNumberFormat="1" applyFont="1" applyFill="1" applyBorder="1" applyAlignment="1" applyProtection="1">
      <alignment horizontal="right" vertical="center" indent="2"/>
      <protection hidden="1"/>
    </xf>
    <xf numFmtId="0" fontId="16" fillId="0" borderId="0" xfId="0" applyFont="1" applyAlignment="1" applyProtection="1">
      <alignment horizontal="justify" vertical="center" wrapText="1"/>
      <protection hidden="1"/>
    </xf>
    <xf numFmtId="0" fontId="16" fillId="0" borderId="0" xfId="28" applyNumberFormat="1" applyFill="1" applyBorder="1" applyAlignment="1" applyProtection="1">
      <alignment horizontal="center" vertical="center"/>
      <protection hidden="1"/>
    </xf>
    <xf numFmtId="4" fontId="16" fillId="0" borderId="0" xfId="28" applyNumberFormat="1" applyFill="1" applyBorder="1" applyAlignment="1" applyProtection="1">
      <alignment vertical="center"/>
      <protection hidden="1"/>
    </xf>
    <xf numFmtId="0" fontId="15" fillId="0" borderId="0" xfId="28" applyNumberFormat="1" applyFont="1" applyFill="1" applyBorder="1" applyAlignment="1" applyProtection="1">
      <alignment vertical="center" wrapText="1"/>
      <protection hidden="1"/>
    </xf>
    <xf numFmtId="177" fontId="15" fillId="0" borderId="0" xfId="0" applyNumberFormat="1" applyFont="1" applyAlignment="1" applyProtection="1">
      <alignment horizontal="left" vertical="center"/>
      <protection hidden="1"/>
    </xf>
    <xf numFmtId="0" fontId="0" fillId="0" borderId="0" xfId="0" applyAlignment="1" applyProtection="1">
      <alignment horizontal="center"/>
      <protection hidden="1"/>
    </xf>
    <xf numFmtId="0" fontId="33" fillId="0" borderId="0" xfId="0" applyFont="1" applyAlignment="1" applyProtection="1">
      <alignment horizontal="center"/>
      <protection hidden="1"/>
    </xf>
    <xf numFmtId="0" fontId="40" fillId="0" borderId="0" xfId="33" applyFont="1" applyAlignment="1" applyProtection="1">
      <alignment vertical="center"/>
      <protection hidden="1"/>
    </xf>
    <xf numFmtId="0" fontId="40" fillId="0" borderId="0" xfId="0" applyFont="1" applyProtection="1">
      <protection hidden="1"/>
    </xf>
    <xf numFmtId="0" fontId="40" fillId="0" borderId="11" xfId="0" applyFont="1" applyBorder="1" applyAlignment="1" applyProtection="1">
      <alignment vertical="center" wrapText="1"/>
      <protection hidden="1"/>
    </xf>
    <xf numFmtId="165" fontId="16" fillId="0" borderId="11" xfId="33" applyNumberFormat="1" applyBorder="1" applyAlignment="1" applyProtection="1">
      <alignment horizontal="center" vertical="center"/>
      <protection hidden="1"/>
    </xf>
    <xf numFmtId="2" fontId="16" fillId="2" borderId="11" xfId="33" applyNumberFormat="1" applyFill="1" applyBorder="1" applyAlignment="1" applyProtection="1">
      <alignment vertical="center"/>
      <protection hidden="1"/>
    </xf>
    <xf numFmtId="167" fontId="15" fillId="0" borderId="11" xfId="0" applyNumberFormat="1" applyFont="1" applyBorder="1" applyAlignment="1" applyProtection="1">
      <alignment vertical="center" wrapText="1"/>
      <protection hidden="1"/>
    </xf>
    <xf numFmtId="0" fontId="16" fillId="0" borderId="11" xfId="33" applyBorder="1" applyAlignment="1" applyProtection="1">
      <alignment vertical="center"/>
      <protection hidden="1"/>
    </xf>
    <xf numFmtId="0" fontId="16" fillId="0" borderId="4" xfId="0" applyFont="1" applyBorder="1" applyAlignment="1" applyProtection="1">
      <alignment horizontal="left" vertical="center"/>
      <protection hidden="1"/>
    </xf>
    <xf numFmtId="0" fontId="29" fillId="0" borderId="0" xfId="0" applyFont="1" applyAlignment="1" applyProtection="1">
      <alignment horizontal="center" vertical="center"/>
      <protection hidden="1"/>
    </xf>
    <xf numFmtId="0" fontId="16" fillId="0" borderId="0" xfId="0" applyFont="1" applyAlignment="1" applyProtection="1">
      <alignment vertical="center" wrapText="1"/>
      <protection hidden="1"/>
    </xf>
    <xf numFmtId="165" fontId="16" fillId="0" borderId="11" xfId="37" applyNumberFormat="1" applyFont="1" applyFill="1" applyBorder="1" applyAlignment="1" applyProtection="1">
      <alignment horizontal="center" vertical="center" wrapText="1"/>
      <protection hidden="1"/>
    </xf>
    <xf numFmtId="0" fontId="16" fillId="0" borderId="11" xfId="0" applyFont="1" applyBorder="1" applyAlignment="1" applyProtection="1">
      <alignment horizontal="center" vertical="center"/>
      <protection hidden="1"/>
    </xf>
    <xf numFmtId="2" fontId="16" fillId="0" borderId="27" xfId="0" applyNumberFormat="1" applyFont="1" applyBorder="1" applyAlignment="1" applyProtection="1">
      <alignment vertical="center"/>
      <protection hidden="1"/>
    </xf>
    <xf numFmtId="0" fontId="18" fillId="0" borderId="11" xfId="37" applyFont="1" applyFill="1" applyBorder="1" applyAlignment="1" applyProtection="1">
      <alignment horizontal="center" vertical="center" wrapText="1"/>
      <protection hidden="1"/>
    </xf>
    <xf numFmtId="2" fontId="16" fillId="0" borderId="11" xfId="0" applyNumberFormat="1" applyFont="1" applyBorder="1" applyAlignment="1" applyProtection="1">
      <alignment vertical="center"/>
      <protection hidden="1"/>
    </xf>
    <xf numFmtId="0" fontId="16" fillId="0" borderId="11" xfId="0" applyFont="1" applyBorder="1" applyAlignment="1" applyProtection="1">
      <alignment vertical="center"/>
      <protection hidden="1"/>
    </xf>
    <xf numFmtId="0" fontId="16" fillId="0" borderId="11" xfId="37" applyNumberFormat="1" applyFont="1" applyFill="1" applyBorder="1" applyAlignment="1" applyProtection="1">
      <alignment horizontal="center" vertical="center"/>
      <protection hidden="1"/>
    </xf>
    <xf numFmtId="0" fontId="16" fillId="0" borderId="8" xfId="37" applyNumberFormat="1" applyFont="1" applyFill="1" applyBorder="1" applyAlignment="1" applyProtection="1">
      <alignment horizontal="center" vertical="center"/>
      <protection hidden="1"/>
    </xf>
    <xf numFmtId="0" fontId="15" fillId="0" borderId="8" xfId="37" applyNumberFormat="1" applyFont="1" applyFill="1" applyBorder="1" applyAlignment="1" applyProtection="1">
      <alignment horizontal="left" vertical="center" wrapText="1"/>
      <protection hidden="1"/>
    </xf>
    <xf numFmtId="0" fontId="16" fillId="0" borderId="8" xfId="0" applyFont="1" applyBorder="1" applyAlignment="1" applyProtection="1">
      <alignment horizontal="center" vertical="center"/>
      <protection hidden="1"/>
    </xf>
    <xf numFmtId="1" fontId="16" fillId="0" borderId="8" xfId="0" applyNumberFormat="1" applyFont="1" applyBorder="1" applyAlignment="1" applyProtection="1">
      <alignment vertical="center"/>
      <protection hidden="1"/>
    </xf>
    <xf numFmtId="0" fontId="16" fillId="0" borderId="8" xfId="0" applyFont="1" applyBorder="1" applyAlignment="1" applyProtection="1">
      <alignment vertical="center"/>
      <protection hidden="1"/>
    </xf>
    <xf numFmtId="0" fontId="30" fillId="0" borderId="0" xfId="0" applyFont="1" applyAlignment="1" applyProtection="1">
      <alignment vertical="center" wrapText="1"/>
      <protection hidden="1"/>
    </xf>
    <xf numFmtId="0" fontId="15" fillId="0" borderId="0" xfId="0" applyFont="1" applyAlignment="1" applyProtection="1">
      <alignment horizontal="left" vertical="top"/>
      <protection hidden="1"/>
    </xf>
    <xf numFmtId="0" fontId="29" fillId="0" borderId="0" xfId="0" applyFont="1" applyAlignment="1" applyProtection="1">
      <alignment horizontal="justify" vertical="center" wrapText="1"/>
      <protection hidden="1"/>
    </xf>
    <xf numFmtId="0" fontId="29" fillId="0" borderId="0" xfId="0" applyFont="1" applyAlignment="1" applyProtection="1">
      <alignment horizontal="justify" vertical="center"/>
      <protection hidden="1"/>
    </xf>
    <xf numFmtId="0" fontId="26" fillId="0" borderId="0" xfId="0" applyFont="1" applyAlignment="1" applyProtection="1">
      <alignment vertical="center"/>
      <protection hidden="1"/>
    </xf>
    <xf numFmtId="0" fontId="29" fillId="0" borderId="0" xfId="28" applyNumberFormat="1" applyFont="1" applyFill="1" applyBorder="1" applyAlignment="1" applyProtection="1">
      <alignment horizontal="center" vertical="center"/>
      <protection hidden="1"/>
    </xf>
    <xf numFmtId="0" fontId="29" fillId="0" borderId="0" xfId="0" applyFont="1" applyAlignment="1" applyProtection="1">
      <alignment vertical="center"/>
      <protection hidden="1"/>
    </xf>
    <xf numFmtId="165" fontId="16" fillId="0" borderId="11" xfId="37" quotePrefix="1" applyNumberFormat="1" applyFont="1" applyFill="1" applyBorder="1" applyAlignment="1" applyProtection="1">
      <alignment horizontal="center" vertical="center" wrapText="1"/>
      <protection hidden="1"/>
    </xf>
    <xf numFmtId="2" fontId="16" fillId="0" borderId="11" xfId="28" applyNumberFormat="1" applyFill="1" applyBorder="1" applyAlignment="1" applyProtection="1">
      <alignment horizontal="right" vertical="center"/>
      <protection hidden="1"/>
    </xf>
    <xf numFmtId="0" fontId="18" fillId="0" borderId="11" xfId="29" applyNumberFormat="1" applyFont="1" applyFill="1" applyBorder="1" applyAlignment="1" applyProtection="1">
      <alignment vertical="center" wrapText="1"/>
      <protection hidden="1"/>
    </xf>
    <xf numFmtId="0" fontId="15" fillId="0" borderId="11" xfId="29" applyNumberFormat="1" applyFont="1" applyFill="1" applyBorder="1" applyAlignment="1" applyProtection="1">
      <alignment vertical="center" wrapText="1"/>
      <protection hidden="1"/>
    </xf>
    <xf numFmtId="3" fontId="17" fillId="0" borderId="11" xfId="37" applyNumberFormat="1" applyFont="1" applyBorder="1" applyAlignment="1" applyProtection="1">
      <alignment horizontal="center" vertical="center" wrapText="1"/>
      <protection hidden="1"/>
    </xf>
    <xf numFmtId="3" fontId="18" fillId="0" borderId="11" xfId="37" applyNumberFormat="1" applyFont="1" applyFill="1" applyBorder="1" applyAlignment="1" applyProtection="1">
      <alignment horizontal="center" vertical="center" wrapText="1"/>
      <protection hidden="1"/>
    </xf>
    <xf numFmtId="2" fontId="18" fillId="0" borderId="11" xfId="28" applyNumberFormat="1" applyFont="1" applyFill="1" applyBorder="1" applyAlignment="1" applyProtection="1">
      <alignment horizontal="right" vertical="center"/>
      <protection hidden="1"/>
    </xf>
    <xf numFmtId="2" fontId="15" fillId="0" borderId="11" xfId="28" applyNumberFormat="1" applyFont="1" applyFill="1" applyBorder="1" applyAlignment="1" applyProtection="1">
      <alignment horizontal="right" vertical="center"/>
      <protection hidden="1"/>
    </xf>
    <xf numFmtId="0" fontId="18" fillId="0" borderId="0" xfId="28" applyNumberFormat="1" applyFont="1" applyFill="1" applyBorder="1" applyAlignment="1" applyProtection="1">
      <alignment horizontal="center" vertical="center"/>
      <protection hidden="1"/>
    </xf>
    <xf numFmtId="2" fontId="33" fillId="0" borderId="0" xfId="0" applyNumberFormat="1" applyFont="1" applyAlignment="1" applyProtection="1">
      <alignment vertical="center"/>
      <protection hidden="1"/>
    </xf>
    <xf numFmtId="0" fontId="6" fillId="0" borderId="11" xfId="0" applyFont="1" applyBorder="1" applyAlignment="1" applyProtection="1">
      <alignment horizontal="center" vertical="top" wrapText="1"/>
      <protection hidden="1"/>
    </xf>
    <xf numFmtId="0" fontId="5" fillId="0" borderId="11" xfId="0" applyFont="1" applyBorder="1" applyAlignment="1" applyProtection="1">
      <alignment vertical="top" wrapText="1"/>
      <protection hidden="1"/>
    </xf>
    <xf numFmtId="0" fontId="5" fillId="0" borderId="0" xfId="0" applyFont="1" applyAlignment="1" applyProtection="1">
      <alignment vertical="top" wrapText="1"/>
      <protection hidden="1"/>
    </xf>
    <xf numFmtId="1" fontId="40" fillId="0" borderId="11" xfId="33" applyNumberFormat="1" applyFont="1" applyBorder="1" applyAlignment="1" applyProtection="1">
      <alignment horizontal="center" vertical="center"/>
      <protection hidden="1"/>
    </xf>
    <xf numFmtId="2" fontId="40" fillId="3" borderId="11" xfId="33" applyNumberFormat="1" applyFont="1" applyFill="1" applyBorder="1" applyAlignment="1" applyProtection="1">
      <alignment vertical="center"/>
      <protection locked="0"/>
    </xf>
    <xf numFmtId="0" fontId="0" fillId="4" borderId="0" xfId="0" applyFill="1" applyAlignment="1" applyProtection="1">
      <alignment horizontal="center" vertical="center"/>
      <protection hidden="1"/>
    </xf>
    <xf numFmtId="0" fontId="16" fillId="4" borderId="0" xfId="0" applyFont="1" applyFill="1" applyAlignment="1" applyProtection="1">
      <alignment vertical="center"/>
      <protection hidden="1"/>
    </xf>
    <xf numFmtId="0" fontId="0" fillId="4" borderId="0" xfId="0" applyFill="1" applyProtection="1">
      <protection hidden="1"/>
    </xf>
    <xf numFmtId="0" fontId="15" fillId="4" borderId="0" xfId="0" applyFont="1" applyFill="1" applyAlignment="1" applyProtection="1">
      <alignment horizontal="center" vertical="center"/>
      <protection hidden="1"/>
    </xf>
    <xf numFmtId="0" fontId="47" fillId="4" borderId="0" xfId="0" applyFont="1" applyFill="1" applyAlignment="1" applyProtection="1">
      <alignment vertical="center"/>
      <protection hidden="1"/>
    </xf>
    <xf numFmtId="0" fontId="15" fillId="4" borderId="0" xfId="0" applyFont="1" applyFill="1" applyAlignment="1" applyProtection="1">
      <alignment horizontal="center" vertical="top"/>
      <protection hidden="1"/>
    </xf>
    <xf numFmtId="0" fontId="15" fillId="4" borderId="0" xfId="0" applyFont="1" applyFill="1" applyAlignment="1" applyProtection="1">
      <alignment vertical="top"/>
      <protection hidden="1"/>
    </xf>
    <xf numFmtId="0" fontId="15" fillId="4" borderId="0" xfId="0" applyFont="1" applyFill="1" applyAlignment="1" applyProtection="1">
      <alignment vertical="center"/>
      <protection hidden="1"/>
    </xf>
    <xf numFmtId="0" fontId="48" fillId="4" borderId="0" xfId="0" applyFont="1" applyFill="1" applyAlignment="1" applyProtection="1">
      <alignment vertical="center"/>
      <protection hidden="1"/>
    </xf>
    <xf numFmtId="0" fontId="15" fillId="4" borderId="30" xfId="0" applyFont="1" applyFill="1" applyBorder="1" applyAlignment="1" applyProtection="1">
      <alignment vertical="center"/>
      <protection hidden="1"/>
    </xf>
    <xf numFmtId="0" fontId="48" fillId="0" borderId="31" xfId="0" applyFont="1" applyBorder="1" applyAlignment="1" applyProtection="1">
      <alignment horizontal="center" vertical="center"/>
      <protection locked="0"/>
    </xf>
    <xf numFmtId="0" fontId="48" fillId="0" borderId="32" xfId="0" applyFont="1" applyBorder="1" applyAlignment="1" applyProtection="1">
      <alignment vertical="center"/>
      <protection locked="0"/>
    </xf>
    <xf numFmtId="0" fontId="48" fillId="0" borderId="3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35" xfId="0" applyFont="1" applyBorder="1" applyAlignment="1" applyProtection="1">
      <alignment vertical="center"/>
      <protection locked="0"/>
    </xf>
    <xf numFmtId="0" fontId="48" fillId="0" borderId="36" xfId="0" applyFont="1" applyBorder="1" applyAlignment="1" applyProtection="1">
      <alignment horizontal="center" vertical="center"/>
      <protection locked="0"/>
    </xf>
    <xf numFmtId="0" fontId="48" fillId="0" borderId="37" xfId="0" applyFont="1" applyBorder="1" applyAlignment="1" applyProtection="1">
      <alignment horizontal="center" vertical="center"/>
      <protection locked="0"/>
    </xf>
    <xf numFmtId="0" fontId="48" fillId="0" borderId="38" xfId="0" applyFont="1" applyBorder="1" applyAlignment="1" applyProtection="1">
      <alignment vertical="center"/>
      <protection locked="0"/>
    </xf>
    <xf numFmtId="0" fontId="48" fillId="0" borderId="39" xfId="0" applyFont="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11" xfId="0" applyFont="1" applyBorder="1" applyAlignment="1" applyProtection="1">
      <alignment vertical="center" wrapText="1"/>
      <protection hidden="1"/>
    </xf>
    <xf numFmtId="0" fontId="15"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5" fillId="0" borderId="11"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15" fillId="0" borderId="0" xfId="0" quotePrefix="1" applyFont="1" applyAlignment="1" applyProtection="1">
      <alignment horizontal="center" vertical="center"/>
      <protection hidden="1"/>
    </xf>
    <xf numFmtId="0" fontId="18" fillId="0" borderId="0" xfId="29" applyNumberFormat="1" applyFont="1" applyFill="1" applyBorder="1" applyAlignment="1" applyProtection="1">
      <alignment vertical="center" wrapText="1"/>
      <protection hidden="1"/>
    </xf>
    <xf numFmtId="0" fontId="15" fillId="0" borderId="0" xfId="29" applyNumberFormat="1" applyFont="1" applyFill="1" applyBorder="1" applyAlignment="1" applyProtection="1">
      <alignment vertical="center" wrapText="1"/>
      <protection hidden="1"/>
    </xf>
    <xf numFmtId="3" fontId="17" fillId="0" borderId="0" xfId="37" applyNumberFormat="1" applyFont="1" applyBorder="1" applyAlignment="1" applyProtection="1">
      <alignment horizontal="center" vertical="center" wrapText="1"/>
      <protection hidden="1"/>
    </xf>
    <xf numFmtId="3" fontId="18" fillId="0" borderId="0" xfId="37" applyNumberFormat="1" applyFont="1" applyFill="1" applyBorder="1" applyAlignment="1" applyProtection="1">
      <alignment horizontal="center" vertical="center" wrapText="1"/>
      <protection hidden="1"/>
    </xf>
    <xf numFmtId="2" fontId="18" fillId="0" borderId="0" xfId="28" applyNumberFormat="1" applyFont="1" applyFill="1" applyBorder="1" applyAlignment="1" applyProtection="1">
      <alignment horizontal="right" vertical="center"/>
      <protection hidden="1"/>
    </xf>
    <xf numFmtId="2" fontId="15" fillId="0" borderId="0" xfId="28" applyNumberFormat="1" applyFont="1" applyFill="1" applyBorder="1" applyAlignment="1" applyProtection="1">
      <alignment horizontal="right" vertical="center"/>
      <protection hidden="1"/>
    </xf>
    <xf numFmtId="3" fontId="16" fillId="0" borderId="11" xfId="0" applyNumberFormat="1" applyFont="1" applyBorder="1" applyAlignment="1" applyProtection="1">
      <alignment horizontal="center" vertical="center"/>
      <protection hidden="1"/>
    </xf>
    <xf numFmtId="2" fontId="16" fillId="0" borderId="27" xfId="0" applyNumberFormat="1" applyFont="1" applyBorder="1" applyAlignment="1" applyProtection="1">
      <alignment horizontal="right" vertical="center"/>
      <protection hidden="1"/>
    </xf>
    <xf numFmtId="2" fontId="15" fillId="2" borderId="11" xfId="33" applyNumberFormat="1" applyFont="1" applyFill="1" applyBorder="1" applyAlignment="1" applyProtection="1">
      <alignment vertical="center"/>
      <protection hidden="1"/>
    </xf>
    <xf numFmtId="0" fontId="37"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1" applyNumberFormat="1" applyFont="1" applyFill="1" applyBorder="1" applyAlignment="1" applyProtection="1">
      <alignment horizontal="left" vertical="center" indent="3"/>
      <protection hidden="1"/>
    </xf>
    <xf numFmtId="0" fontId="51" fillId="0" borderId="0" xfId="31" applyNumberFormat="1" applyFont="1" applyFill="1" applyBorder="1" applyAlignment="1" applyProtection="1">
      <alignment horizontal="center" vertical="center"/>
      <protection hidden="1"/>
    </xf>
    <xf numFmtId="0" fontId="52" fillId="0" borderId="0" xfId="31" applyNumberFormat="1" applyFont="1" applyFill="1" applyBorder="1" applyAlignment="1" applyProtection="1">
      <alignment horizontal="center" vertical="center"/>
      <protection hidden="1"/>
    </xf>
    <xf numFmtId="0" fontId="52" fillId="0" borderId="0" xfId="31" applyNumberFormat="1" applyFont="1" applyFill="1" applyBorder="1" applyAlignment="1" applyProtection="1">
      <alignment horizontal="center" vertical="top"/>
      <protection hidden="1"/>
    </xf>
    <xf numFmtId="0" fontId="53" fillId="0" borderId="0" xfId="31" applyNumberFormat="1" applyFont="1" applyFill="1" applyBorder="1" applyAlignment="1" applyProtection="1">
      <alignment vertical="center"/>
      <protection hidden="1"/>
    </xf>
    <xf numFmtId="0" fontId="54" fillId="0" borderId="0" xfId="31" applyNumberFormat="1" applyFont="1" applyFill="1" applyBorder="1" applyAlignment="1" applyProtection="1">
      <alignment vertical="center"/>
      <protection hidden="1"/>
    </xf>
    <xf numFmtId="0" fontId="54" fillId="0" borderId="0" xfId="31" applyNumberFormat="1" applyFont="1" applyFill="1" applyBorder="1" applyAlignment="1" applyProtection="1">
      <alignment vertical="top"/>
      <protection hidden="1"/>
    </xf>
    <xf numFmtId="0" fontId="53" fillId="0" borderId="0" xfId="31" applyNumberFormat="1" applyFont="1" applyFill="1" applyBorder="1" applyAlignment="1" applyProtection="1">
      <alignment vertical="top"/>
      <protection hidden="1"/>
    </xf>
    <xf numFmtId="0" fontId="53" fillId="0" borderId="0" xfId="0" applyFont="1" applyAlignment="1" applyProtection="1">
      <alignment horizontal="justify" vertical="center"/>
      <protection hidden="1"/>
    </xf>
    <xf numFmtId="0" fontId="53" fillId="0" borderId="0" xfId="24" applyFont="1" applyAlignment="1" applyProtection="1">
      <alignment horizontal="left" vertical="center"/>
      <protection hidden="1"/>
    </xf>
    <xf numFmtId="0" fontId="53" fillId="0" borderId="0" xfId="24" applyFont="1" applyAlignment="1" applyProtection="1">
      <alignment vertical="center"/>
      <protection hidden="1"/>
    </xf>
    <xf numFmtId="4" fontId="16" fillId="3" borderId="11" xfId="31" applyNumberFormat="1" applyFont="1" applyFill="1" applyBorder="1" applyAlignment="1" applyProtection="1">
      <alignment horizontal="right" vertical="center"/>
      <protection locked="0"/>
    </xf>
    <xf numFmtId="4" fontId="16" fillId="3" borderId="27" xfId="31" applyNumberFormat="1" applyFont="1" applyFill="1" applyBorder="1" applyAlignment="1" applyProtection="1">
      <alignment horizontal="right" vertical="center" wrapText="1"/>
      <protection locked="0"/>
    </xf>
    <xf numFmtId="2" fontId="54" fillId="0" borderId="0" xfId="31" applyNumberFormat="1" applyFont="1" applyFill="1" applyBorder="1" applyAlignment="1" applyProtection="1">
      <alignment vertical="center"/>
      <protection hidden="1"/>
    </xf>
    <xf numFmtId="2" fontId="53" fillId="0" borderId="0" xfId="31" applyNumberFormat="1" applyFont="1" applyFill="1" applyBorder="1" applyAlignment="1" applyProtection="1">
      <alignment vertical="center"/>
      <protection hidden="1"/>
    </xf>
    <xf numFmtId="10" fontId="54" fillId="0" borderId="0" xfId="31" applyNumberFormat="1" applyFont="1" applyFill="1" applyBorder="1" applyAlignment="1" applyProtection="1">
      <alignment vertical="top"/>
      <protection hidden="1"/>
    </xf>
    <xf numFmtId="10" fontId="53" fillId="0" borderId="0" xfId="31" applyNumberFormat="1" applyFont="1" applyFill="1" applyBorder="1" applyAlignment="1" applyProtection="1">
      <alignment vertical="top"/>
      <protection hidden="1"/>
    </xf>
    <xf numFmtId="0" fontId="54" fillId="0" borderId="0" xfId="31" applyNumberFormat="1" applyFont="1" applyFill="1" applyBorder="1" applyAlignment="1" applyProtection="1">
      <alignment vertical="top" wrapText="1"/>
      <protection hidden="1"/>
    </xf>
    <xf numFmtId="0" fontId="16" fillId="0" borderId="11" xfId="0" applyFont="1" applyBorder="1" applyAlignment="1">
      <alignment horizontal="center" vertical="center"/>
    </xf>
    <xf numFmtId="2" fontId="40" fillId="3" borderId="11" xfId="33" applyNumberFormat="1" applyFont="1" applyFill="1" applyBorder="1" applyAlignment="1">
      <alignment vertical="center"/>
    </xf>
    <xf numFmtId="1" fontId="16" fillId="0" borderId="11" xfId="37" quotePrefix="1" applyNumberFormat="1" applyFont="1" applyFill="1" applyBorder="1" applyAlignment="1" applyProtection="1">
      <alignment horizontal="center" vertical="center" wrapText="1"/>
      <protection hidden="1"/>
    </xf>
    <xf numFmtId="0" fontId="16" fillId="0" borderId="11" xfId="37" quotePrefix="1" applyNumberFormat="1" applyFont="1" applyFill="1" applyBorder="1" applyAlignment="1" applyProtection="1">
      <alignment horizontal="center" vertical="center" wrapText="1"/>
      <protection hidden="1"/>
    </xf>
    <xf numFmtId="165" fontId="16" fillId="0" borderId="11" xfId="33" applyNumberFormat="1" applyBorder="1" applyAlignment="1" applyProtection="1">
      <alignment horizontal="left" vertical="center"/>
      <protection hidden="1"/>
    </xf>
    <xf numFmtId="0" fontId="16" fillId="0" borderId="11" xfId="37" applyNumberFormat="1" applyFont="1" applyFill="1" applyBorder="1" applyAlignment="1" applyProtection="1">
      <alignment horizontal="center" vertical="center" wrapText="1"/>
      <protection hidden="1"/>
    </xf>
    <xf numFmtId="10" fontId="15" fillId="3" borderId="11" xfId="32" applyNumberFormat="1" applyFont="1" applyFill="1" applyBorder="1" applyAlignment="1" applyProtection="1">
      <alignment horizontal="center" vertical="center" wrapText="1"/>
      <protection hidden="1"/>
    </xf>
    <xf numFmtId="0" fontId="15" fillId="3" borderId="11" xfId="32"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0" fillId="0" borderId="0" xfId="33" applyFont="1" applyAlignment="1" applyProtection="1">
      <alignment horizontal="left" vertical="center" indent="1"/>
      <protection hidden="1"/>
    </xf>
    <xf numFmtId="0" fontId="16" fillId="0" borderId="7" xfId="32" applyFont="1" applyBorder="1" applyAlignment="1" applyProtection="1">
      <alignment horizontal="justify" vertical="center" wrapText="1"/>
      <protection hidden="1"/>
    </xf>
    <xf numFmtId="0" fontId="5" fillId="0" borderId="0" xfId="24" applyFont="1" applyAlignment="1" applyProtection="1">
      <alignment vertical="top"/>
      <protection hidden="1"/>
    </xf>
    <xf numFmtId="0" fontId="16" fillId="0" borderId="0" xfId="24" applyFont="1" applyAlignment="1" applyProtection="1">
      <alignment vertical="top"/>
      <protection hidden="1"/>
    </xf>
    <xf numFmtId="0" fontId="0" fillId="0" borderId="0" xfId="24" applyFont="1" applyAlignment="1" applyProtection="1">
      <alignment vertical="top"/>
      <protection hidden="1"/>
    </xf>
    <xf numFmtId="0" fontId="34" fillId="0" borderId="0" xfId="24" applyAlignment="1" applyProtection="1">
      <alignment vertical="top"/>
      <protection hidden="1"/>
    </xf>
    <xf numFmtId="0" fontId="0" fillId="0" borderId="20" xfId="31"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9" fontId="53" fillId="0" borderId="0" xfId="31" applyNumberFormat="1" applyFont="1" applyFill="1" applyBorder="1" applyAlignment="1" applyProtection="1">
      <alignment vertical="top"/>
      <protection hidden="1"/>
    </xf>
    <xf numFmtId="4" fontId="5" fillId="0" borderId="0" xfId="32" applyNumberFormat="1" applyFont="1" applyAlignment="1" applyProtection="1">
      <alignment vertical="top"/>
      <protection hidden="1"/>
    </xf>
    <xf numFmtId="179" fontId="53" fillId="0" borderId="0" xfId="31" applyNumberFormat="1" applyFont="1" applyFill="1" applyBorder="1" applyAlignment="1" applyProtection="1">
      <alignment vertical="center"/>
      <protection hidden="1"/>
    </xf>
    <xf numFmtId="2" fontId="16" fillId="0" borderId="11" xfId="32" applyNumberFormat="1" applyFont="1" applyBorder="1" applyAlignment="1" applyProtection="1">
      <alignment horizontal="justify" vertical="center" wrapText="1"/>
      <protection hidden="1"/>
    </xf>
    <xf numFmtId="1" fontId="16" fillId="0" borderId="0" xfId="36" applyNumberFormat="1" applyFont="1" applyAlignment="1" applyProtection="1">
      <alignment vertical="center" wrapText="1"/>
      <protection hidden="1"/>
    </xf>
    <xf numFmtId="1" fontId="15" fillId="0" borderId="0" xfId="36" applyNumberFormat="1" applyFont="1" applyAlignment="1" applyProtection="1">
      <alignment horizontal="center" vertical="center" wrapText="1"/>
      <protection hidden="1"/>
    </xf>
    <xf numFmtId="0" fontId="15" fillId="0" borderId="0" xfId="36" applyFont="1" applyAlignment="1" applyProtection="1">
      <alignment horizontal="center" vertical="center" wrapText="1"/>
      <protection hidden="1"/>
    </xf>
    <xf numFmtId="0" fontId="37" fillId="0" borderId="0" xfId="36" applyProtection="1">
      <protection hidden="1"/>
    </xf>
    <xf numFmtId="4" fontId="15" fillId="0" borderId="0" xfId="36" applyNumberFormat="1" applyFont="1" applyAlignment="1" applyProtection="1">
      <alignment horizontal="center" vertical="center" wrapText="1"/>
      <protection hidden="1"/>
    </xf>
    <xf numFmtId="0" fontId="19" fillId="0" borderId="0" xfId="36" applyFont="1" applyProtection="1">
      <protection hidden="1"/>
    </xf>
    <xf numFmtId="4" fontId="15" fillId="0" borderId="11" xfId="36" applyNumberFormat="1" applyFont="1" applyBorder="1" applyAlignment="1" applyProtection="1">
      <alignment horizontal="center" vertical="center" wrapText="1"/>
      <protection hidden="1"/>
    </xf>
    <xf numFmtId="1" fontId="15" fillId="0" borderId="11" xfId="36" applyNumberFormat="1" applyFont="1" applyBorder="1" applyAlignment="1" applyProtection="1">
      <alignment vertical="center" wrapText="1"/>
      <protection hidden="1"/>
    </xf>
    <xf numFmtId="4" fontId="15" fillId="0" borderId="11" xfId="3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9" fillId="0" borderId="0" xfId="36" applyFont="1" applyAlignment="1" applyProtection="1">
      <alignment vertical="center"/>
      <protection hidden="1"/>
    </xf>
    <xf numFmtId="1" fontId="16" fillId="0" borderId="11" xfId="36" applyNumberFormat="1" applyFont="1" applyBorder="1" applyAlignment="1" applyProtection="1">
      <alignment horizontal="center" vertical="center" wrapText="1"/>
      <protection hidden="1"/>
    </xf>
    <xf numFmtId="0" fontId="15" fillId="0" borderId="25" xfId="36" applyFont="1" applyBorder="1" applyAlignment="1" applyProtection="1">
      <alignment vertical="center" wrapText="1"/>
      <protection hidden="1"/>
    </xf>
    <xf numFmtId="0" fontId="15" fillId="0" borderId="17" xfId="36" applyFont="1" applyBorder="1" applyAlignment="1" applyProtection="1">
      <alignment vertical="center" wrapText="1"/>
      <protection hidden="1"/>
    </xf>
    <xf numFmtId="4" fontId="16" fillId="0" borderId="11" xfId="36" applyNumberFormat="1" applyFont="1" applyBorder="1" applyAlignment="1" applyProtection="1">
      <alignment vertical="center" wrapText="1"/>
      <protection hidden="1"/>
    </xf>
    <xf numFmtId="4" fontId="15" fillId="0" borderId="25" xfId="36" applyNumberFormat="1" applyFont="1" applyBorder="1" applyAlignment="1" applyProtection="1">
      <alignment vertical="center" wrapText="1"/>
      <protection hidden="1"/>
    </xf>
    <xf numFmtId="4" fontId="16" fillId="0" borderId="17" xfId="36" applyNumberFormat="1" applyFont="1" applyBorder="1" applyAlignment="1" applyProtection="1">
      <alignment vertical="center" wrapText="1"/>
      <protection hidden="1"/>
    </xf>
    <xf numFmtId="3" fontId="19" fillId="0" borderId="0" xfId="36" applyNumberFormat="1" applyFont="1" applyProtection="1">
      <protection hidden="1"/>
    </xf>
    <xf numFmtId="4" fontId="16" fillId="0" borderId="11" xfId="36" applyNumberFormat="1" applyFont="1" applyBorder="1" applyAlignment="1" applyProtection="1">
      <alignment horizontal="right" vertical="center" wrapText="1"/>
      <protection hidden="1"/>
    </xf>
    <xf numFmtId="4" fontId="15" fillId="0" borderId="11" xfId="36" applyNumberFormat="1" applyFont="1" applyBorder="1" applyAlignment="1" applyProtection="1">
      <alignment vertical="center" wrapText="1"/>
      <protection hidden="1"/>
    </xf>
    <xf numFmtId="4" fontId="15" fillId="0" borderId="17" xfId="36" applyNumberFormat="1" applyFont="1" applyBorder="1" applyAlignment="1" applyProtection="1">
      <alignment vertical="center" wrapText="1"/>
      <protection hidden="1"/>
    </xf>
    <xf numFmtId="0" fontId="15" fillId="5" borderId="25" xfId="36" applyFont="1" applyFill="1" applyBorder="1" applyAlignment="1" applyProtection="1">
      <alignment vertical="center" wrapText="1"/>
      <protection hidden="1"/>
    </xf>
    <xf numFmtId="0" fontId="16" fillId="0" borderId="17" xfId="36" applyFont="1" applyBorder="1" applyAlignment="1" applyProtection="1">
      <alignment vertical="center" wrapText="1"/>
      <protection hidden="1"/>
    </xf>
    <xf numFmtId="4" fontId="16" fillId="0" borderId="25" xfId="36" applyNumberFormat="1" applyFont="1" applyBorder="1" applyAlignment="1" applyProtection="1">
      <alignment vertical="center" wrapText="1"/>
      <protection hidden="1"/>
    </xf>
    <xf numFmtId="2" fontId="19" fillId="0" borderId="0" xfId="36" applyNumberFormat="1" applyFont="1" applyProtection="1">
      <protection hidden="1"/>
    </xf>
    <xf numFmtId="178" fontId="19" fillId="0" borderId="0" xfId="36" applyNumberFormat="1" applyFont="1" applyProtection="1">
      <protection hidden="1"/>
    </xf>
    <xf numFmtId="0" fontId="16" fillId="0" borderId="17" xfId="36" applyFont="1" applyBorder="1" applyAlignment="1" applyProtection="1">
      <alignment horizontal="center" vertical="center" wrapText="1"/>
      <protection hidden="1"/>
    </xf>
    <xf numFmtId="3" fontId="16" fillId="0" borderId="11" xfId="36" applyNumberFormat="1" applyFont="1" applyBorder="1" applyAlignment="1" applyProtection="1">
      <alignment horizontal="right" vertical="center" wrapText="1"/>
      <protection hidden="1"/>
    </xf>
    <xf numFmtId="3" fontId="16" fillId="0" borderId="25" xfId="36" applyNumberFormat="1" applyFont="1" applyBorder="1" applyAlignment="1" applyProtection="1">
      <alignment horizontal="right" vertical="center" wrapText="1"/>
      <protection hidden="1"/>
    </xf>
    <xf numFmtId="3" fontId="15" fillId="0" borderId="25" xfId="36" applyNumberFormat="1" applyFont="1" applyBorder="1" applyAlignment="1" applyProtection="1">
      <alignment horizontal="right" vertical="center" wrapText="1"/>
      <protection hidden="1"/>
    </xf>
    <xf numFmtId="4" fontId="15" fillId="0" borderId="17" xfId="16" applyNumberFormat="1" applyFont="1" applyBorder="1" applyAlignment="1" applyProtection="1">
      <alignment horizontal="right" vertical="center" wrapText="1"/>
      <protection hidden="1"/>
    </xf>
    <xf numFmtId="3" fontId="15" fillId="0" borderId="11" xfId="16" applyNumberFormat="1" applyFont="1" applyBorder="1" applyAlignment="1" applyProtection="1">
      <alignment horizontal="right" vertical="center" wrapText="1"/>
      <protection hidden="1"/>
    </xf>
    <xf numFmtId="4" fontId="15" fillId="0" borderId="25" xfId="1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17" xfId="36" applyNumberFormat="1" applyFont="1" applyBorder="1" applyAlignment="1" applyProtection="1">
      <alignment horizontal="right" vertical="center" wrapText="1"/>
      <protection hidden="1"/>
    </xf>
    <xf numFmtId="1" fontId="16" fillId="0" borderId="28" xfId="36" applyNumberFormat="1" applyFont="1" applyBorder="1" applyAlignment="1" applyProtection="1">
      <alignment horizontal="center" vertical="center" wrapText="1"/>
      <protection hidden="1"/>
    </xf>
    <xf numFmtId="0" fontId="15" fillId="0" borderId="8" xfId="36" applyFont="1" applyBorder="1" applyAlignment="1" applyProtection="1">
      <alignment vertical="center" wrapText="1"/>
      <protection hidden="1"/>
    </xf>
    <xf numFmtId="4" fontId="16" fillId="0" borderId="8" xfId="36" applyNumberFormat="1" applyFont="1" applyBorder="1" applyAlignment="1" applyProtection="1">
      <alignment vertical="center" wrapText="1"/>
      <protection hidden="1"/>
    </xf>
    <xf numFmtId="4" fontId="15" fillId="0" borderId="8" xfId="36" applyNumberFormat="1" applyFont="1" applyBorder="1" applyAlignment="1" applyProtection="1">
      <alignment vertical="center" wrapText="1"/>
      <protection hidden="1"/>
    </xf>
    <xf numFmtId="4" fontId="16" fillId="0" borderId="29" xfId="36" applyNumberFormat="1" applyFont="1" applyBorder="1" applyAlignment="1" applyProtection="1">
      <alignment vertical="center" wrapText="1"/>
      <protection hidden="1"/>
    </xf>
    <xf numFmtId="1" fontId="15" fillId="0" borderId="5" xfId="36" applyNumberFormat="1" applyFont="1" applyBorder="1" applyAlignment="1" applyProtection="1">
      <alignment horizontal="center" vertical="center" wrapText="1"/>
      <protection hidden="1"/>
    </xf>
    <xf numFmtId="0" fontId="16" fillId="0" borderId="0" xfId="36" applyFont="1" applyAlignment="1" applyProtection="1">
      <alignment horizontal="justify" vertical="center" wrapText="1"/>
      <protection hidden="1"/>
    </xf>
    <xf numFmtId="2" fontId="0" fillId="0" borderId="5" xfId="36" applyNumberFormat="1" applyFont="1" applyBorder="1" applyAlignment="1" applyProtection="1">
      <alignment horizontal="left" vertical="center" wrapText="1" indent="3"/>
      <protection hidden="1"/>
    </xf>
    <xf numFmtId="0" fontId="0" fillId="0" borderId="0" xfId="36" applyFont="1" applyAlignment="1" applyProtection="1">
      <alignment vertical="center" wrapText="1"/>
      <protection hidden="1"/>
    </xf>
    <xf numFmtId="2" fontId="16" fillId="0" borderId="0" xfId="36" applyNumberFormat="1" applyFont="1" applyAlignment="1" applyProtection="1">
      <alignment horizontal="left" vertical="center" wrapText="1"/>
      <protection hidden="1"/>
    </xf>
    <xf numFmtId="0" fontId="0" fillId="0" borderId="0" xfId="36" applyFont="1" applyAlignment="1" applyProtection="1">
      <alignment horizontal="justify" vertical="center" wrapText="1"/>
      <protection hidden="1"/>
    </xf>
    <xf numFmtId="3" fontId="16" fillId="0" borderId="6" xfId="36" applyNumberFormat="1" applyFont="1" applyBorder="1" applyAlignment="1" applyProtection="1">
      <alignment horizontal="right" vertical="center" wrapText="1"/>
      <protection hidden="1"/>
    </xf>
    <xf numFmtId="10" fontId="16" fillId="0" borderId="0" xfId="36" applyNumberFormat="1" applyFont="1" applyAlignment="1" applyProtection="1">
      <alignment horizontal="left" vertical="center" wrapText="1"/>
      <protection hidden="1"/>
    </xf>
    <xf numFmtId="4" fontId="16" fillId="0" borderId="6" xfId="36" applyNumberFormat="1" applyFont="1" applyBorder="1" applyAlignment="1" applyProtection="1">
      <alignment horizontal="right" vertical="center" wrapText="1"/>
      <protection hidden="1"/>
    </xf>
    <xf numFmtId="1" fontId="15" fillId="0" borderId="5" xfId="36" applyNumberFormat="1" applyFont="1" applyBorder="1" applyAlignment="1" applyProtection="1">
      <alignment horizontal="center" vertical="top" wrapText="1"/>
      <protection hidden="1"/>
    </xf>
    <xf numFmtId="1" fontId="16" fillId="0" borderId="5" xfId="36" applyNumberFormat="1" applyFont="1" applyBorder="1" applyAlignment="1" applyProtection="1">
      <alignment horizontal="left" vertical="center" wrapText="1" indent="3"/>
      <protection hidden="1"/>
    </xf>
    <xf numFmtId="0" fontId="16" fillId="0" borderId="0" xfId="36" applyFont="1" applyAlignment="1" applyProtection="1">
      <alignment vertical="center" wrapText="1"/>
      <protection hidden="1"/>
    </xf>
    <xf numFmtId="10" fontId="15" fillId="6" borderId="0" xfId="36" applyNumberFormat="1" applyFont="1" applyFill="1" applyAlignment="1" applyProtection="1">
      <alignment vertical="center" wrapText="1"/>
      <protection locked="0" hidden="1"/>
    </xf>
    <xf numFmtId="1" fontId="0" fillId="0" borderId="5" xfId="36" applyNumberFormat="1" applyFont="1" applyBorder="1" applyAlignment="1" applyProtection="1">
      <alignment horizontal="left" vertical="center" wrapText="1" indent="3"/>
      <protection hidden="1"/>
    </xf>
    <xf numFmtId="2" fontId="15" fillId="0" borderId="0" xfId="36" applyNumberFormat="1" applyFont="1" applyAlignment="1" applyProtection="1">
      <alignment vertical="center" wrapText="1"/>
      <protection hidden="1"/>
    </xf>
    <xf numFmtId="4" fontId="16" fillId="6" borderId="6" xfId="36" applyNumberFormat="1" applyFont="1" applyFill="1" applyBorder="1" applyAlignment="1" applyProtection="1">
      <alignment horizontal="right" vertical="center" wrapText="1"/>
      <protection locked="0" hidden="1"/>
    </xf>
    <xf numFmtId="3" fontId="16" fillId="6" borderId="6" xfId="36" applyNumberFormat="1" applyFont="1" applyFill="1" applyBorder="1" applyAlignment="1" applyProtection="1">
      <alignment horizontal="right" vertical="center" wrapText="1"/>
      <protection locked="0" hidden="1"/>
    </xf>
    <xf numFmtId="4" fontId="16" fillId="0" borderId="6" xfId="36" applyNumberFormat="1" applyFont="1" applyBorder="1" applyAlignment="1" applyProtection="1">
      <alignment horizontal="justify" vertical="center" wrapText="1"/>
      <protection hidden="1"/>
    </xf>
    <xf numFmtId="1" fontId="0" fillId="0" borderId="0" xfId="36" applyNumberFormat="1" applyFont="1" applyAlignment="1" applyProtection="1">
      <alignment vertical="center" wrapText="1"/>
      <protection hidden="1"/>
    </xf>
    <xf numFmtId="4" fontId="16" fillId="0" borderId="0" xfId="36" applyNumberFormat="1" applyFont="1" applyAlignment="1" applyProtection="1">
      <alignment vertical="center" wrapText="1"/>
      <protection hidden="1"/>
    </xf>
    <xf numFmtId="0" fontId="0" fillId="0" borderId="0" xfId="0" applyAlignment="1">
      <alignment vertical="top"/>
    </xf>
    <xf numFmtId="9" fontId="0" fillId="0" borderId="5" xfId="36"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19" fillId="0" borderId="10" xfId="0" applyFont="1" applyBorder="1" applyAlignment="1">
      <alignment vertical="top"/>
    </xf>
    <xf numFmtId="0" fontId="0" fillId="0" borderId="10" xfId="0" applyBorder="1"/>
    <xf numFmtId="0" fontId="19" fillId="0" borderId="10" xfId="0" applyFont="1" applyBorder="1" applyAlignment="1">
      <alignment vertical="top" wrapText="1"/>
    </xf>
    <xf numFmtId="0" fontId="0" fillId="0" borderId="12" xfId="0" applyBorder="1" applyAlignment="1">
      <alignment horizontal="center" vertical="top"/>
    </xf>
    <xf numFmtId="0" fontId="0" fillId="0" borderId="12" xfId="0" applyBorder="1" applyAlignment="1">
      <alignment vertical="top" wrapText="1"/>
    </xf>
    <xf numFmtId="0" fontId="19"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4" fontId="15" fillId="0" borderId="12" xfId="32" applyNumberFormat="1" applyFont="1" applyBorder="1" applyAlignment="1" applyProtection="1">
      <alignment vertical="center"/>
      <protection hidden="1"/>
    </xf>
    <xf numFmtId="0" fontId="16" fillId="0" borderId="24" xfId="32" applyFont="1" applyBorder="1" applyAlignment="1" applyProtection="1">
      <alignment horizontal="justify" vertical="center" wrapText="1"/>
      <protection hidden="1"/>
    </xf>
    <xf numFmtId="2" fontId="0" fillId="0" borderId="11" xfId="0" applyNumberFormat="1" applyBorder="1" applyAlignment="1" applyProtection="1">
      <alignment horizontal="right" vertical="center"/>
      <protection hidden="1"/>
    </xf>
    <xf numFmtId="4" fontId="15" fillId="0" borderId="9" xfId="32" applyNumberFormat="1" applyFont="1" applyBorder="1" applyAlignment="1" applyProtection="1">
      <alignment vertical="center" wrapText="1"/>
      <protection hidden="1"/>
    </xf>
    <xf numFmtId="14" fontId="0" fillId="0" borderId="0" xfId="0" applyNumberFormat="1" applyAlignment="1" applyProtection="1">
      <alignment horizontal="left" vertical="center"/>
      <protection hidden="1"/>
    </xf>
    <xf numFmtId="14" fontId="0" fillId="0" borderId="0" xfId="0" applyNumberFormat="1" applyAlignment="1">
      <alignment horizontal="left" vertical="center"/>
    </xf>
    <xf numFmtId="0" fontId="0" fillId="0" borderId="0" xfId="32" applyFont="1" applyAlignment="1" applyProtection="1">
      <alignment vertical="center"/>
      <protection hidden="1"/>
    </xf>
    <xf numFmtId="0" fontId="0" fillId="0" borderId="0" xfId="0" applyAlignment="1">
      <alignment vertical="center"/>
    </xf>
    <xf numFmtId="0" fontId="0" fillId="0" borderId="0" xfId="0" applyAlignment="1">
      <alignment horizontal="justify" vertical="center"/>
    </xf>
    <xf numFmtId="0" fontId="0" fillId="0" borderId="0" xfId="0" applyAlignment="1">
      <alignment horizontal="center" vertical="center"/>
    </xf>
    <xf numFmtId="0" fontId="0" fillId="0" borderId="0" xfId="0" applyAlignment="1" applyProtection="1">
      <alignment horizontal="justify" vertical="center"/>
      <protection hidden="1"/>
    </xf>
    <xf numFmtId="0" fontId="37" fillId="0" borderId="0" xfId="31" applyNumberFormat="1" applyFont="1" applyFill="1" applyBorder="1" applyAlignment="1" applyProtection="1">
      <alignment vertical="top"/>
      <protection hidden="1"/>
    </xf>
    <xf numFmtId="0" fontId="19" fillId="0" borderId="0" xfId="24" applyFont="1" applyProtection="1">
      <protection hidden="1"/>
    </xf>
    <xf numFmtId="0" fontId="0" fillId="0" borderId="11" xfId="31" applyFont="1" applyBorder="1" applyAlignment="1" applyProtection="1">
      <alignment horizontal="center" vertical="top" wrapText="1"/>
      <protection hidden="1"/>
    </xf>
    <xf numFmtId="2" fontId="15" fillId="0" borderId="11" xfId="33" applyNumberFormat="1" applyFont="1" applyBorder="1" applyAlignment="1" applyProtection="1">
      <alignment horizontal="right" vertical="center"/>
      <protection hidden="1"/>
    </xf>
    <xf numFmtId="164" fontId="15" fillId="0" borderId="11" xfId="7" applyFont="1" applyFill="1" applyBorder="1" applyAlignment="1" applyProtection="1">
      <alignment horizontal="right" vertical="center"/>
      <protection hidden="1"/>
    </xf>
    <xf numFmtId="2" fontId="5" fillId="0" borderId="0" xfId="32" applyNumberFormat="1" applyFont="1" applyAlignment="1" applyProtection="1">
      <alignment vertical="top"/>
      <protection hidden="1"/>
    </xf>
    <xf numFmtId="164" fontId="15" fillId="0" borderId="10" xfId="7" applyFont="1" applyFill="1" applyBorder="1" applyAlignment="1" applyProtection="1">
      <alignment horizontal="right" vertical="center"/>
      <protection hidden="1"/>
    </xf>
    <xf numFmtId="164" fontId="5" fillId="0" borderId="0" xfId="32" applyNumberFormat="1" applyFont="1" applyAlignment="1" applyProtection="1">
      <alignment vertical="top"/>
      <protection hidden="1"/>
    </xf>
    <xf numFmtId="164" fontId="54" fillId="0" borderId="0" xfId="7" applyFont="1" applyFill="1" applyBorder="1" applyAlignment="1" applyProtection="1">
      <alignment vertical="center"/>
      <protection hidden="1"/>
    </xf>
    <xf numFmtId="164" fontId="5" fillId="0" borderId="0" xfId="7" applyFont="1" applyAlignment="1" applyProtection="1">
      <alignment vertical="top"/>
      <protection hidden="1"/>
    </xf>
    <xf numFmtId="168" fontId="40" fillId="0" borderId="11" xfId="7" applyNumberFormat="1" applyFont="1" applyFill="1" applyBorder="1" applyAlignment="1" applyProtection="1">
      <alignment horizontal="center" vertical="center" wrapText="1"/>
      <protection hidden="1"/>
    </xf>
    <xf numFmtId="10" fontId="16" fillId="3" borderId="12" xfId="31" applyNumberFormat="1" applyFont="1" applyFill="1" applyBorder="1" applyAlignment="1" applyProtection="1">
      <alignment horizontal="right" vertical="center" wrapText="1"/>
      <protection locked="0"/>
    </xf>
    <xf numFmtId="0" fontId="15" fillId="0" borderId="0" xfId="24" applyFont="1" applyAlignment="1" applyProtection="1">
      <alignment vertical="top"/>
      <protection hidden="1"/>
    </xf>
    <xf numFmtId="168" fontId="0" fillId="0" borderId="11" xfId="7" applyNumberFormat="1" applyFont="1" applyFill="1" applyBorder="1" applyAlignment="1" applyProtection="1">
      <alignment horizontal="center" vertical="center" wrapText="1"/>
      <protection hidden="1"/>
    </xf>
    <xf numFmtId="0" fontId="15" fillId="0" borderId="0" xfId="31" applyFont="1" applyAlignment="1" applyProtection="1">
      <alignment vertical="top"/>
      <protection hidden="1"/>
    </xf>
    <xf numFmtId="0" fontId="0" fillId="0" borderId="11" xfId="0" applyBorder="1" applyAlignment="1">
      <alignment horizontal="center" vertical="center"/>
    </xf>
    <xf numFmtId="0" fontId="0" fillId="0" borderId="11" xfId="0" applyBorder="1" applyAlignment="1" applyProtection="1">
      <alignment vertical="center" wrapText="1"/>
      <protection hidden="1"/>
    </xf>
    <xf numFmtId="0" fontId="0" fillId="0" borderId="11" xfId="0" applyBorder="1" applyAlignment="1">
      <alignment horizontal="center"/>
    </xf>
    <xf numFmtId="0" fontId="15" fillId="0" borderId="0" xfId="33" applyFont="1" applyAlignment="1" applyProtection="1">
      <alignment horizontal="left" vertical="center" wrapText="1"/>
      <protection hidden="1"/>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0" fontId="6" fillId="0" borderId="41" xfId="0" applyFont="1" applyBorder="1" applyAlignment="1">
      <alignment horizontal="center" vertical="center" wrapText="1"/>
    </xf>
    <xf numFmtId="177" fontId="15" fillId="0" borderId="0" xfId="24" applyNumberFormat="1" applyFont="1" applyAlignment="1" applyProtection="1">
      <alignment horizontal="left" vertical="center"/>
      <protection hidden="1"/>
    </xf>
    <xf numFmtId="0" fontId="16" fillId="0" borderId="11" xfId="32" applyFont="1" applyBorder="1" applyAlignment="1" applyProtection="1">
      <alignment horizontal="center" vertical="center"/>
      <protection hidden="1"/>
    </xf>
    <xf numFmtId="0" fontId="15" fillId="0" borderId="25" xfId="0" applyFont="1" applyBorder="1" applyAlignment="1" applyProtection="1">
      <alignment horizontal="center" vertical="center" wrapText="1"/>
      <protection hidden="1"/>
    </xf>
    <xf numFmtId="0" fontId="15" fillId="0" borderId="12" xfId="0" applyFont="1" applyBorder="1" applyAlignment="1" applyProtection="1">
      <alignment horizontal="center" vertical="center"/>
      <protection hidden="1"/>
    </xf>
    <xf numFmtId="0" fontId="6" fillId="0" borderId="11" xfId="0" applyFont="1" applyBorder="1" applyAlignment="1">
      <alignment horizontal="center" vertical="center" wrapText="1"/>
    </xf>
    <xf numFmtId="0" fontId="55" fillId="0" borderId="11" xfId="0" applyFont="1" applyBorder="1" applyAlignment="1">
      <alignment vertical="center" wrapText="1"/>
    </xf>
    <xf numFmtId="0" fontId="15" fillId="0" borderId="25" xfId="32" applyFont="1" applyBorder="1" applyAlignment="1" applyProtection="1">
      <alignment vertical="center" wrapText="1"/>
      <protection hidden="1"/>
    </xf>
    <xf numFmtId="0" fontId="15" fillId="0" borderId="17" xfId="32" applyFont="1" applyBorder="1" applyAlignment="1" applyProtection="1">
      <alignment vertical="center" wrapText="1"/>
      <protection hidden="1"/>
    </xf>
    <xf numFmtId="4" fontId="15" fillId="0" borderId="11" xfId="32" applyNumberFormat="1" applyFont="1" applyBorder="1" applyAlignment="1" applyProtection="1">
      <alignment vertical="center"/>
      <protection hidden="1"/>
    </xf>
    <xf numFmtId="0" fontId="0" fillId="0" borderId="11" xfId="0" applyBorder="1" applyProtection="1">
      <protection hidden="1"/>
    </xf>
    <xf numFmtId="0" fontId="15" fillId="0" borderId="11" xfId="0" applyFont="1" applyBorder="1" applyProtection="1">
      <protection hidden="1"/>
    </xf>
    <xf numFmtId="0" fontId="15" fillId="0" borderId="0" xfId="0" applyFont="1" applyAlignment="1" applyProtection="1">
      <alignment vertical="center"/>
      <protection hidden="1"/>
    </xf>
    <xf numFmtId="0" fontId="16" fillId="0" borderId="25" xfId="32" applyFont="1" applyBorder="1" applyAlignment="1" applyProtection="1">
      <alignment horizontal="center" vertical="center"/>
      <protection hidden="1"/>
    </xf>
    <xf numFmtId="0" fontId="15" fillId="0" borderId="3" xfId="32" applyFont="1" applyBorder="1" applyAlignment="1" applyProtection="1">
      <alignment horizontal="left" vertical="center" wrapText="1"/>
      <protection hidden="1"/>
    </xf>
    <xf numFmtId="164" fontId="15" fillId="0" borderId="11" xfId="32" applyNumberFormat="1" applyFont="1" applyBorder="1" applyAlignment="1" applyProtection="1">
      <alignment horizontal="right" vertical="center" wrapText="1"/>
      <protection hidden="1"/>
    </xf>
    <xf numFmtId="0" fontId="58" fillId="0" borderId="20" xfId="31" applyNumberFormat="1" applyFont="1" applyFill="1" applyBorder="1" applyAlignment="1" applyProtection="1">
      <alignment horizontal="left" vertical="center" indent="3"/>
      <protection hidden="1"/>
    </xf>
    <xf numFmtId="0" fontId="6" fillId="0" borderId="11" xfId="0" applyFont="1" applyBorder="1" applyAlignment="1" applyProtection="1">
      <alignment horizontal="center" vertical="center"/>
      <protection hidden="1"/>
    </xf>
    <xf numFmtId="180" fontId="0" fillId="3" borderId="11" xfId="0" applyNumberFormat="1" applyFill="1" applyBorder="1" applyAlignment="1" applyProtection="1">
      <alignment horizontal="center" vertical="top"/>
      <protection locked="0"/>
    </xf>
    <xf numFmtId="164" fontId="0" fillId="0" borderId="11" xfId="7" applyFont="1" applyFill="1" applyBorder="1" applyAlignment="1" applyProtection="1">
      <alignment horizontal="right" vertical="top"/>
      <protection hidden="1"/>
    </xf>
    <xf numFmtId="0" fontId="55" fillId="0" borderId="11" xfId="0" applyFont="1" applyBorder="1" applyAlignment="1">
      <alignment horizontal="center" vertical="center" wrapText="1"/>
    </xf>
    <xf numFmtId="1" fontId="59" fillId="0" borderId="11" xfId="37" applyNumberFormat="1" applyFont="1" applyFill="1" applyBorder="1" applyAlignment="1" applyProtection="1">
      <alignment horizontal="center" vertical="top" wrapText="1"/>
      <protection hidden="1"/>
    </xf>
    <xf numFmtId="0" fontId="59" fillId="3" borderId="11" xfId="0" applyFont="1" applyFill="1" applyBorder="1" applyAlignment="1" applyProtection="1">
      <alignment horizontal="center" vertical="top" wrapText="1"/>
      <protection locked="0"/>
    </xf>
    <xf numFmtId="2" fontId="15" fillId="0" borderId="9" xfId="32" applyNumberFormat="1" applyFont="1" applyBorder="1" applyAlignment="1" applyProtection="1">
      <alignment horizontal="right" vertical="center"/>
      <protection hidden="1"/>
    </xf>
    <xf numFmtId="164" fontId="15" fillId="0" borderId="6" xfId="7" applyFont="1" applyFill="1" applyBorder="1" applyAlignment="1" applyProtection="1">
      <alignment horizontal="right" vertical="center"/>
      <protection hidden="1"/>
    </xf>
    <xf numFmtId="0" fontId="6" fillId="0" borderId="11" xfId="0" applyFont="1" applyBorder="1" applyAlignment="1" applyProtection="1">
      <alignment horizontal="center" vertical="center" wrapText="1"/>
      <protection hidden="1"/>
    </xf>
    <xf numFmtId="1" fontId="5" fillId="0" borderId="11" xfId="37" applyNumberFormat="1" applyFont="1" applyFill="1" applyBorder="1" applyAlignment="1" applyProtection="1">
      <alignment horizontal="center" vertical="top" wrapText="1"/>
      <protection hidden="1"/>
    </xf>
    <xf numFmtId="2" fontId="5" fillId="3" borderId="11" xfId="28" applyNumberFormat="1" applyFont="1" applyFill="1" applyBorder="1" applyAlignment="1" applyProtection="1">
      <alignment horizontal="right" vertical="top"/>
      <protection locked="0" hidden="1"/>
    </xf>
    <xf numFmtId="0" fontId="5" fillId="0" borderId="11" xfId="0" applyFont="1" applyBorder="1" applyAlignment="1" applyProtection="1">
      <alignment horizontal="center" vertical="top"/>
      <protection hidden="1"/>
    </xf>
    <xf numFmtId="3" fontId="5" fillId="0" borderId="11" xfId="0" applyNumberFormat="1" applyFont="1" applyBorder="1" applyAlignment="1" applyProtection="1">
      <alignment horizontal="center" vertical="top"/>
      <protection hidden="1"/>
    </xf>
    <xf numFmtId="164" fontId="5" fillId="0" borderId="11" xfId="7" applyFont="1" applyFill="1" applyBorder="1" applyAlignment="1" applyProtection="1">
      <alignment horizontal="right" vertical="top"/>
      <protection hidden="1"/>
    </xf>
    <xf numFmtId="0" fontId="5" fillId="10" borderId="11" xfId="0" applyFont="1" applyFill="1" applyBorder="1" applyAlignment="1">
      <alignment horizontal="justify" vertical="top" wrapText="1"/>
    </xf>
    <xf numFmtId="0" fontId="5" fillId="0" borderId="11" xfId="37"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protection hidden="1"/>
    </xf>
    <xf numFmtId="164" fontId="5" fillId="0" borderId="11" xfId="7" applyFont="1" applyFill="1" applyBorder="1" applyAlignment="1" applyProtection="1">
      <alignment horizontal="right" vertical="center"/>
      <protection hidden="1"/>
    </xf>
    <xf numFmtId="0" fontId="5" fillId="0" borderId="11" xfId="0" applyFont="1" applyBorder="1" applyAlignment="1" applyProtection="1">
      <alignment vertical="center"/>
      <protection hidden="1"/>
    </xf>
    <xf numFmtId="0" fontId="5" fillId="0" borderId="0" xfId="0" applyFont="1" applyAlignment="1" applyProtection="1">
      <alignment vertical="center"/>
      <protection hidden="1"/>
    </xf>
    <xf numFmtId="0" fontId="5" fillId="0" borderId="0" xfId="0" applyFont="1" applyProtection="1">
      <protection hidden="1"/>
    </xf>
    <xf numFmtId="0" fontId="5" fillId="0" borderId="11" xfId="0" applyFont="1" applyBorder="1" applyProtection="1">
      <protection hidden="1"/>
    </xf>
    <xf numFmtId="0" fontId="5" fillId="0" borderId="11" xfId="37" applyNumberFormat="1" applyFont="1" applyFill="1" applyBorder="1" applyAlignment="1" applyProtection="1">
      <alignment horizontal="center" vertical="center"/>
      <protection hidden="1"/>
    </xf>
    <xf numFmtId="164" fontId="5" fillId="0" borderId="11" xfId="7" applyFont="1" applyFill="1" applyBorder="1" applyAlignment="1" applyProtection="1">
      <alignment vertical="center"/>
      <protection hidden="1"/>
    </xf>
    <xf numFmtId="164" fontId="6" fillId="0" borderId="11" xfId="7" applyFont="1" applyFill="1" applyBorder="1" applyAlignment="1" applyProtection="1">
      <alignment vertical="center"/>
      <protection hidden="1"/>
    </xf>
    <xf numFmtId="0" fontId="5" fillId="0" borderId="8" xfId="37" applyNumberFormat="1" applyFont="1" applyFill="1" applyBorder="1" applyAlignment="1" applyProtection="1">
      <alignment horizontal="center" vertical="center"/>
      <protection hidden="1"/>
    </xf>
    <xf numFmtId="0" fontId="6" fillId="0" borderId="8" xfId="37" applyNumberFormat="1" applyFont="1" applyFill="1" applyBorder="1" applyAlignment="1" applyProtection="1">
      <alignment horizontal="left" vertical="center" wrapText="1"/>
      <protection hidden="1"/>
    </xf>
    <xf numFmtId="0" fontId="5" fillId="0" borderId="8" xfId="0" applyFont="1" applyBorder="1" applyAlignment="1" applyProtection="1">
      <alignment horizontal="center" vertical="center"/>
      <protection hidden="1"/>
    </xf>
    <xf numFmtId="1" fontId="5" fillId="0" borderId="8" xfId="0" applyNumberFormat="1" applyFont="1" applyBorder="1" applyAlignment="1" applyProtection="1">
      <alignment vertical="center"/>
      <protection hidden="1"/>
    </xf>
    <xf numFmtId="0" fontId="5" fillId="0" borderId="8" xfId="0" applyFont="1" applyBorder="1" applyAlignment="1" applyProtection="1">
      <alignment vertical="center"/>
      <protection hidden="1"/>
    </xf>
    <xf numFmtId="0" fontId="15" fillId="0" borderId="0" xfId="0" applyFont="1"/>
    <xf numFmtId="0" fontId="0" fillId="0" borderId="11" xfId="0" applyBorder="1" applyAlignment="1">
      <alignment horizontal="left" vertical="top" wrapText="1"/>
    </xf>
    <xf numFmtId="0" fontId="0" fillId="0" borderId="11" xfId="0" applyBorder="1" applyAlignment="1">
      <alignment horizontal="center" vertical="top" wrapText="1"/>
    </xf>
    <xf numFmtId="0" fontId="0" fillId="0" borderId="11" xfId="0" applyBorder="1" applyAlignment="1">
      <alignment vertical="top" wrapText="1"/>
    </xf>
    <xf numFmtId="165" fontId="6" fillId="0" borderId="11" xfId="28" applyNumberFormat="1" applyFont="1" applyFill="1" applyBorder="1" applyAlignment="1" applyProtection="1">
      <alignment vertical="center" wrapText="1"/>
    </xf>
    <xf numFmtId="0" fontId="6" fillId="0" borderId="11" xfId="28" applyNumberFormat="1" applyFont="1" applyFill="1" applyBorder="1" applyAlignment="1" applyProtection="1">
      <alignment vertical="center" wrapText="1"/>
    </xf>
    <xf numFmtId="0" fontId="62" fillId="0" borderId="11" xfId="0" applyFont="1" applyBorder="1" applyAlignment="1">
      <alignment horizontal="center" vertical="center" wrapText="1"/>
    </xf>
    <xf numFmtId="0" fontId="62" fillId="0" borderId="11" xfId="0" applyFont="1" applyBorder="1" applyAlignment="1">
      <alignment vertical="center" wrapText="1"/>
    </xf>
    <xf numFmtId="0" fontId="6" fillId="0" borderId="11" xfId="28" applyNumberFormat="1" applyFont="1" applyFill="1" applyBorder="1" applyAlignment="1" applyProtection="1">
      <alignment horizontal="center" vertical="center" wrapText="1"/>
    </xf>
    <xf numFmtId="0" fontId="6" fillId="0" borderId="11" xfId="28" applyNumberFormat="1" applyFont="1" applyFill="1" applyBorder="1" applyAlignment="1" applyProtection="1">
      <alignment horizontal="center" vertical="center"/>
    </xf>
    <xf numFmtId="0" fontId="16" fillId="0" borderId="40" xfId="31" applyNumberFormat="1" applyFont="1" applyFill="1" applyBorder="1" applyAlignment="1" applyProtection="1">
      <alignment horizontal="left" vertical="center" indent="3"/>
      <protection hidden="1"/>
    </xf>
    <xf numFmtId="2" fontId="15" fillId="0" borderId="12" xfId="32" applyNumberFormat="1" applyFont="1" applyBorder="1" applyAlignment="1" applyProtection="1">
      <alignment horizontal="right" vertical="center"/>
      <protection hidden="1"/>
    </xf>
    <xf numFmtId="164" fontId="15" fillId="0" borderId="10" xfId="7" applyFont="1" applyFill="1" applyBorder="1" applyAlignment="1" applyProtection="1">
      <alignment horizontal="center" vertical="center"/>
      <protection hidden="1"/>
    </xf>
    <xf numFmtId="0" fontId="0" fillId="0" borderId="11" xfId="0" applyBorder="1" applyAlignment="1">
      <alignment horizontal="center" vertical="center" wrapText="1"/>
    </xf>
    <xf numFmtId="2" fontId="5" fillId="3" borderId="11" xfId="28" applyNumberFormat="1" applyFont="1" applyFill="1" applyBorder="1" applyAlignment="1" applyProtection="1">
      <alignment horizontal="center" vertical="center"/>
      <protection locked="0" hidden="1"/>
    </xf>
    <xf numFmtId="10" fontId="5" fillId="3" borderId="11" xfId="28" applyNumberFormat="1" applyFont="1" applyFill="1" applyBorder="1" applyAlignment="1" applyProtection="1">
      <alignment horizontal="center" vertical="center"/>
      <protection locked="0" hidden="1"/>
    </xf>
    <xf numFmtId="164" fontId="0" fillId="0" borderId="11" xfId="7" applyFont="1" applyFill="1" applyBorder="1" applyAlignment="1" applyProtection="1">
      <alignment horizontal="center" vertical="center"/>
      <protection hidden="1"/>
    </xf>
    <xf numFmtId="0" fontId="0" fillId="0" borderId="11" xfId="0" applyBorder="1" applyAlignment="1">
      <alignment horizontal="left" vertical="center" wrapText="1"/>
    </xf>
    <xf numFmtId="0" fontId="16" fillId="0" borderId="46" xfId="0" applyFont="1" applyBorder="1" applyAlignment="1" applyProtection="1">
      <alignment horizontal="left" vertical="center" indent="2"/>
      <protection hidden="1"/>
    </xf>
    <xf numFmtId="0" fontId="5" fillId="0" borderId="0" xfId="24" applyFont="1" applyAlignment="1" applyProtection="1">
      <alignment horizontal="justify" vertical="top"/>
      <protection hidden="1"/>
    </xf>
    <xf numFmtId="0" fontId="16" fillId="0" borderId="13" xfId="0" applyFont="1" applyBorder="1" applyAlignment="1" applyProtection="1">
      <alignment horizontal="left" vertical="center" indent="2"/>
      <protection hidden="1"/>
    </xf>
    <xf numFmtId="0" fontId="16" fillId="3" borderId="14" xfId="0" applyFont="1" applyFill="1" applyBorder="1" applyAlignment="1" applyProtection="1">
      <alignment horizontal="left" vertical="center"/>
      <protection locked="0"/>
    </xf>
    <xf numFmtId="0" fontId="16" fillId="0" borderId="0" xfId="0" applyFont="1" applyAlignment="1" applyProtection="1">
      <alignment horizontal="left" vertical="center" indent="2"/>
      <protection hidden="1"/>
    </xf>
    <xf numFmtId="0" fontId="16" fillId="0" borderId="14" xfId="0" applyFont="1" applyBorder="1" applyAlignment="1" applyProtection="1">
      <alignment horizontal="left" vertical="center" indent="2"/>
      <protection hidden="1"/>
    </xf>
    <xf numFmtId="0" fontId="15"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6" fillId="3" borderId="0" xfId="24" applyFont="1" applyFill="1" applyAlignment="1" applyProtection="1">
      <alignment horizontal="left" vertical="center"/>
      <protection locked="0"/>
    </xf>
    <xf numFmtId="177" fontId="16" fillId="0" borderId="0" xfId="24" applyNumberFormat="1" applyFont="1" applyAlignment="1" applyProtection="1">
      <alignment horizontal="left" vertical="center"/>
      <protection hidden="1"/>
    </xf>
    <xf numFmtId="0" fontId="6" fillId="0" borderId="0" xfId="24" applyFont="1" applyAlignment="1" applyProtection="1">
      <alignment horizontal="justify" vertical="top"/>
      <protection hidden="1"/>
    </xf>
    <xf numFmtId="177" fontId="15" fillId="0" borderId="0" xfId="24" applyNumberFormat="1" applyFont="1" applyAlignment="1" applyProtection="1">
      <alignment horizontal="left" vertical="center" indent="1"/>
      <protection hidden="1"/>
    </xf>
    <xf numFmtId="0" fontId="5" fillId="0" borderId="0" xfId="24" applyFont="1" applyAlignment="1" applyProtection="1">
      <alignment horizontal="justify" vertical="center"/>
      <protection hidden="1"/>
    </xf>
    <xf numFmtId="0" fontId="6" fillId="0" borderId="0" xfId="24" applyFont="1" applyAlignment="1" applyProtection="1">
      <alignment horizontal="justify" vertical="center"/>
      <protection hidden="1"/>
    </xf>
    <xf numFmtId="0" fontId="0" fillId="0" borderId="0" xfId="24" applyFont="1" applyAlignment="1" applyProtection="1">
      <alignment horizontal="justify" vertical="top"/>
      <protection hidden="1"/>
    </xf>
    <xf numFmtId="0" fontId="16" fillId="0" borderId="0" xfId="24" applyFont="1" applyAlignment="1" applyProtection="1">
      <alignment horizontal="justify" vertical="top"/>
      <protection hidden="1"/>
    </xf>
    <xf numFmtId="0" fontId="0" fillId="0" borderId="0" xfId="24" applyFont="1" applyAlignment="1" applyProtection="1">
      <alignment vertical="top" wrapText="1"/>
      <protection hidden="1"/>
    </xf>
    <xf numFmtId="0" fontId="0" fillId="0" borderId="0" xfId="0" applyAlignment="1">
      <alignment vertical="top" wrapText="1"/>
    </xf>
    <xf numFmtId="0" fontId="32" fillId="7" borderId="0" xfId="0" applyFont="1" applyFill="1" applyAlignment="1" applyProtection="1">
      <alignment horizontal="center" vertical="center"/>
      <protection hidden="1"/>
    </xf>
    <xf numFmtId="0" fontId="5" fillId="0" borderId="43" xfId="32" applyFont="1" applyBorder="1" applyAlignment="1" applyProtection="1">
      <alignment horizontal="justify" vertical="top" wrapText="1"/>
      <protection locked="0"/>
    </xf>
    <xf numFmtId="0" fontId="5" fillId="0" borderId="14" xfId="32" applyFont="1" applyBorder="1" applyAlignment="1" applyProtection="1">
      <alignment horizontal="justify" vertical="top" wrapText="1"/>
      <protection locked="0"/>
    </xf>
    <xf numFmtId="0" fontId="5" fillId="0" borderId="44" xfId="32" applyFont="1" applyBorder="1" applyAlignment="1" applyProtection="1">
      <alignment horizontal="justify" vertical="top" wrapText="1"/>
      <protection locked="0"/>
    </xf>
    <xf numFmtId="0" fontId="15" fillId="4" borderId="0" xfId="0" applyFont="1" applyFill="1" applyAlignment="1" applyProtection="1">
      <alignment horizontal="center" vertical="center"/>
      <protection hidden="1"/>
    </xf>
    <xf numFmtId="0" fontId="15" fillId="4" borderId="25" xfId="0" applyFont="1" applyFill="1" applyBorder="1" applyAlignment="1" applyProtection="1">
      <alignment horizontal="center" vertical="center"/>
      <protection hidden="1"/>
    </xf>
    <xf numFmtId="0" fontId="15" fillId="4" borderId="42" xfId="0" applyFont="1" applyFill="1" applyBorder="1" applyAlignment="1" applyProtection="1">
      <alignment horizontal="center" vertical="center"/>
      <protection hidden="1"/>
    </xf>
    <xf numFmtId="0" fontId="0" fillId="0" borderId="43" xfId="0" applyBorder="1" applyAlignment="1" applyProtection="1">
      <alignment horizontal="left" vertical="center"/>
      <protection locked="0"/>
    </xf>
    <xf numFmtId="0" fontId="48" fillId="0" borderId="14" xfId="0" applyFont="1" applyBorder="1" applyAlignment="1" applyProtection="1">
      <alignment horizontal="left" vertical="center"/>
      <protection locked="0"/>
    </xf>
    <xf numFmtId="0" fontId="48" fillId="0" borderId="44" xfId="0" applyFont="1" applyBorder="1" applyAlignment="1" applyProtection="1">
      <alignment horizontal="left" vertical="center"/>
      <protection locked="0"/>
    </xf>
    <xf numFmtId="0" fontId="48" fillId="0" borderId="43" xfId="0" applyFont="1" applyBorder="1" applyAlignment="1" applyProtection="1">
      <alignment horizontal="left" vertical="center"/>
      <protection locked="0"/>
    </xf>
    <xf numFmtId="0" fontId="44" fillId="0" borderId="14" xfId="32" applyFont="1" applyBorder="1" applyAlignment="1" applyProtection="1">
      <alignment horizontal="justify" vertical="center"/>
      <protection hidden="1"/>
    </xf>
    <xf numFmtId="0" fontId="44" fillId="0" borderId="21" xfId="32" applyFont="1" applyBorder="1" applyAlignment="1" applyProtection="1">
      <alignment horizontal="justify" vertical="center"/>
      <protection hidden="1"/>
    </xf>
    <xf numFmtId="0" fontId="1" fillId="0" borderId="5" xfId="32" applyBorder="1"/>
    <xf numFmtId="0" fontId="1" fillId="0" borderId="0" xfId="32"/>
    <xf numFmtId="0" fontId="1" fillId="0" borderId="6" xfId="32" applyBorder="1"/>
    <xf numFmtId="0" fontId="23" fillId="0" borderId="5" xfId="32" applyFont="1" applyBorder="1" applyAlignment="1" applyProtection="1">
      <alignment horizontal="center" vertical="center" wrapText="1"/>
      <protection hidden="1"/>
    </xf>
    <xf numFmtId="0" fontId="23" fillId="0" borderId="0" xfId="32" applyFont="1" applyAlignment="1" applyProtection="1">
      <alignment horizontal="center" vertical="center" wrapText="1"/>
      <protection hidden="1"/>
    </xf>
    <xf numFmtId="0" fontId="23" fillId="0" borderId="6" xfId="32" applyFont="1" applyBorder="1" applyAlignment="1" applyProtection="1">
      <alignment horizontal="center" vertical="center" wrapText="1"/>
      <protection hidden="1"/>
    </xf>
    <xf numFmtId="0" fontId="23" fillId="0" borderId="24" xfId="32" applyFont="1" applyBorder="1" applyAlignment="1" applyProtection="1">
      <alignment horizontal="center" vertical="center" wrapText="1"/>
      <protection hidden="1"/>
    </xf>
    <xf numFmtId="0" fontId="23" fillId="0" borderId="4" xfId="32" applyFont="1" applyBorder="1" applyAlignment="1" applyProtection="1">
      <alignment horizontal="center" vertical="center" wrapText="1"/>
      <protection hidden="1"/>
    </xf>
    <xf numFmtId="0" fontId="23" fillId="0" borderId="7" xfId="32" applyFont="1" applyBorder="1" applyAlignment="1" applyProtection="1">
      <alignment horizontal="center" vertical="center" wrapText="1"/>
      <protection hidden="1"/>
    </xf>
    <xf numFmtId="0" fontId="6" fillId="8" borderId="25" xfId="32" applyFont="1" applyFill="1" applyBorder="1" applyAlignment="1" applyProtection="1">
      <alignment horizontal="center" vertical="center"/>
      <protection hidden="1"/>
    </xf>
    <xf numFmtId="0" fontId="6" fillId="8" borderId="3" xfId="32" applyFont="1" applyFill="1" applyBorder="1" applyAlignment="1" applyProtection="1">
      <alignment horizontal="center" vertical="center"/>
      <protection hidden="1"/>
    </xf>
    <xf numFmtId="0" fontId="6" fillId="8" borderId="17" xfId="32" applyFont="1" applyFill="1" applyBorder="1" applyAlignment="1" applyProtection="1">
      <alignment horizontal="center" vertical="center"/>
      <protection hidden="1"/>
    </xf>
    <xf numFmtId="0" fontId="21" fillId="0" borderId="5" xfId="32" applyFont="1" applyBorder="1" applyAlignment="1" applyProtection="1">
      <alignment horizontal="center" vertical="center" wrapText="1"/>
      <protection hidden="1"/>
    </xf>
    <xf numFmtId="0" fontId="21" fillId="0" borderId="0" xfId="32" applyFont="1" applyAlignment="1" applyProtection="1">
      <alignment horizontal="center" vertical="center" wrapText="1"/>
      <protection hidden="1"/>
    </xf>
    <xf numFmtId="0" fontId="21" fillId="0" borderId="6" xfId="32" applyFont="1" applyBorder="1" applyAlignment="1" applyProtection="1">
      <alignment horizontal="center" vertical="center" wrapText="1"/>
      <protection hidden="1"/>
    </xf>
    <xf numFmtId="0" fontId="22" fillId="0" borderId="5" xfId="32" applyFont="1" applyBorder="1" applyAlignment="1" applyProtection="1">
      <alignment horizontal="center" vertical="center"/>
      <protection hidden="1"/>
    </xf>
    <xf numFmtId="0" fontId="22" fillId="0" borderId="0" xfId="32" applyFont="1" applyAlignment="1" applyProtection="1">
      <alignment horizontal="center" vertical="center"/>
      <protection hidden="1"/>
    </xf>
    <xf numFmtId="0" fontId="22" fillId="0" borderId="6" xfId="32" applyFont="1" applyBorder="1" applyAlignment="1" applyProtection="1">
      <alignment horizontal="center" vertical="center"/>
      <protection hidden="1"/>
    </xf>
    <xf numFmtId="0" fontId="26" fillId="7" borderId="0" xfId="26" applyFont="1" applyFill="1" applyAlignment="1" applyProtection="1">
      <alignment horizontal="center" vertical="center"/>
      <protection hidden="1"/>
    </xf>
    <xf numFmtId="0" fontId="61" fillId="0" borderId="4" xfId="26" applyFont="1" applyBorder="1" applyAlignment="1" applyProtection="1">
      <alignment horizontal="center" vertical="center" wrapText="1"/>
      <protection hidden="1"/>
    </xf>
    <xf numFmtId="0" fontId="6" fillId="0" borderId="3" xfId="26" applyFont="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5" fillId="0" borderId="0" xfId="33" applyFont="1" applyAlignment="1" applyProtection="1">
      <alignment horizontal="left" vertical="center" wrapText="1"/>
      <protection hidden="1"/>
    </xf>
    <xf numFmtId="0" fontId="60" fillId="0" borderId="0" xfId="0" applyFont="1" applyAlignment="1" applyProtection="1">
      <alignment horizontal="center" vertical="center" wrapText="1"/>
      <protection hidden="1"/>
    </xf>
    <xf numFmtId="0" fontId="26" fillId="7" borderId="0" xfId="0" applyFont="1" applyFill="1" applyAlignment="1" applyProtection="1">
      <alignment horizontal="center" vertical="center"/>
      <protection hidden="1"/>
    </xf>
    <xf numFmtId="0" fontId="6" fillId="0" borderId="11" xfId="37" applyNumberFormat="1" applyFont="1" applyFill="1" applyBorder="1" applyAlignment="1" applyProtection="1">
      <alignment horizontal="right" vertical="center"/>
      <protection hidden="1"/>
    </xf>
    <xf numFmtId="0" fontId="5" fillId="0" borderId="0" xfId="0" applyFont="1" applyAlignment="1" applyProtection="1">
      <alignment horizontal="justify" vertical="center" wrapText="1"/>
      <protection hidden="1"/>
    </xf>
    <xf numFmtId="0" fontId="6" fillId="0" borderId="11" xfId="37" applyFont="1" applyFill="1" applyBorder="1" applyAlignment="1" applyProtection="1">
      <alignment horizontal="right" vertical="center" wrapText="1"/>
      <protection hidden="1"/>
    </xf>
    <xf numFmtId="0" fontId="6" fillId="0" borderId="11" xfId="37" applyNumberFormat="1" applyFont="1" applyFill="1" applyBorder="1" applyAlignment="1" applyProtection="1">
      <alignment horizontal="right" vertical="center" wrapText="1"/>
      <protection hidden="1"/>
    </xf>
    <xf numFmtId="0" fontId="30" fillId="0" borderId="0" xfId="0" applyFont="1" applyAlignment="1" applyProtection="1">
      <alignment horizontal="justify" vertical="center" wrapText="1"/>
      <protection hidden="1"/>
    </xf>
    <xf numFmtId="0" fontId="56" fillId="0" borderId="0" xfId="0" applyFont="1" applyAlignment="1" applyProtection="1">
      <alignment horizontal="left" vertical="top" wrapText="1"/>
      <protection hidden="1"/>
    </xf>
    <xf numFmtId="0" fontId="15" fillId="0" borderId="0" xfId="0" applyFont="1" applyAlignment="1" applyProtection="1">
      <alignment horizontal="left" vertical="center" wrapText="1"/>
      <protection hidden="1"/>
    </xf>
    <xf numFmtId="0" fontId="15" fillId="0" borderId="0" xfId="0" applyFont="1" applyAlignment="1" applyProtection="1">
      <alignment horizontal="left" vertical="center"/>
      <protection hidden="1"/>
    </xf>
    <xf numFmtId="0" fontId="15" fillId="0" borderId="11" xfId="37" applyNumberFormat="1"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wrapText="1"/>
      <protection hidden="1"/>
    </xf>
    <xf numFmtId="0" fontId="16" fillId="0" borderId="0" xfId="0" applyFont="1" applyAlignment="1" applyProtection="1">
      <alignment horizontal="justify" vertical="center" wrapText="1"/>
      <protection hidden="1"/>
    </xf>
    <xf numFmtId="0" fontId="15" fillId="0" borderId="11" xfId="37" applyFont="1" applyFill="1" applyBorder="1" applyAlignment="1" applyProtection="1">
      <alignment horizontal="left" vertical="center" wrapText="1"/>
      <protection hidden="1"/>
    </xf>
    <xf numFmtId="0" fontId="15" fillId="0" borderId="0" xfId="0" applyFont="1" applyAlignment="1" applyProtection="1">
      <alignment horizontal="center" vertical="center" wrapText="1"/>
      <protection hidden="1"/>
    </xf>
    <xf numFmtId="0" fontId="15" fillId="0" borderId="0" xfId="33" applyFont="1" applyAlignment="1" applyProtection="1">
      <alignment horizontal="left" vertical="center"/>
      <protection hidden="1"/>
    </xf>
    <xf numFmtId="0" fontId="16" fillId="0" borderId="0" xfId="0" applyFont="1" applyAlignment="1" applyProtection="1">
      <alignment horizontal="left" vertical="center" wrapText="1"/>
      <protection hidden="1"/>
    </xf>
    <xf numFmtId="0" fontId="16" fillId="0" borderId="0" xfId="0" applyFont="1" applyAlignment="1" applyProtection="1">
      <alignment vertical="center"/>
      <protection hidden="1"/>
    </xf>
    <xf numFmtId="0" fontId="6" fillId="0" borderId="25" xfId="29" applyNumberFormat="1" applyFont="1" applyFill="1" applyBorder="1" applyAlignment="1" applyProtection="1">
      <alignment horizontal="right" vertical="center" wrapText="1"/>
      <protection hidden="1"/>
    </xf>
    <xf numFmtId="0" fontId="6" fillId="0" borderId="3" xfId="29" applyNumberFormat="1" applyFont="1" applyFill="1" applyBorder="1" applyAlignment="1" applyProtection="1">
      <alignment horizontal="right" vertical="center" wrapText="1"/>
      <protection hidden="1"/>
    </xf>
    <xf numFmtId="0" fontId="6" fillId="0" borderId="17" xfId="29" applyNumberFormat="1" applyFont="1" applyFill="1" applyBorder="1" applyAlignment="1" applyProtection="1">
      <alignment horizontal="right" vertical="center" wrapText="1"/>
      <protection hidden="1"/>
    </xf>
    <xf numFmtId="0" fontId="16" fillId="0" borderId="0" xfId="0" applyFont="1" applyAlignment="1">
      <alignment horizontal="left" vertical="center"/>
    </xf>
    <xf numFmtId="0" fontId="27" fillId="0" borderId="25" xfId="30" applyNumberFormat="1" applyFont="1" applyFill="1" applyBorder="1" applyAlignment="1" applyProtection="1">
      <alignment horizontal="center" vertical="center" wrapText="1"/>
      <protection hidden="1"/>
    </xf>
    <xf numFmtId="0" fontId="27" fillId="0" borderId="3" xfId="30" applyNumberFormat="1" applyFont="1" applyFill="1" applyBorder="1" applyAlignment="1" applyProtection="1">
      <alignment horizontal="center" vertical="center" wrapText="1"/>
      <protection hidden="1"/>
    </xf>
    <xf numFmtId="0" fontId="27" fillId="0" borderId="17" xfId="30" applyNumberFormat="1" applyFont="1" applyFill="1" applyBorder="1" applyAlignment="1" applyProtection="1">
      <alignment horizontal="center" vertical="center" wrapText="1"/>
      <protection hidden="1"/>
    </xf>
    <xf numFmtId="0" fontId="15" fillId="0" borderId="0" xfId="32" applyFont="1" applyAlignment="1" applyProtection="1">
      <alignment horizontal="center" vertical="center" wrapText="1"/>
      <protection hidden="1"/>
    </xf>
    <xf numFmtId="0" fontId="15" fillId="0" borderId="25" xfId="32" applyFont="1" applyBorder="1" applyAlignment="1" applyProtection="1">
      <alignment horizontal="center" vertical="center" wrapText="1"/>
      <protection hidden="1"/>
    </xf>
    <xf numFmtId="0" fontId="15" fillId="0" borderId="17" xfId="32" applyFont="1" applyBorder="1" applyAlignment="1" applyProtection="1">
      <alignment horizontal="center" vertical="center" wrapText="1"/>
      <protection hidden="1"/>
    </xf>
    <xf numFmtId="0" fontId="0" fillId="0" borderId="11" xfId="32" applyFont="1" applyBorder="1" applyAlignment="1" applyProtection="1">
      <alignment horizontal="left" vertical="top" wrapText="1"/>
      <protection hidden="1"/>
    </xf>
    <xf numFmtId="0" fontId="16" fillId="0" borderId="11" xfId="32" applyFont="1" applyBorder="1" applyAlignment="1" applyProtection="1">
      <alignment horizontal="left" vertical="top" wrapText="1"/>
      <protection hidden="1"/>
    </xf>
    <xf numFmtId="0" fontId="15" fillId="2" borderId="25" xfId="32" applyFont="1" applyFill="1" applyBorder="1" applyAlignment="1" applyProtection="1">
      <alignment horizontal="left" vertical="center" wrapText="1"/>
      <protection hidden="1"/>
    </xf>
    <xf numFmtId="0" fontId="15" fillId="2" borderId="3" xfId="32" applyFont="1" applyFill="1" applyBorder="1" applyAlignment="1" applyProtection="1">
      <alignment horizontal="left" vertical="center" wrapText="1"/>
      <protection hidden="1"/>
    </xf>
    <xf numFmtId="0" fontId="15" fillId="0" borderId="25" xfId="32" applyFont="1" applyBorder="1" applyAlignment="1" applyProtection="1">
      <alignment horizontal="left" vertical="center" wrapText="1"/>
      <protection hidden="1"/>
    </xf>
    <xf numFmtId="0" fontId="15" fillId="0" borderId="17" xfId="32" applyFont="1" applyBorder="1" applyAlignment="1" applyProtection="1">
      <alignment horizontal="left" vertical="center" wrapText="1"/>
      <protection hidden="1"/>
    </xf>
    <xf numFmtId="0" fontId="15" fillId="0" borderId="0" xfId="32" applyFont="1" applyAlignment="1" applyProtection="1">
      <alignment horizontal="left" vertical="top" wrapText="1"/>
      <protection hidden="1"/>
    </xf>
    <xf numFmtId="164" fontId="15" fillId="0" borderId="25" xfId="7" applyFont="1" applyFill="1" applyBorder="1" applyAlignment="1" applyProtection="1">
      <alignment horizontal="left" vertical="center" wrapText="1"/>
      <protection hidden="1"/>
    </xf>
    <xf numFmtId="164" fontId="15" fillId="0" borderId="17" xfId="7" applyFont="1" applyFill="1" applyBorder="1" applyAlignment="1" applyProtection="1">
      <alignment horizontal="left" vertical="center" wrapText="1"/>
      <protection hidden="1"/>
    </xf>
    <xf numFmtId="0" fontId="26" fillId="7" borderId="0" xfId="32" applyFont="1" applyFill="1" applyAlignment="1" applyProtection="1">
      <alignment horizontal="center" vertical="center"/>
      <protection hidden="1"/>
    </xf>
    <xf numFmtId="0" fontId="15" fillId="2" borderId="17" xfId="32" applyFont="1" applyFill="1" applyBorder="1" applyAlignment="1" applyProtection="1">
      <alignment horizontal="left" vertical="center" wrapText="1"/>
      <protection hidden="1"/>
    </xf>
    <xf numFmtId="0" fontId="0" fillId="0" borderId="0" xfId="32" applyFont="1" applyAlignment="1" applyProtection="1">
      <alignment horizontal="justify" vertical="center" wrapText="1"/>
      <protection hidden="1"/>
    </xf>
    <xf numFmtId="0" fontId="16" fillId="0" borderId="0" xfId="32" applyFont="1" applyAlignment="1" applyProtection="1">
      <alignment horizontal="justify" vertical="center" wrapText="1"/>
      <protection hidden="1"/>
    </xf>
    <xf numFmtId="4" fontId="15" fillId="0" borderId="11" xfId="7" applyNumberFormat="1" applyFont="1" applyFill="1" applyBorder="1" applyAlignment="1" applyProtection="1">
      <alignment horizontal="right" vertical="center"/>
      <protection hidden="1"/>
    </xf>
    <xf numFmtId="164" fontId="15" fillId="0" borderId="11" xfId="7" applyFont="1" applyFill="1" applyBorder="1" applyAlignment="1" applyProtection="1">
      <alignment horizontal="right" vertical="center" wrapText="1"/>
      <protection hidden="1"/>
    </xf>
    <xf numFmtId="0" fontId="16" fillId="0" borderId="11" xfId="32" applyFont="1" applyBorder="1" applyAlignment="1" applyProtection="1">
      <alignment horizontal="center" vertical="center"/>
      <protection hidden="1"/>
    </xf>
    <xf numFmtId="0" fontId="15" fillId="0" borderId="11" xfId="32" applyFont="1" applyBorder="1" applyAlignment="1" applyProtection="1">
      <alignment horizontal="left" vertical="center" wrapText="1"/>
      <protection hidden="1"/>
    </xf>
    <xf numFmtId="0" fontId="15" fillId="0" borderId="11" xfId="32" applyFont="1" applyBorder="1" applyAlignment="1" applyProtection="1">
      <alignment horizontal="center" vertical="center" wrapText="1"/>
      <protection hidden="1"/>
    </xf>
    <xf numFmtId="2" fontId="15" fillId="0" borderId="11" xfId="32" applyNumberFormat="1" applyFont="1" applyBorder="1" applyAlignment="1" applyProtection="1">
      <alignment horizontal="center" vertical="center"/>
      <protection hidden="1"/>
    </xf>
    <xf numFmtId="3" fontId="15" fillId="3" borderId="25" xfId="32" applyNumberFormat="1" applyFont="1" applyFill="1" applyBorder="1" applyAlignment="1" applyProtection="1">
      <alignment horizontal="right" vertical="center"/>
      <protection locked="0" hidden="1"/>
    </xf>
    <xf numFmtId="3" fontId="15" fillId="3" borderId="17" xfId="32" applyNumberFormat="1" applyFont="1" applyFill="1" applyBorder="1" applyAlignment="1" applyProtection="1">
      <alignment horizontal="right" vertical="center"/>
      <protection locked="0" hidden="1"/>
    </xf>
    <xf numFmtId="2" fontId="15" fillId="2" borderId="11" xfId="32" applyNumberFormat="1" applyFont="1" applyFill="1" applyBorder="1" applyAlignment="1" applyProtection="1">
      <alignment horizontal="center" vertical="center" wrapText="1"/>
      <protection hidden="1"/>
    </xf>
    <xf numFmtId="0" fontId="16" fillId="0" borderId="25" xfId="32" applyFont="1" applyBorder="1" applyAlignment="1" applyProtection="1">
      <alignment horizontal="justify" vertical="center" wrapText="1"/>
      <protection hidden="1"/>
    </xf>
    <xf numFmtId="0" fontId="16" fillId="0" borderId="17" xfId="32" applyFont="1" applyBorder="1" applyAlignment="1" applyProtection="1">
      <alignment horizontal="justify" vertical="center" wrapText="1"/>
      <protection hidden="1"/>
    </xf>
    <xf numFmtId="0" fontId="15" fillId="3" borderId="11" xfId="32" applyFont="1" applyFill="1" applyBorder="1" applyAlignment="1" applyProtection="1">
      <alignment horizontal="center" vertical="center" wrapText="1"/>
      <protection locked="0" hidden="1"/>
    </xf>
    <xf numFmtId="0" fontId="16" fillId="0" borderId="11" xfId="32" applyFont="1" applyBorder="1" applyAlignment="1" applyProtection="1">
      <alignment horizontal="justify" vertical="center" wrapText="1"/>
      <protection hidden="1"/>
    </xf>
    <xf numFmtId="0" fontId="15" fillId="3" borderId="28" xfId="32" applyFont="1" applyFill="1" applyBorder="1" applyAlignment="1" applyProtection="1">
      <alignment horizontal="center" vertical="center" wrapText="1"/>
      <protection locked="0" hidden="1"/>
    </xf>
    <xf numFmtId="0" fontId="15" fillId="3" borderId="29" xfId="32" applyFont="1" applyFill="1" applyBorder="1" applyAlignment="1" applyProtection="1">
      <alignment horizontal="center" vertical="center" wrapText="1"/>
      <protection locked="0" hidden="1"/>
    </xf>
    <xf numFmtId="0" fontId="15" fillId="3" borderId="5" xfId="32" applyFont="1" applyFill="1" applyBorder="1" applyAlignment="1" applyProtection="1">
      <alignment horizontal="center" vertical="center" wrapText="1"/>
      <protection locked="0" hidden="1"/>
    </xf>
    <xf numFmtId="0" fontId="15" fillId="3" borderId="6" xfId="32" applyFont="1" applyFill="1" applyBorder="1" applyAlignment="1" applyProtection="1">
      <alignment horizontal="center" vertical="center" wrapText="1"/>
      <protection locked="0" hidden="1"/>
    </xf>
    <xf numFmtId="0" fontId="15" fillId="3" borderId="24" xfId="32" applyFont="1" applyFill="1" applyBorder="1" applyAlignment="1" applyProtection="1">
      <alignment horizontal="center" vertical="center" wrapText="1"/>
      <protection locked="0" hidden="1"/>
    </xf>
    <xf numFmtId="0" fontId="15" fillId="3" borderId="7" xfId="32" applyFont="1" applyFill="1" applyBorder="1" applyAlignment="1" applyProtection="1">
      <alignment horizontal="center" vertical="center" wrapText="1"/>
      <protection locked="0" hidden="1"/>
    </xf>
    <xf numFmtId="2" fontId="15" fillId="0" borderId="25" xfId="32" applyNumberFormat="1" applyFont="1" applyBorder="1" applyAlignment="1" applyProtection="1">
      <alignment horizontal="center" vertical="center" wrapText="1"/>
      <protection hidden="1"/>
    </xf>
    <xf numFmtId="2" fontId="15" fillId="0" borderId="17" xfId="32" applyNumberFormat="1" applyFont="1" applyBorder="1" applyAlignment="1" applyProtection="1">
      <alignment horizontal="center" vertical="center" wrapText="1"/>
      <protection hidden="1"/>
    </xf>
    <xf numFmtId="9" fontId="15" fillId="3" borderId="11" xfId="32" applyNumberFormat="1" applyFont="1" applyFill="1" applyBorder="1" applyAlignment="1" applyProtection="1">
      <alignment horizontal="center" vertical="center" wrapText="1"/>
      <protection locked="0" hidden="1"/>
    </xf>
    <xf numFmtId="0" fontId="15" fillId="0" borderId="0" xfId="32" applyFont="1" applyAlignment="1" applyProtection="1">
      <alignment horizontal="left" vertical="top"/>
      <protection hidden="1"/>
    </xf>
    <xf numFmtId="2" fontId="15" fillId="0" borderId="11" xfId="32" applyNumberFormat="1" applyFont="1" applyBorder="1" applyAlignment="1" applyProtection="1">
      <alignment horizontal="center" vertical="center" wrapText="1"/>
      <protection hidden="1"/>
    </xf>
    <xf numFmtId="0" fontId="15" fillId="2" borderId="11" xfId="32" applyFont="1" applyFill="1" applyBorder="1" applyAlignment="1" applyProtection="1">
      <alignment horizontal="left" vertical="center" wrapText="1"/>
      <protection hidden="1"/>
    </xf>
    <xf numFmtId="0" fontId="0" fillId="0" borderId="25" xfId="32" applyFont="1" applyBorder="1" applyAlignment="1" applyProtection="1">
      <alignment horizontal="justify" vertical="top" wrapText="1"/>
      <protection hidden="1"/>
    </xf>
    <xf numFmtId="0" fontId="16" fillId="0" borderId="17" xfId="32" applyFont="1" applyBorder="1" applyAlignment="1" applyProtection="1">
      <alignment horizontal="justify" vertical="top" wrapText="1"/>
      <protection hidden="1"/>
    </xf>
    <xf numFmtId="0" fontId="0" fillId="0" borderId="25" xfId="32" applyFont="1" applyBorder="1" applyAlignment="1" applyProtection="1">
      <alignment horizontal="justify" vertical="center" wrapText="1"/>
      <protection hidden="1"/>
    </xf>
    <xf numFmtId="0" fontId="0" fillId="0" borderId="25" xfId="32" applyFont="1" applyBorder="1" applyAlignment="1" applyProtection="1">
      <alignment horizontal="justify" vertical="center"/>
      <protection hidden="1"/>
    </xf>
    <xf numFmtId="0" fontId="16" fillId="0" borderId="17" xfId="32" applyFont="1" applyBorder="1" applyAlignment="1" applyProtection="1">
      <alignment horizontal="justify" vertical="center"/>
      <protection hidden="1"/>
    </xf>
    <xf numFmtId="0" fontId="16" fillId="0" borderId="28" xfId="32" applyFont="1" applyBorder="1" applyAlignment="1" applyProtection="1">
      <alignment horizontal="justify" vertical="center" wrapText="1"/>
      <protection hidden="1"/>
    </xf>
    <xf numFmtId="0" fontId="16" fillId="0" borderId="29" xfId="32" applyFont="1" applyBorder="1" applyAlignment="1" applyProtection="1">
      <alignment horizontal="justify" vertical="center" wrapText="1"/>
      <protection hidden="1"/>
    </xf>
    <xf numFmtId="0" fontId="16" fillId="0" borderId="28" xfId="32" applyFont="1" applyBorder="1" applyAlignment="1" applyProtection="1">
      <alignment horizontal="justify" vertical="center"/>
      <protection hidden="1"/>
    </xf>
    <xf numFmtId="0" fontId="16" fillId="0" borderId="29" xfId="32" applyFont="1" applyBorder="1" applyAlignment="1" applyProtection="1">
      <alignment horizontal="justify" vertical="center"/>
      <protection hidden="1"/>
    </xf>
    <xf numFmtId="0" fontId="0" fillId="0" borderId="28" xfId="32" applyFont="1" applyBorder="1" applyAlignment="1" applyProtection="1">
      <alignment horizontal="justify" vertical="center" wrapText="1"/>
      <protection hidden="1"/>
    </xf>
    <xf numFmtId="0" fontId="6" fillId="0" borderId="0" xfId="33" applyFont="1" applyAlignment="1" applyProtection="1">
      <alignment horizontal="center" vertical="center" wrapText="1"/>
      <protection hidden="1"/>
    </xf>
    <xf numFmtId="0" fontId="16" fillId="0" borderId="0" xfId="33" applyAlignment="1" applyProtection="1">
      <alignment horizontal="justify" vertical="top"/>
      <protection hidden="1"/>
    </xf>
    <xf numFmtId="0" fontId="15" fillId="3" borderId="0" xfId="33" applyFont="1" applyFill="1" applyAlignment="1" applyProtection="1">
      <alignment horizontal="justify" vertical="top" wrapText="1"/>
      <protection locked="0"/>
    </xf>
    <xf numFmtId="0" fontId="15" fillId="0" borderId="11" xfId="0" applyFont="1" applyBorder="1" applyAlignment="1" applyProtection="1">
      <alignment vertical="center" wrapText="1"/>
      <protection hidden="1"/>
    </xf>
    <xf numFmtId="0" fontId="0" fillId="0" borderId="11" xfId="0" applyBorder="1" applyAlignment="1">
      <alignment vertical="center"/>
    </xf>
    <xf numFmtId="0" fontId="6" fillId="0" borderId="25"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2" fontId="33" fillId="0" borderId="0" xfId="33" applyNumberFormat="1" applyFont="1" applyAlignment="1" applyProtection="1">
      <alignment horizontal="right" vertical="center"/>
      <protection hidden="1"/>
    </xf>
    <xf numFmtId="0" fontId="15"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5" fillId="3" borderId="0" xfId="33" applyFont="1" applyFill="1" applyAlignment="1" applyProtection="1">
      <alignment horizontal="justify" vertical="top"/>
      <protection locked="0"/>
    </xf>
    <xf numFmtId="2" fontId="33" fillId="0" borderId="0" xfId="33" applyNumberFormat="1" applyFont="1" applyAlignment="1" applyProtection="1">
      <alignment vertical="center"/>
      <protection hidden="1"/>
    </xf>
    <xf numFmtId="167" fontId="26" fillId="0" borderId="0" xfId="0" applyNumberFormat="1" applyFont="1" applyAlignment="1" applyProtection="1">
      <alignment horizontal="center" vertical="center" wrapText="1"/>
      <protection hidden="1"/>
    </xf>
    <xf numFmtId="0" fontId="26" fillId="0" borderId="0" xfId="33" applyFont="1" applyAlignment="1" applyProtection="1">
      <alignment horizontal="center" vertical="center"/>
      <protection hidden="1"/>
    </xf>
    <xf numFmtId="0" fontId="33" fillId="0" borderId="0" xfId="33" applyFont="1" applyAlignment="1" applyProtection="1">
      <alignment horizontal="center" vertical="center"/>
      <protection hidden="1"/>
    </xf>
    <xf numFmtId="0" fontId="15" fillId="0" borderId="0" xfId="33" applyFont="1" applyAlignment="1" applyProtection="1">
      <alignment horizontal="center" vertical="center" wrapText="1"/>
      <protection hidden="1"/>
    </xf>
    <xf numFmtId="0" fontId="15" fillId="0" borderId="0" xfId="24" applyFont="1" applyAlignment="1" applyProtection="1">
      <alignment horizontal="left" vertical="center" indent="2"/>
      <protection hidden="1"/>
    </xf>
    <xf numFmtId="0" fontId="15" fillId="0" borderId="25" xfId="31" applyFont="1" applyBorder="1" applyAlignment="1" applyProtection="1">
      <alignment horizontal="justify" vertical="top"/>
      <protection hidden="1"/>
    </xf>
    <xf numFmtId="0" fontId="16" fillId="0" borderId="3" xfId="31" applyFont="1" applyBorder="1" applyAlignment="1" applyProtection="1">
      <alignment horizontal="justify" vertical="top"/>
      <protection hidden="1"/>
    </xf>
    <xf numFmtId="0" fontId="16" fillId="0" borderId="17" xfId="31" applyFont="1" applyBorder="1" applyAlignment="1" applyProtection="1">
      <alignment horizontal="justify" vertical="top"/>
      <protection hidden="1"/>
    </xf>
    <xf numFmtId="0" fontId="15" fillId="0" borderId="18" xfId="31" applyFont="1" applyBorder="1" applyAlignment="1" applyProtection="1">
      <alignment horizontal="justify" vertical="top"/>
      <protection hidden="1"/>
    </xf>
    <xf numFmtId="0" fontId="16" fillId="0" borderId="45" xfId="31" applyFont="1" applyBorder="1" applyAlignment="1" applyProtection="1">
      <alignment horizontal="justify" vertical="top"/>
      <protection hidden="1"/>
    </xf>
    <xf numFmtId="0" fontId="16" fillId="0" borderId="19" xfId="31" applyFont="1" applyBorder="1" applyAlignment="1" applyProtection="1">
      <alignment horizontal="justify" vertical="top"/>
      <protection hidden="1"/>
    </xf>
    <xf numFmtId="0" fontId="15" fillId="0" borderId="18" xfId="31" applyFont="1" applyBorder="1" applyAlignment="1" applyProtection="1">
      <alignment horizontal="justify" vertical="center"/>
      <protection hidden="1"/>
    </xf>
    <xf numFmtId="0" fontId="16" fillId="0" borderId="45" xfId="31" applyFont="1" applyBorder="1" applyAlignment="1" applyProtection="1">
      <alignment horizontal="justify" vertical="center"/>
      <protection hidden="1"/>
    </xf>
    <xf numFmtId="0" fontId="16" fillId="0" borderId="19" xfId="31" applyFont="1" applyBorder="1" applyAlignment="1" applyProtection="1">
      <alignment horizontal="justify" vertical="center"/>
      <protection hidden="1"/>
    </xf>
    <xf numFmtId="0" fontId="0" fillId="0" borderId="8" xfId="31" applyFont="1" applyBorder="1" applyAlignment="1" applyProtection="1">
      <alignment horizontal="left" vertical="center" wrapText="1"/>
      <protection hidden="1"/>
    </xf>
    <xf numFmtId="0" fontId="16" fillId="0" borderId="8" xfId="31" applyFont="1" applyBorder="1" applyAlignment="1" applyProtection="1">
      <alignment horizontal="left" vertical="center" wrapText="1"/>
      <protection hidden="1"/>
    </xf>
    <xf numFmtId="0" fontId="0" fillId="0" borderId="25" xfId="31" applyNumberFormat="1" applyFont="1" applyFill="1" applyBorder="1" applyAlignment="1" applyProtection="1">
      <alignment horizontal="justify" vertical="center" wrapText="1"/>
      <protection hidden="1"/>
    </xf>
    <xf numFmtId="0" fontId="0" fillId="0" borderId="3" xfId="0" applyBorder="1" applyAlignment="1">
      <alignment horizontal="justify" wrapText="1"/>
    </xf>
    <xf numFmtId="0" fontId="0" fillId="0" borderId="17" xfId="0" applyBorder="1" applyAlignment="1">
      <alignment horizontal="justify" wrapText="1"/>
    </xf>
    <xf numFmtId="0" fontId="0" fillId="0" borderId="25" xfId="31" applyFont="1" applyBorder="1" applyAlignment="1" applyProtection="1">
      <alignment horizontal="justify" vertical="top" wrapText="1"/>
      <protection hidden="1"/>
    </xf>
    <xf numFmtId="0" fontId="16" fillId="0" borderId="3" xfId="31" applyFont="1" applyBorder="1" applyAlignment="1" applyProtection="1">
      <alignment horizontal="justify" vertical="top" wrapText="1"/>
      <protection hidden="1"/>
    </xf>
    <xf numFmtId="0" fontId="16" fillId="0" borderId="17" xfId="31" applyFont="1" applyBorder="1" applyAlignment="1" applyProtection="1">
      <alignment horizontal="justify" vertical="top" wrapText="1"/>
      <protection hidden="1"/>
    </xf>
    <xf numFmtId="0" fontId="0" fillId="0" borderId="25" xfId="31" applyFont="1" applyBorder="1" applyAlignment="1" applyProtection="1">
      <alignment horizontal="left" vertical="top" wrapText="1"/>
      <protection hidden="1"/>
    </xf>
    <xf numFmtId="0" fontId="16" fillId="0" borderId="3" xfId="31" applyFont="1" applyBorder="1" applyAlignment="1" applyProtection="1">
      <alignment horizontal="left" vertical="top" wrapText="1"/>
      <protection hidden="1"/>
    </xf>
    <xf numFmtId="0" fontId="16" fillId="0" borderId="17" xfId="31" applyFont="1" applyBorder="1" applyAlignment="1" applyProtection="1">
      <alignment horizontal="left" vertical="top" wrapText="1"/>
      <protection hidden="1"/>
    </xf>
    <xf numFmtId="10" fontId="16" fillId="3" borderId="25" xfId="31" applyNumberFormat="1" applyFont="1" applyFill="1" applyBorder="1" applyAlignment="1" applyProtection="1">
      <alignment horizontal="center" vertical="center"/>
      <protection locked="0"/>
    </xf>
    <xf numFmtId="10" fontId="16" fillId="3" borderId="3" xfId="31" applyNumberFormat="1" applyFont="1" applyFill="1" applyBorder="1" applyAlignment="1" applyProtection="1">
      <alignment horizontal="center" vertical="center"/>
      <protection locked="0"/>
    </xf>
    <xf numFmtId="10" fontId="16" fillId="3" borderId="17" xfId="31" applyNumberFormat="1" applyFont="1" applyFill="1" applyBorder="1" applyAlignment="1" applyProtection="1">
      <alignment horizontal="center" vertical="center"/>
      <protection locked="0"/>
    </xf>
    <xf numFmtId="0" fontId="15" fillId="9" borderId="0" xfId="31" applyNumberFormat="1" applyFont="1" applyFill="1" applyBorder="1" applyAlignment="1" applyProtection="1">
      <alignment horizontal="center" vertical="center" wrapText="1"/>
      <protection hidden="1"/>
    </xf>
    <xf numFmtId="0" fontId="15" fillId="0" borderId="0" xfId="0" applyFont="1" applyAlignment="1" applyProtection="1">
      <alignment horizontal="justify" vertical="top" wrapText="1"/>
      <protection hidden="1"/>
    </xf>
    <xf numFmtId="0" fontId="40" fillId="0" borderId="0" xfId="31" applyFont="1" applyAlignment="1" applyProtection="1">
      <alignment horizontal="justify" vertical="center"/>
      <protection hidden="1"/>
    </xf>
    <xf numFmtId="0" fontId="15" fillId="0" borderId="0" xfId="0" applyFont="1" applyAlignment="1" applyProtection="1">
      <alignment horizontal="center" vertical="center"/>
      <protection hidden="1"/>
    </xf>
    <xf numFmtId="0" fontId="54" fillId="0" borderId="0" xfId="31" applyNumberFormat="1" applyFont="1" applyFill="1" applyBorder="1" applyAlignment="1" applyProtection="1">
      <alignment horizontal="center" vertical="top" wrapText="1"/>
      <protection hidden="1"/>
    </xf>
    <xf numFmtId="0" fontId="32" fillId="7" borderId="0" xfId="0" applyFont="1" applyFill="1" applyAlignment="1" applyProtection="1">
      <alignment horizontal="center" vertical="center" wrapText="1"/>
      <protection hidden="1"/>
    </xf>
    <xf numFmtId="0" fontId="32" fillId="7" borderId="6" xfId="0" applyFont="1" applyFill="1" applyBorder="1" applyAlignment="1" applyProtection="1">
      <alignment horizontal="center" vertical="center" wrapText="1"/>
      <protection hidden="1"/>
    </xf>
    <xf numFmtId="0" fontId="16" fillId="0" borderId="0" xfId="36" applyFont="1" applyAlignment="1" applyProtection="1">
      <alignment horizontal="justify" vertical="center" wrapText="1"/>
      <protection hidden="1"/>
    </xf>
    <xf numFmtId="1" fontId="24" fillId="0" borderId="11" xfId="36" applyNumberFormat="1" applyFont="1" applyBorder="1" applyAlignment="1" applyProtection="1">
      <alignment horizontal="justify"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3" xfId="36" applyNumberFormat="1" applyFont="1" applyBorder="1" applyAlignment="1" applyProtection="1">
      <alignment horizontal="center" vertical="center" wrapText="1"/>
      <protection hidden="1"/>
    </xf>
    <xf numFmtId="0" fontId="16" fillId="0" borderId="0" xfId="36" applyFont="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16" fillId="0" borderId="0" xfId="36" applyNumberFormat="1" applyFont="1" applyAlignment="1" applyProtection="1">
      <alignment horizontal="justify" vertical="top" wrapText="1"/>
      <protection hidden="1"/>
    </xf>
    <xf numFmtId="0" fontId="16" fillId="0" borderId="0" xfId="36" applyFont="1" applyAlignment="1" applyProtection="1">
      <alignment horizontal="justify" vertical="top" wrapText="1"/>
      <protection hidden="1"/>
    </xf>
    <xf numFmtId="0" fontId="16" fillId="0" borderId="6" xfId="36" applyFont="1" applyBorder="1" applyAlignment="1" applyProtection="1">
      <alignment horizontal="justify" vertical="top" wrapText="1"/>
      <protection hidden="1"/>
    </xf>
    <xf numFmtId="1" fontId="15" fillId="0" borderId="0" xfId="36" applyNumberFormat="1" applyFont="1" applyAlignment="1" applyProtection="1">
      <alignment horizontal="center" vertical="center" wrapText="1"/>
      <protection hidden="1"/>
    </xf>
    <xf numFmtId="0" fontId="15" fillId="0" borderId="0" xfId="36" applyFont="1" applyAlignment="1" applyProtection="1">
      <alignment horizontal="center" vertical="center" wrapText="1"/>
      <protection hidden="1"/>
    </xf>
    <xf numFmtId="4" fontId="15" fillId="0" borderId="0" xfId="36" applyNumberFormat="1" applyFont="1" applyAlignment="1" applyProtection="1">
      <alignment horizontal="right" vertical="center" wrapText="1"/>
      <protection hidden="1"/>
    </xf>
    <xf numFmtId="1" fontId="15" fillId="0" borderId="11" xfId="36" applyNumberFormat="1" applyFont="1" applyBorder="1" applyAlignment="1" applyProtection="1">
      <alignment horizontal="center" vertical="center" wrapText="1"/>
      <protection hidden="1"/>
    </xf>
    <xf numFmtId="4" fontId="15" fillId="0" borderId="11" xfId="36" applyNumberFormat="1" applyFont="1" applyBorder="1" applyAlignment="1" applyProtection="1">
      <alignment horizontal="center" vertical="center" wrapText="1"/>
      <protection hidden="1"/>
    </xf>
    <xf numFmtId="0" fontId="19" fillId="0" borderId="0" xfId="36" applyFont="1" applyAlignment="1" applyProtection="1">
      <alignment horizontal="left"/>
      <protection hidden="1"/>
    </xf>
    <xf numFmtId="0" fontId="19" fillId="0" borderId="6" xfId="36" applyFont="1" applyBorder="1" applyAlignment="1" applyProtection="1">
      <alignment horizontal="left"/>
      <protection hidden="1"/>
    </xf>
    <xf numFmtId="1" fontId="15" fillId="0" borderId="25" xfId="36" applyNumberFormat="1" applyFont="1" applyBorder="1" applyAlignment="1" applyProtection="1">
      <alignment horizontal="center" vertical="center" wrapText="1"/>
      <protection hidden="1"/>
    </xf>
    <xf numFmtId="1" fontId="15" fillId="0" borderId="17" xfId="36" applyNumberFormat="1" applyFont="1" applyBorder="1" applyAlignment="1" applyProtection="1">
      <alignment horizontal="center"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6" fillId="0" borderId="6" xfId="36" applyFont="1" applyBorder="1" applyAlignment="1" applyProtection="1">
      <alignment horizontal="justify" vertical="center" wrapText="1"/>
      <protection hidden="1"/>
    </xf>
    <xf numFmtId="2" fontId="36" fillId="0" borderId="0" xfId="27" applyNumberFormat="1" applyFont="1" applyAlignment="1" applyProtection="1">
      <alignment horizontal="left" vertical="center"/>
      <protection hidden="1"/>
    </xf>
  </cellXfs>
  <cellStyles count="42">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xfId="7" builtinId="3"/>
    <cellStyle name="Comma  - Style1" xfId="8" xr:uid="{00000000-0005-0000-0000-000007000000}"/>
    <cellStyle name="Comma  - Style2" xfId="9" xr:uid="{00000000-0005-0000-0000-000008000000}"/>
    <cellStyle name="Comma  - Style3" xfId="10" xr:uid="{00000000-0005-0000-0000-000009000000}"/>
    <cellStyle name="Comma  - Style4" xfId="11" xr:uid="{00000000-0005-0000-0000-00000A000000}"/>
    <cellStyle name="Comma  - Style5" xfId="12" xr:uid="{00000000-0005-0000-0000-00000B000000}"/>
    <cellStyle name="Comma  - Style6" xfId="13" xr:uid="{00000000-0005-0000-0000-00000C000000}"/>
    <cellStyle name="Comma  - Style7" xfId="14" xr:uid="{00000000-0005-0000-0000-00000D000000}"/>
    <cellStyle name="Comma  - Style8" xfId="15" xr:uid="{00000000-0005-0000-0000-00000E000000}"/>
    <cellStyle name="Comma 2"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_Annexures TW 04" xfId="24" xr:uid="{00000000-0005-0000-0000-000018000000}"/>
    <cellStyle name="Normal_Attach 3(JV)" xfId="25" xr:uid="{00000000-0005-0000-0000-000019000000}"/>
    <cellStyle name="Normal_Attacments TW 04" xfId="26" xr:uid="{00000000-0005-0000-0000-00001A000000}"/>
    <cellStyle name="Normal_Entertainment Form" xfId="27" xr:uid="{00000000-0005-0000-0000-00001B000000}"/>
    <cellStyle name="Normal_pgcil-tivim-pricesched" xfId="28" xr:uid="{00000000-0005-0000-0000-00001C000000}"/>
    <cellStyle name="Normal_pgcil-tivim-pricesched_Sch-1" xfId="29" xr:uid="{00000000-0005-0000-0000-00001D000000}"/>
    <cellStyle name="Normal_pgcil-tivim-pricesched_Sch-3 " xfId="30" xr:uid="{00000000-0005-0000-0000-00001E000000}"/>
    <cellStyle name="Normal_PRICE SCHEDULE-4 to 6-A4" xfId="31" xr:uid="{00000000-0005-0000-0000-00001F000000}"/>
    <cellStyle name="Normal_Price_Schedules for Insulator Package Rev-01" xfId="32" xr:uid="{00000000-0005-0000-0000-000020000000}"/>
    <cellStyle name="Normal_PRICE-SCHE Bihar-Rev-2-corrections" xfId="33" xr:uid="{00000000-0005-0000-0000-000021000000}"/>
    <cellStyle name="Normal_PRICE-SCHE Bihar-Rev-2-corrections_Annexures TW 04" xfId="34" xr:uid="{00000000-0005-0000-0000-000022000000}"/>
    <cellStyle name="Normal_PRICE-SCHE Bihar-Rev-2-corrections_Price_Schedules for Insulator Package Rev-01" xfId="35" xr:uid="{00000000-0005-0000-0000-000023000000}"/>
    <cellStyle name="Normal_QUOTED CORRECTED 2" xfId="36" xr:uid="{00000000-0005-0000-0000-000024000000}"/>
    <cellStyle name="Normal_Sch-1" xfId="37" xr:uid="{00000000-0005-0000-0000-000025000000}"/>
    <cellStyle name="Normal_Sheet1" xfId="38" xr:uid="{00000000-0005-0000-0000-000026000000}"/>
    <cellStyle name="Popis" xfId="39" xr:uid="{00000000-0005-0000-0000-000027000000}"/>
    <cellStyle name="Sledovaný hypertextový odkaz" xfId="40" xr:uid="{00000000-0005-0000-0000-000028000000}"/>
    <cellStyle name="Standard_BS14" xfId="41" xr:uid="{00000000-0005-0000-0000-000029000000}"/>
  </cellStyles>
  <dxfs count="3">
    <dxf>
      <font>
        <color theme="0"/>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Discount!A1"/></Relationships>
</file>

<file path=xl/drawings/_rels/drawing11.xml.rels><?xml version="1.0" encoding="UTF-8" standalone="yes"?>
<Relationships xmlns="http://schemas.openxmlformats.org/package/2006/relationships"><Relationship Id="rId1" Type="http://schemas.openxmlformats.org/officeDocument/2006/relationships/hyperlink" Target="#Discount!A1"/></Relationships>
</file>

<file path=xl/drawings/_rels/drawing12.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3.xml.rels><?xml version="1.0" encoding="UTF-8" standalone="yes"?>
<Relationships xmlns="http://schemas.openxmlformats.org/package/2006/relationships"><Relationship Id="rId1" Type="http://schemas.openxmlformats.org/officeDocument/2006/relationships/hyperlink" Target="#'Sch-4'!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Sch-4'!A1"/></Relationships>
</file>

<file path=xl/drawings/_rels/drawing16.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3.xml.rels><?xml version="1.0" encoding="UTF-8" standalone="yes"?>
<Relationships xmlns="http://schemas.openxmlformats.org/package/2006/relationships"><Relationship Id="rId1" Type="http://schemas.openxmlformats.org/officeDocument/2006/relationships/hyperlink" Target="#'Sch-2'!A1"/></Relationships>
</file>

<file path=xl/drawings/_rels/drawing4.xml.rels><?xml version="1.0" encoding="UTF-8" standalone="yes"?>
<Relationships xmlns="http://schemas.openxmlformats.org/package/2006/relationships"><Relationship Id="rId1" Type="http://schemas.openxmlformats.org/officeDocument/2006/relationships/hyperlink" Target="#'Sch-3 '!A1"/></Relationships>
</file>

<file path=xl/drawings/_rels/drawing5.xml.rels><?xml version="1.0" encoding="UTF-8" standalone="yes"?>
<Relationships xmlns="http://schemas.openxmlformats.org/package/2006/relationships"><Relationship Id="rId1" Type="http://schemas.openxmlformats.org/officeDocument/2006/relationships/hyperlink" Target="#'Sch-4'!A1"/></Relationships>
</file>

<file path=xl/drawings/_rels/drawing6.xml.rels><?xml version="1.0" encoding="UTF-8" standalone="yes"?>
<Relationships xmlns="http://schemas.openxmlformats.org/package/2006/relationships"><Relationship Id="rId1" Type="http://schemas.openxmlformats.org/officeDocument/2006/relationships/hyperlink" Target="#'Sch-5'!A1"/></Relationships>
</file>

<file path=xl/drawings/_rels/drawing7.xml.rels><?xml version="1.0" encoding="UTF-8" standalone="yes"?>
<Relationships xmlns="http://schemas.openxmlformats.org/package/2006/relationships"><Relationship Id="rId1" Type="http://schemas.openxmlformats.org/officeDocument/2006/relationships/hyperlink" Target="#'Sch-5'!A1"/></Relationships>
</file>

<file path=xl/drawings/_rels/drawing8.xml.rels><?xml version="1.0" encoding="UTF-8" standalone="yes"?>
<Relationships xmlns="http://schemas.openxmlformats.org/package/2006/relationships"><Relationship Id="rId1" Type="http://schemas.openxmlformats.org/officeDocument/2006/relationships/hyperlink" Target="#'Sch-6'!A1"/></Relationships>
</file>

<file path=xl/drawings/_rels/drawing9.xml.rels><?xml version="1.0" encoding="UTF-8" standalone="yes"?>
<Relationships xmlns="http://schemas.openxmlformats.org/package/2006/relationships"><Relationship Id="rId1" Type="http://schemas.openxmlformats.org/officeDocument/2006/relationships/hyperlink" Target="#'Sch-6'!A1"/></Relationships>
</file>

<file path=xl/drawings/drawing1.xml><?xml version="1.0" encoding="utf-8"?>
<xdr:wsDr xmlns:xdr="http://schemas.openxmlformats.org/drawingml/2006/spreadsheetDrawing" xmlns:a="http://schemas.openxmlformats.org/drawingml/2006/main">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1" tooltip="Click to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657224" y="2507456"/>
          <a:ext cx="7858125" cy="297656"/>
        </a:xfrm>
        <a:prstGeom prst="rect">
          <a:avLst/>
        </a:prstGeom>
        <a:solidFill>
          <a:srgbClr val="FFFF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588819</xdr:colOff>
      <xdr:row>10</xdr:row>
      <xdr:rowOff>155864</xdr:rowOff>
    </xdr:from>
    <xdr:to>
      <xdr:col>2</xdr:col>
      <xdr:colOff>2190351</xdr:colOff>
      <xdr:row>13</xdr:row>
      <xdr:rowOff>67142</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6910" y="3437659"/>
          <a:ext cx="2450123" cy="716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2571750</xdr:colOff>
      <xdr:row>10</xdr:row>
      <xdr:rowOff>147204</xdr:rowOff>
    </xdr:from>
    <xdr:to>
      <xdr:col>4</xdr:col>
      <xdr:colOff>688464</xdr:colOff>
      <xdr:row>13</xdr:row>
      <xdr:rowOff>96582</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078432" y="3428999"/>
          <a:ext cx="4004896" cy="754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a:extLst>
            <a:ext uri="{FF2B5EF4-FFF2-40B4-BE49-F238E27FC236}">
              <a16:creationId xmlns:a16="http://schemas.microsoft.com/office/drawing/2014/main" id="{00000000-0008-0000-0C00-0000D8FC0000}"/>
            </a:ext>
          </a:extLst>
        </xdr:cNvPr>
        <xdr:cNvGrpSpPr>
          <a:grpSpLocks/>
        </xdr:cNvGrpSpPr>
      </xdr:nvGrpSpPr>
      <xdr:grpSpPr bwMode="auto">
        <a:xfrm>
          <a:off x="10534650" y="19050"/>
          <a:ext cx="1104900" cy="676275"/>
          <a:chOff x="762" y="2"/>
          <a:chExt cx="116" cy="73"/>
        </a:xfrm>
      </xdr:grpSpPr>
      <xdr:sp macro="" textlink="">
        <xdr:nvSpPr>
          <xdr:cNvPr id="64729" name="AutoShape 2">
            <a:extLst>
              <a:ext uri="{FF2B5EF4-FFF2-40B4-BE49-F238E27FC236}">
                <a16:creationId xmlns:a16="http://schemas.microsoft.com/office/drawing/2014/main" id="{00000000-0008-0000-0C00-0000D9FC00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id="{00000000-0008-0000-0D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id="{00000000-0008-0000-0D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id="{00000000-0008-0000-0E00-0000D8040100}"/>
            </a:ext>
          </a:extLst>
        </xdr:cNvPr>
        <xdr:cNvGrpSpPr>
          <a:grpSpLocks/>
        </xdr:cNvGrpSpPr>
      </xdr:nvGrpSpPr>
      <xdr:grpSpPr bwMode="auto">
        <a:xfrm>
          <a:off x="7477125" y="19050"/>
          <a:ext cx="752475" cy="942975"/>
          <a:chOff x="784" y="2"/>
          <a:chExt cx="116" cy="73"/>
        </a:xfrm>
      </xdr:grpSpPr>
      <xdr:sp macro="" textlink="">
        <xdr:nvSpPr>
          <xdr:cNvPr id="66777" name="AutoShape 2">
            <a:extLst>
              <a:ext uri="{FF2B5EF4-FFF2-40B4-BE49-F238E27FC236}">
                <a16:creationId xmlns:a16="http://schemas.microsoft.com/office/drawing/2014/main" id="{00000000-0008-0000-0E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E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0F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id="{00000000-0008-0000-1200-0000D8080100}"/>
            </a:ext>
          </a:extLst>
        </xdr:cNvPr>
        <xdr:cNvGrpSpPr>
          <a:grpSpLocks/>
        </xdr:cNvGrpSpPr>
      </xdr:nvGrpSpPr>
      <xdr:grpSpPr bwMode="auto">
        <a:xfrm>
          <a:off x="7258050" y="47625"/>
          <a:ext cx="1104900" cy="923925"/>
          <a:chOff x="762" y="5"/>
          <a:chExt cx="116" cy="73"/>
        </a:xfrm>
      </xdr:grpSpPr>
      <xdr:sp macro="" textlink="">
        <xdr:nvSpPr>
          <xdr:cNvPr id="67801" name="AutoShape 2">
            <a:extLst>
              <a:ext uri="{FF2B5EF4-FFF2-40B4-BE49-F238E27FC236}">
                <a16:creationId xmlns:a16="http://schemas.microsoft.com/office/drawing/2014/main" id="{00000000-0008-0000-12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id="{00000000-0008-0000-0200-0000D8DC0000}"/>
            </a:ext>
          </a:extLst>
        </xdr:cNvPr>
        <xdr:cNvGrpSpPr>
          <a:grpSpLocks/>
        </xdr:cNvGrpSpPr>
      </xdr:nvGrpSpPr>
      <xdr:grpSpPr bwMode="auto">
        <a:xfrm>
          <a:off x="8001000" y="209550"/>
          <a:ext cx="1104900" cy="847725"/>
          <a:chOff x="804" y="5"/>
          <a:chExt cx="116" cy="73"/>
        </a:xfrm>
      </xdr:grpSpPr>
      <xdr:sp macro="" textlink="">
        <xdr:nvSpPr>
          <xdr:cNvPr id="56537" name="AutoShape 2">
            <a:extLst>
              <a:ext uri="{FF2B5EF4-FFF2-40B4-BE49-F238E27FC236}">
                <a16:creationId xmlns:a16="http://schemas.microsoft.com/office/drawing/2014/main"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20</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id="{00000000-0008-0000-0300-0000DEE00000}"/>
            </a:ext>
          </a:extLst>
        </xdr:cNvPr>
        <xdr:cNvGrpSpPr>
          <a:grpSpLocks/>
        </xdr:cNvGrpSpPr>
      </xdr:nvGrpSpPr>
      <xdr:grpSpPr bwMode="auto">
        <a:xfrm>
          <a:off x="21126450" y="28575"/>
          <a:ext cx="0" cy="542925"/>
          <a:chOff x="804" y="5"/>
          <a:chExt cx="116" cy="73"/>
        </a:xfrm>
      </xdr:grpSpPr>
      <xdr:sp macro="" textlink="">
        <xdr:nvSpPr>
          <xdr:cNvPr id="57567" name="AutoShape 39">
            <a:extLst>
              <a:ext uri="{FF2B5EF4-FFF2-40B4-BE49-F238E27FC236}">
                <a16:creationId xmlns:a16="http://schemas.microsoft.com/office/drawing/2014/main" id="{00000000-0008-0000-03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3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13</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id="{00000000-0008-0000-0500-0000D8E40000}"/>
            </a:ext>
          </a:extLst>
        </xdr:cNvPr>
        <xdr:cNvGrpSpPr>
          <a:grpSpLocks/>
        </xdr:cNvGrpSpPr>
      </xdr:nvGrpSpPr>
      <xdr:grpSpPr bwMode="auto">
        <a:xfrm>
          <a:off x="14863763" y="19050"/>
          <a:ext cx="578643" cy="869156"/>
          <a:chOff x="804" y="5"/>
          <a:chExt cx="116" cy="73"/>
        </a:xfrm>
      </xdr:grpSpPr>
      <xdr:sp macro="" textlink="">
        <xdr:nvSpPr>
          <xdr:cNvPr id="58585" name="AutoShape 2">
            <a:extLst>
              <a:ext uri="{FF2B5EF4-FFF2-40B4-BE49-F238E27FC236}">
                <a16:creationId xmlns:a16="http://schemas.microsoft.com/office/drawing/2014/main" id="{00000000-0008-0000-05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5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676275</xdr:colOff>
      <xdr:row>2</xdr:row>
      <xdr:rowOff>257175</xdr:rowOff>
    </xdr:to>
    <xdr:grpSp>
      <xdr:nvGrpSpPr>
        <xdr:cNvPr id="59608" name="Group 1">
          <a:hlinkClick xmlns:r="http://schemas.openxmlformats.org/officeDocument/2006/relationships" r:id="rId1" tooltip="Click for Sch-4"/>
          <a:extLst>
            <a:ext uri="{FF2B5EF4-FFF2-40B4-BE49-F238E27FC236}">
              <a16:creationId xmlns:a16="http://schemas.microsoft.com/office/drawing/2014/main" id="{00000000-0008-0000-0700-0000D8E80000}"/>
            </a:ext>
          </a:extLst>
        </xdr:cNvPr>
        <xdr:cNvGrpSpPr>
          <a:grpSpLocks/>
        </xdr:cNvGrpSpPr>
      </xdr:nvGrpSpPr>
      <xdr:grpSpPr bwMode="auto">
        <a:xfrm>
          <a:off x="17506950" y="19050"/>
          <a:ext cx="0" cy="695325"/>
          <a:chOff x="804" y="5"/>
          <a:chExt cx="116" cy="73"/>
        </a:xfrm>
      </xdr:grpSpPr>
      <xdr:sp macro="" textlink="">
        <xdr:nvSpPr>
          <xdr:cNvPr id="59609" name="AutoShape 2">
            <a:extLst>
              <a:ext uri="{FF2B5EF4-FFF2-40B4-BE49-F238E27FC236}">
                <a16:creationId xmlns:a16="http://schemas.microsoft.com/office/drawing/2014/main" id="{00000000-0008-0000-0700-0000D9E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700-0000032C0000}"/>
              </a:ext>
            </a:extLst>
          </xdr:cNvPr>
          <xdr:cNvSpPr txBox="1">
            <a:spLocks noChangeArrowheads="1"/>
          </xdr:cNvSpPr>
        </xdr:nvSpPr>
        <xdr:spPr bwMode="auto">
          <a:xfrm>
            <a:off x="7381875" y="6925746891093"/>
            <a:ext cx="0"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id="{00000000-0008-0000-0800-0000D9EC0000}"/>
            </a:ext>
          </a:extLst>
        </xdr:cNvPr>
        <xdr:cNvGrpSpPr>
          <a:grpSpLocks/>
        </xdr:cNvGrpSpPr>
      </xdr:nvGrpSpPr>
      <xdr:grpSpPr bwMode="auto">
        <a:xfrm>
          <a:off x="8439150" y="28575"/>
          <a:ext cx="0" cy="695325"/>
          <a:chOff x="804" y="5"/>
          <a:chExt cx="116" cy="73"/>
        </a:xfrm>
      </xdr:grpSpPr>
      <xdr:sp macro="" textlink="">
        <xdr:nvSpPr>
          <xdr:cNvPr id="60634" name="AutoShape 26">
            <a:extLst>
              <a:ext uri="{FF2B5EF4-FFF2-40B4-BE49-F238E27FC236}">
                <a16:creationId xmlns:a16="http://schemas.microsoft.com/office/drawing/2014/main" id="{00000000-0008-0000-08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8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id="{00000000-0008-0000-0900-0000D8F00000}"/>
            </a:ext>
          </a:extLst>
        </xdr:cNvPr>
        <xdr:cNvGrpSpPr>
          <a:grpSpLocks/>
        </xdr:cNvGrpSpPr>
      </xdr:nvGrpSpPr>
      <xdr:grpSpPr bwMode="auto">
        <a:xfrm>
          <a:off x="9535190" y="47625"/>
          <a:ext cx="1107115" cy="697097"/>
          <a:chOff x="804" y="5"/>
          <a:chExt cx="116" cy="73"/>
        </a:xfrm>
      </xdr:grpSpPr>
      <xdr:sp macro="" textlink="">
        <xdr:nvSpPr>
          <xdr:cNvPr id="61657" name="AutoShape 26">
            <a:extLst>
              <a:ext uri="{FF2B5EF4-FFF2-40B4-BE49-F238E27FC236}">
                <a16:creationId xmlns:a16="http://schemas.microsoft.com/office/drawing/2014/main" id="{00000000-0008-0000-09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id="{00000000-0008-0000-0A00-0000D8F40000}"/>
            </a:ext>
          </a:extLst>
        </xdr:cNvPr>
        <xdr:cNvGrpSpPr>
          <a:grpSpLocks/>
        </xdr:cNvGrpSpPr>
      </xdr:nvGrpSpPr>
      <xdr:grpSpPr bwMode="auto">
        <a:xfrm>
          <a:off x="7210425" y="19050"/>
          <a:ext cx="619125" cy="695325"/>
          <a:chOff x="804" y="5"/>
          <a:chExt cx="116" cy="73"/>
        </a:xfrm>
      </xdr:grpSpPr>
      <xdr:sp macro="" textlink="">
        <xdr:nvSpPr>
          <xdr:cNvPr id="62681" name="AutoShape 2">
            <a:extLst>
              <a:ext uri="{FF2B5EF4-FFF2-40B4-BE49-F238E27FC236}">
                <a16:creationId xmlns:a16="http://schemas.microsoft.com/office/drawing/2014/main" id="{00000000-0008-0000-0A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A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id="{00000000-0008-0000-0B00-0000D8F80000}"/>
            </a:ext>
          </a:extLst>
        </xdr:cNvPr>
        <xdr:cNvGrpSpPr>
          <a:grpSpLocks/>
        </xdr:cNvGrpSpPr>
      </xdr:nvGrpSpPr>
      <xdr:grpSpPr bwMode="auto">
        <a:xfrm>
          <a:off x="7400925" y="19050"/>
          <a:ext cx="1104900" cy="695325"/>
          <a:chOff x="804" y="5"/>
          <a:chExt cx="116" cy="73"/>
        </a:xfrm>
      </xdr:grpSpPr>
      <xdr:sp macro="" textlink="">
        <xdr:nvSpPr>
          <xdr:cNvPr id="63705" name="AutoShape 2">
            <a:extLst>
              <a:ext uri="{FF2B5EF4-FFF2-40B4-BE49-F238E27FC236}">
                <a16:creationId xmlns:a16="http://schemas.microsoft.com/office/drawing/2014/main" id="{00000000-0008-0000-0B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18" Type="http://schemas.openxmlformats.org/officeDocument/2006/relationships/printerSettings" Target="../printerSettings/printerSettings266.bin"/><Relationship Id="rId26" Type="http://schemas.openxmlformats.org/officeDocument/2006/relationships/printerSettings" Target="../printerSettings/printerSettings274.bin"/><Relationship Id="rId3" Type="http://schemas.openxmlformats.org/officeDocument/2006/relationships/printerSettings" Target="../printerSettings/printerSettings251.bin"/><Relationship Id="rId21" Type="http://schemas.openxmlformats.org/officeDocument/2006/relationships/printerSettings" Target="../printerSettings/printerSettings269.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17" Type="http://schemas.openxmlformats.org/officeDocument/2006/relationships/printerSettings" Target="../printerSettings/printerSettings265.bin"/><Relationship Id="rId25" Type="http://schemas.openxmlformats.org/officeDocument/2006/relationships/printerSettings" Target="../printerSettings/printerSettings273.bin"/><Relationship Id="rId2" Type="http://schemas.openxmlformats.org/officeDocument/2006/relationships/printerSettings" Target="../printerSettings/printerSettings250.bin"/><Relationship Id="rId16" Type="http://schemas.openxmlformats.org/officeDocument/2006/relationships/printerSettings" Target="../printerSettings/printerSettings264.bin"/><Relationship Id="rId20" Type="http://schemas.openxmlformats.org/officeDocument/2006/relationships/printerSettings" Target="../printerSettings/printerSettings268.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24" Type="http://schemas.openxmlformats.org/officeDocument/2006/relationships/printerSettings" Target="../printerSettings/printerSettings272.bin"/><Relationship Id="rId5" Type="http://schemas.openxmlformats.org/officeDocument/2006/relationships/printerSettings" Target="../printerSettings/printerSettings253.bin"/><Relationship Id="rId15" Type="http://schemas.openxmlformats.org/officeDocument/2006/relationships/printerSettings" Target="../printerSettings/printerSettings263.bin"/><Relationship Id="rId23" Type="http://schemas.openxmlformats.org/officeDocument/2006/relationships/printerSettings" Target="../printerSettings/printerSettings271.bin"/><Relationship Id="rId28" Type="http://schemas.openxmlformats.org/officeDocument/2006/relationships/drawing" Target="../drawings/drawing7.xml"/><Relationship Id="rId10" Type="http://schemas.openxmlformats.org/officeDocument/2006/relationships/printerSettings" Target="../printerSettings/printerSettings258.bin"/><Relationship Id="rId19" Type="http://schemas.openxmlformats.org/officeDocument/2006/relationships/printerSettings" Target="../printerSettings/printerSettings267.bin"/><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 Id="rId14" Type="http://schemas.openxmlformats.org/officeDocument/2006/relationships/printerSettings" Target="../printerSettings/printerSettings262.bin"/><Relationship Id="rId22" Type="http://schemas.openxmlformats.org/officeDocument/2006/relationships/printerSettings" Target="../printerSettings/printerSettings270.bin"/><Relationship Id="rId27" Type="http://schemas.openxmlformats.org/officeDocument/2006/relationships/printerSettings" Target="../printerSettings/printerSettings27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3.bin"/><Relationship Id="rId13" Type="http://schemas.openxmlformats.org/officeDocument/2006/relationships/printerSettings" Target="../printerSettings/printerSettings288.bin"/><Relationship Id="rId18" Type="http://schemas.openxmlformats.org/officeDocument/2006/relationships/printerSettings" Target="../printerSettings/printerSettings293.bin"/><Relationship Id="rId26" Type="http://schemas.openxmlformats.org/officeDocument/2006/relationships/printerSettings" Target="../printerSettings/printerSettings301.bin"/><Relationship Id="rId3" Type="http://schemas.openxmlformats.org/officeDocument/2006/relationships/printerSettings" Target="../printerSettings/printerSettings278.bin"/><Relationship Id="rId21" Type="http://schemas.openxmlformats.org/officeDocument/2006/relationships/printerSettings" Target="../printerSettings/printerSettings296.bin"/><Relationship Id="rId7" Type="http://schemas.openxmlformats.org/officeDocument/2006/relationships/printerSettings" Target="../printerSettings/printerSettings282.bin"/><Relationship Id="rId12" Type="http://schemas.openxmlformats.org/officeDocument/2006/relationships/printerSettings" Target="../printerSettings/printerSettings287.bin"/><Relationship Id="rId17" Type="http://schemas.openxmlformats.org/officeDocument/2006/relationships/printerSettings" Target="../printerSettings/printerSettings292.bin"/><Relationship Id="rId25" Type="http://schemas.openxmlformats.org/officeDocument/2006/relationships/printerSettings" Target="../printerSettings/printerSettings300.bin"/><Relationship Id="rId2" Type="http://schemas.openxmlformats.org/officeDocument/2006/relationships/printerSettings" Target="../printerSettings/printerSettings277.bin"/><Relationship Id="rId16" Type="http://schemas.openxmlformats.org/officeDocument/2006/relationships/printerSettings" Target="../printerSettings/printerSettings291.bin"/><Relationship Id="rId20" Type="http://schemas.openxmlformats.org/officeDocument/2006/relationships/printerSettings" Target="../printerSettings/printerSettings295.bin"/><Relationship Id="rId29" Type="http://schemas.openxmlformats.org/officeDocument/2006/relationships/drawing" Target="../drawings/drawing8.xml"/><Relationship Id="rId1" Type="http://schemas.openxmlformats.org/officeDocument/2006/relationships/printerSettings" Target="../printerSettings/printerSettings276.bin"/><Relationship Id="rId6" Type="http://schemas.openxmlformats.org/officeDocument/2006/relationships/printerSettings" Target="../printerSettings/printerSettings281.bin"/><Relationship Id="rId11" Type="http://schemas.openxmlformats.org/officeDocument/2006/relationships/printerSettings" Target="../printerSettings/printerSettings286.bin"/><Relationship Id="rId24" Type="http://schemas.openxmlformats.org/officeDocument/2006/relationships/printerSettings" Target="../printerSettings/printerSettings299.bin"/><Relationship Id="rId5" Type="http://schemas.openxmlformats.org/officeDocument/2006/relationships/printerSettings" Target="../printerSettings/printerSettings280.bin"/><Relationship Id="rId15" Type="http://schemas.openxmlformats.org/officeDocument/2006/relationships/printerSettings" Target="../printerSettings/printerSettings290.bin"/><Relationship Id="rId23" Type="http://schemas.openxmlformats.org/officeDocument/2006/relationships/printerSettings" Target="../printerSettings/printerSettings298.bin"/><Relationship Id="rId28" Type="http://schemas.openxmlformats.org/officeDocument/2006/relationships/printerSettings" Target="../printerSettings/printerSettings303.bin"/><Relationship Id="rId10" Type="http://schemas.openxmlformats.org/officeDocument/2006/relationships/printerSettings" Target="../printerSettings/printerSettings285.bin"/><Relationship Id="rId19" Type="http://schemas.openxmlformats.org/officeDocument/2006/relationships/printerSettings" Target="../printerSettings/printerSettings294.bin"/><Relationship Id="rId4" Type="http://schemas.openxmlformats.org/officeDocument/2006/relationships/printerSettings" Target="../printerSettings/printerSettings279.bin"/><Relationship Id="rId9" Type="http://schemas.openxmlformats.org/officeDocument/2006/relationships/printerSettings" Target="../printerSettings/printerSettings284.bin"/><Relationship Id="rId14" Type="http://schemas.openxmlformats.org/officeDocument/2006/relationships/printerSettings" Target="../printerSettings/printerSettings289.bin"/><Relationship Id="rId22" Type="http://schemas.openxmlformats.org/officeDocument/2006/relationships/printerSettings" Target="../printerSettings/printerSettings297.bin"/><Relationship Id="rId27" Type="http://schemas.openxmlformats.org/officeDocument/2006/relationships/printerSettings" Target="../printerSettings/printerSettings302.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11.bin"/><Relationship Id="rId13" Type="http://schemas.openxmlformats.org/officeDocument/2006/relationships/printerSettings" Target="../printerSettings/printerSettings316.bin"/><Relationship Id="rId18" Type="http://schemas.openxmlformats.org/officeDocument/2006/relationships/printerSettings" Target="../printerSettings/printerSettings321.bin"/><Relationship Id="rId26" Type="http://schemas.openxmlformats.org/officeDocument/2006/relationships/printerSettings" Target="../printerSettings/printerSettings329.bin"/><Relationship Id="rId3" Type="http://schemas.openxmlformats.org/officeDocument/2006/relationships/printerSettings" Target="../printerSettings/printerSettings306.bin"/><Relationship Id="rId21" Type="http://schemas.openxmlformats.org/officeDocument/2006/relationships/printerSettings" Target="../printerSettings/printerSettings324.bin"/><Relationship Id="rId7" Type="http://schemas.openxmlformats.org/officeDocument/2006/relationships/printerSettings" Target="../printerSettings/printerSettings310.bin"/><Relationship Id="rId12" Type="http://schemas.openxmlformats.org/officeDocument/2006/relationships/printerSettings" Target="../printerSettings/printerSettings315.bin"/><Relationship Id="rId17" Type="http://schemas.openxmlformats.org/officeDocument/2006/relationships/printerSettings" Target="../printerSettings/printerSettings320.bin"/><Relationship Id="rId25" Type="http://schemas.openxmlformats.org/officeDocument/2006/relationships/printerSettings" Target="../printerSettings/printerSettings328.bin"/><Relationship Id="rId2" Type="http://schemas.openxmlformats.org/officeDocument/2006/relationships/printerSettings" Target="../printerSettings/printerSettings305.bin"/><Relationship Id="rId16" Type="http://schemas.openxmlformats.org/officeDocument/2006/relationships/printerSettings" Target="../printerSettings/printerSettings319.bin"/><Relationship Id="rId20" Type="http://schemas.openxmlformats.org/officeDocument/2006/relationships/printerSettings" Target="../printerSettings/printerSettings323.bin"/><Relationship Id="rId1" Type="http://schemas.openxmlformats.org/officeDocument/2006/relationships/printerSettings" Target="../printerSettings/printerSettings304.bin"/><Relationship Id="rId6" Type="http://schemas.openxmlformats.org/officeDocument/2006/relationships/printerSettings" Target="../printerSettings/printerSettings309.bin"/><Relationship Id="rId11" Type="http://schemas.openxmlformats.org/officeDocument/2006/relationships/printerSettings" Target="../printerSettings/printerSettings314.bin"/><Relationship Id="rId24" Type="http://schemas.openxmlformats.org/officeDocument/2006/relationships/printerSettings" Target="../printerSettings/printerSettings327.bin"/><Relationship Id="rId5" Type="http://schemas.openxmlformats.org/officeDocument/2006/relationships/printerSettings" Target="../printerSettings/printerSettings308.bin"/><Relationship Id="rId15" Type="http://schemas.openxmlformats.org/officeDocument/2006/relationships/printerSettings" Target="../printerSettings/printerSettings318.bin"/><Relationship Id="rId23" Type="http://schemas.openxmlformats.org/officeDocument/2006/relationships/printerSettings" Target="../printerSettings/printerSettings326.bin"/><Relationship Id="rId28" Type="http://schemas.openxmlformats.org/officeDocument/2006/relationships/drawing" Target="../drawings/drawing9.xml"/><Relationship Id="rId10" Type="http://schemas.openxmlformats.org/officeDocument/2006/relationships/printerSettings" Target="../printerSettings/printerSettings313.bin"/><Relationship Id="rId19" Type="http://schemas.openxmlformats.org/officeDocument/2006/relationships/printerSettings" Target="../printerSettings/printerSettings322.bin"/><Relationship Id="rId4" Type="http://schemas.openxmlformats.org/officeDocument/2006/relationships/printerSettings" Target="../printerSettings/printerSettings307.bin"/><Relationship Id="rId9" Type="http://schemas.openxmlformats.org/officeDocument/2006/relationships/printerSettings" Target="../printerSettings/printerSettings312.bin"/><Relationship Id="rId14" Type="http://schemas.openxmlformats.org/officeDocument/2006/relationships/printerSettings" Target="../printerSettings/printerSettings317.bin"/><Relationship Id="rId22" Type="http://schemas.openxmlformats.org/officeDocument/2006/relationships/printerSettings" Target="../printerSettings/printerSettings325.bin"/><Relationship Id="rId27" Type="http://schemas.openxmlformats.org/officeDocument/2006/relationships/printerSettings" Target="../printerSettings/printerSettings33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8.bin"/><Relationship Id="rId13" Type="http://schemas.openxmlformats.org/officeDocument/2006/relationships/printerSettings" Target="../printerSettings/printerSettings343.bin"/><Relationship Id="rId18" Type="http://schemas.openxmlformats.org/officeDocument/2006/relationships/printerSettings" Target="../printerSettings/printerSettings348.bin"/><Relationship Id="rId26" Type="http://schemas.openxmlformats.org/officeDocument/2006/relationships/printerSettings" Target="../printerSettings/printerSettings356.bin"/><Relationship Id="rId3" Type="http://schemas.openxmlformats.org/officeDocument/2006/relationships/printerSettings" Target="../printerSettings/printerSettings333.bin"/><Relationship Id="rId21" Type="http://schemas.openxmlformats.org/officeDocument/2006/relationships/printerSettings" Target="../printerSettings/printerSettings351.bin"/><Relationship Id="rId7" Type="http://schemas.openxmlformats.org/officeDocument/2006/relationships/printerSettings" Target="../printerSettings/printerSettings337.bin"/><Relationship Id="rId12" Type="http://schemas.openxmlformats.org/officeDocument/2006/relationships/printerSettings" Target="../printerSettings/printerSettings342.bin"/><Relationship Id="rId17" Type="http://schemas.openxmlformats.org/officeDocument/2006/relationships/printerSettings" Target="../printerSettings/printerSettings347.bin"/><Relationship Id="rId25" Type="http://schemas.openxmlformats.org/officeDocument/2006/relationships/printerSettings" Target="../printerSettings/printerSettings355.bin"/><Relationship Id="rId2" Type="http://schemas.openxmlformats.org/officeDocument/2006/relationships/printerSettings" Target="../printerSettings/printerSettings332.bin"/><Relationship Id="rId16" Type="http://schemas.openxmlformats.org/officeDocument/2006/relationships/printerSettings" Target="../printerSettings/printerSettings346.bin"/><Relationship Id="rId20" Type="http://schemas.openxmlformats.org/officeDocument/2006/relationships/printerSettings" Target="../printerSettings/printerSettings350.bin"/><Relationship Id="rId29" Type="http://schemas.openxmlformats.org/officeDocument/2006/relationships/drawing" Target="../drawings/drawing10.xml"/><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printerSettings" Target="../printerSettings/printerSettings341.bin"/><Relationship Id="rId24" Type="http://schemas.openxmlformats.org/officeDocument/2006/relationships/printerSettings" Target="../printerSettings/printerSettings354.bin"/><Relationship Id="rId5" Type="http://schemas.openxmlformats.org/officeDocument/2006/relationships/printerSettings" Target="../printerSettings/printerSettings335.bin"/><Relationship Id="rId15" Type="http://schemas.openxmlformats.org/officeDocument/2006/relationships/printerSettings" Target="../printerSettings/printerSettings345.bin"/><Relationship Id="rId23" Type="http://schemas.openxmlformats.org/officeDocument/2006/relationships/printerSettings" Target="../printerSettings/printerSettings353.bin"/><Relationship Id="rId28" Type="http://schemas.openxmlformats.org/officeDocument/2006/relationships/printerSettings" Target="../printerSettings/printerSettings358.bin"/><Relationship Id="rId10" Type="http://schemas.openxmlformats.org/officeDocument/2006/relationships/printerSettings" Target="../printerSettings/printerSettings340.bin"/><Relationship Id="rId19" Type="http://schemas.openxmlformats.org/officeDocument/2006/relationships/printerSettings" Target="../printerSettings/printerSettings349.bin"/><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 Id="rId14" Type="http://schemas.openxmlformats.org/officeDocument/2006/relationships/printerSettings" Target="../printerSettings/printerSettings344.bin"/><Relationship Id="rId22" Type="http://schemas.openxmlformats.org/officeDocument/2006/relationships/printerSettings" Target="../printerSettings/printerSettings352.bin"/><Relationship Id="rId27" Type="http://schemas.openxmlformats.org/officeDocument/2006/relationships/printerSettings" Target="../printerSettings/printerSettings35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drawing" Target="../drawings/drawing11.xml"/><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printerSettings" Target="../printerSettings/printerSettings411.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28" Type="http://schemas.openxmlformats.org/officeDocument/2006/relationships/drawing" Target="../drawings/drawing12.xml"/><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 Id="rId27" Type="http://schemas.openxmlformats.org/officeDocument/2006/relationships/printerSettings" Target="../printerSettings/printerSettings41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20.bin"/><Relationship Id="rId13" Type="http://schemas.openxmlformats.org/officeDocument/2006/relationships/printerSettings" Target="../printerSettings/printerSettings425.bin"/><Relationship Id="rId18" Type="http://schemas.openxmlformats.org/officeDocument/2006/relationships/printerSettings" Target="../printerSettings/printerSettings430.bin"/><Relationship Id="rId26" Type="http://schemas.openxmlformats.org/officeDocument/2006/relationships/printerSettings" Target="../printerSettings/printerSettings438.bin"/><Relationship Id="rId3" Type="http://schemas.openxmlformats.org/officeDocument/2006/relationships/printerSettings" Target="../printerSettings/printerSettings415.bin"/><Relationship Id="rId21" Type="http://schemas.openxmlformats.org/officeDocument/2006/relationships/printerSettings" Target="../printerSettings/printerSettings433.bin"/><Relationship Id="rId7" Type="http://schemas.openxmlformats.org/officeDocument/2006/relationships/printerSettings" Target="../printerSettings/printerSettings419.bin"/><Relationship Id="rId12" Type="http://schemas.openxmlformats.org/officeDocument/2006/relationships/printerSettings" Target="../printerSettings/printerSettings424.bin"/><Relationship Id="rId17" Type="http://schemas.openxmlformats.org/officeDocument/2006/relationships/printerSettings" Target="../printerSettings/printerSettings429.bin"/><Relationship Id="rId25" Type="http://schemas.openxmlformats.org/officeDocument/2006/relationships/printerSettings" Target="../printerSettings/printerSettings437.bin"/><Relationship Id="rId2" Type="http://schemas.openxmlformats.org/officeDocument/2006/relationships/printerSettings" Target="../printerSettings/printerSettings414.bin"/><Relationship Id="rId16" Type="http://schemas.openxmlformats.org/officeDocument/2006/relationships/printerSettings" Target="../printerSettings/printerSettings428.bin"/><Relationship Id="rId20" Type="http://schemas.openxmlformats.org/officeDocument/2006/relationships/printerSettings" Target="../printerSettings/printerSettings432.bin"/><Relationship Id="rId1" Type="http://schemas.openxmlformats.org/officeDocument/2006/relationships/printerSettings" Target="../printerSettings/printerSettings413.bin"/><Relationship Id="rId6" Type="http://schemas.openxmlformats.org/officeDocument/2006/relationships/printerSettings" Target="../printerSettings/printerSettings418.bin"/><Relationship Id="rId11" Type="http://schemas.openxmlformats.org/officeDocument/2006/relationships/printerSettings" Target="../printerSettings/printerSettings423.bin"/><Relationship Id="rId24" Type="http://schemas.openxmlformats.org/officeDocument/2006/relationships/printerSettings" Target="../printerSettings/printerSettings436.bin"/><Relationship Id="rId5" Type="http://schemas.openxmlformats.org/officeDocument/2006/relationships/printerSettings" Target="../printerSettings/printerSettings417.bin"/><Relationship Id="rId15" Type="http://schemas.openxmlformats.org/officeDocument/2006/relationships/printerSettings" Target="../printerSettings/printerSettings427.bin"/><Relationship Id="rId23" Type="http://schemas.openxmlformats.org/officeDocument/2006/relationships/printerSettings" Target="../printerSettings/printerSettings435.bin"/><Relationship Id="rId28" Type="http://schemas.openxmlformats.org/officeDocument/2006/relationships/drawing" Target="../drawings/drawing13.xml"/><Relationship Id="rId10" Type="http://schemas.openxmlformats.org/officeDocument/2006/relationships/printerSettings" Target="../printerSettings/printerSettings422.bin"/><Relationship Id="rId19" Type="http://schemas.openxmlformats.org/officeDocument/2006/relationships/printerSettings" Target="../printerSettings/printerSettings431.bin"/><Relationship Id="rId4" Type="http://schemas.openxmlformats.org/officeDocument/2006/relationships/printerSettings" Target="../printerSettings/printerSettings416.bin"/><Relationship Id="rId9" Type="http://schemas.openxmlformats.org/officeDocument/2006/relationships/printerSettings" Target="../printerSettings/printerSettings421.bin"/><Relationship Id="rId14" Type="http://schemas.openxmlformats.org/officeDocument/2006/relationships/printerSettings" Target="../printerSettings/printerSettings426.bin"/><Relationship Id="rId22" Type="http://schemas.openxmlformats.org/officeDocument/2006/relationships/printerSettings" Target="../printerSettings/printerSettings434.bin"/><Relationship Id="rId27" Type="http://schemas.openxmlformats.org/officeDocument/2006/relationships/printerSettings" Target="../printerSettings/printerSettings43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printerSettings" Target="../printerSettings/printerSettings465.bin"/><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28" Type="http://schemas.openxmlformats.org/officeDocument/2006/relationships/drawing" Target="../drawings/drawing14.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 Id="rId27" Type="http://schemas.openxmlformats.org/officeDocument/2006/relationships/printerSettings" Target="../printerSettings/printerSettings466.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74.bin"/><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26" Type="http://schemas.openxmlformats.org/officeDocument/2006/relationships/printerSettings" Target="../printerSettings/printerSettings492.bin"/><Relationship Id="rId3" Type="http://schemas.openxmlformats.org/officeDocument/2006/relationships/printerSettings" Target="../printerSettings/printerSettings469.bin"/><Relationship Id="rId21" Type="http://schemas.openxmlformats.org/officeDocument/2006/relationships/printerSettings" Target="../printerSettings/printerSettings487.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5" Type="http://schemas.openxmlformats.org/officeDocument/2006/relationships/printerSettings" Target="../printerSettings/printerSettings491.bin"/><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20" Type="http://schemas.openxmlformats.org/officeDocument/2006/relationships/printerSettings" Target="../printerSettings/printerSettings486.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24" Type="http://schemas.openxmlformats.org/officeDocument/2006/relationships/printerSettings" Target="../printerSettings/printerSettings490.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23" Type="http://schemas.openxmlformats.org/officeDocument/2006/relationships/printerSettings" Target="../printerSettings/printerSettings489.bin"/><Relationship Id="rId28" Type="http://schemas.openxmlformats.org/officeDocument/2006/relationships/drawing" Target="../drawings/drawing15.xml"/><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 Id="rId22" Type="http://schemas.openxmlformats.org/officeDocument/2006/relationships/printerSettings" Target="../printerSettings/printerSettings488.bin"/><Relationship Id="rId27" Type="http://schemas.openxmlformats.org/officeDocument/2006/relationships/printerSettings" Target="../printerSettings/printerSettings49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1.bin"/><Relationship Id="rId13" Type="http://schemas.openxmlformats.org/officeDocument/2006/relationships/printerSettings" Target="../printerSettings/printerSettings506.bin"/><Relationship Id="rId18" Type="http://schemas.openxmlformats.org/officeDocument/2006/relationships/printerSettings" Target="../printerSettings/printerSettings511.bin"/><Relationship Id="rId26" Type="http://schemas.openxmlformats.org/officeDocument/2006/relationships/printerSettings" Target="../printerSettings/printerSettings519.bin"/><Relationship Id="rId3" Type="http://schemas.openxmlformats.org/officeDocument/2006/relationships/printerSettings" Target="../printerSettings/printerSettings496.bin"/><Relationship Id="rId21" Type="http://schemas.openxmlformats.org/officeDocument/2006/relationships/printerSettings" Target="../printerSettings/printerSettings514.bin"/><Relationship Id="rId7" Type="http://schemas.openxmlformats.org/officeDocument/2006/relationships/printerSettings" Target="../printerSettings/printerSettings500.bin"/><Relationship Id="rId12" Type="http://schemas.openxmlformats.org/officeDocument/2006/relationships/printerSettings" Target="../printerSettings/printerSettings505.bin"/><Relationship Id="rId17" Type="http://schemas.openxmlformats.org/officeDocument/2006/relationships/printerSettings" Target="../printerSettings/printerSettings510.bin"/><Relationship Id="rId25" Type="http://schemas.openxmlformats.org/officeDocument/2006/relationships/printerSettings" Target="../printerSettings/printerSettings518.bin"/><Relationship Id="rId2" Type="http://schemas.openxmlformats.org/officeDocument/2006/relationships/printerSettings" Target="../printerSettings/printerSettings495.bin"/><Relationship Id="rId16" Type="http://schemas.openxmlformats.org/officeDocument/2006/relationships/printerSettings" Target="../printerSettings/printerSettings509.bin"/><Relationship Id="rId20" Type="http://schemas.openxmlformats.org/officeDocument/2006/relationships/printerSettings" Target="../printerSettings/printerSettings513.bin"/><Relationship Id="rId1" Type="http://schemas.openxmlformats.org/officeDocument/2006/relationships/printerSettings" Target="../printerSettings/printerSettings494.bin"/><Relationship Id="rId6" Type="http://schemas.openxmlformats.org/officeDocument/2006/relationships/printerSettings" Target="../printerSettings/printerSettings499.bin"/><Relationship Id="rId11" Type="http://schemas.openxmlformats.org/officeDocument/2006/relationships/printerSettings" Target="../printerSettings/printerSettings504.bin"/><Relationship Id="rId24" Type="http://schemas.openxmlformats.org/officeDocument/2006/relationships/printerSettings" Target="../printerSettings/printerSettings517.bin"/><Relationship Id="rId5" Type="http://schemas.openxmlformats.org/officeDocument/2006/relationships/printerSettings" Target="../printerSettings/printerSettings498.bin"/><Relationship Id="rId15" Type="http://schemas.openxmlformats.org/officeDocument/2006/relationships/printerSettings" Target="../printerSettings/printerSettings508.bin"/><Relationship Id="rId23" Type="http://schemas.openxmlformats.org/officeDocument/2006/relationships/printerSettings" Target="../printerSettings/printerSettings516.bin"/><Relationship Id="rId28" Type="http://schemas.openxmlformats.org/officeDocument/2006/relationships/drawing" Target="../drawings/drawing16.xml"/><Relationship Id="rId10" Type="http://schemas.openxmlformats.org/officeDocument/2006/relationships/printerSettings" Target="../printerSettings/printerSettings503.bin"/><Relationship Id="rId19" Type="http://schemas.openxmlformats.org/officeDocument/2006/relationships/printerSettings" Target="../printerSettings/printerSettings512.bin"/><Relationship Id="rId4" Type="http://schemas.openxmlformats.org/officeDocument/2006/relationships/printerSettings" Target="../printerSettings/printerSettings497.bin"/><Relationship Id="rId9" Type="http://schemas.openxmlformats.org/officeDocument/2006/relationships/printerSettings" Target="../printerSettings/printerSettings502.bin"/><Relationship Id="rId14" Type="http://schemas.openxmlformats.org/officeDocument/2006/relationships/printerSettings" Target="../printerSettings/printerSettings507.bin"/><Relationship Id="rId22" Type="http://schemas.openxmlformats.org/officeDocument/2006/relationships/printerSettings" Target="../printerSettings/printerSettings515.bin"/><Relationship Id="rId27" Type="http://schemas.openxmlformats.org/officeDocument/2006/relationships/printerSettings" Target="../printerSettings/printerSettings520.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5.bin"/><Relationship Id="rId13" Type="http://schemas.openxmlformats.org/officeDocument/2006/relationships/printerSettings" Target="../printerSettings/printerSettings40.bin"/><Relationship Id="rId18" Type="http://schemas.openxmlformats.org/officeDocument/2006/relationships/printerSettings" Target="../printerSettings/printerSettings45.bin"/><Relationship Id="rId26" Type="http://schemas.openxmlformats.org/officeDocument/2006/relationships/printerSettings" Target="../printerSettings/printerSettings53.bin"/><Relationship Id="rId3" Type="http://schemas.openxmlformats.org/officeDocument/2006/relationships/printerSettings" Target="../printerSettings/printerSettings30.bin"/><Relationship Id="rId21" Type="http://schemas.openxmlformats.org/officeDocument/2006/relationships/printerSettings" Target="../printerSettings/printerSettings48.bin"/><Relationship Id="rId7" Type="http://schemas.openxmlformats.org/officeDocument/2006/relationships/printerSettings" Target="../printerSettings/printerSettings34.bin"/><Relationship Id="rId12" Type="http://schemas.openxmlformats.org/officeDocument/2006/relationships/printerSettings" Target="../printerSettings/printerSettings39.bin"/><Relationship Id="rId17" Type="http://schemas.openxmlformats.org/officeDocument/2006/relationships/printerSettings" Target="../printerSettings/printerSettings44.bin"/><Relationship Id="rId25" Type="http://schemas.openxmlformats.org/officeDocument/2006/relationships/printerSettings" Target="../printerSettings/printerSettings52.bin"/><Relationship Id="rId2" Type="http://schemas.openxmlformats.org/officeDocument/2006/relationships/printerSettings" Target="../printerSettings/printerSettings29.bin"/><Relationship Id="rId16" Type="http://schemas.openxmlformats.org/officeDocument/2006/relationships/printerSettings" Target="../printerSettings/printerSettings43.bin"/><Relationship Id="rId20" Type="http://schemas.openxmlformats.org/officeDocument/2006/relationships/printerSettings" Target="../printerSettings/printerSettings47.bin"/><Relationship Id="rId29" Type="http://schemas.openxmlformats.org/officeDocument/2006/relationships/drawing" Target="../drawings/drawing1.xml"/><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11" Type="http://schemas.openxmlformats.org/officeDocument/2006/relationships/printerSettings" Target="../printerSettings/printerSettings38.bin"/><Relationship Id="rId24" Type="http://schemas.openxmlformats.org/officeDocument/2006/relationships/printerSettings" Target="../printerSettings/printerSettings51.bin"/><Relationship Id="rId5" Type="http://schemas.openxmlformats.org/officeDocument/2006/relationships/printerSettings" Target="../printerSettings/printerSettings32.bin"/><Relationship Id="rId15" Type="http://schemas.openxmlformats.org/officeDocument/2006/relationships/printerSettings" Target="../printerSettings/printerSettings42.bin"/><Relationship Id="rId23" Type="http://schemas.openxmlformats.org/officeDocument/2006/relationships/printerSettings" Target="../printerSettings/printerSettings50.bin"/><Relationship Id="rId28" Type="http://schemas.openxmlformats.org/officeDocument/2006/relationships/printerSettings" Target="../printerSettings/printerSettings55.bin"/><Relationship Id="rId10" Type="http://schemas.openxmlformats.org/officeDocument/2006/relationships/printerSettings" Target="../printerSettings/printerSettings37.bin"/><Relationship Id="rId19" Type="http://schemas.openxmlformats.org/officeDocument/2006/relationships/printerSettings" Target="../printerSettings/printerSettings46.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 Id="rId14" Type="http://schemas.openxmlformats.org/officeDocument/2006/relationships/printerSettings" Target="../printerSettings/printerSettings41.bin"/><Relationship Id="rId22" Type="http://schemas.openxmlformats.org/officeDocument/2006/relationships/printerSettings" Target="../printerSettings/printerSettings49.bin"/><Relationship Id="rId27" Type="http://schemas.openxmlformats.org/officeDocument/2006/relationships/printerSettings" Target="../printerSettings/printerSettings54.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28.bin"/><Relationship Id="rId13" Type="http://schemas.openxmlformats.org/officeDocument/2006/relationships/printerSettings" Target="../printerSettings/printerSettings533.bin"/><Relationship Id="rId18" Type="http://schemas.openxmlformats.org/officeDocument/2006/relationships/printerSettings" Target="../printerSettings/printerSettings538.bin"/><Relationship Id="rId3" Type="http://schemas.openxmlformats.org/officeDocument/2006/relationships/printerSettings" Target="../printerSettings/printerSettings523.bin"/><Relationship Id="rId21" Type="http://schemas.openxmlformats.org/officeDocument/2006/relationships/printerSettings" Target="../printerSettings/printerSettings541.bin"/><Relationship Id="rId7" Type="http://schemas.openxmlformats.org/officeDocument/2006/relationships/printerSettings" Target="../printerSettings/printerSettings527.bin"/><Relationship Id="rId12" Type="http://schemas.openxmlformats.org/officeDocument/2006/relationships/printerSettings" Target="../printerSettings/printerSettings532.bin"/><Relationship Id="rId17" Type="http://schemas.openxmlformats.org/officeDocument/2006/relationships/printerSettings" Target="../printerSettings/printerSettings537.bin"/><Relationship Id="rId2" Type="http://schemas.openxmlformats.org/officeDocument/2006/relationships/printerSettings" Target="../printerSettings/printerSettings522.bin"/><Relationship Id="rId16" Type="http://schemas.openxmlformats.org/officeDocument/2006/relationships/printerSettings" Target="../printerSettings/printerSettings536.bin"/><Relationship Id="rId20" Type="http://schemas.openxmlformats.org/officeDocument/2006/relationships/printerSettings" Target="../printerSettings/printerSettings540.bin"/><Relationship Id="rId1" Type="http://schemas.openxmlformats.org/officeDocument/2006/relationships/printerSettings" Target="../printerSettings/printerSettings521.bin"/><Relationship Id="rId6" Type="http://schemas.openxmlformats.org/officeDocument/2006/relationships/printerSettings" Target="../printerSettings/printerSettings526.bin"/><Relationship Id="rId11" Type="http://schemas.openxmlformats.org/officeDocument/2006/relationships/printerSettings" Target="../printerSettings/printerSettings531.bin"/><Relationship Id="rId24" Type="http://schemas.openxmlformats.org/officeDocument/2006/relationships/printerSettings" Target="../printerSettings/printerSettings544.bin"/><Relationship Id="rId5" Type="http://schemas.openxmlformats.org/officeDocument/2006/relationships/printerSettings" Target="../printerSettings/printerSettings525.bin"/><Relationship Id="rId15" Type="http://schemas.openxmlformats.org/officeDocument/2006/relationships/printerSettings" Target="../printerSettings/printerSettings535.bin"/><Relationship Id="rId23" Type="http://schemas.openxmlformats.org/officeDocument/2006/relationships/printerSettings" Target="../printerSettings/printerSettings543.bin"/><Relationship Id="rId10" Type="http://schemas.openxmlformats.org/officeDocument/2006/relationships/printerSettings" Target="../printerSettings/printerSettings530.bin"/><Relationship Id="rId19" Type="http://schemas.openxmlformats.org/officeDocument/2006/relationships/printerSettings" Target="../printerSettings/printerSettings539.bin"/><Relationship Id="rId4" Type="http://schemas.openxmlformats.org/officeDocument/2006/relationships/printerSettings" Target="../printerSettings/printerSettings524.bin"/><Relationship Id="rId9" Type="http://schemas.openxmlformats.org/officeDocument/2006/relationships/printerSettings" Target="../printerSettings/printerSettings529.bin"/><Relationship Id="rId14" Type="http://schemas.openxmlformats.org/officeDocument/2006/relationships/printerSettings" Target="../printerSettings/printerSettings534.bin"/><Relationship Id="rId22" Type="http://schemas.openxmlformats.org/officeDocument/2006/relationships/printerSettings" Target="../printerSettings/printerSettings54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52.bin"/><Relationship Id="rId13" Type="http://schemas.openxmlformats.org/officeDocument/2006/relationships/printerSettings" Target="../printerSettings/printerSettings557.bin"/><Relationship Id="rId18" Type="http://schemas.openxmlformats.org/officeDocument/2006/relationships/printerSettings" Target="../printerSettings/printerSettings562.bin"/><Relationship Id="rId3" Type="http://schemas.openxmlformats.org/officeDocument/2006/relationships/printerSettings" Target="../printerSettings/printerSettings547.bin"/><Relationship Id="rId21" Type="http://schemas.openxmlformats.org/officeDocument/2006/relationships/printerSettings" Target="../printerSettings/printerSettings565.bin"/><Relationship Id="rId7" Type="http://schemas.openxmlformats.org/officeDocument/2006/relationships/printerSettings" Target="../printerSettings/printerSettings551.bin"/><Relationship Id="rId12" Type="http://schemas.openxmlformats.org/officeDocument/2006/relationships/printerSettings" Target="../printerSettings/printerSettings556.bin"/><Relationship Id="rId17" Type="http://schemas.openxmlformats.org/officeDocument/2006/relationships/printerSettings" Target="../printerSettings/printerSettings561.bin"/><Relationship Id="rId2" Type="http://schemas.openxmlformats.org/officeDocument/2006/relationships/printerSettings" Target="../printerSettings/printerSettings546.bin"/><Relationship Id="rId16" Type="http://schemas.openxmlformats.org/officeDocument/2006/relationships/printerSettings" Target="../printerSettings/printerSettings560.bin"/><Relationship Id="rId20" Type="http://schemas.openxmlformats.org/officeDocument/2006/relationships/printerSettings" Target="../printerSettings/printerSettings564.bin"/><Relationship Id="rId1" Type="http://schemas.openxmlformats.org/officeDocument/2006/relationships/printerSettings" Target="../printerSettings/printerSettings545.bin"/><Relationship Id="rId6" Type="http://schemas.openxmlformats.org/officeDocument/2006/relationships/printerSettings" Target="../printerSettings/printerSettings550.bin"/><Relationship Id="rId11" Type="http://schemas.openxmlformats.org/officeDocument/2006/relationships/printerSettings" Target="../printerSettings/printerSettings555.bin"/><Relationship Id="rId24" Type="http://schemas.openxmlformats.org/officeDocument/2006/relationships/printerSettings" Target="../printerSettings/printerSettings568.bin"/><Relationship Id="rId5" Type="http://schemas.openxmlformats.org/officeDocument/2006/relationships/printerSettings" Target="../printerSettings/printerSettings549.bin"/><Relationship Id="rId15" Type="http://schemas.openxmlformats.org/officeDocument/2006/relationships/printerSettings" Target="../printerSettings/printerSettings559.bin"/><Relationship Id="rId23" Type="http://schemas.openxmlformats.org/officeDocument/2006/relationships/printerSettings" Target="../printerSettings/printerSettings567.bin"/><Relationship Id="rId10" Type="http://schemas.openxmlformats.org/officeDocument/2006/relationships/printerSettings" Target="../printerSettings/printerSettings554.bin"/><Relationship Id="rId19" Type="http://schemas.openxmlformats.org/officeDocument/2006/relationships/printerSettings" Target="../printerSettings/printerSettings563.bin"/><Relationship Id="rId4" Type="http://schemas.openxmlformats.org/officeDocument/2006/relationships/printerSettings" Target="../printerSettings/printerSettings548.bin"/><Relationship Id="rId9" Type="http://schemas.openxmlformats.org/officeDocument/2006/relationships/printerSettings" Target="../printerSettings/printerSettings553.bin"/><Relationship Id="rId14" Type="http://schemas.openxmlformats.org/officeDocument/2006/relationships/printerSettings" Target="../printerSettings/printerSettings558.bin"/><Relationship Id="rId22" Type="http://schemas.openxmlformats.org/officeDocument/2006/relationships/printerSettings" Target="../printerSettings/printerSettings56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76.bin"/><Relationship Id="rId13" Type="http://schemas.openxmlformats.org/officeDocument/2006/relationships/printerSettings" Target="../printerSettings/printerSettings581.bin"/><Relationship Id="rId18" Type="http://schemas.openxmlformats.org/officeDocument/2006/relationships/printerSettings" Target="../printerSettings/printerSettings586.bin"/><Relationship Id="rId26" Type="http://schemas.openxmlformats.org/officeDocument/2006/relationships/printerSettings" Target="../printerSettings/printerSettings594.bin"/><Relationship Id="rId3" Type="http://schemas.openxmlformats.org/officeDocument/2006/relationships/printerSettings" Target="../printerSettings/printerSettings571.bin"/><Relationship Id="rId21" Type="http://schemas.openxmlformats.org/officeDocument/2006/relationships/printerSettings" Target="../printerSettings/printerSettings589.bin"/><Relationship Id="rId7" Type="http://schemas.openxmlformats.org/officeDocument/2006/relationships/printerSettings" Target="../printerSettings/printerSettings575.bin"/><Relationship Id="rId12" Type="http://schemas.openxmlformats.org/officeDocument/2006/relationships/printerSettings" Target="../printerSettings/printerSettings580.bin"/><Relationship Id="rId17" Type="http://schemas.openxmlformats.org/officeDocument/2006/relationships/printerSettings" Target="../printerSettings/printerSettings585.bin"/><Relationship Id="rId25" Type="http://schemas.openxmlformats.org/officeDocument/2006/relationships/printerSettings" Target="../printerSettings/printerSettings593.bin"/><Relationship Id="rId2" Type="http://schemas.openxmlformats.org/officeDocument/2006/relationships/printerSettings" Target="../printerSettings/printerSettings570.bin"/><Relationship Id="rId16" Type="http://schemas.openxmlformats.org/officeDocument/2006/relationships/printerSettings" Target="../printerSettings/printerSettings584.bin"/><Relationship Id="rId20" Type="http://schemas.openxmlformats.org/officeDocument/2006/relationships/printerSettings" Target="../printerSettings/printerSettings588.bin"/><Relationship Id="rId1" Type="http://schemas.openxmlformats.org/officeDocument/2006/relationships/printerSettings" Target="../printerSettings/printerSettings569.bin"/><Relationship Id="rId6" Type="http://schemas.openxmlformats.org/officeDocument/2006/relationships/printerSettings" Target="../printerSettings/printerSettings574.bin"/><Relationship Id="rId11" Type="http://schemas.openxmlformats.org/officeDocument/2006/relationships/printerSettings" Target="../printerSettings/printerSettings579.bin"/><Relationship Id="rId24" Type="http://schemas.openxmlformats.org/officeDocument/2006/relationships/printerSettings" Target="../printerSettings/printerSettings592.bin"/><Relationship Id="rId5" Type="http://schemas.openxmlformats.org/officeDocument/2006/relationships/printerSettings" Target="../printerSettings/printerSettings573.bin"/><Relationship Id="rId15" Type="http://schemas.openxmlformats.org/officeDocument/2006/relationships/printerSettings" Target="../printerSettings/printerSettings583.bin"/><Relationship Id="rId23" Type="http://schemas.openxmlformats.org/officeDocument/2006/relationships/printerSettings" Target="../printerSettings/printerSettings591.bin"/><Relationship Id="rId10" Type="http://schemas.openxmlformats.org/officeDocument/2006/relationships/printerSettings" Target="../printerSettings/printerSettings578.bin"/><Relationship Id="rId19" Type="http://schemas.openxmlformats.org/officeDocument/2006/relationships/printerSettings" Target="../printerSettings/printerSettings587.bin"/><Relationship Id="rId4" Type="http://schemas.openxmlformats.org/officeDocument/2006/relationships/printerSettings" Target="../printerSettings/printerSettings572.bin"/><Relationship Id="rId9" Type="http://schemas.openxmlformats.org/officeDocument/2006/relationships/printerSettings" Target="../printerSettings/printerSettings577.bin"/><Relationship Id="rId14" Type="http://schemas.openxmlformats.org/officeDocument/2006/relationships/printerSettings" Target="../printerSettings/printerSettings582.bin"/><Relationship Id="rId22" Type="http://schemas.openxmlformats.org/officeDocument/2006/relationships/printerSettings" Target="../printerSettings/printerSettings590.bin"/><Relationship Id="rId27" Type="http://schemas.openxmlformats.org/officeDocument/2006/relationships/printerSettings" Target="../printerSettings/printerSettings5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3.bin"/><Relationship Id="rId13" Type="http://schemas.openxmlformats.org/officeDocument/2006/relationships/printerSettings" Target="../printerSettings/printerSettings68.bin"/><Relationship Id="rId18" Type="http://schemas.openxmlformats.org/officeDocument/2006/relationships/printerSettings" Target="../printerSettings/printerSettings73.bin"/><Relationship Id="rId26" Type="http://schemas.openxmlformats.org/officeDocument/2006/relationships/printerSettings" Target="../printerSettings/printerSettings81.bin"/><Relationship Id="rId3" Type="http://schemas.openxmlformats.org/officeDocument/2006/relationships/printerSettings" Target="../printerSettings/printerSettings58.bin"/><Relationship Id="rId21" Type="http://schemas.openxmlformats.org/officeDocument/2006/relationships/printerSettings" Target="../printerSettings/printerSettings76.bin"/><Relationship Id="rId7" Type="http://schemas.openxmlformats.org/officeDocument/2006/relationships/printerSettings" Target="../printerSettings/printerSettings62.bin"/><Relationship Id="rId12" Type="http://schemas.openxmlformats.org/officeDocument/2006/relationships/printerSettings" Target="../printerSettings/printerSettings67.bin"/><Relationship Id="rId17" Type="http://schemas.openxmlformats.org/officeDocument/2006/relationships/printerSettings" Target="../printerSettings/printerSettings72.bin"/><Relationship Id="rId25" Type="http://schemas.openxmlformats.org/officeDocument/2006/relationships/printerSettings" Target="../printerSettings/printerSettings80.bin"/><Relationship Id="rId2" Type="http://schemas.openxmlformats.org/officeDocument/2006/relationships/printerSettings" Target="../printerSettings/printerSettings57.bin"/><Relationship Id="rId16" Type="http://schemas.openxmlformats.org/officeDocument/2006/relationships/printerSettings" Target="../printerSettings/printerSettings71.bin"/><Relationship Id="rId20" Type="http://schemas.openxmlformats.org/officeDocument/2006/relationships/printerSettings" Target="../printerSettings/printerSettings75.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11" Type="http://schemas.openxmlformats.org/officeDocument/2006/relationships/printerSettings" Target="../printerSettings/printerSettings66.bin"/><Relationship Id="rId24" Type="http://schemas.openxmlformats.org/officeDocument/2006/relationships/printerSettings" Target="../printerSettings/printerSettings79.bin"/><Relationship Id="rId5" Type="http://schemas.openxmlformats.org/officeDocument/2006/relationships/printerSettings" Target="../printerSettings/printerSettings60.bin"/><Relationship Id="rId15" Type="http://schemas.openxmlformats.org/officeDocument/2006/relationships/printerSettings" Target="../printerSettings/printerSettings70.bin"/><Relationship Id="rId23" Type="http://schemas.openxmlformats.org/officeDocument/2006/relationships/printerSettings" Target="../printerSettings/printerSettings78.bin"/><Relationship Id="rId28" Type="http://schemas.openxmlformats.org/officeDocument/2006/relationships/drawing" Target="../drawings/drawing2.xml"/><Relationship Id="rId10" Type="http://schemas.openxmlformats.org/officeDocument/2006/relationships/printerSettings" Target="../printerSettings/printerSettings65.bin"/><Relationship Id="rId19" Type="http://schemas.openxmlformats.org/officeDocument/2006/relationships/printerSettings" Target="../printerSettings/printerSettings74.bin"/><Relationship Id="rId4" Type="http://schemas.openxmlformats.org/officeDocument/2006/relationships/printerSettings" Target="../printerSettings/printerSettings59.bin"/><Relationship Id="rId9" Type="http://schemas.openxmlformats.org/officeDocument/2006/relationships/printerSettings" Target="../printerSettings/printerSettings64.bin"/><Relationship Id="rId14" Type="http://schemas.openxmlformats.org/officeDocument/2006/relationships/printerSettings" Target="../printerSettings/printerSettings69.bin"/><Relationship Id="rId22" Type="http://schemas.openxmlformats.org/officeDocument/2006/relationships/printerSettings" Target="../printerSettings/printerSettings77.bin"/><Relationship Id="rId27" Type="http://schemas.openxmlformats.org/officeDocument/2006/relationships/printerSettings" Target="../printerSettings/printerSettings8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drawing" Target="../drawings/drawing3.xml"/><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8.bin"/><Relationship Id="rId13" Type="http://schemas.openxmlformats.org/officeDocument/2006/relationships/printerSettings" Target="../printerSettings/printerSettings123.bin"/><Relationship Id="rId18" Type="http://schemas.openxmlformats.org/officeDocument/2006/relationships/printerSettings" Target="../printerSettings/printerSettings128.bin"/><Relationship Id="rId26" Type="http://schemas.openxmlformats.org/officeDocument/2006/relationships/printerSettings" Target="../printerSettings/printerSettings136.bin"/><Relationship Id="rId3" Type="http://schemas.openxmlformats.org/officeDocument/2006/relationships/printerSettings" Target="../printerSettings/printerSettings113.bin"/><Relationship Id="rId21" Type="http://schemas.openxmlformats.org/officeDocument/2006/relationships/printerSettings" Target="../printerSettings/printerSettings131.bin"/><Relationship Id="rId7" Type="http://schemas.openxmlformats.org/officeDocument/2006/relationships/printerSettings" Target="../printerSettings/printerSettings117.bin"/><Relationship Id="rId12" Type="http://schemas.openxmlformats.org/officeDocument/2006/relationships/printerSettings" Target="../printerSettings/printerSettings122.bin"/><Relationship Id="rId17" Type="http://schemas.openxmlformats.org/officeDocument/2006/relationships/printerSettings" Target="../printerSettings/printerSettings127.bin"/><Relationship Id="rId25" Type="http://schemas.openxmlformats.org/officeDocument/2006/relationships/printerSettings" Target="../printerSettings/printerSettings135.bin"/><Relationship Id="rId2" Type="http://schemas.openxmlformats.org/officeDocument/2006/relationships/printerSettings" Target="../printerSettings/printerSettings112.bin"/><Relationship Id="rId16" Type="http://schemas.openxmlformats.org/officeDocument/2006/relationships/printerSettings" Target="../printerSettings/printerSettings126.bin"/><Relationship Id="rId20" Type="http://schemas.openxmlformats.org/officeDocument/2006/relationships/printerSettings" Target="../printerSettings/printerSettings130.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11" Type="http://schemas.openxmlformats.org/officeDocument/2006/relationships/printerSettings" Target="../printerSettings/printerSettings121.bin"/><Relationship Id="rId24" Type="http://schemas.openxmlformats.org/officeDocument/2006/relationships/printerSettings" Target="../printerSettings/printerSettings134.bin"/><Relationship Id="rId5" Type="http://schemas.openxmlformats.org/officeDocument/2006/relationships/printerSettings" Target="../printerSettings/printerSettings115.bin"/><Relationship Id="rId15" Type="http://schemas.openxmlformats.org/officeDocument/2006/relationships/printerSettings" Target="../printerSettings/printerSettings125.bin"/><Relationship Id="rId23" Type="http://schemas.openxmlformats.org/officeDocument/2006/relationships/printerSettings" Target="../printerSettings/printerSettings133.bin"/><Relationship Id="rId10" Type="http://schemas.openxmlformats.org/officeDocument/2006/relationships/printerSettings" Target="../printerSettings/printerSettings120.bin"/><Relationship Id="rId19" Type="http://schemas.openxmlformats.org/officeDocument/2006/relationships/printerSettings" Target="../printerSettings/printerSettings129.bin"/><Relationship Id="rId4" Type="http://schemas.openxmlformats.org/officeDocument/2006/relationships/printerSettings" Target="../printerSettings/printerSettings114.bin"/><Relationship Id="rId9" Type="http://schemas.openxmlformats.org/officeDocument/2006/relationships/printerSettings" Target="../printerSettings/printerSettings119.bin"/><Relationship Id="rId14" Type="http://schemas.openxmlformats.org/officeDocument/2006/relationships/printerSettings" Target="../printerSettings/printerSettings124.bin"/><Relationship Id="rId22" Type="http://schemas.openxmlformats.org/officeDocument/2006/relationships/printerSettings" Target="../printerSettings/printerSettings132.bin"/><Relationship Id="rId27" Type="http://schemas.openxmlformats.org/officeDocument/2006/relationships/printerSettings" Target="../printerSettings/printerSettings13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5.bin"/><Relationship Id="rId13" Type="http://schemas.openxmlformats.org/officeDocument/2006/relationships/printerSettings" Target="../printerSettings/printerSettings150.bin"/><Relationship Id="rId18" Type="http://schemas.openxmlformats.org/officeDocument/2006/relationships/printerSettings" Target="../printerSettings/printerSettings155.bin"/><Relationship Id="rId26" Type="http://schemas.openxmlformats.org/officeDocument/2006/relationships/printerSettings" Target="../printerSettings/printerSettings163.bin"/><Relationship Id="rId3" Type="http://schemas.openxmlformats.org/officeDocument/2006/relationships/printerSettings" Target="../printerSettings/printerSettings140.bin"/><Relationship Id="rId21" Type="http://schemas.openxmlformats.org/officeDocument/2006/relationships/printerSettings" Target="../printerSettings/printerSettings158.bin"/><Relationship Id="rId7" Type="http://schemas.openxmlformats.org/officeDocument/2006/relationships/printerSettings" Target="../printerSettings/printerSettings144.bin"/><Relationship Id="rId12" Type="http://schemas.openxmlformats.org/officeDocument/2006/relationships/printerSettings" Target="../printerSettings/printerSettings149.bin"/><Relationship Id="rId17" Type="http://schemas.openxmlformats.org/officeDocument/2006/relationships/printerSettings" Target="../printerSettings/printerSettings154.bin"/><Relationship Id="rId25" Type="http://schemas.openxmlformats.org/officeDocument/2006/relationships/printerSettings" Target="../printerSettings/printerSettings162.bin"/><Relationship Id="rId2" Type="http://schemas.openxmlformats.org/officeDocument/2006/relationships/printerSettings" Target="../printerSettings/printerSettings139.bin"/><Relationship Id="rId16" Type="http://schemas.openxmlformats.org/officeDocument/2006/relationships/printerSettings" Target="../printerSettings/printerSettings153.bin"/><Relationship Id="rId20" Type="http://schemas.openxmlformats.org/officeDocument/2006/relationships/printerSettings" Target="../printerSettings/printerSettings157.bin"/><Relationship Id="rId29" Type="http://schemas.openxmlformats.org/officeDocument/2006/relationships/drawing" Target="../drawings/drawing4.xml"/><Relationship Id="rId1" Type="http://schemas.openxmlformats.org/officeDocument/2006/relationships/printerSettings" Target="../printerSettings/printerSettings138.bin"/><Relationship Id="rId6" Type="http://schemas.openxmlformats.org/officeDocument/2006/relationships/printerSettings" Target="../printerSettings/printerSettings143.bin"/><Relationship Id="rId11" Type="http://schemas.openxmlformats.org/officeDocument/2006/relationships/printerSettings" Target="../printerSettings/printerSettings148.bin"/><Relationship Id="rId24" Type="http://schemas.openxmlformats.org/officeDocument/2006/relationships/printerSettings" Target="../printerSettings/printerSettings161.bin"/><Relationship Id="rId5" Type="http://schemas.openxmlformats.org/officeDocument/2006/relationships/printerSettings" Target="../printerSettings/printerSettings142.bin"/><Relationship Id="rId15" Type="http://schemas.openxmlformats.org/officeDocument/2006/relationships/printerSettings" Target="../printerSettings/printerSettings152.bin"/><Relationship Id="rId23" Type="http://schemas.openxmlformats.org/officeDocument/2006/relationships/printerSettings" Target="../printerSettings/printerSettings160.bin"/><Relationship Id="rId28" Type="http://schemas.openxmlformats.org/officeDocument/2006/relationships/printerSettings" Target="../printerSettings/printerSettings165.bin"/><Relationship Id="rId10" Type="http://schemas.openxmlformats.org/officeDocument/2006/relationships/printerSettings" Target="../printerSettings/printerSettings147.bin"/><Relationship Id="rId19" Type="http://schemas.openxmlformats.org/officeDocument/2006/relationships/printerSettings" Target="../printerSettings/printerSettings156.bin"/><Relationship Id="rId4" Type="http://schemas.openxmlformats.org/officeDocument/2006/relationships/printerSettings" Target="../printerSettings/printerSettings141.bin"/><Relationship Id="rId9" Type="http://schemas.openxmlformats.org/officeDocument/2006/relationships/printerSettings" Target="../printerSettings/printerSettings146.bin"/><Relationship Id="rId14" Type="http://schemas.openxmlformats.org/officeDocument/2006/relationships/printerSettings" Target="../printerSettings/printerSettings151.bin"/><Relationship Id="rId22" Type="http://schemas.openxmlformats.org/officeDocument/2006/relationships/printerSettings" Target="../printerSettings/printerSettings159.bin"/><Relationship Id="rId27" Type="http://schemas.openxmlformats.org/officeDocument/2006/relationships/printerSettings" Target="../printerSettings/printerSettings16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3.bin"/><Relationship Id="rId13" Type="http://schemas.openxmlformats.org/officeDocument/2006/relationships/printerSettings" Target="../printerSettings/printerSettings178.bin"/><Relationship Id="rId18" Type="http://schemas.openxmlformats.org/officeDocument/2006/relationships/printerSettings" Target="../printerSettings/printerSettings183.bin"/><Relationship Id="rId26" Type="http://schemas.openxmlformats.org/officeDocument/2006/relationships/printerSettings" Target="../printerSettings/printerSettings191.bin"/><Relationship Id="rId3" Type="http://schemas.openxmlformats.org/officeDocument/2006/relationships/printerSettings" Target="../printerSettings/printerSettings168.bin"/><Relationship Id="rId21" Type="http://schemas.openxmlformats.org/officeDocument/2006/relationships/printerSettings" Target="../printerSettings/printerSettings186.bin"/><Relationship Id="rId7" Type="http://schemas.openxmlformats.org/officeDocument/2006/relationships/printerSettings" Target="../printerSettings/printerSettings172.bin"/><Relationship Id="rId12" Type="http://schemas.openxmlformats.org/officeDocument/2006/relationships/printerSettings" Target="../printerSettings/printerSettings177.bin"/><Relationship Id="rId17" Type="http://schemas.openxmlformats.org/officeDocument/2006/relationships/printerSettings" Target="../printerSettings/printerSettings182.bin"/><Relationship Id="rId25" Type="http://schemas.openxmlformats.org/officeDocument/2006/relationships/printerSettings" Target="../printerSettings/printerSettings190.bin"/><Relationship Id="rId2" Type="http://schemas.openxmlformats.org/officeDocument/2006/relationships/printerSettings" Target="../printerSettings/printerSettings167.bin"/><Relationship Id="rId16" Type="http://schemas.openxmlformats.org/officeDocument/2006/relationships/printerSettings" Target="../printerSettings/printerSettings181.bin"/><Relationship Id="rId20" Type="http://schemas.openxmlformats.org/officeDocument/2006/relationships/printerSettings" Target="../printerSettings/printerSettings185.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11" Type="http://schemas.openxmlformats.org/officeDocument/2006/relationships/printerSettings" Target="../printerSettings/printerSettings176.bin"/><Relationship Id="rId24" Type="http://schemas.openxmlformats.org/officeDocument/2006/relationships/printerSettings" Target="../printerSettings/printerSettings189.bin"/><Relationship Id="rId5" Type="http://schemas.openxmlformats.org/officeDocument/2006/relationships/printerSettings" Target="../printerSettings/printerSettings170.bin"/><Relationship Id="rId15" Type="http://schemas.openxmlformats.org/officeDocument/2006/relationships/printerSettings" Target="../printerSettings/printerSettings180.bin"/><Relationship Id="rId23" Type="http://schemas.openxmlformats.org/officeDocument/2006/relationships/printerSettings" Target="../printerSettings/printerSettings188.bin"/><Relationship Id="rId10" Type="http://schemas.openxmlformats.org/officeDocument/2006/relationships/printerSettings" Target="../printerSettings/printerSettings175.bin"/><Relationship Id="rId19" Type="http://schemas.openxmlformats.org/officeDocument/2006/relationships/printerSettings" Target="../printerSettings/printerSettings184.bin"/><Relationship Id="rId4" Type="http://schemas.openxmlformats.org/officeDocument/2006/relationships/printerSettings" Target="../printerSettings/printerSettings169.bin"/><Relationship Id="rId9" Type="http://schemas.openxmlformats.org/officeDocument/2006/relationships/printerSettings" Target="../printerSettings/printerSettings174.bin"/><Relationship Id="rId14" Type="http://schemas.openxmlformats.org/officeDocument/2006/relationships/printerSettings" Target="../printerSettings/printerSettings179.bin"/><Relationship Id="rId22" Type="http://schemas.openxmlformats.org/officeDocument/2006/relationships/printerSettings" Target="../printerSettings/printerSettings187.bin"/><Relationship Id="rId27" Type="http://schemas.openxmlformats.org/officeDocument/2006/relationships/printerSettings" Target="../printerSettings/printerSettings19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0.bin"/><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printerSettings" Target="../printerSettings/printerSettings218.bin"/><Relationship Id="rId3" Type="http://schemas.openxmlformats.org/officeDocument/2006/relationships/printerSettings" Target="../printerSettings/printerSettings195.bin"/><Relationship Id="rId21" Type="http://schemas.openxmlformats.org/officeDocument/2006/relationships/printerSettings" Target="../printerSettings/printerSettings213.bin"/><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printerSettings" Target="../printerSettings/printerSettings217.bin"/><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drawing" Target="../drawings/drawing5.xm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printerSettings" Target="../printerSettings/printerSettings216.bin"/><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printerSettings" Target="../printerSettings/printerSettings215.bin"/><Relationship Id="rId28" Type="http://schemas.openxmlformats.org/officeDocument/2006/relationships/printerSettings" Target="../printerSettings/printerSettings220.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printerSettings" Target="../printerSettings/printerSettings214.bin"/><Relationship Id="rId27" Type="http://schemas.openxmlformats.org/officeDocument/2006/relationships/printerSettings" Target="../printerSettings/printerSettings21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8.bin"/><Relationship Id="rId13" Type="http://schemas.openxmlformats.org/officeDocument/2006/relationships/printerSettings" Target="../printerSettings/printerSettings233.bin"/><Relationship Id="rId18" Type="http://schemas.openxmlformats.org/officeDocument/2006/relationships/printerSettings" Target="../printerSettings/printerSettings238.bin"/><Relationship Id="rId26" Type="http://schemas.openxmlformats.org/officeDocument/2006/relationships/printerSettings" Target="../printerSettings/printerSettings246.bin"/><Relationship Id="rId3" Type="http://schemas.openxmlformats.org/officeDocument/2006/relationships/printerSettings" Target="../printerSettings/printerSettings223.bin"/><Relationship Id="rId21" Type="http://schemas.openxmlformats.org/officeDocument/2006/relationships/printerSettings" Target="../printerSettings/printerSettings241.bin"/><Relationship Id="rId7" Type="http://schemas.openxmlformats.org/officeDocument/2006/relationships/printerSettings" Target="../printerSettings/printerSettings227.bin"/><Relationship Id="rId12" Type="http://schemas.openxmlformats.org/officeDocument/2006/relationships/printerSettings" Target="../printerSettings/printerSettings232.bin"/><Relationship Id="rId17" Type="http://schemas.openxmlformats.org/officeDocument/2006/relationships/printerSettings" Target="../printerSettings/printerSettings237.bin"/><Relationship Id="rId25" Type="http://schemas.openxmlformats.org/officeDocument/2006/relationships/printerSettings" Target="../printerSettings/printerSettings245.bin"/><Relationship Id="rId2" Type="http://schemas.openxmlformats.org/officeDocument/2006/relationships/printerSettings" Target="../printerSettings/printerSettings222.bin"/><Relationship Id="rId16" Type="http://schemas.openxmlformats.org/officeDocument/2006/relationships/printerSettings" Target="../printerSettings/printerSettings236.bin"/><Relationship Id="rId20" Type="http://schemas.openxmlformats.org/officeDocument/2006/relationships/printerSettings" Target="../printerSettings/printerSettings240.bin"/><Relationship Id="rId29" Type="http://schemas.openxmlformats.org/officeDocument/2006/relationships/drawing" Target="../drawings/drawing6.xml"/><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1.bin"/><Relationship Id="rId24" Type="http://schemas.openxmlformats.org/officeDocument/2006/relationships/printerSettings" Target="../printerSettings/printerSettings244.bin"/><Relationship Id="rId5" Type="http://schemas.openxmlformats.org/officeDocument/2006/relationships/printerSettings" Target="../printerSettings/printerSettings225.bin"/><Relationship Id="rId15" Type="http://schemas.openxmlformats.org/officeDocument/2006/relationships/printerSettings" Target="../printerSettings/printerSettings235.bin"/><Relationship Id="rId23" Type="http://schemas.openxmlformats.org/officeDocument/2006/relationships/printerSettings" Target="../printerSettings/printerSettings243.bin"/><Relationship Id="rId28" Type="http://schemas.openxmlformats.org/officeDocument/2006/relationships/printerSettings" Target="../printerSettings/printerSettings248.bin"/><Relationship Id="rId10" Type="http://schemas.openxmlformats.org/officeDocument/2006/relationships/printerSettings" Target="../printerSettings/printerSettings230.bin"/><Relationship Id="rId19" Type="http://schemas.openxmlformats.org/officeDocument/2006/relationships/printerSettings" Target="../printerSettings/printerSettings239.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 Id="rId14" Type="http://schemas.openxmlformats.org/officeDocument/2006/relationships/printerSettings" Target="../printerSettings/printerSettings234.bin"/><Relationship Id="rId22" Type="http://schemas.openxmlformats.org/officeDocument/2006/relationships/printerSettings" Target="../printerSettings/printerSettings242.bin"/><Relationship Id="rId27" Type="http://schemas.openxmlformats.org/officeDocument/2006/relationships/printerSettings" Target="../printerSettings/printerSettings2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F18"/>
  <sheetViews>
    <sheetView showGridLines="0" showRuler="0" view="pageBreakPreview" zoomScaleNormal="100" zoomScaleSheetLayoutView="100" workbookViewId="0">
      <selection activeCell="H23" sqref="H23"/>
    </sheetView>
  </sheetViews>
  <sheetFormatPr defaultColWidth="9" defaultRowHeight="16.5"/>
  <cols>
    <col min="1" max="1" width="3.5" style="292" customWidth="1"/>
    <col min="2" max="2" width="18" style="300" customWidth="1"/>
    <col min="3" max="3" width="6.625" style="300" customWidth="1"/>
    <col min="4" max="4" width="43.75" style="300" customWidth="1"/>
    <col min="5" max="5" width="11" style="300" customWidth="1"/>
    <col min="6" max="6" width="9" style="300"/>
    <col min="7" max="16384" width="9" style="294"/>
  </cols>
  <sheetData>
    <row r="1" spans="1:6">
      <c r="B1" s="293"/>
      <c r="C1" s="293"/>
      <c r="D1" s="293"/>
      <c r="E1" s="293"/>
      <c r="F1" s="293"/>
    </row>
    <row r="2" spans="1:6" ht="18.75">
      <c r="A2" s="565" t="s">
        <v>149</v>
      </c>
      <c r="B2" s="565"/>
      <c r="C2" s="565"/>
      <c r="D2" s="565"/>
      <c r="E2" s="565"/>
      <c r="F2" s="565"/>
    </row>
    <row r="3" spans="1:6">
      <c r="A3" s="569" t="s">
        <v>159</v>
      </c>
      <c r="B3" s="569"/>
      <c r="C3" s="569"/>
      <c r="D3" s="569"/>
      <c r="E3" s="569"/>
      <c r="F3" s="569"/>
    </row>
    <row r="4" spans="1:6">
      <c r="B4" s="296"/>
      <c r="C4" s="296"/>
      <c r="D4" s="296"/>
      <c r="E4" s="296"/>
      <c r="F4" s="296"/>
    </row>
    <row r="5" spans="1:6" ht="36" customHeight="1">
      <c r="A5" s="297">
        <v>1</v>
      </c>
      <c r="B5" s="298" t="s">
        <v>148</v>
      </c>
      <c r="C5" s="566" t="s">
        <v>476</v>
      </c>
      <c r="D5" s="567"/>
      <c r="E5" s="567"/>
      <c r="F5" s="568"/>
    </row>
    <row r="6" spans="1:6">
      <c r="A6" s="295"/>
      <c r="B6" s="299"/>
    </row>
    <row r="7" spans="1:6" ht="24.95" customHeight="1">
      <c r="A7" s="295">
        <v>2</v>
      </c>
      <c r="B7" s="299" t="s">
        <v>151</v>
      </c>
      <c r="C7" s="572" t="s">
        <v>477</v>
      </c>
      <c r="D7" s="573"/>
      <c r="E7" s="573"/>
      <c r="F7" s="574"/>
    </row>
    <row r="8" spans="1:6">
      <c r="A8" s="295"/>
      <c r="B8" s="299"/>
    </row>
    <row r="9" spans="1:6" ht="24.95" customHeight="1">
      <c r="A9" s="295">
        <v>3</v>
      </c>
      <c r="B9" s="299" t="s">
        <v>150</v>
      </c>
      <c r="C9" s="572" t="s">
        <v>478</v>
      </c>
      <c r="D9" s="573"/>
      <c r="E9" s="573"/>
      <c r="F9" s="574"/>
    </row>
    <row r="10" spans="1:6">
      <c r="A10" s="295"/>
      <c r="B10" s="299"/>
    </row>
    <row r="11" spans="1:6" ht="24.95" hidden="1" customHeight="1">
      <c r="A11" s="295">
        <v>4</v>
      </c>
      <c r="B11" s="299" t="s">
        <v>152</v>
      </c>
      <c r="C11" s="572" t="s">
        <v>314</v>
      </c>
      <c r="D11" s="573"/>
      <c r="E11" s="573"/>
      <c r="F11" s="574"/>
    </row>
    <row r="12" spans="1:6" ht="24.95" hidden="1" customHeight="1">
      <c r="A12" s="295">
        <v>5</v>
      </c>
      <c r="B12" s="299" t="s">
        <v>155</v>
      </c>
      <c r="C12" s="575">
        <v>6615</v>
      </c>
      <c r="D12" s="573"/>
      <c r="E12" s="573"/>
      <c r="F12" s="574"/>
    </row>
    <row r="13" spans="1:6">
      <c r="A13" s="295"/>
      <c r="B13" s="299"/>
    </row>
    <row r="14" spans="1:6" ht="24.95" customHeight="1">
      <c r="A14" s="295">
        <v>6</v>
      </c>
      <c r="B14" s="299" t="s">
        <v>153</v>
      </c>
      <c r="C14" s="570" t="s">
        <v>158</v>
      </c>
      <c r="D14" s="571"/>
      <c r="E14" s="301" t="s">
        <v>154</v>
      </c>
    </row>
    <row r="15" spans="1:6" ht="20.100000000000001" customHeight="1">
      <c r="C15" s="302"/>
      <c r="D15" s="303"/>
      <c r="E15" s="304"/>
    </row>
    <row r="16" spans="1:6" ht="20.100000000000001" customHeight="1">
      <c r="C16" s="305"/>
      <c r="D16" s="306"/>
      <c r="E16" s="307"/>
    </row>
    <row r="17" spans="3:5" ht="20.100000000000001" customHeight="1">
      <c r="C17" s="305"/>
      <c r="D17" s="306"/>
      <c r="E17" s="307"/>
    </row>
    <row r="18" spans="3:5" ht="20.100000000000001" customHeight="1">
      <c r="C18" s="308"/>
      <c r="D18" s="309"/>
      <c r="E18" s="310"/>
    </row>
  </sheetData>
  <sheetProtection selectLockedCells="1" selectUnlockedCells="1"/>
  <customSheetViews>
    <customSheetView guid="{6167D39F-8E2F-4CD1-888C-E1DCB300434D}" scale="110" showPageBreaks="1" showGridLines="0" hiddenRows="1" state="hidden" view="pageBreakPreview" showRuler="0">
      <selection activeCell="J9" sqref="J9"/>
      <pageMargins left="0.5" right="0.5" top="1" bottom="1" header="0.5" footer="0.5"/>
      <pageSetup orientation="portrait" r:id="rId1"/>
      <headerFooter alignWithMargins="0"/>
    </customSheetView>
    <customSheetView guid="{483DCDBB-D1CA-4B11-85F4-FA65A96DCE29}" scale="75" showPageBreaks="1" showGridLines="0" hiddenRows="1" state="hidden" view="pageBreakPreview" showRuler="0">
      <selection activeCell="D26" sqref="D26"/>
      <pageMargins left="0.5" right="0.5" top="1" bottom="1" header="0.5" footer="0.5"/>
      <pageSetup orientation="portrait" r:id="rId2"/>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3"/>
      <headerFooter alignWithMargins="0"/>
    </customSheetView>
    <customSheetView guid="{5C772B04-11E1-4A74-9F43-9A74EF38E5E2}" scale="75" showPageBreaks="1" showGridLines="0" hiddenRows="1" state="hidden" view="pageBreakPreview" showRuler="0">
      <selection activeCell="C13" sqref="C13"/>
      <pageMargins left="0.5" right="0.5" top="1" bottom="1" header="0.5" footer="0.5"/>
      <pageSetup orientation="portrait" r:id="rId4"/>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5"/>
      <headerFooter alignWithMargins="0"/>
    </customSheetView>
    <customSheetView guid="{D545044E-B7FF-408B-A291-2187C526EC3D}" scale="75" showPageBreaks="1" showGridLines="0" hiddenRows="1" state="hidden" view="pageBreakPreview" showRuler="0">
      <selection activeCell="D16" sqref="D16"/>
      <pageMargins left="0.5" right="0.5" top="1" bottom="1" header="0.5" footer="0.5"/>
      <pageSetup orientation="portrait" r:id="rId6"/>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7"/>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8"/>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9"/>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10"/>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11"/>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12"/>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3"/>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4"/>
      <headerFooter alignWithMargins="0"/>
    </customSheetView>
    <customSheetView guid="{C39F923C-6CD3-45D8-86F8-6C4D806DDD7E}" showGridLines="0" hiddenRows="1" state="hidden">
      <selection activeCell="D22" sqref="D22"/>
      <pageMargins left="0.5" right="0.5" top="1" bottom="1" header="0.5" footer="0.5"/>
      <pageSetup orientation="portrait" r:id="rId15"/>
      <headerFooter alignWithMargins="0"/>
    </customSheetView>
    <customSheetView guid="{B1277D53-29D6-4226-81E2-084FB62977B6}" showGridLines="0" hiddenRows="1" state="hidden">
      <selection activeCell="I14" sqref="I14"/>
      <pageMargins left="0.75" right="0.75" top="1" bottom="1" header="0.5" footer="0.5"/>
      <pageSetup orientation="portrait" r:id="rId16"/>
      <headerFooter alignWithMargins="0"/>
    </customSheetView>
    <customSheetView guid="{58D82F59-8CF6-455F-B9F4-081499FDF243}" showGridLines="0" hiddenRows="1" state="hidden">
      <selection activeCell="I14" sqref="I14"/>
      <pageMargins left="0.75" right="0.75" top="1" bottom="1" header="0.5" footer="0.5"/>
      <pageSetup orientation="portrait" r:id="rId17"/>
      <headerFooter alignWithMargins="0"/>
    </customSheetView>
    <customSheetView guid="{696D9240-6693-44E8-B9A4-2BFADD101EE2}" showGridLines="0" hiddenRows="1" state="hidden">
      <selection activeCell="C9" sqref="C9:F9"/>
      <pageMargins left="0.75" right="0.75" top="1" bottom="1" header="0.5" footer="0.5"/>
      <pageSetup orientation="portrait" r:id="rId18"/>
      <headerFooter alignWithMargins="0"/>
    </customSheetView>
    <customSheetView guid="{B0EE7D76-5806-4718-BDAD-3A3EA691E5E4}" showGridLines="0" hiddenRows="1" state="hidden">
      <selection activeCell="I14" sqref="I14"/>
      <pageMargins left="0.75" right="0.75" top="1" bottom="1" header="0.5" footer="0.5"/>
      <pageSetup orientation="portrait" r:id="rId19"/>
      <headerFooter alignWithMargins="0"/>
    </customSheetView>
    <customSheetView guid="{E95B21C1-D936-4435-AF6F-90CF0B6A7506}" showGridLines="0" hiddenRows="1" state="hidden">
      <selection activeCell="C7" sqref="C7:F7"/>
      <pageMargins left="0.75" right="0.75" top="1" bottom="1" header="0.5" footer="0.5"/>
      <pageSetup orientation="portrait" r:id="rId20"/>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21"/>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22"/>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23"/>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24"/>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25"/>
      <headerFooter alignWithMargins="0"/>
    </customSheetView>
    <customSheetView guid="{2AB34651-5913-42F9-BF39-AE938578D1AF}" scale="110" showPageBreaks="1" showGridLines="0" hiddenRows="1" state="hidden" view="pageBreakPreview" showRuler="0">
      <selection activeCell="J9" sqref="J9"/>
      <pageMargins left="0.5" right="0.5" top="1" bottom="1" header="0.5" footer="0.5"/>
      <pageSetup orientation="portrait" r:id="rId26"/>
      <headerFooter alignWithMargins="0"/>
    </customSheetView>
  </customSheetViews>
  <mergeCells count="8">
    <mergeCell ref="A2:F2"/>
    <mergeCell ref="C5:F5"/>
    <mergeCell ref="A3:F3"/>
    <mergeCell ref="C14:D14"/>
    <mergeCell ref="C11:F11"/>
    <mergeCell ref="C12:F12"/>
    <mergeCell ref="C9:F9"/>
    <mergeCell ref="C7:F7"/>
  </mergeCells>
  <phoneticPr fontId="31" type="noConversion"/>
  <pageMargins left="0.5" right="0.5" top="1" bottom="1" header="0.5" footer="0.5"/>
  <pageSetup orientation="portrait" r:id="rId27"/>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6.5"/>
  <cols>
    <col min="1" max="1" width="10.375" style="32" customWidth="1"/>
    <col min="2" max="2" width="50.125" style="32" customWidth="1"/>
    <col min="3" max="3" width="21.375" style="32" customWidth="1"/>
    <col min="4" max="4" width="20.5" style="32" customWidth="1"/>
    <col min="5" max="5" width="20" style="32" customWidth="1"/>
    <col min="6" max="8" width="10" style="29" customWidth="1"/>
    <col min="9" max="9" width="10" style="214" customWidth="1"/>
    <col min="10" max="10" width="12.625" style="214" customWidth="1"/>
    <col min="11" max="11" width="15" style="214" customWidth="1"/>
    <col min="12" max="17" width="10" style="214" customWidth="1"/>
    <col min="18" max="16384" width="10" style="29"/>
  </cols>
  <sheetData>
    <row r="1" spans="1:11" ht="18" customHeight="1">
      <c r="A1" s="53" t="str">
        <f>Cover!B3</f>
        <v>Specification No.: CC/NT/W-MISC/DOM/A06/26/08429</v>
      </c>
      <c r="B1" s="54"/>
      <c r="C1" s="55"/>
      <c r="D1" s="55"/>
      <c r="E1" s="5" t="s">
        <v>175</v>
      </c>
    </row>
    <row r="2" spans="1:11" ht="15" customHeight="1">
      <c r="A2" s="2"/>
      <c r="B2" s="7"/>
      <c r="C2" s="3"/>
      <c r="D2" s="3"/>
      <c r="E2" s="1"/>
      <c r="F2" s="1"/>
    </row>
    <row r="3" spans="1:11" ht="39.950000000000003" customHeight="1">
      <c r="A3" s="626" t="str">
        <f>Cover!$B$2</f>
        <v xml:space="preserve">Package P01 for Development of Pole Structures for 765 kV D/C Transmission Lines.
</v>
      </c>
      <c r="B3" s="626"/>
      <c r="C3" s="626"/>
      <c r="D3" s="626"/>
      <c r="E3" s="626"/>
    </row>
    <row r="4" spans="1:11" ht="21.95" customHeight="1">
      <c r="A4" s="638" t="s">
        <v>233</v>
      </c>
      <c r="B4" s="638"/>
      <c r="C4" s="638"/>
      <c r="D4" s="638"/>
      <c r="E4" s="638"/>
    </row>
    <row r="5" spans="1:11" ht="12" customHeight="1">
      <c r="A5" s="35"/>
      <c r="B5" s="30"/>
      <c r="C5" s="30"/>
      <c r="D5" s="30"/>
      <c r="E5" s="30"/>
    </row>
    <row r="6" spans="1:11" ht="18" customHeight="1">
      <c r="A6" s="22" t="str">
        <f>'Sch-1'!A6</f>
        <v>Bidder’s Name and Address</v>
      </c>
      <c r="D6" s="58" t="s">
        <v>213</v>
      </c>
    </row>
    <row r="7" spans="1:11" ht="18" customHeight="1">
      <c r="A7" s="192" t="str">
        <f>'Sch-1'!A7</f>
        <v>Bidder as Individual Firm</v>
      </c>
      <c r="D7" s="59" t="s">
        <v>215</v>
      </c>
    </row>
    <row r="8" spans="1:11" ht="18" customHeight="1">
      <c r="A8" s="33" t="s">
        <v>231</v>
      </c>
      <c r="B8" s="664" t="str">
        <f>IF('Sch-1'!C8=0, "", 'Sch-1'!C8)</f>
        <v/>
      </c>
      <c r="C8" s="664"/>
      <c r="D8" s="59" t="s">
        <v>217</v>
      </c>
    </row>
    <row r="9" spans="1:11" ht="18" customHeight="1">
      <c r="A9" s="33" t="s">
        <v>232</v>
      </c>
      <c r="B9" s="664" t="str">
        <f>IF('Sch-1'!C9=0, "", 'Sch-1'!C9)</f>
        <v/>
      </c>
      <c r="C9" s="664"/>
      <c r="D9" s="59" t="s">
        <v>218</v>
      </c>
    </row>
    <row r="10" spans="1:11" ht="18" customHeight="1">
      <c r="A10" s="34"/>
      <c r="B10" s="664" t="str">
        <f>IF('Sch-1'!C10=0, "", 'Sch-1'!C10)</f>
        <v/>
      </c>
      <c r="C10" s="664"/>
      <c r="D10" s="59" t="s">
        <v>219</v>
      </c>
    </row>
    <row r="11" spans="1:11" ht="18" customHeight="1">
      <c r="A11" s="34"/>
      <c r="B11" s="664" t="str">
        <f>IF('Sch-1'!C11=0, "", 'Sch-1'!C11)</f>
        <v/>
      </c>
      <c r="C11" s="664"/>
      <c r="D11" s="59" t="s">
        <v>220</v>
      </c>
    </row>
    <row r="12" spans="1:11" ht="15" customHeight="1"/>
    <row r="13" spans="1:11" ht="21.95" customHeight="1">
      <c r="A13" s="68" t="s">
        <v>199</v>
      </c>
      <c r="B13" s="633" t="s">
        <v>200</v>
      </c>
      <c r="C13" s="634"/>
      <c r="D13" s="627" t="s">
        <v>201</v>
      </c>
      <c r="E13" s="628"/>
      <c r="K13" s="214" t="s">
        <v>129</v>
      </c>
    </row>
    <row r="14" spans="1:11" ht="18" customHeight="1">
      <c r="A14" s="36" t="s">
        <v>202</v>
      </c>
      <c r="B14" s="631" t="s">
        <v>203</v>
      </c>
      <c r="C14" s="632"/>
      <c r="D14" s="661" t="e">
        <f>ROUND('Sch-1 Dis'!G19*C16,0)</f>
        <v>#REF!</v>
      </c>
      <c r="E14" s="662"/>
      <c r="J14" s="214" t="s">
        <v>117</v>
      </c>
      <c r="K14" s="214" t="e">
        <f>ROUND('Sch-1'!#REF!*C16,0)</f>
        <v>#REF!</v>
      </c>
    </row>
    <row r="15" spans="1:11" ht="57.95" customHeight="1">
      <c r="A15" s="37"/>
      <c r="B15" s="654" t="s">
        <v>266</v>
      </c>
      <c r="C15" s="654"/>
      <c r="D15" s="663"/>
      <c r="E15" s="663"/>
    </row>
    <row r="16" spans="1:11" ht="18" customHeight="1">
      <c r="A16" s="37"/>
      <c r="B16" s="38" t="s">
        <v>234</v>
      </c>
      <c r="C16" s="359" t="e">
        <f>'Sch-4'!#REF!</f>
        <v>#REF!</v>
      </c>
      <c r="D16" s="663"/>
      <c r="E16" s="663"/>
    </row>
    <row r="17" spans="1:11" ht="18" customHeight="1">
      <c r="A17" s="36" t="s">
        <v>204</v>
      </c>
      <c r="B17" s="39" t="s">
        <v>260</v>
      </c>
      <c r="C17" s="39"/>
      <c r="D17" s="665" t="e">
        <f>(C19+C20)*C21</f>
        <v>#REF!</v>
      </c>
      <c r="E17" s="665"/>
      <c r="J17" s="214" t="s">
        <v>130</v>
      </c>
      <c r="K17" s="215" t="e">
        <f>D17</f>
        <v>#REF!</v>
      </c>
    </row>
    <row r="18" spans="1:11" ht="57.95" customHeight="1">
      <c r="A18" s="37"/>
      <c r="B18" s="654" t="s">
        <v>264</v>
      </c>
      <c r="C18" s="654"/>
      <c r="D18" s="655"/>
      <c r="E18" s="656"/>
    </row>
    <row r="19" spans="1:11" ht="18" customHeight="1">
      <c r="A19" s="37"/>
      <c r="B19" s="38" t="s">
        <v>176</v>
      </c>
      <c r="C19" s="360" t="e">
        <f>'Sch-4'!#REF!*(1-'Sch-1'!T15)</f>
        <v>#REF!</v>
      </c>
      <c r="D19" s="657"/>
      <c r="E19" s="658"/>
    </row>
    <row r="20" spans="1:11" ht="18" customHeight="1">
      <c r="A20" s="37"/>
      <c r="B20" s="38"/>
      <c r="C20" s="360" t="e">
        <f>C19*C16</f>
        <v>#REF!</v>
      </c>
      <c r="D20" s="657"/>
      <c r="E20" s="658"/>
    </row>
    <row r="21" spans="1:11" ht="18" customHeight="1">
      <c r="A21" s="37"/>
      <c r="B21" s="38" t="s">
        <v>262</v>
      </c>
      <c r="C21" s="359" t="e">
        <f>'Sch-4'!#REF!</f>
        <v>#REF!</v>
      </c>
      <c r="D21" s="659"/>
      <c r="E21" s="660"/>
    </row>
    <row r="22" spans="1:11" ht="18" customHeight="1">
      <c r="A22" s="36" t="s">
        <v>205</v>
      </c>
      <c r="B22" s="39" t="s">
        <v>261</v>
      </c>
      <c r="C22" s="39"/>
      <c r="D22" s="661" t="e">
        <f>(C24+C25)*C26</f>
        <v>#REF!</v>
      </c>
      <c r="E22" s="662"/>
      <c r="J22" s="214" t="s">
        <v>131</v>
      </c>
      <c r="K22" s="214" t="e">
        <f>D22</f>
        <v>#REF!</v>
      </c>
    </row>
    <row r="23" spans="1:11" ht="57.95" customHeight="1">
      <c r="A23" s="37"/>
      <c r="B23" s="654" t="s">
        <v>263</v>
      </c>
      <c r="C23" s="654"/>
      <c r="D23" s="655"/>
      <c r="E23" s="656"/>
    </row>
    <row r="24" spans="1:11" ht="25.5" customHeight="1">
      <c r="A24" s="37"/>
      <c r="B24" s="38" t="s">
        <v>330</v>
      </c>
      <c r="C24" s="373" t="e">
        <f>'Sch-1 Dis'!G19-C19</f>
        <v>#REF!</v>
      </c>
      <c r="D24" s="657"/>
      <c r="E24" s="658"/>
    </row>
    <row r="25" spans="1:11" ht="21.75" customHeight="1">
      <c r="A25" s="37"/>
      <c r="B25" s="38" t="s">
        <v>333</v>
      </c>
      <c r="C25" s="38" t="e">
        <f>C24*C16</f>
        <v>#REF!</v>
      </c>
      <c r="D25" s="657"/>
      <c r="E25" s="658"/>
    </row>
    <row r="26" spans="1:11" ht="18" customHeight="1">
      <c r="A26" s="37"/>
      <c r="B26" s="38" t="s">
        <v>141</v>
      </c>
      <c r="C26" s="359" t="e">
        <f>'Sch-4'!#REF!</f>
        <v>#REF!</v>
      </c>
      <c r="D26" s="659"/>
      <c r="E26" s="660"/>
    </row>
    <row r="27" spans="1:11" ht="18" customHeight="1">
      <c r="A27" s="36" t="s">
        <v>206</v>
      </c>
      <c r="B27" s="39" t="s">
        <v>255</v>
      </c>
      <c r="C27" s="39"/>
      <c r="D27" s="650" t="e">
        <f>'Sch-4'!#REF!</f>
        <v>#REF!</v>
      </c>
      <c r="E27" s="650"/>
    </row>
    <row r="28" spans="1:11" ht="51.75" customHeight="1">
      <c r="A28" s="37"/>
      <c r="B28" s="654" t="s">
        <v>265</v>
      </c>
      <c r="C28" s="654"/>
      <c r="D28" s="653" t="s">
        <v>317</v>
      </c>
      <c r="E28" s="653"/>
    </row>
    <row r="29" spans="1:11" ht="39" customHeight="1">
      <c r="A29" s="40"/>
      <c r="B29" s="38"/>
      <c r="C29" s="333" t="s">
        <v>318</v>
      </c>
      <c r="D29" s="653"/>
      <c r="E29" s="653"/>
    </row>
    <row r="30" spans="1:11" ht="18" customHeight="1">
      <c r="A30" s="36" t="s">
        <v>209</v>
      </c>
      <c r="B30" s="39" t="s">
        <v>256</v>
      </c>
      <c r="C30" s="39"/>
      <c r="D30" s="650" t="e">
        <f>'Sch-4'!#REF!</f>
        <v>#REF!</v>
      </c>
      <c r="E30" s="650"/>
    </row>
    <row r="31" spans="1:11" ht="50.1" customHeight="1">
      <c r="A31" s="37"/>
      <c r="B31" s="654" t="s">
        <v>265</v>
      </c>
      <c r="C31" s="654"/>
      <c r="D31" s="653" t="s">
        <v>317</v>
      </c>
      <c r="E31" s="653"/>
    </row>
    <row r="32" spans="1:11" ht="30" customHeight="1">
      <c r="A32" s="40"/>
      <c r="B32" s="38"/>
      <c r="C32" s="333" t="s">
        <v>319</v>
      </c>
      <c r="D32" s="653"/>
      <c r="E32" s="653"/>
    </row>
    <row r="33" spans="1:6" ht="18" customHeight="1">
      <c r="A33" s="36" t="s">
        <v>211</v>
      </c>
      <c r="B33" s="39" t="s">
        <v>207</v>
      </c>
      <c r="C33" s="39"/>
      <c r="D33" s="650" t="e">
        <f>'Sch-4'!#REF!</f>
        <v>#REF!</v>
      </c>
      <c r="E33" s="650"/>
    </row>
    <row r="34" spans="1:6" ht="60" customHeight="1">
      <c r="A34" s="37"/>
      <c r="B34" s="651" t="s">
        <v>267</v>
      </c>
      <c r="C34" s="652"/>
      <c r="D34" s="653" t="s">
        <v>317</v>
      </c>
      <c r="E34" s="653"/>
    </row>
    <row r="35" spans="1:6" ht="35.25" customHeight="1">
      <c r="A35" s="41"/>
      <c r="B35" s="38"/>
      <c r="C35" s="334" t="s">
        <v>319</v>
      </c>
      <c r="D35" s="653"/>
      <c r="E35" s="653"/>
    </row>
    <row r="36" spans="1:6" ht="18" customHeight="1">
      <c r="A36" s="644"/>
      <c r="B36" s="645" t="s">
        <v>268</v>
      </c>
      <c r="C36" s="646"/>
      <c r="D36" s="647" t="e">
        <f>SUM(D14,D17,D22)</f>
        <v>#REF!</v>
      </c>
      <c r="E36" s="647"/>
    </row>
    <row r="37" spans="1:6" ht="40.5" customHeight="1">
      <c r="A37" s="644"/>
      <c r="B37" s="645"/>
      <c r="C37" s="646"/>
      <c r="D37" s="648"/>
      <c r="E37" s="649"/>
    </row>
    <row r="38" spans="1:6" ht="15" customHeight="1">
      <c r="B38" s="42"/>
      <c r="C38" s="42"/>
      <c r="D38" s="43"/>
      <c r="E38" s="43"/>
    </row>
    <row r="39" spans="1:6" ht="81.75" customHeight="1">
      <c r="A39" s="67" t="s">
        <v>257</v>
      </c>
      <c r="B39" s="641" t="s">
        <v>270</v>
      </c>
      <c r="C39" s="641"/>
      <c r="D39" s="641"/>
      <c r="E39" s="641"/>
    </row>
    <row r="40" spans="1:6" ht="15" customHeight="1">
      <c r="A40" s="44"/>
      <c r="B40" s="44"/>
      <c r="C40" s="44"/>
      <c r="D40" s="44"/>
      <c r="E40" s="44"/>
    </row>
    <row r="41" spans="1:6" ht="33" customHeight="1">
      <c r="A41" s="26" t="s">
        <v>269</v>
      </c>
      <c r="B41" s="116" t="str">
        <f>IF('Sch-1'!B27=0,"", 'Sch-1'!B27)</f>
        <v/>
      </c>
      <c r="C41" s="6"/>
      <c r="D41" s="27" t="s">
        <v>225</v>
      </c>
      <c r="F41" s="28"/>
    </row>
    <row r="42" spans="1:6" ht="33" customHeight="1">
      <c r="A42" s="26" t="s">
        <v>224</v>
      </c>
      <c r="B42" s="89" t="str">
        <f>IF('Sch-1'!B28=0,"", 'Sch-1'!B28)</f>
        <v/>
      </c>
      <c r="C42" s="1"/>
      <c r="D42" s="27" t="s">
        <v>226</v>
      </c>
      <c r="E42" s="90" t="str">
        <f>IF('Sch-1'!N27=0,"",'Sch-1'!N27)</f>
        <v/>
      </c>
      <c r="F42" s="28"/>
    </row>
    <row r="43" spans="1:6" ht="33" customHeight="1">
      <c r="A43" s="3"/>
      <c r="B43" s="7"/>
      <c r="C43" s="1"/>
      <c r="D43" s="27" t="s">
        <v>227</v>
      </c>
      <c r="E43" s="90" t="str">
        <f>IF('Sch-1'!N28=0,"",'Sch-1'!N28)</f>
        <v/>
      </c>
      <c r="F43" s="28"/>
    </row>
    <row r="44" spans="1:6" ht="33" customHeight="1">
      <c r="A44" s="3"/>
      <c r="B44" s="7"/>
      <c r="C44" s="1"/>
      <c r="D44" s="27" t="s">
        <v>228</v>
      </c>
      <c r="F44" s="28"/>
    </row>
    <row r="45" spans="1:6" ht="21.95" customHeight="1">
      <c r="A45" s="45"/>
      <c r="B45" s="45"/>
      <c r="C45" s="45"/>
      <c r="D45" s="45"/>
      <c r="E45" s="46"/>
    </row>
    <row r="46" spans="1:6" ht="21.95" customHeight="1">
      <c r="A46" s="45"/>
      <c r="B46" s="45"/>
      <c r="C46" s="45"/>
      <c r="D46" s="45"/>
      <c r="E46" s="46"/>
    </row>
    <row r="47" spans="1:6" ht="21.95" customHeight="1">
      <c r="A47" s="45"/>
      <c r="B47" s="45"/>
      <c r="C47" s="45"/>
      <c r="D47" s="45"/>
      <c r="E47" s="46"/>
    </row>
    <row r="48" spans="1:6" ht="21.95" customHeight="1">
      <c r="A48" s="45"/>
      <c r="B48" s="45"/>
      <c r="C48" s="45"/>
      <c r="D48" s="45"/>
      <c r="E48" s="46"/>
    </row>
    <row r="49" spans="1:5" ht="21.95" customHeight="1">
      <c r="A49" s="45"/>
      <c r="B49" s="45"/>
      <c r="C49" s="45"/>
      <c r="D49" s="45"/>
      <c r="E49" s="46"/>
    </row>
    <row r="50" spans="1:5" ht="21.95" customHeight="1">
      <c r="A50" s="45"/>
      <c r="B50" s="45"/>
      <c r="C50" s="45"/>
      <c r="D50" s="45"/>
      <c r="E50" s="46"/>
    </row>
    <row r="51" spans="1:5" ht="24.95" customHeight="1"/>
    <row r="52" spans="1:5" ht="24.95" customHeight="1"/>
    <row r="53" spans="1:5" ht="24.95" customHeight="1"/>
    <row r="54" spans="1:5" ht="24.95" customHeight="1"/>
    <row r="55" spans="1:5" ht="24.95" customHeight="1"/>
    <row r="56" spans="1:5" ht="24.95" customHeight="1"/>
    <row r="57" spans="1:5" ht="24.95" customHeight="1"/>
    <row r="58" spans="1:5" ht="24.95" customHeight="1"/>
    <row r="59" spans="1:5" ht="24.95" customHeight="1"/>
    <row r="60" spans="1:5" ht="24.95" customHeight="1"/>
    <row r="61" spans="1:5" ht="24.95" customHeight="1"/>
    <row r="62" spans="1:5" ht="24.95" customHeight="1"/>
    <row r="63" spans="1:5" ht="24.95" customHeight="1"/>
    <row r="64" spans="1:5"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sheetData>
  <sheetProtection password="E848" sheet="1" objects="1" scenarios="1" selectLockedCells="1" selectUnlockedCells="1"/>
  <dataConsolidate/>
  <customSheetViews>
    <customSheetView guid="{6167D39F-8E2F-4CD1-888C-E1DCB300434D}"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483DCDBB-D1CA-4B11-85F4-FA65A96DCE29}"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5C772B04-11E1-4A74-9F43-9A74EF38E5E2}"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 guid="{2AB34651-5913-42F9-BF39-AE938578D1AF}" scale="86" state="hidden" topLeftCell="A4">
      <selection activeCell="H23" sqref="H23"/>
      <pageMargins left="0.31" right="0.25" top="0.48" bottom="0.23" header="0.27" footer="0.24"/>
      <printOptions horizontalCentered="1"/>
      <pageSetup paperSize="9" scale="77" fitToHeight="0" orientation="portrait" r:id="rId26"/>
      <headerFooter alignWithMargins="0">
        <oddFooter>&amp;R&amp;"Book Antiqua,Bold"&amp;10Schedule-5/ Page &amp;P of &amp;N</oddFooter>
      </headerFooter>
    </customSheetView>
  </customSheetViews>
  <mergeCells count="33">
    <mergeCell ref="A3:E3"/>
    <mergeCell ref="A4:E4"/>
    <mergeCell ref="B8:C8"/>
    <mergeCell ref="B9:C9"/>
    <mergeCell ref="B13:C13"/>
    <mergeCell ref="D13:E13"/>
    <mergeCell ref="B14:C14"/>
    <mergeCell ref="D14:E14"/>
    <mergeCell ref="B10:C10"/>
    <mergeCell ref="B11:C11"/>
    <mergeCell ref="D17:E17"/>
    <mergeCell ref="B18:C18"/>
    <mergeCell ref="D18:E21"/>
    <mergeCell ref="D22:E22"/>
    <mergeCell ref="B15:C15"/>
    <mergeCell ref="D15:E16"/>
    <mergeCell ref="B39:E39"/>
    <mergeCell ref="D33:E33"/>
    <mergeCell ref="B34:C34"/>
    <mergeCell ref="D34:E35"/>
    <mergeCell ref="B23:C23"/>
    <mergeCell ref="D23:E26"/>
    <mergeCell ref="D27:E27"/>
    <mergeCell ref="B28:C28"/>
    <mergeCell ref="D28:E29"/>
    <mergeCell ref="D30:E30"/>
    <mergeCell ref="B31:C31"/>
    <mergeCell ref="D31:E32"/>
    <mergeCell ref="A36:A37"/>
    <mergeCell ref="B36:B37"/>
    <mergeCell ref="C36:C37"/>
    <mergeCell ref="D36:E36"/>
    <mergeCell ref="D37:E37"/>
  </mergeCells>
  <phoneticPr fontId="31" type="noConversion"/>
  <dataValidations xWindow="871" yWindow="395" count="8">
    <dataValidation allowBlank="1" showInputMessage="1" showErrorMessage="1" prompt="You may write remarks regarding over all Taxes &amp; Duties here." sqref="D37:E37" xr:uid="{00000000-0002-0000-0900-000000000000}"/>
    <dataValidation allowBlank="1" showInputMessage="1" showErrorMessage="1" prompt="You may write remarks regarding Octroi here." sqref="D28:E29 D31:E32 D34:E35" xr:uid="{00000000-0002-0000-0900-000001000000}"/>
    <dataValidation allowBlank="1" showInputMessage="1" showErrorMessage="1" prompt="You may write remarks regarding VAT here." sqref="D23:E26" xr:uid="{00000000-0002-0000-0900-000002000000}"/>
    <dataValidation allowBlank="1" showInputMessage="1" showErrorMessage="1" prompt="You may write remarks regarding Sales Tax here." sqref="D18:E21" xr:uid="{00000000-0002-0000-0900-000003000000}"/>
    <dataValidation allowBlank="1" showInputMessage="1" showErrorMessage="1" prompt="You may write remarks regarding Excise Duty here." sqref="D15:E16" xr:uid="{00000000-0002-0000-0900-000004000000}"/>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xr:uid="{00000000-0002-0000-0900-000005000000}">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xr:uid="{00000000-0002-0000-0900-000006000000}">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xr:uid="{00000000-0002-0000-0900-000007000000}">
      <formula1>0</formula1>
    </dataValidation>
  </dataValidations>
  <hyperlinks>
    <hyperlink ref="C29" location="Octroi!Print_Area" display="Click here for details of Octroi" xr:uid="{00000000-0004-0000-0900-000000000000}"/>
    <hyperlink ref="C32" location="'Entry Tax'!Print_Area" display="Click here for details of Octroi" xr:uid="{00000000-0004-0000-0900-000001000000}"/>
  </hyperlinks>
  <printOptions horizontalCentered="1"/>
  <pageMargins left="0.31" right="0.25" top="0.48" bottom="0.23" header="0.27" footer="0.24"/>
  <pageSetup paperSize="9" scale="77" fitToHeight="0" orientation="portrait" r:id="rId27"/>
  <headerFooter alignWithMargins="0">
    <oddFooter>&amp;R&amp;"Book Antiqua,Bold"&amp;10Schedule-5/ Page &amp;P of &amp;N</oddFooter>
  </headerFooter>
  <drawing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3"/>
  </sheetPr>
  <dimension ref="A1:H28"/>
  <sheetViews>
    <sheetView showGridLines="0" view="pageBreakPreview" topLeftCell="A10" zoomScaleNormal="100" zoomScaleSheetLayoutView="100" workbookViewId="0">
      <selection activeCell="G26" sqref="G26"/>
    </sheetView>
  </sheetViews>
  <sheetFormatPr defaultColWidth="10" defaultRowHeight="16.5"/>
  <cols>
    <col min="1" max="1" width="10.625" style="32" customWidth="1"/>
    <col min="2" max="2" width="27.5" style="32" customWidth="1"/>
    <col min="3" max="3" width="16.75" style="32" customWidth="1"/>
    <col min="4" max="4" width="39.75" style="32" customWidth="1"/>
    <col min="5" max="5" width="0" style="29" hidden="1" customWidth="1"/>
    <col min="6" max="6" width="27" style="29" customWidth="1"/>
    <col min="7" max="7" width="10" style="29"/>
    <col min="8" max="8" width="17.5" style="29" customWidth="1"/>
    <col min="9" max="16384" width="10" style="29"/>
  </cols>
  <sheetData>
    <row r="1" spans="1:6" ht="18" customHeight="1">
      <c r="A1" s="53" t="str">
        <f>Cover!B3</f>
        <v>Specification No.: CC/NT/W-MISC/DOM/A06/26/08429</v>
      </c>
      <c r="B1" s="54"/>
      <c r="C1" s="4"/>
      <c r="D1" s="5" t="s">
        <v>250</v>
      </c>
    </row>
    <row r="2" spans="1:6" ht="18" customHeight="1">
      <c r="A2" s="2"/>
      <c r="B2" s="7"/>
      <c r="C2" s="1"/>
      <c r="D2" s="1"/>
    </row>
    <row r="3" spans="1:6" ht="99.75" customHeight="1">
      <c r="A3" s="626" t="str">
        <f>Cover!$B$2</f>
        <v xml:space="preserve">Package P01 for Development of Pole Structures for 765 kV D/C Transmission Lines.
</v>
      </c>
      <c r="B3" s="626"/>
      <c r="C3" s="626"/>
      <c r="D3" s="626"/>
      <c r="E3" s="47"/>
      <c r="F3" s="47"/>
    </row>
    <row r="4" spans="1:6" ht="21.95" customHeight="1">
      <c r="A4" s="638" t="s">
        <v>208</v>
      </c>
      <c r="B4" s="638"/>
      <c r="C4" s="638"/>
      <c r="D4" s="638"/>
    </row>
    <row r="5" spans="1:6" ht="18" customHeight="1">
      <c r="A5" s="31"/>
    </row>
    <row r="6" spans="1:6" ht="18" customHeight="1">
      <c r="A6" s="22" t="str">
        <f>'Sch-1'!A6</f>
        <v>Bidder’s Name and Address</v>
      </c>
      <c r="D6" s="58" t="s">
        <v>213</v>
      </c>
    </row>
    <row r="7" spans="1:6" ht="18" customHeight="1">
      <c r="A7" s="192" t="str">
        <f>'Sch-1'!A7</f>
        <v>Bidder as Individual Firm</v>
      </c>
      <c r="D7" s="59" t="s">
        <v>215</v>
      </c>
    </row>
    <row r="8" spans="1:6">
      <c r="A8" s="33" t="s">
        <v>231</v>
      </c>
      <c r="B8" s="635" t="str">
        <f>IF('Sch-1'!C8=0, "", 'Sch-1'!C8)</f>
        <v/>
      </c>
      <c r="C8" s="635"/>
      <c r="D8" s="59" t="s">
        <v>217</v>
      </c>
    </row>
    <row r="9" spans="1:6">
      <c r="A9" s="33" t="s">
        <v>232</v>
      </c>
      <c r="B9" s="635" t="str">
        <f>IF('Sch-1'!C9=0, "", 'Sch-1'!C9)</f>
        <v/>
      </c>
      <c r="C9" s="635"/>
      <c r="D9" s="59" t="s">
        <v>218</v>
      </c>
    </row>
    <row r="10" spans="1:6">
      <c r="A10" s="34"/>
      <c r="B10" s="635" t="str">
        <f>IF('Sch-1'!C10=0, "", 'Sch-1'!C10)</f>
        <v/>
      </c>
      <c r="C10" s="635"/>
      <c r="D10" s="59" t="s">
        <v>219</v>
      </c>
    </row>
    <row r="11" spans="1:6">
      <c r="A11" s="34"/>
      <c r="B11" s="635" t="str">
        <f>IF('Sch-1'!C11=0, "", 'Sch-1'!C11)</f>
        <v/>
      </c>
      <c r="C11" s="635"/>
      <c r="D11" s="59" t="s">
        <v>220</v>
      </c>
    </row>
    <row r="12" spans="1:6" ht="18" customHeight="1">
      <c r="A12" s="48"/>
      <c r="B12" s="48"/>
      <c r="C12" s="48"/>
      <c r="D12" s="58"/>
    </row>
    <row r="13" spans="1:6" ht="21.95" customHeight="1">
      <c r="A13" s="49" t="s">
        <v>199</v>
      </c>
      <c r="B13" s="627" t="s">
        <v>194</v>
      </c>
      <c r="C13" s="628"/>
      <c r="D13" s="50" t="s">
        <v>201</v>
      </c>
    </row>
    <row r="14" spans="1:6" ht="21.95" customHeight="1">
      <c r="A14" s="36" t="s">
        <v>202</v>
      </c>
      <c r="B14" s="666" t="s">
        <v>235</v>
      </c>
      <c r="C14" s="666"/>
      <c r="D14" s="64"/>
    </row>
    <row r="15" spans="1:6" ht="44.25" customHeight="1">
      <c r="A15" s="51"/>
      <c r="B15" s="667" t="s">
        <v>442</v>
      </c>
      <c r="C15" s="668"/>
      <c r="D15" s="450">
        <f>'Sch-1'!N21</f>
        <v>0</v>
      </c>
      <c r="F15" s="468"/>
    </row>
    <row r="16" spans="1:6" ht="21.95" customHeight="1">
      <c r="A16" s="36" t="s">
        <v>204</v>
      </c>
      <c r="B16" s="666" t="s">
        <v>236</v>
      </c>
      <c r="C16" s="666"/>
      <c r="D16" s="65"/>
      <c r="F16" s="468"/>
    </row>
    <row r="17" spans="1:8" ht="38.25" customHeight="1">
      <c r="A17" s="51"/>
      <c r="B17" s="669" t="s">
        <v>440</v>
      </c>
      <c r="C17" s="652"/>
      <c r="D17" s="450">
        <f>'Sch-2'!J19</f>
        <v>0</v>
      </c>
    </row>
    <row r="18" spans="1:8" ht="21.95" customHeight="1">
      <c r="A18" s="36" t="s">
        <v>205</v>
      </c>
      <c r="B18" s="666" t="s">
        <v>237</v>
      </c>
      <c r="C18" s="666"/>
      <c r="D18" s="66"/>
    </row>
    <row r="19" spans="1:8" ht="24.95" customHeight="1">
      <c r="A19" s="41"/>
      <c r="B19" s="670" t="s">
        <v>460</v>
      </c>
      <c r="C19" s="671"/>
      <c r="D19" s="540">
        <f>'Sch-3 '!P21</f>
        <v>0</v>
      </c>
    </row>
    <row r="20" spans="1:8" ht="21.95" customHeight="1">
      <c r="A20" s="36" t="s">
        <v>206</v>
      </c>
      <c r="B20" s="666" t="s">
        <v>238</v>
      </c>
      <c r="C20" s="666"/>
      <c r="D20" s="64"/>
    </row>
    <row r="21" spans="1:8" ht="24.95" customHeight="1">
      <c r="A21" s="41"/>
      <c r="B21" s="674" t="s">
        <v>210</v>
      </c>
      <c r="C21" s="675"/>
      <c r="D21" s="541" cm="1">
        <f t="array" ref="D21:E21">'Sch-4'!D18:E18</f>
        <v>0</v>
      </c>
      <c r="E21" s="29">
        <v>0</v>
      </c>
    </row>
    <row r="22" spans="1:8" ht="21.95" customHeight="1">
      <c r="A22" s="36">
        <v>5</v>
      </c>
      <c r="B22" s="666" t="s">
        <v>320</v>
      </c>
      <c r="C22" s="666"/>
      <c r="D22" s="491"/>
      <c r="H22" s="371"/>
    </row>
    <row r="23" spans="1:8" ht="30" customHeight="1">
      <c r="A23" s="40"/>
      <c r="B23" s="672" t="s">
        <v>258</v>
      </c>
      <c r="C23" s="673"/>
      <c r="D23" s="505" t="s">
        <v>254</v>
      </c>
    </row>
    <row r="24" spans="1:8" ht="30" customHeight="1">
      <c r="A24" s="495"/>
      <c r="B24" s="489" t="s">
        <v>451</v>
      </c>
      <c r="C24" s="496"/>
      <c r="D24" s="497">
        <f>D15+D17+D21+D19</f>
        <v>0</v>
      </c>
    </row>
    <row r="25" spans="1:8" ht="30" customHeight="1">
      <c r="A25" s="26" t="s">
        <v>223</v>
      </c>
      <c r="B25" s="116" t="str">
        <f>IF('Sch-1'!B27=0,"", 'Sch-1'!B27)</f>
        <v/>
      </c>
      <c r="C25" s="27"/>
      <c r="D25" s="459"/>
      <c r="F25" s="28"/>
    </row>
    <row r="26" spans="1:8" ht="30" customHeight="1">
      <c r="A26" s="26" t="s">
        <v>224</v>
      </c>
      <c r="B26" s="116" t="str">
        <f>IF('Sch-1'!B28=0,"", 'Sch-1'!B28)</f>
        <v/>
      </c>
      <c r="C26" s="27" t="s">
        <v>226</v>
      </c>
      <c r="D26" s="89" t="str">
        <f>IF('Sch-1'!N27=0,"",'Sch-1'!N27)</f>
        <v/>
      </c>
      <c r="F26" s="2"/>
    </row>
    <row r="27" spans="1:8" ht="30" customHeight="1">
      <c r="A27" s="3"/>
      <c r="B27" s="458"/>
      <c r="C27" s="27" t="s">
        <v>227</v>
      </c>
      <c r="D27" s="89" t="str">
        <f>IF('Sch-1'!N28=0,"",'Sch-1'!N28)</f>
        <v/>
      </c>
      <c r="F27" s="2"/>
    </row>
    <row r="28" spans="1:8" ht="30" customHeight="1">
      <c r="A28" s="3"/>
      <c r="B28" s="7"/>
      <c r="C28" s="27"/>
      <c r="D28" s="3"/>
      <c r="F28" s="28"/>
    </row>
  </sheetData>
  <sheetProtection algorithmName="SHA-512" hashValue="w9yB9TPnbEveUvsSrgByrqUbbyI4/oJ7ancRRS8i/X8xAGUK/SjbsrOnga3br16Pey4PHqRn300i7sV/u4HYbw==" saltValue="yIZ7r/6LtSUlbgwr3aY9DA==" spinCount="100000" sheet="1" formatColumns="0" formatRows="0" selectLockedCells="1"/>
  <customSheetViews>
    <customSheetView guid="{6167D39F-8E2F-4CD1-888C-E1DCB300434D}" showPageBreaks="1" showGridLines="0" printArea="1" view="pageBreakPreview">
      <selection activeCell="G26" sqref="G26"/>
      <pageMargins left="0.5" right="0.38" top="0.56999999999999995" bottom="0.48" header="0.38" footer="0.24"/>
      <printOptions horizontalCentered="1"/>
      <pageSetup paperSize="9" fitToHeight="0" orientation="portrait" r:id="rId1"/>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2"/>
      <headerFooter alignWithMargins="0">
        <oddFooter>&amp;R&amp;"Book Antiqua,Bold"&amp;10Schedule-5/ Page &amp;P of &amp;N</oddFooter>
      </headerFooter>
    </customSheetView>
    <customSheetView guid="{FA8C7114-2E15-4727-B4B0-927BCE12D1A6}" showPageBreaks="1" showGridLines="0" printArea="1" view="pageBreakPreview" topLeftCell="A4">
      <selection activeCell="G20" sqref="G20"/>
      <pageMargins left="0.5" right="0.38" top="0.56999999999999995" bottom="0.48" header="0.38" footer="0.24"/>
      <printOptions horizontalCentered="1"/>
      <pageSetup paperSize="9" fitToHeight="0" orientation="portrait" r:id="rId3"/>
      <headerFooter alignWithMargins="0">
        <oddFooter>&amp;R&amp;"Book Antiqua,Bold"&amp;10Schedule-5/ Page &amp;P of &amp;N</oddFooter>
      </headerFooter>
    </customSheetView>
    <customSheetView guid="{5C772B04-11E1-4A74-9F43-9A74EF38E5E2}"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4"/>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D545044E-B7FF-408B-A291-2187C526EC3D}"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18"/>
      <headerFooter alignWithMargins="0">
        <oddFooter>&amp;R&amp;"Book Antiqua,Bold"&amp;10Page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2AB34651-5913-42F9-BF39-AE938578D1AF}" showPageBreaks="1" showGridLines="0" printArea="1" view="pageBreakPreview">
      <selection activeCell="G26" sqref="G26"/>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s>
  <mergeCells count="17">
    <mergeCell ref="B17:C17"/>
    <mergeCell ref="B18:C18"/>
    <mergeCell ref="B19:C19"/>
    <mergeCell ref="B23:C23"/>
    <mergeCell ref="B20:C20"/>
    <mergeCell ref="B21:C21"/>
    <mergeCell ref="B22:C22"/>
    <mergeCell ref="A3:D3"/>
    <mergeCell ref="A4:D4"/>
    <mergeCell ref="B13:C13"/>
    <mergeCell ref="B16:C16"/>
    <mergeCell ref="B14:C14"/>
    <mergeCell ref="B15:C15"/>
    <mergeCell ref="B9:C9"/>
    <mergeCell ref="B8:C8"/>
    <mergeCell ref="B10:C10"/>
    <mergeCell ref="B11:C11"/>
  </mergeCells>
  <phoneticPr fontId="1" type="noConversion"/>
  <printOptions horizontalCentered="1"/>
  <pageMargins left="0.5" right="0.38" top="0.56999999999999995" bottom="0.48" header="0.38" footer="0.24"/>
  <pageSetup paperSize="9" fitToHeight="0" orientation="portrait" r:id="rId28"/>
  <headerFooter alignWithMargins="0">
    <oddFooter>&amp;R&amp;"Book Antiqua,Bold"&amp;10Schedule-5/ Page &amp;P of &amp;N</oddFooter>
  </headerFooter>
  <drawing r:id="rId2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00B0F0"/>
  </sheetPr>
  <dimension ref="A1:F32"/>
  <sheetViews>
    <sheetView showGridLines="0" view="pageBreakPreview" zoomScaleNormal="100" zoomScaleSheetLayoutView="100" workbookViewId="0">
      <selection activeCell="F26" sqref="F26"/>
    </sheetView>
  </sheetViews>
  <sheetFormatPr defaultColWidth="10" defaultRowHeight="16.5"/>
  <cols>
    <col min="1" max="1" width="10.625" style="32" customWidth="1"/>
    <col min="2" max="2" width="27.5" style="32" customWidth="1"/>
    <col min="3" max="3" width="21" style="32" customWidth="1"/>
    <col min="4" max="4" width="34.375" style="32" customWidth="1"/>
    <col min="5" max="5" width="10" style="29"/>
    <col min="6" max="6" width="24.375" style="29" customWidth="1"/>
    <col min="7" max="16384" width="10" style="29"/>
  </cols>
  <sheetData>
    <row r="1" spans="1:6" ht="18" customHeight="1">
      <c r="A1" s="53" t="str">
        <f>Cover!B3</f>
        <v>Specification No.: CC/NT/W-MISC/DOM/A06/26/08429</v>
      </c>
      <c r="B1" s="54"/>
      <c r="C1" s="4"/>
      <c r="D1" s="5" t="s">
        <v>324</v>
      </c>
    </row>
    <row r="2" spans="1:6" ht="18" customHeight="1">
      <c r="A2" s="2"/>
      <c r="B2" s="7"/>
      <c r="C2" s="1"/>
      <c r="D2" s="1"/>
    </row>
    <row r="3" spans="1:6" ht="79.5" customHeight="1">
      <c r="A3" s="626" t="str">
        <f>Cover!$B$2</f>
        <v xml:space="preserve">Package P01 for Development of Pole Structures for 765 kV D/C Transmission Lines.
</v>
      </c>
      <c r="B3" s="626"/>
      <c r="C3" s="626"/>
      <c r="D3" s="626"/>
      <c r="E3" s="47"/>
      <c r="F3" s="47"/>
    </row>
    <row r="4" spans="1:6" ht="21.95" customHeight="1">
      <c r="A4" s="638" t="s">
        <v>208</v>
      </c>
      <c r="B4" s="638"/>
      <c r="C4" s="638"/>
      <c r="D4" s="638"/>
    </row>
    <row r="5" spans="1:6" ht="18" customHeight="1">
      <c r="A5" s="31"/>
    </row>
    <row r="6" spans="1:6" ht="18" customHeight="1">
      <c r="A6" s="22" t="str">
        <f>'Sch-1'!A6</f>
        <v>Bidder’s Name and Address</v>
      </c>
      <c r="D6" s="58" t="s">
        <v>213</v>
      </c>
    </row>
    <row r="7" spans="1:6" ht="18" customHeight="1">
      <c r="A7" s="192" t="str">
        <f>'Sch-1'!A7</f>
        <v>Bidder as Individual Firm</v>
      </c>
      <c r="D7" s="59" t="s">
        <v>215</v>
      </c>
    </row>
    <row r="8" spans="1:6">
      <c r="A8" s="33" t="s">
        <v>231</v>
      </c>
      <c r="B8" s="635" t="str">
        <f>IF('Sch-1'!C8=0, "", 'Sch-1'!C8)</f>
        <v/>
      </c>
      <c r="C8" s="635"/>
      <c r="D8" s="59" t="s">
        <v>217</v>
      </c>
    </row>
    <row r="9" spans="1:6">
      <c r="A9" s="33" t="s">
        <v>232</v>
      </c>
      <c r="B9" s="635" t="str">
        <f>IF('Sch-1'!C9=0, "", 'Sch-1'!C9)</f>
        <v/>
      </c>
      <c r="C9" s="635"/>
      <c r="D9" s="59" t="s">
        <v>218</v>
      </c>
    </row>
    <row r="10" spans="1:6">
      <c r="A10" s="34"/>
      <c r="B10" s="635" t="str">
        <f>IF('Sch-1'!C10=0, "", 'Sch-1'!C10)</f>
        <v/>
      </c>
      <c r="C10" s="635"/>
      <c r="D10" s="59" t="s">
        <v>219</v>
      </c>
    </row>
    <row r="11" spans="1:6">
      <c r="A11" s="34"/>
      <c r="B11" s="635" t="str">
        <f>IF('Sch-1'!C11=0, "", 'Sch-1'!C11)</f>
        <v/>
      </c>
      <c r="C11" s="635"/>
      <c r="D11" s="59" t="s">
        <v>220</v>
      </c>
    </row>
    <row r="12" spans="1:6" ht="18" customHeight="1">
      <c r="A12" s="48"/>
      <c r="B12" s="48"/>
      <c r="C12" s="48"/>
      <c r="D12" s="58"/>
    </row>
    <row r="13" spans="1:6" ht="21.95" customHeight="1">
      <c r="A13" s="49" t="s">
        <v>199</v>
      </c>
      <c r="B13" s="627" t="s">
        <v>194</v>
      </c>
      <c r="C13" s="628"/>
      <c r="D13" s="50" t="s">
        <v>201</v>
      </c>
    </row>
    <row r="14" spans="1:6" ht="21.95" customHeight="1">
      <c r="A14" s="36" t="s">
        <v>202</v>
      </c>
      <c r="B14" s="666" t="s">
        <v>235</v>
      </c>
      <c r="C14" s="666"/>
      <c r="D14" s="64"/>
    </row>
    <row r="15" spans="1:6" ht="39.75" customHeight="1">
      <c r="A15" s="51"/>
      <c r="B15" s="669" t="str">
        <f>'Sch-5'!B15:C15</f>
        <v xml:space="preserve">Ex-works price of Plant and Equipment including Type Test Charges </v>
      </c>
      <c r="C15" s="652"/>
      <c r="D15" s="450">
        <f>'Sch-1'!N19*(1-Discount!O18)+'Sch-6'!J21*(1-Discount!O22)</f>
        <v>0</v>
      </c>
    </row>
    <row r="16" spans="1:6" ht="21.95" customHeight="1">
      <c r="A16" s="36" t="s">
        <v>204</v>
      </c>
      <c r="B16" s="666" t="s">
        <v>236</v>
      </c>
      <c r="C16" s="666"/>
      <c r="D16" s="65"/>
    </row>
    <row r="17" spans="1:6" ht="35.1" customHeight="1">
      <c r="A17" s="51"/>
      <c r="B17" s="669" t="str">
        <f>'Sch-5'!B17:C17</f>
        <v xml:space="preserve">Local Transportation, In-transit Insurance and loading </v>
      </c>
      <c r="C17" s="652"/>
      <c r="D17" s="450">
        <f>'Sch-5'!D17*(1-Discount!O20)</f>
        <v>0</v>
      </c>
    </row>
    <row r="18" spans="1:6" ht="21.95" customHeight="1">
      <c r="A18" s="36" t="s">
        <v>205</v>
      </c>
      <c r="B18" s="666" t="s">
        <v>237</v>
      </c>
      <c r="C18" s="666"/>
      <c r="D18" s="66"/>
    </row>
    <row r="19" spans="1:6" ht="30" customHeight="1">
      <c r="A19" s="41"/>
      <c r="B19" s="670" t="s">
        <v>460</v>
      </c>
      <c r="C19" s="671"/>
      <c r="D19" s="540">
        <f>'Sch-5'!D19*(1-Discount!O21)</f>
        <v>0</v>
      </c>
    </row>
    <row r="20" spans="1:6" ht="21.95" customHeight="1">
      <c r="A20" s="36" t="s">
        <v>206</v>
      </c>
      <c r="B20" s="666" t="s">
        <v>238</v>
      </c>
      <c r="C20" s="666"/>
      <c r="D20" s="64"/>
    </row>
    <row r="21" spans="1:6" ht="21" customHeight="1">
      <c r="A21" s="40"/>
      <c r="B21" s="676" t="s">
        <v>210</v>
      </c>
      <c r="C21" s="673"/>
      <c r="D21" s="467">
        <f>ROUND(('Sch-4'!D15*(1-Discount!O18)),0)+ROUND(('Sch-4'!D17*(1-Discount!O21)),0)</f>
        <v>0</v>
      </c>
    </row>
    <row r="22" spans="1:6" ht="5.25" customHeight="1">
      <c r="A22" s="40"/>
      <c r="B22" s="451"/>
      <c r="C22" s="363"/>
      <c r="D22" s="167"/>
      <c r="F22" s="468"/>
    </row>
    <row r="23" spans="1:6" ht="18.75" customHeight="1">
      <c r="A23" s="36">
        <v>5</v>
      </c>
      <c r="B23" s="666" t="s">
        <v>320</v>
      </c>
      <c r="C23" s="666"/>
      <c r="D23" s="63"/>
    </row>
    <row r="24" spans="1:6" ht="41.25" customHeight="1">
      <c r="A24" s="40"/>
      <c r="B24" s="651" t="s">
        <v>258</v>
      </c>
      <c r="C24" s="652"/>
      <c r="D24" s="506" t="s">
        <v>254</v>
      </c>
    </row>
    <row r="25" spans="1:6" ht="24" customHeight="1">
      <c r="A25" s="644"/>
      <c r="B25" s="645" t="s">
        <v>451</v>
      </c>
      <c r="C25" s="645"/>
      <c r="D25" s="453">
        <f>D19+D17+D15+D21</f>
        <v>0</v>
      </c>
    </row>
    <row r="26" spans="1:6" ht="21.75" customHeight="1">
      <c r="A26" s="644"/>
      <c r="B26" s="645"/>
      <c r="C26" s="645"/>
      <c r="D26" s="70"/>
    </row>
    <row r="27" spans="1:6" ht="30" customHeight="1">
      <c r="A27" s="69"/>
      <c r="B27" s="71"/>
      <c r="C27" s="71"/>
      <c r="D27" s="72"/>
    </row>
    <row r="28" spans="1:6" ht="30" customHeight="1">
      <c r="A28" s="26" t="s">
        <v>223</v>
      </c>
      <c r="B28" s="116" t="str">
        <f>IF('Sch-1'!B27=0,"", 'Sch-1'!B27)</f>
        <v/>
      </c>
      <c r="C28" s="27"/>
      <c r="D28" s="459"/>
      <c r="F28" s="28"/>
    </row>
    <row r="29" spans="1:6" ht="30" customHeight="1">
      <c r="A29" s="26" t="s">
        <v>224</v>
      </c>
      <c r="B29" s="116" t="str">
        <f>IF('Sch-1'!B28=0,"", 'Sch-1'!B28)</f>
        <v/>
      </c>
      <c r="C29" s="27" t="s">
        <v>226</v>
      </c>
      <c r="D29" s="89" t="str">
        <f>IF('Sch-1'!N27=0,"",'Sch-1'!N27)</f>
        <v/>
      </c>
      <c r="F29" s="2"/>
    </row>
    <row r="30" spans="1:6" ht="30" customHeight="1">
      <c r="A30" s="3"/>
      <c r="B30" s="458"/>
      <c r="C30" s="27" t="s">
        <v>227</v>
      </c>
      <c r="D30" s="89" t="str">
        <f>IF('Sch-1'!N28=0,"",'Sch-1'!N28)</f>
        <v/>
      </c>
      <c r="F30" s="2"/>
    </row>
    <row r="31" spans="1:6" ht="30" customHeight="1">
      <c r="A31" s="3"/>
      <c r="B31" s="7"/>
      <c r="C31" s="27"/>
      <c r="D31" s="3"/>
      <c r="F31" s="28"/>
    </row>
    <row r="32" spans="1:6" ht="30" customHeight="1">
      <c r="A32" s="45"/>
      <c r="B32" s="45"/>
      <c r="C32" s="46"/>
      <c r="E32" s="52"/>
    </row>
  </sheetData>
  <sheetProtection algorithmName="SHA-512" hashValue="PnUBnx8DYksJ7yIyo6SV8Z/yWvuMMRi+YSYLscC4CQpYn2ag3LTk06lsc9MmIU2P0ZIm/C9o9nsiw/4w8OofEQ==" saltValue="cC3JGO/yqmJYCxOmbr1m9g==" spinCount="100000" sheet="1" formatColumns="0" formatRows="0" selectLockedCells="1"/>
  <customSheetViews>
    <customSheetView guid="{6167D39F-8E2F-4CD1-888C-E1DCB300434D}"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FA8C7114-2E15-4727-B4B0-927BCE12D1A6}" showPageBreaks="1" showGridLines="0" printArea="1" view="pageBreakPreview">
      <selection activeCell="D24" sqref="D24"/>
      <pageMargins left="0.5" right="0.38" top="0.56999999999999995" bottom="0.48" header="0.38" footer="0.24"/>
      <printOptions horizontalCentered="1"/>
      <pageSetup paperSize="9" scale="74" fitToHeight="0" orientation="portrait" r:id="rId3"/>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4"/>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5"/>
      <headerFooter alignWithMargins="0">
        <oddFooter>&amp;R&amp;"Book Antiqua,Bold"&amp;10Schedule-5/ Page &amp;P of &amp;N</oddFooter>
      </headerFooter>
    </customSheetView>
    <customSheetView guid="{D545044E-B7FF-408B-A291-2187C526EC3D}"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6"/>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25"/>
      <headerFooter alignWithMargins="0">
        <oddFooter>&amp;R&amp;"Book Antiqua,Bold"&amp;10Schedule-5/ Page &amp;P of &amp;N</oddFooter>
      </headerFooter>
    </customSheetView>
    <customSheetView guid="{2AB34651-5913-42F9-BF39-AE938578D1AF}"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6"/>
      <headerFooter alignWithMargins="0">
        <oddFooter>&amp;R&amp;"Book Antiqua,Bold"&amp;10Schedule-5/ Page &amp;P of &amp;N</oddFooter>
      </headerFooter>
    </customSheetView>
  </customSheetViews>
  <mergeCells count="19">
    <mergeCell ref="B13:C13"/>
    <mergeCell ref="B14:C14"/>
    <mergeCell ref="B15:C15"/>
    <mergeCell ref="A3:D3"/>
    <mergeCell ref="A4:D4"/>
    <mergeCell ref="B8:C8"/>
    <mergeCell ref="B9:C9"/>
    <mergeCell ref="B10:C10"/>
    <mergeCell ref="B11:C11"/>
    <mergeCell ref="B16:C16"/>
    <mergeCell ref="A25:A26"/>
    <mergeCell ref="B25:C26"/>
    <mergeCell ref="B19:C19"/>
    <mergeCell ref="B20:C20"/>
    <mergeCell ref="B21:C21"/>
    <mergeCell ref="B23:C23"/>
    <mergeCell ref="B24:C24"/>
    <mergeCell ref="B17:C17"/>
    <mergeCell ref="B18:C18"/>
  </mergeCells>
  <phoneticPr fontId="31" type="noConversion"/>
  <printOptions horizontalCentered="1"/>
  <pageMargins left="0.5" right="0.38" top="0.56999999999999995" bottom="0.48" header="0.38" footer="0.24"/>
  <pageSetup paperSize="9" scale="74" fitToHeight="0" orientation="portrait" r:id="rId27"/>
  <headerFooter alignWithMargins="0">
    <oddFooter>&amp;R&amp;"Book Antiqua,Bold"&amp;10Schedule-5/ Page &amp;P of &amp;N</oddFooter>
  </headerFooter>
  <drawing r:id="rId2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53"/>
  </sheetPr>
  <dimension ref="A1:R25"/>
  <sheetViews>
    <sheetView showGridLines="0" showZeros="0" view="pageBreakPreview" topLeftCell="A4" zoomScaleNormal="100" zoomScaleSheetLayoutView="100" workbookViewId="0">
      <selection activeCell="I31" sqref="I31"/>
    </sheetView>
  </sheetViews>
  <sheetFormatPr defaultColWidth="9" defaultRowHeight="16.5"/>
  <cols>
    <col min="1" max="1" width="11.125" style="61" customWidth="1"/>
    <col min="2" max="2" width="14.75" style="61" customWidth="1"/>
    <col min="3" max="3" width="10.125" style="61" customWidth="1"/>
    <col min="4" max="4" width="14.125" style="61" customWidth="1"/>
    <col min="5" max="5" width="6" style="61" hidden="1" customWidth="1"/>
    <col min="6" max="6" width="31.75" style="23" customWidth="1"/>
    <col min="7" max="7" width="8.625" style="23" customWidth="1"/>
    <col min="8" max="8" width="7.625" style="23" customWidth="1"/>
    <col min="9" max="9" width="13.625" style="23" customWidth="1"/>
    <col min="10" max="10" width="23.375" style="23" customWidth="1"/>
    <col min="11" max="11" width="17.625" style="91" customWidth="1"/>
    <col min="12" max="12" width="9" style="73" hidden="1" customWidth="1"/>
    <col min="13" max="14" width="9" style="73"/>
    <col min="15" max="16" width="0" style="73" hidden="1" customWidth="1"/>
    <col min="17" max="17" width="0" style="216" hidden="1" customWidth="1"/>
    <col min="18" max="18" width="21.375" style="73" hidden="1" customWidth="1"/>
    <col min="19" max="16384" width="9" style="73"/>
  </cols>
  <sheetData>
    <row r="1" spans="1:18" ht="18" customHeight="1">
      <c r="A1" s="74"/>
      <c r="B1" s="74"/>
      <c r="C1" s="74"/>
      <c r="D1" s="74"/>
      <c r="E1" s="74"/>
      <c r="F1" s="75"/>
      <c r="G1" s="75"/>
      <c r="H1" s="76"/>
      <c r="I1" s="76"/>
      <c r="J1" s="78" t="s">
        <v>251</v>
      </c>
    </row>
    <row r="2" spans="1:18" ht="16.5" customHeight="1">
      <c r="A2" s="60"/>
      <c r="B2" s="60"/>
      <c r="C2" s="60"/>
      <c r="D2" s="60"/>
      <c r="E2" s="60"/>
      <c r="F2" s="80"/>
      <c r="G2" s="80"/>
      <c r="H2" s="81"/>
      <c r="I2" s="81"/>
      <c r="J2" s="25"/>
    </row>
    <row r="3" spans="1:18" ht="48" customHeight="1">
      <c r="A3" s="677" t="str">
        <f>Cover!$B$2</f>
        <v xml:space="preserve">Package P01 for Development of Pole Structures for 765 kV D/C Transmission Lines.
</v>
      </c>
      <c r="B3" s="677"/>
      <c r="C3" s="677"/>
      <c r="D3" s="677"/>
      <c r="E3" s="677"/>
      <c r="F3" s="677"/>
      <c r="G3" s="677"/>
      <c r="H3" s="677"/>
      <c r="I3" s="677"/>
      <c r="J3" s="677"/>
      <c r="Q3" s="230" t="s">
        <v>179</v>
      </c>
    </row>
    <row r="4" spans="1:18" ht="21.95" customHeight="1">
      <c r="A4" s="602" t="s">
        <v>406</v>
      </c>
      <c r="B4" s="602"/>
      <c r="C4" s="602"/>
      <c r="D4" s="602"/>
      <c r="E4" s="602"/>
      <c r="F4" s="602"/>
      <c r="G4" s="602"/>
      <c r="H4" s="602"/>
      <c r="I4" s="602"/>
      <c r="J4" s="602"/>
      <c r="Q4" s="230" t="s">
        <v>180</v>
      </c>
    </row>
    <row r="5" spans="1:18" ht="18" customHeight="1">
      <c r="A5" s="62"/>
      <c r="B5" s="62"/>
      <c r="C5" s="62"/>
      <c r="D5" s="62"/>
      <c r="E5" s="62"/>
      <c r="F5" s="92"/>
      <c r="G5" s="92"/>
      <c r="H5" s="92"/>
      <c r="I5" s="92"/>
      <c r="J5" s="92"/>
      <c r="Q5" s="230" t="s">
        <v>186</v>
      </c>
    </row>
    <row r="6" spans="1:18" ht="18" customHeight="1">
      <c r="A6" s="22" t="str">
        <f>'Sch-1'!A6</f>
        <v>Bidder’s Name and Address</v>
      </c>
      <c r="B6" s="22"/>
      <c r="C6" s="22"/>
      <c r="D6" s="22"/>
      <c r="E6" s="22"/>
      <c r="F6" s="32"/>
      <c r="G6" s="32"/>
      <c r="H6" s="32"/>
      <c r="I6" s="57" t="s">
        <v>213</v>
      </c>
      <c r="K6" s="25"/>
      <c r="Q6" s="230" t="s">
        <v>187</v>
      </c>
    </row>
    <row r="7" spans="1:18" ht="18" customHeight="1">
      <c r="A7" s="234" t="str">
        <f>'Sch-1'!A7</f>
        <v>Bidder as Individual Firm</v>
      </c>
      <c r="B7" s="234"/>
      <c r="C7" s="234"/>
      <c r="D7" s="234"/>
      <c r="E7" s="234"/>
      <c r="F7" s="32"/>
      <c r="G7" s="32"/>
      <c r="H7" s="32"/>
      <c r="I7" s="56" t="s">
        <v>215</v>
      </c>
      <c r="K7" s="25"/>
      <c r="Q7" s="230" t="s">
        <v>181</v>
      </c>
    </row>
    <row r="8" spans="1:18" ht="26.25" customHeight="1">
      <c r="A8" s="33" t="s">
        <v>231</v>
      </c>
      <c r="B8" s="33"/>
      <c r="C8" s="33"/>
      <c r="D8" s="33"/>
      <c r="E8" s="33"/>
      <c r="F8" s="635" t="str">
        <f>IF('Sch-1'!C8=0, "", 'Sch-1'!C8)</f>
        <v/>
      </c>
      <c r="G8" s="635"/>
      <c r="H8" s="635"/>
      <c r="I8" s="56" t="s">
        <v>217</v>
      </c>
      <c r="K8" s="25"/>
      <c r="Q8" s="230" t="s">
        <v>182</v>
      </c>
    </row>
    <row r="9" spans="1:18">
      <c r="A9" s="33" t="s">
        <v>232</v>
      </c>
      <c r="B9" s="33"/>
      <c r="C9" s="33"/>
      <c r="D9" s="33"/>
      <c r="E9" s="33"/>
      <c r="F9" s="635" t="str">
        <f>IF('Sch-1'!C9=0, "", 'Sch-1'!C9)</f>
        <v/>
      </c>
      <c r="G9" s="635"/>
      <c r="H9" s="635"/>
      <c r="I9" s="56" t="s">
        <v>218</v>
      </c>
      <c r="K9" s="25"/>
      <c r="Q9" s="230" t="s">
        <v>183</v>
      </c>
    </row>
    <row r="10" spans="1:18">
      <c r="A10" s="34"/>
      <c r="B10" s="34"/>
      <c r="C10" s="34"/>
      <c r="D10" s="34"/>
      <c r="E10" s="34"/>
      <c r="F10" s="635" t="str">
        <f>IF('Sch-1'!C10=0, "", 'Sch-1'!C10)</f>
        <v/>
      </c>
      <c r="G10" s="635"/>
      <c r="H10" s="635"/>
      <c r="I10" s="56" t="s">
        <v>219</v>
      </c>
      <c r="K10" s="25"/>
    </row>
    <row r="11" spans="1:18">
      <c r="A11" s="34"/>
      <c r="B11" s="34"/>
      <c r="C11" s="34"/>
      <c r="D11" s="34"/>
      <c r="E11" s="34"/>
      <c r="F11" s="635" t="str">
        <f>IF('Sch-1'!C11=0, "", 'Sch-1'!C11)</f>
        <v/>
      </c>
      <c r="G11" s="635"/>
      <c r="H11" s="635"/>
      <c r="I11" s="56" t="s">
        <v>220</v>
      </c>
      <c r="K11" s="25"/>
    </row>
    <row r="12" spans="1:18" ht="18" customHeight="1">
      <c r="F12" s="193"/>
      <c r="G12" s="193"/>
      <c r="H12" s="193"/>
      <c r="I12" s="93"/>
      <c r="J12" s="61"/>
      <c r="K12" s="25"/>
    </row>
    <row r="14" spans="1:18" ht="33.75" customHeight="1">
      <c r="A14" s="94" t="s">
        <v>252</v>
      </c>
      <c r="B14" s="95" t="s">
        <v>411</v>
      </c>
      <c r="C14" s="95" t="s">
        <v>414</v>
      </c>
      <c r="D14" s="95" t="s">
        <v>415</v>
      </c>
      <c r="E14" s="95"/>
      <c r="F14" s="95" t="s">
        <v>196</v>
      </c>
      <c r="G14" s="253" t="s">
        <v>188</v>
      </c>
      <c r="H14" s="253" t="s">
        <v>170</v>
      </c>
      <c r="I14" s="253" t="s">
        <v>171</v>
      </c>
      <c r="J14" s="253" t="s">
        <v>172</v>
      </c>
      <c r="R14" s="166"/>
    </row>
    <row r="15" spans="1:18" s="246" customFormat="1">
      <c r="A15" s="96">
        <v>1</v>
      </c>
      <c r="B15" s="96">
        <v>2</v>
      </c>
      <c r="C15" s="96">
        <v>3</v>
      </c>
      <c r="D15" s="96">
        <v>4</v>
      </c>
      <c r="E15" s="96"/>
      <c r="F15" s="96">
        <v>5</v>
      </c>
      <c r="G15" s="96">
        <v>6</v>
      </c>
      <c r="H15" s="96">
        <v>7</v>
      </c>
      <c r="I15" s="287">
        <v>8</v>
      </c>
      <c r="J15" s="287" t="s">
        <v>416</v>
      </c>
      <c r="Q15" s="247"/>
      <c r="R15" s="92"/>
    </row>
    <row r="16" spans="1:18" s="249" customFormat="1" ht="54" customHeight="1">
      <c r="A16" s="682" t="s">
        <v>423</v>
      </c>
      <c r="B16" s="683"/>
      <c r="C16" s="683"/>
      <c r="D16" s="683"/>
      <c r="E16" s="683"/>
      <c r="F16" s="683"/>
      <c r="G16" s="683"/>
      <c r="H16" s="683"/>
      <c r="I16" s="683"/>
      <c r="J16" s="684"/>
      <c r="K16" s="289"/>
      <c r="L16" s="237">
        <f>Discount!O22</f>
        <v>0</v>
      </c>
      <c r="M16" s="237"/>
      <c r="N16" s="237"/>
      <c r="O16" s="237"/>
      <c r="P16" s="237"/>
      <c r="Q16" s="216"/>
      <c r="R16" s="248"/>
    </row>
    <row r="17" spans="1:18" s="249" customFormat="1" ht="43.5" hidden="1" customHeight="1">
      <c r="A17" s="471" t="s">
        <v>156</v>
      </c>
      <c r="B17" s="478">
        <v>7000000859</v>
      </c>
      <c r="C17" s="478">
        <v>20</v>
      </c>
      <c r="D17" s="478">
        <v>9000000189</v>
      </c>
      <c r="E17" s="476"/>
      <c r="F17" s="477" t="s">
        <v>417</v>
      </c>
      <c r="G17" s="250" t="s">
        <v>418</v>
      </c>
      <c r="H17" s="290">
        <v>1</v>
      </c>
      <c r="I17" s="291"/>
      <c r="J17" s="452">
        <f>IF(I17=0, 0.01, IF(ISERROR(H17*I17), I17, H17*I17))</f>
        <v>0.01</v>
      </c>
      <c r="K17" s="148"/>
      <c r="L17" s="249">
        <f>I17*(1-L16)</f>
        <v>0</v>
      </c>
      <c r="Q17" s="216"/>
      <c r="R17" s="248"/>
    </row>
    <row r="18" spans="1:18" s="249" customFormat="1" ht="52.5" hidden="1" customHeight="1">
      <c r="A18" s="471" t="s">
        <v>157</v>
      </c>
      <c r="B18" s="478">
        <v>7000000859</v>
      </c>
      <c r="C18" s="478">
        <v>30</v>
      </c>
      <c r="D18" s="478">
        <v>9000000028</v>
      </c>
      <c r="E18" s="476"/>
      <c r="F18" s="477" t="s">
        <v>419</v>
      </c>
      <c r="G18" s="250" t="s">
        <v>418</v>
      </c>
      <c r="H18" s="290">
        <v>1</v>
      </c>
      <c r="I18" s="291"/>
      <c r="J18" s="452">
        <f>IF(I18=0, 0.01, IF(ISERROR(H18*I18), I18, H18*I18))</f>
        <v>0.01</v>
      </c>
      <c r="K18" s="148"/>
      <c r="L18" s="249">
        <f>I18*(1-L16)</f>
        <v>0</v>
      </c>
      <c r="Q18" s="216"/>
      <c r="R18" s="248"/>
    </row>
    <row r="19" spans="1:18" s="249" customFormat="1" ht="50.25" hidden="1" customHeight="1">
      <c r="A19" s="474" t="s">
        <v>404</v>
      </c>
      <c r="B19" s="478">
        <v>7000000859</v>
      </c>
      <c r="C19" s="478">
        <v>40</v>
      </c>
      <c r="D19" s="478">
        <v>9000000015</v>
      </c>
      <c r="E19" s="476"/>
      <c r="F19" s="477" t="s">
        <v>420</v>
      </c>
      <c r="G19" s="250" t="s">
        <v>418</v>
      </c>
      <c r="H19" s="290">
        <v>1</v>
      </c>
      <c r="I19" s="291"/>
      <c r="J19" s="452">
        <f>IF(I19=0, 0.01, IF(ISERROR(H19*I19), I19, H19*I19))</f>
        <v>0.01</v>
      </c>
      <c r="K19" s="148"/>
      <c r="L19" s="249">
        <f>I19*(1-L16)</f>
        <v>0</v>
      </c>
      <c r="Q19" s="216"/>
      <c r="R19" s="248"/>
    </row>
    <row r="20" spans="1:18" s="249" customFormat="1" ht="42" hidden="1" customHeight="1">
      <c r="A20" s="471" t="s">
        <v>403</v>
      </c>
      <c r="B20" s="478">
        <v>7000000859</v>
      </c>
      <c r="C20" s="478">
        <v>50</v>
      </c>
      <c r="D20" s="478">
        <v>9000000063</v>
      </c>
      <c r="E20" s="476"/>
      <c r="F20" s="477" t="s">
        <v>421</v>
      </c>
      <c r="G20" s="250" t="s">
        <v>418</v>
      </c>
      <c r="H20" s="290">
        <v>1</v>
      </c>
      <c r="I20" s="291"/>
      <c r="J20" s="452">
        <f>IF(I20=0, 0.01, IF(ISERROR(H20*I20), I20, H20*I20))</f>
        <v>0.01</v>
      </c>
      <c r="K20" s="148"/>
      <c r="L20" s="249">
        <f>I20*(1-L16)</f>
        <v>0</v>
      </c>
      <c r="Q20" s="216"/>
      <c r="R20" s="248"/>
    </row>
    <row r="21" spans="1:18" ht="37.5" hidden="1" customHeight="1">
      <c r="A21" s="97"/>
      <c r="B21" s="97"/>
      <c r="C21" s="97"/>
      <c r="D21" s="97"/>
      <c r="E21" s="97"/>
      <c r="F21" s="680" t="s">
        <v>402</v>
      </c>
      <c r="G21" s="681"/>
      <c r="H21" s="681"/>
      <c r="I21" s="681"/>
      <c r="J21" s="464">
        <v>0</v>
      </c>
    </row>
    <row r="22" spans="1:18" ht="48" hidden="1" customHeight="1">
      <c r="A22" s="678" t="s">
        <v>173</v>
      </c>
      <c r="B22" s="678"/>
      <c r="C22" s="678"/>
      <c r="D22" s="678"/>
      <c r="E22" s="678"/>
      <c r="F22" s="678"/>
      <c r="G22" s="678"/>
      <c r="H22" s="678"/>
      <c r="I22" s="679"/>
      <c r="J22" s="679"/>
    </row>
    <row r="23" spans="1:18" ht="34.5" customHeight="1">
      <c r="A23" s="84" t="s">
        <v>223</v>
      </c>
      <c r="B23" s="118">
        <f>'Sch-1'!B27</f>
        <v>0</v>
      </c>
      <c r="C23" s="84"/>
      <c r="D23" s="84"/>
      <c r="E23" s="84"/>
      <c r="G23" s="118"/>
      <c r="H23" s="454"/>
      <c r="I23" s="86" t="s">
        <v>226</v>
      </c>
      <c r="J23" s="100" t="str">
        <f>'Sch-1'!N27</f>
        <v/>
      </c>
    </row>
    <row r="24" spans="1:18" ht="21.75" customHeight="1">
      <c r="A24" s="84" t="s">
        <v>224</v>
      </c>
      <c r="B24" s="100">
        <f>'Sch-1'!B28</f>
        <v>0</v>
      </c>
      <c r="C24" s="84"/>
      <c r="D24" s="84"/>
      <c r="E24" s="84"/>
      <c r="G24" s="100"/>
      <c r="H24" s="91"/>
      <c r="I24" s="86" t="s">
        <v>227</v>
      </c>
      <c r="J24" s="100" t="str">
        <f>'Sch-1'!N28</f>
        <v/>
      </c>
    </row>
    <row r="25" spans="1:18" ht="33" customHeight="1">
      <c r="A25" s="81"/>
      <c r="B25" s="81"/>
      <c r="C25" s="81"/>
      <c r="D25" s="81"/>
      <c r="E25" s="81"/>
      <c r="F25" s="460"/>
      <c r="G25" s="460"/>
      <c r="H25" s="91"/>
    </row>
  </sheetData>
  <sheetProtection algorithmName="SHA-512" hashValue="30JeFNy3UHE7oKXP0dzV/qA5SCZyG/cfLLQbY1e7zpz5pVNVMC+Lyz4GZlNbgO9czHEUkbCcEoXjOmEPc8Hh2Q==" saltValue="NA9hY8PmbiTY0Q2dTrxLXw==" spinCount="100000" sheet="1" formatColumns="0" formatRows="0" selectLockedCells="1"/>
  <customSheetViews>
    <customSheetView guid="{6167D39F-8E2F-4CD1-888C-E1DCB300434D}" showPageBreaks="1" showGridLines="0" zeroValues="0" printArea="1" hiddenRows="1" hiddenColumns="1" view="pageBreakPreview">
      <selection activeCell="M6" sqref="M6"/>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483DCDBB-D1CA-4B11-85F4-FA65A96DCE2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
      <headerFooter alignWithMargins="0">
        <oddFooter>&amp;R&amp;"Book Antiqua,Bold"&amp;10Schedule-6/ Page &amp;P of &amp;N</oddFooter>
      </headerFooter>
    </customSheetView>
    <customSheetView guid="{5C772B04-11E1-4A74-9F43-9A74EF38E5E2}"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4"/>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5"/>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6"/>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7"/>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8"/>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9"/>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10"/>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11"/>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12"/>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13"/>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4"/>
      <headerFooter alignWithMargins="0">
        <oddFooter>&amp;R&amp;"Book Antiqua,Bold"&amp;10Schedule-6/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Antiqua,Bold"&amp;10Schedule-6/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22"/>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23"/>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24"/>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25"/>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6"/>
      <headerFooter alignWithMargins="0">
        <oddFooter>&amp;R&amp;"Book Antiqua,Bold"&amp;10Schedule-6/ Page &amp;P of &amp;N</oddFooter>
      </headerFooter>
    </customSheetView>
    <customSheetView guid="{2AB34651-5913-42F9-BF39-AE938578D1AF}" showPageBreaks="1" showGridLines="0" zeroValues="0" printArea="1" hiddenRows="1" hiddenColumns="1" view="pageBreakPreview">
      <selection activeCell="M6" sqref="M6"/>
      <colBreaks count="1" manualBreakCount="1">
        <brk id="10" max="1048575" man="1"/>
      </colBreaks>
      <pageMargins left="0.78740157480314998" right="0.38" top="0.34" bottom="0.37" header="0.34" footer="0.17"/>
      <printOptions horizontalCentered="1"/>
      <pageSetup paperSize="9" scale="76" orientation="landscape" r:id="rId27"/>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3" type="noConversion"/>
  <dataValidations disablePrompts="1" count="1">
    <dataValidation operator="greaterThan" allowBlank="1" showInputMessage="1" showErrorMessage="1" sqref="I17:I20" xr:uid="{00000000-0002-0000-0C00-000000000000}"/>
  </dataValidations>
  <printOptions horizontalCentered="1"/>
  <pageMargins left="0.78740157480314998" right="0.38" top="0.34" bottom="0.37" header="0.34" footer="0.17"/>
  <pageSetup paperSize="9" scale="76" orientation="landscape" r:id="rId28"/>
  <headerFooter alignWithMargins="0">
    <oddFooter>&amp;R&amp;"Book Antiqua,Bold"&amp;10Schedule-6/ Page &amp;P of &amp;N</oddFooter>
  </headerFooter>
  <colBreaks count="1" manualBreakCount="1">
    <brk id="10" max="1048575" man="1"/>
  </colBreaks>
  <drawing r:id="rId2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1"/>
  </sheetPr>
  <dimension ref="A1:P28"/>
  <sheetViews>
    <sheetView showZeros="0" zoomScaleNormal="100" zoomScaleSheetLayoutView="100" workbookViewId="0">
      <selection activeCell="G25" sqref="G25"/>
    </sheetView>
  </sheetViews>
  <sheetFormatPr defaultColWidth="9" defaultRowHeight="16.5"/>
  <cols>
    <col min="1" max="1" width="11.375" style="61" customWidth="1"/>
    <col min="2" max="2" width="34.375" style="23" customWidth="1"/>
    <col min="3" max="3" width="8.625" style="23" customWidth="1"/>
    <col min="4" max="4" width="7.625" style="23" customWidth="1"/>
    <col min="5" max="5" width="13.625" style="23" customWidth="1"/>
    <col min="6" max="6" width="21.375" style="23" customWidth="1"/>
    <col min="7" max="7" width="17.625" style="91" customWidth="1"/>
    <col min="8" max="12" width="9" style="73"/>
    <col min="13" max="13" width="9" style="216"/>
    <col min="14" max="14" width="13.875" style="216" customWidth="1"/>
    <col min="15" max="15" width="13.625" style="216" customWidth="1"/>
    <col min="16" max="16" width="21.375" style="73" customWidth="1"/>
    <col min="17" max="16384" width="9" style="73"/>
  </cols>
  <sheetData>
    <row r="1" spans="1:16" ht="18" customHeight="1">
      <c r="A1" s="74" t="str">
        <f>Cover!B3</f>
        <v>Specification No.: CC/NT/W-MISC/DOM/A06/26/08429</v>
      </c>
      <c r="B1" s="75"/>
      <c r="C1" s="75"/>
      <c r="D1" s="76"/>
      <c r="E1" s="76"/>
      <c r="F1" s="78" t="s">
        <v>251</v>
      </c>
    </row>
    <row r="2" spans="1:16" ht="18" customHeight="1">
      <c r="A2" s="60"/>
      <c r="B2" s="80"/>
      <c r="C2" s="80"/>
      <c r="D2" s="81"/>
      <c r="E2" s="81"/>
      <c r="F2" s="25"/>
    </row>
    <row r="3" spans="1:16" ht="55.5" customHeight="1">
      <c r="A3" s="693" t="str">
        <f>Cover!$B$2</f>
        <v xml:space="preserve">Package P01 for Development of Pole Structures for 765 kV D/C Transmission Lines.
</v>
      </c>
      <c r="B3" s="693"/>
      <c r="C3" s="693"/>
      <c r="D3" s="693"/>
      <c r="E3" s="693"/>
      <c r="F3" s="693"/>
      <c r="M3" s="230" t="s">
        <v>179</v>
      </c>
      <c r="O3" s="231" t="e">
        <f>Discount!G15/('Sch-5'!D15+'Sch-5'!D17+'Sch-5'!D19)</f>
        <v>#DIV/0!</v>
      </c>
    </row>
    <row r="4" spans="1:16" ht="21.95" customHeight="1">
      <c r="A4" s="602" t="s">
        <v>241</v>
      </c>
      <c r="B4" s="602"/>
      <c r="C4" s="602"/>
      <c r="D4" s="602"/>
      <c r="E4" s="602"/>
      <c r="F4" s="602"/>
      <c r="M4" s="230" t="s">
        <v>180</v>
      </c>
      <c r="O4" s="231">
        <f>Discount!G16</f>
        <v>0</v>
      </c>
    </row>
    <row r="5" spans="1:16" ht="18" customHeight="1">
      <c r="A5" s="62"/>
      <c r="B5" s="92"/>
      <c r="C5" s="92"/>
      <c r="D5" s="92"/>
      <c r="E5" s="92"/>
      <c r="F5" s="92"/>
      <c r="M5" s="230" t="s">
        <v>186</v>
      </c>
      <c r="O5" s="231" t="e">
        <f>Discount!G22/D21</f>
        <v>#DIV/0!</v>
      </c>
    </row>
    <row r="6" spans="1:16" ht="18" customHeight="1">
      <c r="A6" s="22" t="str">
        <f>'Sch-1'!A6</f>
        <v>Bidder’s Name and Address</v>
      </c>
      <c r="B6" s="32"/>
      <c r="C6" s="32"/>
      <c r="D6" s="32"/>
      <c r="E6" s="57" t="s">
        <v>213</v>
      </c>
      <c r="G6" s="25"/>
      <c r="M6" s="230" t="s">
        <v>187</v>
      </c>
      <c r="O6" s="231">
        <f>Discount!G28</f>
        <v>0</v>
      </c>
    </row>
    <row r="7" spans="1:16" ht="18" customHeight="1">
      <c r="A7" s="234" t="str">
        <f>'Sch-1'!A7</f>
        <v>Bidder as Individual Firm</v>
      </c>
      <c r="B7" s="32"/>
      <c r="C7" s="32"/>
      <c r="D7" s="32"/>
      <c r="E7" s="56" t="s">
        <v>215</v>
      </c>
      <c r="G7" s="25"/>
      <c r="M7" s="230" t="s">
        <v>181</v>
      </c>
      <c r="O7" s="231" t="e">
        <f>Discount!G31/('Sch-5'!D15+'Sch-5'!D17+'Sch-5'!D19)</f>
        <v>#DIV/0!</v>
      </c>
    </row>
    <row r="8" spans="1:16" ht="18" customHeight="1">
      <c r="A8" s="33" t="s">
        <v>231</v>
      </c>
      <c r="B8" s="664" t="str">
        <f>IF('Sch-1'!C8=0, "", 'Sch-1'!C8)</f>
        <v/>
      </c>
      <c r="C8" s="664"/>
      <c r="D8" s="664"/>
      <c r="E8" s="56" t="s">
        <v>217</v>
      </c>
      <c r="G8" s="25"/>
      <c r="M8" s="230" t="s">
        <v>182</v>
      </c>
      <c r="O8" s="231">
        <f>Discount!G33</f>
        <v>0</v>
      </c>
    </row>
    <row r="9" spans="1:16" ht="18" customHeight="1">
      <c r="A9" s="33" t="s">
        <v>232</v>
      </c>
      <c r="B9" s="664" t="str">
        <f>IF('Sch-1'!C9=0, "", 'Sch-1'!C9)</f>
        <v/>
      </c>
      <c r="C9" s="664"/>
      <c r="D9" s="664"/>
      <c r="E9" s="56" t="s">
        <v>218</v>
      </c>
      <c r="G9" s="25"/>
      <c r="M9" s="230" t="s">
        <v>183</v>
      </c>
      <c r="O9" s="231" t="e">
        <f>SUM(O3:O8)</f>
        <v>#DIV/0!</v>
      </c>
    </row>
    <row r="10" spans="1:16" ht="18" customHeight="1">
      <c r="A10" s="34"/>
      <c r="B10" s="664" t="str">
        <f>IF('Sch-1'!C10=0, "", 'Sch-1'!C10)</f>
        <v/>
      </c>
      <c r="C10" s="664"/>
      <c r="D10" s="664"/>
      <c r="E10" s="56" t="s">
        <v>219</v>
      </c>
      <c r="G10" s="25"/>
    </row>
    <row r="11" spans="1:16" ht="18" customHeight="1">
      <c r="A11" s="34"/>
      <c r="B11" s="664" t="str">
        <f>IF('Sch-1'!C11=0, "", 'Sch-1'!C11)</f>
        <v/>
      </c>
      <c r="C11" s="664"/>
      <c r="D11" s="664"/>
      <c r="E11" s="56" t="s">
        <v>220</v>
      </c>
      <c r="G11" s="25"/>
    </row>
    <row r="12" spans="1:16" ht="18" customHeight="1">
      <c r="B12" s="193"/>
      <c r="C12" s="193"/>
      <c r="D12" s="193"/>
      <c r="E12" s="93"/>
      <c r="F12" s="61"/>
      <c r="G12" s="25"/>
    </row>
    <row r="14" spans="1:16" ht="33.75" customHeight="1">
      <c r="A14" s="94" t="s">
        <v>252</v>
      </c>
      <c r="B14" s="95" t="s">
        <v>196</v>
      </c>
      <c r="C14" s="253" t="s">
        <v>188</v>
      </c>
      <c r="D14" s="253" t="s">
        <v>170</v>
      </c>
      <c r="E14" s="253" t="s">
        <v>171</v>
      </c>
      <c r="F14" s="253" t="s">
        <v>172</v>
      </c>
      <c r="N14" s="690" t="s">
        <v>197</v>
      </c>
      <c r="O14" s="690"/>
      <c r="P14" s="166"/>
    </row>
    <row r="15" spans="1:16" s="246" customFormat="1">
      <c r="A15" s="96">
        <v>1</v>
      </c>
      <c r="B15" s="96">
        <v>2</v>
      </c>
      <c r="C15" s="96">
        <v>3</v>
      </c>
      <c r="D15" s="96">
        <v>4</v>
      </c>
      <c r="E15" s="287">
        <v>5</v>
      </c>
      <c r="F15" s="287" t="s">
        <v>222</v>
      </c>
      <c r="M15" s="247"/>
      <c r="N15" s="691">
        <v>3</v>
      </c>
      <c r="O15" s="691"/>
      <c r="P15" s="92"/>
    </row>
    <row r="16" spans="1:16" s="249" customFormat="1">
      <c r="A16" s="251" t="e">
        <f>'Sch-6'!#REF!</f>
        <v>#REF!</v>
      </c>
      <c r="B16" s="357" t="str">
        <f>'Sch-6'!A16</f>
        <v>NOT APPLICABLE</v>
      </c>
      <c r="C16" s="251">
        <f>'Sch-6'!G16</f>
        <v>0</v>
      </c>
      <c r="D16" s="251">
        <f>'Sch-6'!H16</f>
        <v>0</v>
      </c>
      <c r="E16" s="254"/>
      <c r="F16" s="288"/>
      <c r="G16" s="289"/>
      <c r="H16" s="237"/>
      <c r="I16" s="237"/>
      <c r="J16" s="237"/>
      <c r="K16" s="237"/>
      <c r="L16" s="237"/>
      <c r="M16" s="216"/>
      <c r="N16" s="692"/>
      <c r="O16" s="692"/>
      <c r="P16" s="248"/>
    </row>
    <row r="17" spans="1:16" s="249" customFormat="1" ht="35.1" customHeight="1">
      <c r="A17" s="251" t="str">
        <f>'Sch-6'!A17</f>
        <v>(a)</v>
      </c>
      <c r="B17" s="357" t="str">
        <f>'Sch-6'!F17</f>
        <v>ACSR Zebra Conductor (for 765kV Line Only)-UTS</v>
      </c>
      <c r="C17" s="251" t="str">
        <f>'Sch-6'!G17</f>
        <v xml:space="preserve">EA </v>
      </c>
      <c r="D17" s="251">
        <f>'Sch-6'!H17</f>
        <v>1</v>
      </c>
      <c r="E17" s="354">
        <f>'Sch-6'!L17</f>
        <v>0</v>
      </c>
      <c r="F17" s="331" t="str">
        <f>IF(E17=0, "Included", IF(ISERROR(D17*E17), E17, D17*E17))</f>
        <v>Included</v>
      </c>
      <c r="G17" s="148"/>
      <c r="M17" s="216"/>
      <c r="N17" s="685" t="e">
        <f>D17-(D17*$O$9)</f>
        <v>#DIV/0!</v>
      </c>
      <c r="O17" s="685"/>
      <c r="P17" s="248"/>
    </row>
    <row r="18" spans="1:16" s="249" customFormat="1" ht="35.1" customHeight="1">
      <c r="A18" s="251" t="str">
        <f>'Sch-6'!A18</f>
        <v>(b)</v>
      </c>
      <c r="B18" s="357" t="str">
        <f>'Sch-6'!F18</f>
        <v>ACSR Zebra Conductor (for 765kV Line Only)-D.C.Resistence Test</v>
      </c>
      <c r="C18" s="251" t="str">
        <f>'Sch-6'!G18</f>
        <v xml:space="preserve">EA </v>
      </c>
      <c r="D18" s="251">
        <f>'Sch-6'!H18</f>
        <v>1</v>
      </c>
      <c r="E18" s="354">
        <f>'Sch-6'!L18</f>
        <v>0</v>
      </c>
      <c r="F18" s="331" t="str">
        <f>IF(E18=0, "Included", IF(ISERROR(D18*E18), E18, D18*E18))</f>
        <v>Included</v>
      </c>
      <c r="G18" s="148"/>
      <c r="M18" s="216"/>
      <c r="N18" s="689"/>
      <c r="O18" s="689"/>
      <c r="P18" s="248"/>
    </row>
    <row r="19" spans="1:16" s="249" customFormat="1" ht="35.1" customHeight="1">
      <c r="A19" s="251" t="str">
        <f>'Sch-6'!A19</f>
        <v>(c)</v>
      </c>
      <c r="B19" s="357" t="str">
        <f>'Sch-6'!F19</f>
        <v>ACSR Zebra Conductor (for 765kV Line Only)-Corona Extn.VoltageTest(Dry)</v>
      </c>
      <c r="C19" s="251" t="str">
        <f>'Sch-6'!G19</f>
        <v xml:space="preserve">EA </v>
      </c>
      <c r="D19" s="251">
        <f>'Sch-6'!H19</f>
        <v>1</v>
      </c>
      <c r="E19" s="354">
        <f>'Sch-6'!L19</f>
        <v>0</v>
      </c>
      <c r="F19" s="331" t="str">
        <f>IF(E19=0, "Included", IF(ISERROR(D19*E19), E19, D19*E19))</f>
        <v>Included</v>
      </c>
      <c r="G19" s="148"/>
      <c r="M19" s="216"/>
      <c r="N19" s="217"/>
      <c r="O19" s="217"/>
      <c r="P19" s="248"/>
    </row>
    <row r="20" spans="1:16" s="249" customFormat="1" ht="35.1" customHeight="1">
      <c r="A20" s="251" t="str">
        <f>'Sch-6'!A20</f>
        <v>(d)</v>
      </c>
      <c r="B20" s="357" t="str">
        <f>'Sch-6'!F20</f>
        <v>ACSR Zebra Conductor (for 765kV Line Only)-RIV(Dry)</v>
      </c>
      <c r="C20" s="251" t="str">
        <f>'Sch-6'!G20</f>
        <v xml:space="preserve">EA </v>
      </c>
      <c r="D20" s="251">
        <f>'Sch-6'!H20</f>
        <v>1</v>
      </c>
      <c r="E20" s="354">
        <f>'Sch-6'!L20</f>
        <v>0</v>
      </c>
      <c r="F20" s="331" t="str">
        <f>IF(E20=0, "Included", IF(ISERROR(D20*E20), E20, D20*E20))</f>
        <v>Included</v>
      </c>
      <c r="G20" s="148"/>
      <c r="M20" s="216"/>
      <c r="N20" s="217"/>
      <c r="O20" s="217"/>
      <c r="P20" s="248"/>
    </row>
    <row r="21" spans="1:16" ht="19.5" customHeight="1">
      <c r="A21" s="97"/>
      <c r="B21" s="686" t="s">
        <v>253</v>
      </c>
      <c r="C21" s="687"/>
      <c r="D21" s="687"/>
      <c r="E21" s="252"/>
      <c r="F21" s="332">
        <f>SUM(F17:F20)</f>
        <v>0</v>
      </c>
      <c r="N21" s="685" t="e">
        <f>ROUND((#REF!+#REF!+#REF!),0)</f>
        <v>#REF!</v>
      </c>
      <c r="O21" s="685"/>
      <c r="P21" s="22"/>
    </row>
    <row r="22" spans="1:16">
      <c r="A22" s="98"/>
      <c r="B22" s="99"/>
      <c r="C22" s="99"/>
      <c r="D22" s="92"/>
      <c r="E22" s="92"/>
      <c r="F22" s="92"/>
      <c r="N22" s="218" t="s">
        <v>133</v>
      </c>
      <c r="O22" s="219" t="e">
        <f>D21-N21</f>
        <v>#REF!</v>
      </c>
    </row>
    <row r="23" spans="1:16" ht="33.75" customHeight="1">
      <c r="A23" s="678" t="s">
        <v>173</v>
      </c>
      <c r="B23" s="678"/>
      <c r="C23" s="678"/>
      <c r="D23" s="678"/>
      <c r="E23" s="688"/>
      <c r="F23" s="688"/>
      <c r="N23" s="218"/>
      <c r="O23" s="219"/>
    </row>
    <row r="24" spans="1:16">
      <c r="A24" s="98"/>
      <c r="B24" s="99"/>
      <c r="C24" s="99"/>
      <c r="D24" s="92"/>
      <c r="E24" s="92"/>
      <c r="F24" s="92"/>
      <c r="N24" s="218"/>
      <c r="O24" s="219"/>
    </row>
    <row r="25" spans="1:16" ht="33" customHeight="1">
      <c r="A25" s="84" t="s">
        <v>223</v>
      </c>
      <c r="B25" s="118">
        <f>'Sch-1'!B27</f>
        <v>0</v>
      </c>
      <c r="C25" s="118"/>
      <c r="D25" s="85"/>
      <c r="E25" s="86" t="s">
        <v>225</v>
      </c>
      <c r="F25" s="87"/>
    </row>
    <row r="26" spans="1:16" ht="33" customHeight="1">
      <c r="A26" s="84" t="s">
        <v>224</v>
      </c>
      <c r="B26" s="100">
        <f>'Sch-1'!B28</f>
        <v>0</v>
      </c>
      <c r="C26" s="100"/>
      <c r="D26" s="25"/>
      <c r="E26" s="86" t="s">
        <v>226</v>
      </c>
      <c r="F26" s="100" t="str">
        <f>'Sch-1'!N27</f>
        <v/>
      </c>
    </row>
    <row r="27" spans="1:16" ht="33" customHeight="1">
      <c r="A27" s="81"/>
      <c r="B27" s="80"/>
      <c r="C27" s="80"/>
      <c r="D27" s="25"/>
      <c r="E27" s="86" t="s">
        <v>227</v>
      </c>
      <c r="F27" s="100" t="str">
        <f>'Sch-1'!N28</f>
        <v/>
      </c>
    </row>
    <row r="28" spans="1:16" ht="33" customHeight="1">
      <c r="A28" s="81"/>
      <c r="B28" s="80"/>
      <c r="C28" s="80"/>
      <c r="D28" s="25"/>
      <c r="E28" s="86" t="s">
        <v>228</v>
      </c>
      <c r="F28" s="87"/>
    </row>
  </sheetData>
  <sheetProtection password="E848" sheet="1" objects="1" scenarios="1" formatColumns="0" formatRows="0" selectLockedCells="1" selectUnlockedCells="1"/>
  <customSheetViews>
    <customSheetView guid="{6167D39F-8E2F-4CD1-888C-E1DCB300434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483DCDBB-D1CA-4B11-85F4-FA65A96DCE2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5C772B04-11E1-4A74-9F43-9A74EF38E5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2AB34651-5913-42F9-BF39-AE938578D1AF}"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5">
    <mergeCell ref="N14:O14"/>
    <mergeCell ref="N15:O15"/>
    <mergeCell ref="N16:O16"/>
    <mergeCell ref="A3:F3"/>
    <mergeCell ref="A4:F4"/>
    <mergeCell ref="B8:D8"/>
    <mergeCell ref="B9:D9"/>
    <mergeCell ref="B10:D10"/>
    <mergeCell ref="B11:D11"/>
    <mergeCell ref="N17:O17"/>
    <mergeCell ref="B21:D21"/>
    <mergeCell ref="N21:O21"/>
    <mergeCell ref="A23:D23"/>
    <mergeCell ref="E23:F23"/>
    <mergeCell ref="N18:O18"/>
  </mergeCells>
  <phoneticPr fontId="31" type="noConversion"/>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6" max="1048575" man="1"/>
  </colBreaks>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1"/>
  </sheetPr>
  <dimension ref="A1:W43"/>
  <sheetViews>
    <sheetView showGridLines="0" showZeros="0" view="pageBreakPreview" topLeftCell="A14" zoomScaleNormal="100" zoomScaleSheetLayoutView="100" workbookViewId="0">
      <selection activeCell="G15" sqref="G15"/>
    </sheetView>
  </sheetViews>
  <sheetFormatPr defaultColWidth="9" defaultRowHeight="16.5"/>
  <cols>
    <col min="1" max="2" width="6.625" style="153" customWidth="1"/>
    <col min="3" max="3" width="21.625" style="153" customWidth="1"/>
    <col min="4" max="4" width="13.375" style="153" customWidth="1"/>
    <col min="5" max="5" width="23.625" style="153" customWidth="1"/>
    <col min="6" max="6" width="11.875" style="153" customWidth="1"/>
    <col min="7" max="7" width="14.375" style="153" customWidth="1"/>
    <col min="8" max="8" width="14.25" style="339" hidden="1" customWidth="1"/>
    <col min="9" max="9" width="14.25" style="340" hidden="1" customWidth="1"/>
    <col min="10" max="10" width="20" style="341" hidden="1" customWidth="1"/>
    <col min="11" max="13" width="14.25" style="341" hidden="1" customWidth="1"/>
    <col min="14" max="14" width="38.125" style="341" hidden="1" customWidth="1"/>
    <col min="15" max="15" width="21.25" style="341" hidden="1" customWidth="1"/>
    <col min="16" max="16" width="14.25" style="341" hidden="1" customWidth="1"/>
    <col min="17" max="17" width="14.25" style="341" customWidth="1"/>
    <col min="18" max="23" width="9" style="341"/>
    <col min="24" max="16384" width="9" style="79"/>
  </cols>
  <sheetData>
    <row r="1" spans="1:23" s="139" customFormat="1" ht="39.950000000000003" customHeight="1">
      <c r="A1" s="718"/>
      <c r="B1" s="718"/>
      <c r="C1" s="718"/>
      <c r="D1" s="718"/>
      <c r="E1" s="718"/>
      <c r="F1" s="718"/>
      <c r="G1" s="718"/>
      <c r="H1" s="336"/>
      <c r="I1" s="337"/>
      <c r="J1" s="338"/>
      <c r="K1" s="338"/>
      <c r="L1" s="338"/>
      <c r="M1" s="338"/>
      <c r="N1" s="338"/>
      <c r="O1" s="338"/>
      <c r="P1" s="338"/>
      <c r="Q1" s="338"/>
      <c r="R1" s="338"/>
      <c r="S1" s="338"/>
      <c r="T1" s="338"/>
      <c r="U1" s="338"/>
      <c r="V1" s="338"/>
      <c r="W1" s="338"/>
    </row>
    <row r="2" spans="1:23" ht="18" customHeight="1">
      <c r="A2" s="74" t="str">
        <f>Cover!B3</f>
        <v>Specification No.: CC/NT/W-MISC/DOM/A06/26/08429</v>
      </c>
      <c r="B2" s="74"/>
      <c r="C2" s="75"/>
      <c r="D2" s="76"/>
      <c r="E2" s="76"/>
      <c r="F2" s="76"/>
      <c r="G2" s="78" t="s">
        <v>128</v>
      </c>
    </row>
    <row r="3" spans="1:23" ht="18" customHeight="1">
      <c r="A3" s="145"/>
      <c r="B3" s="145"/>
      <c r="C3" s="146"/>
      <c r="D3" s="147"/>
      <c r="E3" s="147"/>
      <c r="F3" s="147"/>
      <c r="G3" s="148"/>
    </row>
    <row r="4" spans="1:23" ht="18.95" customHeight="1">
      <c r="A4" s="721" t="s">
        <v>123</v>
      </c>
      <c r="B4" s="721"/>
      <c r="C4" s="721"/>
      <c r="D4" s="721"/>
      <c r="E4" s="721"/>
      <c r="F4" s="721"/>
      <c r="G4" s="721"/>
    </row>
    <row r="5" spans="1:23" ht="21" customHeight="1">
      <c r="A5" s="149" t="s">
        <v>213</v>
      </c>
      <c r="B5" s="149"/>
      <c r="C5" s="140"/>
      <c r="D5" s="140"/>
      <c r="E5" s="140"/>
      <c r="F5" s="140"/>
      <c r="G5" s="140"/>
    </row>
    <row r="6" spans="1:23" ht="21" customHeight="1">
      <c r="A6" s="150" t="s">
        <v>215</v>
      </c>
      <c r="B6" s="150"/>
      <c r="C6" s="140"/>
      <c r="D6" s="140"/>
      <c r="E6" s="140"/>
      <c r="F6" s="140"/>
      <c r="G6" s="140"/>
    </row>
    <row r="7" spans="1:23" ht="21" customHeight="1">
      <c r="A7" s="150" t="s">
        <v>217</v>
      </c>
      <c r="B7" s="150"/>
      <c r="C7" s="140"/>
      <c r="D7" s="140"/>
      <c r="E7" s="140"/>
      <c r="F7" s="140"/>
      <c r="G7" s="140"/>
    </row>
    <row r="8" spans="1:23" ht="21" customHeight="1">
      <c r="A8" s="150" t="s">
        <v>218</v>
      </c>
      <c r="B8" s="150"/>
      <c r="C8" s="140"/>
      <c r="D8" s="140"/>
      <c r="E8" s="140"/>
      <c r="F8" s="140"/>
      <c r="G8" s="140"/>
    </row>
    <row r="9" spans="1:23" ht="21" customHeight="1">
      <c r="A9" s="150" t="s">
        <v>219</v>
      </c>
      <c r="B9" s="150"/>
      <c r="C9" s="140"/>
      <c r="D9" s="140"/>
      <c r="E9" s="140"/>
      <c r="F9" s="140"/>
      <c r="G9" s="140"/>
    </row>
    <row r="10" spans="1:23" ht="21" customHeight="1">
      <c r="A10" s="150" t="s">
        <v>220</v>
      </c>
      <c r="B10" s="150"/>
      <c r="C10" s="140"/>
      <c r="D10" s="140"/>
      <c r="E10" s="140"/>
      <c r="F10" s="140"/>
      <c r="G10" s="140"/>
    </row>
    <row r="11" spans="1:23" ht="21" customHeight="1">
      <c r="A11" s="140"/>
      <c r="B11" s="140"/>
      <c r="C11" s="140"/>
      <c r="D11" s="140"/>
      <c r="E11" s="140"/>
      <c r="F11" s="140"/>
      <c r="G11" s="140"/>
    </row>
    <row r="12" spans="1:23" ht="72.75" customHeight="1">
      <c r="A12" s="475" t="s">
        <v>124</v>
      </c>
      <c r="B12" s="475"/>
      <c r="C12" s="719" t="str">
        <f>Cover!$B$2</f>
        <v xml:space="preserve">Package P01 for Development of Pole Structures for 765 kV D/C Transmission Lines.
</v>
      </c>
      <c r="D12" s="719"/>
      <c r="E12" s="719"/>
      <c r="F12" s="719"/>
      <c r="G12" s="719"/>
    </row>
    <row r="13" spans="1:23" ht="21" customHeight="1">
      <c r="A13" s="151" t="s">
        <v>122</v>
      </c>
      <c r="B13" s="151"/>
      <c r="C13" s="152"/>
      <c r="D13" s="151"/>
      <c r="E13" s="151"/>
      <c r="F13" s="151"/>
      <c r="G13" s="151"/>
    </row>
    <row r="14" spans="1:23" ht="55.5" customHeight="1">
      <c r="A14" s="720" t="s">
        <v>125</v>
      </c>
      <c r="B14" s="720"/>
      <c r="C14" s="720"/>
      <c r="D14" s="720"/>
      <c r="E14" s="720"/>
      <c r="F14" s="720"/>
      <c r="G14" s="720"/>
      <c r="J14" s="722" t="s">
        <v>322</v>
      </c>
      <c r="K14" s="722"/>
      <c r="L14" s="722"/>
      <c r="M14" s="722"/>
      <c r="N14" s="352" t="s">
        <v>323</v>
      </c>
    </row>
    <row r="15" spans="1:23" ht="60.75" customHeight="1">
      <c r="B15" s="159">
        <v>1</v>
      </c>
      <c r="C15" s="695" t="s">
        <v>474</v>
      </c>
      <c r="D15" s="696"/>
      <c r="E15" s="696"/>
      <c r="F15" s="697"/>
      <c r="G15" s="346"/>
      <c r="I15" s="469">
        <f>'Sch-1'!N19+'Sch-2'!J19+'Sch-6'!J21+'Sch-3 '!P21</f>
        <v>0</v>
      </c>
      <c r="J15" s="372">
        <f>IF(I15=0,0,G15/I15)</f>
        <v>0</v>
      </c>
    </row>
    <row r="16" spans="1:23" ht="57.75" customHeight="1">
      <c r="B16" s="159">
        <v>2</v>
      </c>
      <c r="C16" s="695" t="s">
        <v>475</v>
      </c>
      <c r="D16" s="696"/>
      <c r="E16" s="696"/>
      <c r="F16" s="697"/>
      <c r="G16" s="165"/>
      <c r="I16" s="348">
        <f>'Sch-1'!N19+'Sch-2'!J19+'Sch-6'!J21+'Sch-3 '!P21</f>
        <v>0</v>
      </c>
      <c r="J16" s="350">
        <f>G16</f>
        <v>0</v>
      </c>
    </row>
    <row r="17" spans="1:23" s="142" customFormat="1" ht="54.95" customHeight="1">
      <c r="B17" s="160">
        <v>3</v>
      </c>
      <c r="C17" s="698" t="s">
        <v>147</v>
      </c>
      <c r="D17" s="699"/>
      <c r="E17" s="699"/>
      <c r="F17" s="700"/>
      <c r="G17" s="163"/>
      <c r="H17" s="339"/>
      <c r="I17" s="339"/>
      <c r="J17" s="342"/>
      <c r="K17" s="342"/>
      <c r="L17" s="342"/>
      <c r="M17" s="342"/>
      <c r="N17" s="342"/>
      <c r="O17" s="342"/>
      <c r="P17" s="342"/>
      <c r="Q17" s="342"/>
      <c r="R17" s="342"/>
      <c r="S17" s="342"/>
      <c r="T17" s="342"/>
      <c r="U17" s="342"/>
      <c r="V17" s="342"/>
      <c r="W17" s="342"/>
    </row>
    <row r="18" spans="1:23" s="142" customFormat="1" ht="21" customHeight="1">
      <c r="B18" s="157"/>
      <c r="C18" s="368" t="s">
        <v>441</v>
      </c>
      <c r="D18" s="155"/>
      <c r="E18" s="164"/>
      <c r="F18" s="197" t="s">
        <v>177</v>
      </c>
      <c r="G18" s="347"/>
      <c r="H18" s="339"/>
      <c r="I18" s="349">
        <f>'Sch-1'!N19</f>
        <v>0</v>
      </c>
      <c r="J18" s="370">
        <f>IF(I18=0,0,G18/I18)</f>
        <v>0</v>
      </c>
      <c r="K18" s="342"/>
      <c r="L18" s="342"/>
      <c r="M18" s="342"/>
      <c r="N18" s="195" t="s">
        <v>331</v>
      </c>
      <c r="O18" s="370">
        <f>J15+J16+J18+J24</f>
        <v>0</v>
      </c>
      <c r="P18" s="342"/>
      <c r="Q18" s="342"/>
      <c r="R18" s="342"/>
      <c r="S18" s="342"/>
      <c r="T18" s="342"/>
      <c r="U18" s="342"/>
      <c r="V18" s="342"/>
      <c r="W18" s="342"/>
    </row>
    <row r="19" spans="1:23" s="142" customFormat="1" ht="21" hidden="1" customHeight="1">
      <c r="B19" s="157"/>
      <c r="C19" s="195" t="s">
        <v>139</v>
      </c>
      <c r="D19" s="155"/>
      <c r="E19" s="164"/>
      <c r="F19" s="197" t="s">
        <v>177</v>
      </c>
      <c r="G19" s="347"/>
      <c r="H19" s="339"/>
      <c r="I19" s="349" t="e">
        <f>'Sch-1'!#REF!</f>
        <v>#REF!</v>
      </c>
      <c r="J19" s="370" t="e">
        <f>IF(I19=0,0,G19/I19)</f>
        <v>#REF!</v>
      </c>
      <c r="K19" s="342"/>
      <c r="L19" s="342"/>
      <c r="M19" s="342"/>
      <c r="N19" s="195" t="s">
        <v>332</v>
      </c>
      <c r="O19" s="370" t="e">
        <f>J15+J16+J19+J25</f>
        <v>#REF!</v>
      </c>
      <c r="P19" s="342"/>
      <c r="Q19" s="342"/>
      <c r="R19" s="342"/>
      <c r="S19" s="342"/>
      <c r="T19" s="342"/>
      <c r="U19" s="342"/>
      <c r="V19" s="342"/>
      <c r="W19" s="342"/>
    </row>
    <row r="20" spans="1:23" s="142" customFormat="1" ht="21" customHeight="1">
      <c r="B20" s="157"/>
      <c r="C20" s="498" t="s">
        <v>446</v>
      </c>
      <c r="D20" s="155"/>
      <c r="E20" s="164"/>
      <c r="F20" s="197" t="s">
        <v>177</v>
      </c>
      <c r="G20" s="347"/>
      <c r="H20" s="339"/>
      <c r="I20" s="349">
        <f>'Sch-2'!J19</f>
        <v>0</v>
      </c>
      <c r="J20" s="370">
        <f>IF(I20=0,0,G20/I20)</f>
        <v>0</v>
      </c>
      <c r="K20" s="342"/>
      <c r="L20" s="342"/>
      <c r="M20" s="342"/>
      <c r="N20" s="195" t="s">
        <v>126</v>
      </c>
      <c r="O20" s="370">
        <f>J15+J16+J20+J26</f>
        <v>0</v>
      </c>
      <c r="P20" s="342"/>
      <c r="Q20" s="342"/>
      <c r="R20" s="342"/>
      <c r="S20" s="342"/>
      <c r="T20" s="342"/>
      <c r="U20" s="342"/>
      <c r="V20" s="342"/>
      <c r="W20" s="342"/>
    </row>
    <row r="21" spans="1:23" s="142" customFormat="1" ht="21" customHeight="1">
      <c r="B21" s="157"/>
      <c r="C21" s="368" t="s">
        <v>461</v>
      </c>
      <c r="D21" s="155"/>
      <c r="E21" s="164"/>
      <c r="F21" s="197" t="s">
        <v>177</v>
      </c>
      <c r="G21" s="347"/>
      <c r="H21" s="339"/>
      <c r="I21" s="349">
        <f>'Sch-3 '!P21</f>
        <v>0</v>
      </c>
      <c r="J21" s="370">
        <f>IF(I21=0,0,G21/I21)</f>
        <v>0</v>
      </c>
      <c r="K21" s="342"/>
      <c r="L21" s="342"/>
      <c r="M21" s="342"/>
      <c r="N21" s="368" t="s">
        <v>473</v>
      </c>
      <c r="O21" s="370">
        <f>J15+J16+J21+J27</f>
        <v>0</v>
      </c>
      <c r="P21" s="342"/>
      <c r="Q21" s="342"/>
      <c r="R21" s="342"/>
      <c r="S21" s="342"/>
      <c r="T21" s="342"/>
      <c r="U21" s="342"/>
      <c r="V21" s="342"/>
      <c r="W21" s="342"/>
    </row>
    <row r="22" spans="1:23" s="142" customFormat="1" ht="21" customHeight="1">
      <c r="B22" s="158"/>
      <c r="C22" s="335" t="s">
        <v>321</v>
      </c>
      <c r="D22" s="156"/>
      <c r="E22" s="164"/>
      <c r="F22" s="198" t="s">
        <v>177</v>
      </c>
      <c r="G22" s="163"/>
      <c r="H22" s="339"/>
      <c r="I22" s="349">
        <f>'Sch-6'!J21</f>
        <v>0</v>
      </c>
      <c r="J22" s="370">
        <f>IF(I22=0,0,G22/I22)</f>
        <v>0</v>
      </c>
      <c r="K22" s="342"/>
      <c r="L22" s="342"/>
      <c r="M22" s="342"/>
      <c r="N22" s="539" t="s">
        <v>321</v>
      </c>
      <c r="O22" s="370">
        <f>J15+J16+J22+J28</f>
        <v>0</v>
      </c>
      <c r="P22" s="342"/>
      <c r="Q22" s="342"/>
      <c r="R22" s="342"/>
      <c r="S22" s="342"/>
      <c r="T22" s="342"/>
      <c r="U22" s="342"/>
      <c r="V22" s="342"/>
      <c r="W22" s="342"/>
    </row>
    <row r="23" spans="1:23" s="142" customFormat="1" ht="54.95" customHeight="1">
      <c r="B23" s="160">
        <v>4</v>
      </c>
      <c r="C23" s="701" t="s">
        <v>452</v>
      </c>
      <c r="D23" s="702"/>
      <c r="E23" s="702"/>
      <c r="F23" s="703"/>
      <c r="G23" s="163"/>
      <c r="H23" s="339"/>
      <c r="I23" s="339"/>
      <c r="J23" s="342"/>
      <c r="K23" s="342"/>
      <c r="L23" s="342"/>
      <c r="M23" s="342"/>
      <c r="N23" s="342"/>
      <c r="O23" s="342"/>
      <c r="P23" s="342"/>
      <c r="Q23" s="342"/>
      <c r="R23" s="342"/>
      <c r="S23" s="342"/>
      <c r="T23" s="342"/>
      <c r="U23" s="342"/>
      <c r="V23" s="342"/>
      <c r="W23" s="342"/>
    </row>
    <row r="24" spans="1:23" s="142" customFormat="1" ht="21" customHeight="1">
      <c r="A24" s="141"/>
      <c r="B24" s="157"/>
      <c r="C24" s="368" t="s">
        <v>443</v>
      </c>
      <c r="D24" s="155"/>
      <c r="E24" s="196"/>
      <c r="F24" s="197" t="s">
        <v>178</v>
      </c>
      <c r="G24" s="203"/>
      <c r="H24" s="339"/>
      <c r="I24" s="349">
        <f>'Sch-1'!N19</f>
        <v>0</v>
      </c>
      <c r="J24" s="351">
        <f>G24</f>
        <v>0</v>
      </c>
      <c r="K24" s="342"/>
      <c r="L24" s="342"/>
      <c r="M24" s="342"/>
      <c r="N24" s="342"/>
      <c r="O24" s="342"/>
      <c r="P24" s="342"/>
      <c r="Q24" s="342"/>
      <c r="R24" s="342"/>
      <c r="S24" s="342"/>
      <c r="T24" s="342"/>
      <c r="U24" s="342"/>
      <c r="V24" s="342"/>
      <c r="W24" s="342"/>
    </row>
    <row r="25" spans="1:23" s="142" customFormat="1" ht="21" hidden="1" customHeight="1">
      <c r="A25" s="141"/>
      <c r="B25" s="157"/>
      <c r="C25" s="195" t="s">
        <v>139</v>
      </c>
      <c r="D25" s="155"/>
      <c r="E25" s="196"/>
      <c r="F25" s="197" t="s">
        <v>178</v>
      </c>
      <c r="G25" s="203"/>
      <c r="H25" s="339"/>
      <c r="I25" s="349" t="e">
        <f>'Sch-1'!#REF!</f>
        <v>#REF!</v>
      </c>
      <c r="J25" s="351">
        <f>G25</f>
        <v>0</v>
      </c>
      <c r="K25" s="342"/>
      <c r="L25" s="342"/>
      <c r="M25" s="342"/>
      <c r="N25" s="342"/>
      <c r="O25" s="342"/>
      <c r="P25" s="342"/>
      <c r="Q25" s="342"/>
      <c r="R25" s="342"/>
      <c r="S25" s="342"/>
      <c r="T25" s="342"/>
      <c r="U25" s="342"/>
      <c r="V25" s="342"/>
      <c r="W25" s="342"/>
    </row>
    <row r="26" spans="1:23" s="142" customFormat="1" ht="21" customHeight="1">
      <c r="A26" s="141"/>
      <c r="B26" s="157"/>
      <c r="C26" s="498" t="s">
        <v>447</v>
      </c>
      <c r="D26" s="155"/>
      <c r="E26" s="196"/>
      <c r="F26" s="197" t="s">
        <v>178</v>
      </c>
      <c r="G26" s="203"/>
      <c r="H26" s="339"/>
      <c r="I26" s="349">
        <f>'Sch-2'!J19</f>
        <v>0</v>
      </c>
      <c r="J26" s="351">
        <f>G26</f>
        <v>0</v>
      </c>
      <c r="K26" s="342"/>
      <c r="L26" s="342"/>
      <c r="M26" s="342"/>
      <c r="N26" s="342"/>
      <c r="O26" s="342"/>
      <c r="P26" s="342"/>
      <c r="Q26" s="342"/>
      <c r="R26" s="342"/>
      <c r="S26" s="342"/>
      <c r="T26" s="342"/>
      <c r="U26" s="342"/>
      <c r="V26" s="342"/>
      <c r="W26" s="342"/>
    </row>
    <row r="27" spans="1:23" s="142" customFormat="1" ht="20.25" customHeight="1">
      <c r="A27" s="141"/>
      <c r="B27" s="157"/>
      <c r="C27" s="368" t="s">
        <v>461</v>
      </c>
      <c r="D27" s="155"/>
      <c r="E27" s="196"/>
      <c r="F27" s="197" t="s">
        <v>178</v>
      </c>
      <c r="G27" s="203"/>
      <c r="H27" s="339"/>
      <c r="I27" s="349">
        <f>'Sch-3 '!P21</f>
        <v>0</v>
      </c>
      <c r="J27" s="351">
        <f>G27</f>
        <v>0</v>
      </c>
      <c r="K27" s="342"/>
      <c r="L27" s="342"/>
      <c r="M27" s="342"/>
      <c r="N27" s="342"/>
      <c r="O27" s="342"/>
      <c r="P27" s="342"/>
      <c r="Q27" s="342"/>
      <c r="R27" s="342"/>
      <c r="S27" s="342"/>
      <c r="T27" s="342"/>
      <c r="U27" s="342"/>
      <c r="V27" s="342"/>
      <c r="W27" s="342"/>
    </row>
    <row r="28" spans="1:23" s="142" customFormat="1" ht="21" customHeight="1">
      <c r="A28" s="141"/>
      <c r="B28" s="158"/>
      <c r="C28" s="335" t="s">
        <v>321</v>
      </c>
      <c r="D28" s="156"/>
      <c r="E28" s="199"/>
      <c r="F28" s="198" t="s">
        <v>178</v>
      </c>
      <c r="G28" s="163"/>
      <c r="H28" s="339"/>
      <c r="I28" s="349">
        <f>'Sch-6'!J21</f>
        <v>0</v>
      </c>
      <c r="J28" s="351">
        <f>G28</f>
        <v>0</v>
      </c>
      <c r="K28" s="342"/>
      <c r="L28" s="342"/>
      <c r="M28" s="342"/>
      <c r="N28" s="342"/>
      <c r="O28" s="342"/>
      <c r="P28" s="342"/>
      <c r="Q28" s="342"/>
      <c r="R28" s="342"/>
      <c r="S28" s="342"/>
      <c r="T28" s="342"/>
      <c r="U28" s="342"/>
      <c r="V28" s="342"/>
      <c r="W28" s="342"/>
    </row>
    <row r="29" spans="1:23" s="142" customFormat="1" ht="83.25" hidden="1" customHeight="1">
      <c r="A29" s="141"/>
      <c r="B29" s="158">
        <v>5</v>
      </c>
      <c r="C29" s="706" t="s">
        <v>408</v>
      </c>
      <c r="D29" s="707"/>
      <c r="E29" s="707"/>
      <c r="F29" s="708"/>
      <c r="G29" s="472"/>
      <c r="H29" s="339"/>
      <c r="I29" s="349"/>
      <c r="J29" s="351"/>
      <c r="K29" s="342"/>
      <c r="L29" s="342"/>
      <c r="M29" s="342"/>
      <c r="N29" s="342"/>
      <c r="O29" s="342"/>
      <c r="P29" s="342"/>
      <c r="Q29" s="342"/>
      <c r="R29" s="342"/>
      <c r="S29" s="342"/>
      <c r="T29" s="342"/>
      <c r="U29" s="342"/>
      <c r="V29" s="342"/>
      <c r="W29" s="342"/>
    </row>
    <row r="30" spans="1:23" s="142" customFormat="1" ht="87.75" hidden="1" customHeight="1">
      <c r="A30" s="141"/>
      <c r="B30" s="158">
        <v>6</v>
      </c>
      <c r="C30" s="706" t="s">
        <v>409</v>
      </c>
      <c r="D30" s="707"/>
      <c r="E30" s="707"/>
      <c r="F30" s="708"/>
      <c r="G30" s="472"/>
      <c r="H30" s="339"/>
      <c r="I30" s="349"/>
      <c r="J30" s="351"/>
      <c r="K30" s="342"/>
      <c r="L30" s="342"/>
      <c r="M30" s="342"/>
      <c r="N30" s="342"/>
      <c r="O30" s="342"/>
      <c r="P30" s="342"/>
      <c r="Q30" s="342"/>
      <c r="R30" s="342"/>
      <c r="S30" s="342"/>
      <c r="T30" s="342"/>
      <c r="U30" s="342"/>
      <c r="V30" s="342"/>
      <c r="W30" s="342"/>
    </row>
    <row r="31" spans="1:23" s="142" customFormat="1" ht="69.75" hidden="1" customHeight="1">
      <c r="A31" s="141"/>
      <c r="B31" s="709" t="s">
        <v>410</v>
      </c>
      <c r="C31" s="710"/>
      <c r="D31" s="710"/>
      <c r="E31" s="710"/>
      <c r="F31" s="710"/>
      <c r="G31" s="711"/>
      <c r="H31" s="339"/>
      <c r="I31" s="349" t="e">
        <f>'Sch-1'!N19+'Sch-2'!J19+'Sch-6'!#REF!</f>
        <v>#REF!</v>
      </c>
      <c r="J31" s="370" t="e">
        <f>IF(I31=0,0,G31/I31)</f>
        <v>#REF!</v>
      </c>
      <c r="K31" s="342"/>
      <c r="L31" s="342"/>
      <c r="M31" s="342"/>
      <c r="N31" s="342"/>
      <c r="O31" s="342"/>
      <c r="P31" s="342"/>
      <c r="Q31" s="342"/>
      <c r="R31" s="342"/>
      <c r="S31" s="342"/>
      <c r="T31" s="342"/>
      <c r="U31" s="342"/>
      <c r="V31" s="342"/>
      <c r="W31" s="342"/>
    </row>
    <row r="32" spans="1:23" s="142" customFormat="1" ht="24.75" hidden="1" customHeight="1">
      <c r="A32" s="141"/>
      <c r="B32" s="463">
        <v>5</v>
      </c>
      <c r="C32" s="712" t="s">
        <v>400</v>
      </c>
      <c r="D32" s="713"/>
      <c r="E32" s="713"/>
      <c r="F32" s="713"/>
      <c r="G32" s="714"/>
      <c r="H32" s="339"/>
      <c r="I32" s="349"/>
      <c r="J32" s="370"/>
      <c r="K32" s="342"/>
      <c r="L32" s="342"/>
      <c r="M32" s="342"/>
      <c r="N32" s="342"/>
      <c r="O32" s="342"/>
      <c r="P32" s="342"/>
      <c r="Q32" s="342"/>
      <c r="R32" s="342"/>
      <c r="S32" s="342"/>
      <c r="T32" s="342"/>
      <c r="U32" s="342"/>
      <c r="V32" s="342"/>
      <c r="W32" s="342"/>
    </row>
    <row r="33" spans="1:23" s="142" customFormat="1" ht="61.5" hidden="1" customHeight="1">
      <c r="A33" s="141"/>
      <c r="B33" s="715"/>
      <c r="C33" s="716"/>
      <c r="D33" s="716"/>
      <c r="E33" s="716"/>
      <c r="F33" s="716"/>
      <c r="G33" s="717"/>
      <c r="H33" s="339"/>
      <c r="I33" s="349" t="e">
        <f>'Sch-1'!N19+'Sch-2'!J19+'Sch-6'!#REF!</f>
        <v>#REF!</v>
      </c>
      <c r="J33" s="351">
        <f>G33</f>
        <v>0</v>
      </c>
      <c r="K33" s="342"/>
      <c r="L33" s="342"/>
      <c r="M33" s="342"/>
      <c r="N33" s="342"/>
      <c r="O33" s="342"/>
      <c r="P33" s="342"/>
      <c r="Q33" s="342"/>
      <c r="R33" s="342"/>
      <c r="S33" s="342"/>
      <c r="T33" s="342"/>
      <c r="U33" s="342"/>
      <c r="V33" s="342"/>
      <c r="W33" s="342"/>
    </row>
    <row r="34" spans="1:23" s="142" customFormat="1" ht="48.75" customHeight="1">
      <c r="A34" s="141"/>
      <c r="B34" s="704"/>
      <c r="C34" s="705"/>
      <c r="D34" s="705"/>
      <c r="E34" s="705"/>
      <c r="F34" s="705"/>
      <c r="G34" s="705"/>
      <c r="H34" s="339"/>
      <c r="I34" s="339"/>
      <c r="J34" s="342"/>
      <c r="K34" s="342"/>
      <c r="L34" s="342"/>
      <c r="M34" s="342"/>
      <c r="N34" s="342"/>
      <c r="O34" s="342"/>
      <c r="P34" s="342"/>
      <c r="Q34" s="342"/>
      <c r="R34" s="342"/>
      <c r="S34" s="342"/>
      <c r="T34" s="342"/>
      <c r="U34" s="342"/>
      <c r="V34" s="342"/>
      <c r="W34" s="342"/>
    </row>
    <row r="35" spans="1:23" s="142" customFormat="1" ht="33" customHeight="1">
      <c r="A35" s="144" t="s">
        <v>127</v>
      </c>
      <c r="B35" s="161"/>
      <c r="C35" s="154"/>
      <c r="E35" s="162"/>
      <c r="F35" s="162"/>
      <c r="G35" s="143"/>
      <c r="H35" s="339"/>
      <c r="I35" s="339"/>
      <c r="J35" s="342"/>
      <c r="K35" s="342"/>
      <c r="L35" s="342"/>
      <c r="M35" s="342"/>
      <c r="N35" s="342"/>
      <c r="O35" s="342"/>
      <c r="P35" s="342"/>
      <c r="Q35" s="342"/>
      <c r="R35" s="342"/>
      <c r="S35" s="342"/>
      <c r="T35" s="342"/>
      <c r="U35" s="342"/>
      <c r="V35" s="342"/>
      <c r="W35" s="342"/>
    </row>
    <row r="36" spans="1:23" s="142" customFormat="1" ht="33" customHeight="1">
      <c r="A36" s="25" t="s">
        <v>277</v>
      </c>
      <c r="B36" s="161"/>
      <c r="C36" s="154"/>
      <c r="E36" s="162"/>
      <c r="F36" s="162"/>
      <c r="G36" s="143"/>
      <c r="H36" s="339"/>
      <c r="I36" s="339"/>
      <c r="J36" s="342"/>
      <c r="K36" s="342"/>
      <c r="L36" s="342"/>
      <c r="M36" s="342"/>
      <c r="N36" s="342"/>
      <c r="O36" s="342"/>
      <c r="P36" s="342"/>
      <c r="Q36" s="342"/>
      <c r="R36" s="342"/>
      <c r="S36" s="342"/>
      <c r="T36" s="342"/>
      <c r="U36" s="342"/>
      <c r="V36" s="342"/>
      <c r="W36" s="342"/>
    </row>
    <row r="37" spans="1:23" s="142" customFormat="1" ht="33" customHeight="1">
      <c r="B37" s="25"/>
      <c r="D37" s="73"/>
      <c r="E37" s="80"/>
      <c r="F37" s="80"/>
      <c r="G37" s="80"/>
      <c r="H37" s="343"/>
      <c r="I37" s="339"/>
      <c r="J37" s="342"/>
      <c r="K37" s="342"/>
      <c r="L37" s="342"/>
      <c r="M37" s="342"/>
      <c r="N37" s="342"/>
      <c r="O37" s="342"/>
      <c r="P37" s="342"/>
      <c r="Q37" s="342"/>
      <c r="R37" s="342"/>
      <c r="S37" s="342"/>
      <c r="T37" s="342"/>
      <c r="U37" s="342"/>
      <c r="V37" s="342"/>
      <c r="W37" s="342"/>
    </row>
    <row r="38" spans="1:23" ht="33" customHeight="1">
      <c r="A38" s="106"/>
      <c r="B38" s="106"/>
      <c r="C38" s="115"/>
      <c r="D38" s="80"/>
      <c r="E38" s="25"/>
      <c r="F38" s="25"/>
      <c r="G38" s="87" t="s">
        <v>278</v>
      </c>
      <c r="H38" s="341"/>
    </row>
    <row r="39" spans="1:23" ht="33" customHeight="1">
      <c r="A39" s="106"/>
      <c r="B39" s="106"/>
      <c r="C39" s="115"/>
      <c r="D39" s="80"/>
      <c r="E39" s="25"/>
      <c r="F39" s="25"/>
      <c r="G39" s="87" t="str">
        <f>"For and on behalf of " &amp; 'Sch-1'!C8</f>
        <v xml:space="preserve">For and on behalf of </v>
      </c>
      <c r="H39" s="341"/>
    </row>
    <row r="40" spans="1:23" ht="33" customHeight="1">
      <c r="A40" s="104"/>
      <c r="B40" s="104"/>
      <c r="C40" s="104"/>
      <c r="D40" s="119"/>
      <c r="E40" s="111"/>
      <c r="F40" s="111"/>
      <c r="G40" s="79"/>
      <c r="H40" s="344"/>
    </row>
    <row r="41" spans="1:23" ht="33" customHeight="1">
      <c r="A41" s="138" t="s">
        <v>120</v>
      </c>
      <c r="B41" s="138"/>
      <c r="C41" s="483">
        <f>'Sch-1'!B27</f>
        <v>0</v>
      </c>
      <c r="D41" s="119"/>
      <c r="E41" s="111" t="s">
        <v>279</v>
      </c>
      <c r="F41" s="694" t="str">
        <f>'Sch-1'!N27</f>
        <v/>
      </c>
      <c r="G41" s="694"/>
      <c r="H41" s="341"/>
    </row>
    <row r="42" spans="1:23" ht="33" customHeight="1">
      <c r="A42" s="138" t="s">
        <v>121</v>
      </c>
      <c r="B42" s="138"/>
      <c r="C42" s="120">
        <f>'Sch-1'!B28</f>
        <v>0</v>
      </c>
      <c r="D42" s="121"/>
      <c r="E42" s="111" t="s">
        <v>280</v>
      </c>
      <c r="F42" s="694" t="str">
        <f>'Sch-1'!N28</f>
        <v/>
      </c>
      <c r="G42" s="694"/>
      <c r="H42" s="341"/>
    </row>
    <row r="43" spans="1:23" ht="33" customHeight="1">
      <c r="A43" s="106"/>
      <c r="B43" s="106"/>
      <c r="C43" s="106"/>
      <c r="D43" s="106"/>
      <c r="E43" s="111"/>
      <c r="F43" s="111"/>
      <c r="G43" s="461"/>
      <c r="H43" s="345"/>
    </row>
  </sheetData>
  <sheetProtection algorithmName="SHA-512" hashValue="lV36QQspP1UOvA4ozAcxReoDNehDsEYGwduTm8dtdpayS7yQhklZ/NyDRtxtC8xZcGpkd74A9CnfXLEz8nH1zg==" saltValue="dLtxzNuDfhrpgYC9cBZ1Vg==" spinCount="100000" sheet="1" formatColumns="0" formatRows="0" selectLockedCells="1"/>
  <customSheetViews>
    <customSheetView guid="{6167D39F-8E2F-4CD1-888C-E1DCB300434D}" showPageBreaks="1" showGridLines="0" zeroValues="0" printArea="1" hiddenRows="1" hiddenColumns="1" view="pageBreakPreview" topLeftCell="A15">
      <selection activeCell="G15" sqref="G15"/>
      <pageMargins left="0.72" right="0.49" top="0.62" bottom="0.52" header="0.32" footer="0.27"/>
      <pageSetup scale="67" orientation="portrait" r:id="rId1"/>
      <headerFooter alignWithMargins="0">
        <oddFooter>&amp;R&amp;"Book Antiqua,Bold"&amp;10Letter of Discount  / Page &amp;P of &amp;N</oddFooter>
      </headerFooter>
    </customSheetView>
    <customSheetView guid="{483DCDBB-D1CA-4B11-85F4-FA65A96DCE29}" showPageBreaks="1" showGridLines="0" zeroValues="0" printArea="1" hiddenRows="1" hiddenColumns="1" view="pageBreakPreview" topLeftCell="A13">
      <selection activeCell="G15" sqref="G15"/>
      <pageMargins left="0.72" right="0.49" top="0.62" bottom="0.52" header="0.32" footer="0.27"/>
      <pageSetup scale="67" orientation="portrait" r:id="rId2"/>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3">
      <selection activeCell="G15" sqref="G15"/>
      <pageMargins left="0.72" right="0.49" top="0.62" bottom="0.52" header="0.32" footer="0.27"/>
      <pageSetup scale="67" orientation="portrait" r:id="rId3"/>
      <headerFooter alignWithMargins="0">
        <oddFooter>&amp;R&amp;"Book Antiqua,Bold"&amp;10Letter of Discount  / Page &amp;P of &amp;N</oddFooter>
      </headerFooter>
    </customSheetView>
    <customSheetView guid="{5C772B04-11E1-4A74-9F43-9A74EF38E5E2}" showPageBreaks="1" showGridLines="0" zeroValues="0" printArea="1" hiddenRows="1" hiddenColumns="1" view="pageBreakPreview" topLeftCell="A13">
      <selection activeCell="G24" sqref="G24:G26"/>
      <pageMargins left="0.72" right="0.49" top="0.62" bottom="0.52" header="0.32" footer="0.27"/>
      <pageSetup scale="67" orientation="portrait" r:id="rId4"/>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5"/>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selection activeCell="G24" sqref="G24:G26"/>
      <pageMargins left="0.72" right="0.49" top="0.62" bottom="0.52" header="0.32" footer="0.27"/>
      <pageSetup scale="77" orientation="portrait" r:id="rId6"/>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7"/>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8"/>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9"/>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10"/>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11"/>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12"/>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3"/>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4"/>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6"/>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18"/>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19"/>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20"/>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21"/>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22"/>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23"/>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25"/>
      <headerFooter alignWithMargins="0">
        <oddFooter>&amp;R&amp;"Book Antiqua,Bold"&amp;10Letter of Discount  / Page &amp;P of &amp;N</oddFooter>
      </headerFooter>
    </customSheetView>
    <customSheetView guid="{2AB34651-5913-42F9-BF39-AE938578D1AF}" showPageBreaks="1" showGridLines="0" zeroValues="0" printArea="1" hiddenRows="1" hiddenColumns="1" view="pageBreakPreview" topLeftCell="A15">
      <selection activeCell="G15" sqref="G15"/>
      <pageMargins left="0.72" right="0.49" top="0.62" bottom="0.52" header="0.32" footer="0.27"/>
      <pageSetup scale="67" orientation="portrait" r:id="rId26"/>
      <headerFooter alignWithMargins="0">
        <oddFooter>&amp;R&amp;"Book Antiqua,Bold"&amp;10Letter of Discount  / Page &amp;P of &amp;N</oddFooter>
      </headerFooter>
    </customSheetView>
  </customSheetViews>
  <mergeCells count="17">
    <mergeCell ref="A1:G1"/>
    <mergeCell ref="C12:G12"/>
    <mergeCell ref="A14:G14"/>
    <mergeCell ref="A4:G4"/>
    <mergeCell ref="J14:M14"/>
    <mergeCell ref="F42:G42"/>
    <mergeCell ref="C15:F15"/>
    <mergeCell ref="C16:F16"/>
    <mergeCell ref="C17:F17"/>
    <mergeCell ref="C23:F23"/>
    <mergeCell ref="B34:G34"/>
    <mergeCell ref="C30:F30"/>
    <mergeCell ref="F41:G41"/>
    <mergeCell ref="B31:G31"/>
    <mergeCell ref="C32:G32"/>
    <mergeCell ref="B33:G33"/>
    <mergeCell ref="C29:F29"/>
  </mergeCells>
  <phoneticPr fontId="3" type="noConversion"/>
  <dataValidations count="2">
    <dataValidation type="decimal" allowBlank="1" showInputMessage="1" showErrorMessage="1" error="Enter in percent only." sqref="G24:G30" xr:uid="{00000000-0002-0000-0E00-000000000000}">
      <formula1>0</formula1>
      <formula2>1</formula2>
    </dataValidation>
    <dataValidation operator="greaterThanOrEqual" allowBlank="1" showInputMessage="1" showErrorMessage="1" error="Enter numeric figures only." sqref="G18:G22" xr:uid="{00000000-0002-0000-0E00-000001000000}"/>
  </dataValidations>
  <pageMargins left="0.72" right="0.49" top="0.62" bottom="0.52" header="0.32" footer="0.27"/>
  <pageSetup scale="67" orientation="portrait" r:id="rId27"/>
  <headerFooter alignWithMargins="0">
    <oddFooter>&amp;R&amp;"Book Antiqua,Bold"&amp;10Letter of Discount  / Page &amp;P of &amp;N</oddFooter>
  </headerFooter>
  <drawing r:id="rId2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6.5"/>
  <cols>
    <col min="1" max="1" width="9" style="322"/>
    <col min="2" max="2" width="26.875" style="91" customWidth="1"/>
    <col min="3" max="3" width="22.875" style="91" customWidth="1"/>
    <col min="4" max="5" width="15.625" style="91" customWidth="1"/>
    <col min="6" max="16384" width="9" style="73"/>
  </cols>
  <sheetData>
    <row r="1" spans="1:6">
      <c r="A1" s="311"/>
      <c r="B1" s="312"/>
      <c r="C1" s="312"/>
      <c r="D1" s="312"/>
      <c r="E1" s="312"/>
    </row>
    <row r="2" spans="1:6" ht="21.95" customHeight="1">
      <c r="A2" s="723" t="s">
        <v>287</v>
      </c>
      <c r="B2" s="723"/>
      <c r="C2" s="723"/>
      <c r="D2" s="723"/>
      <c r="E2" s="73"/>
    </row>
    <row r="3" spans="1:6">
      <c r="A3" s="311"/>
      <c r="B3" s="312"/>
      <c r="C3" s="312"/>
      <c r="D3" s="312"/>
      <c r="E3" s="312"/>
    </row>
    <row r="4" spans="1:6" ht="30">
      <c r="A4" s="95" t="s">
        <v>288</v>
      </c>
      <c r="B4" s="313" t="s">
        <v>289</v>
      </c>
      <c r="C4" s="95" t="s">
        <v>290</v>
      </c>
      <c r="D4" s="95" t="s">
        <v>291</v>
      </c>
      <c r="E4" s="95" t="s">
        <v>292</v>
      </c>
    </row>
    <row r="5" spans="1:6" ht="18" customHeight="1">
      <c r="A5" s="314" t="s">
        <v>293</v>
      </c>
      <c r="B5" s="314" t="s">
        <v>294</v>
      </c>
      <c r="C5" s="314" t="s">
        <v>295</v>
      </c>
      <c r="D5" s="314" t="s">
        <v>296</v>
      </c>
      <c r="E5" s="314" t="s">
        <v>297</v>
      </c>
    </row>
    <row r="6" spans="1:6" ht="45" customHeight="1">
      <c r="A6" s="315">
        <v>1</v>
      </c>
      <c r="B6" s="316"/>
      <c r="C6" s="317"/>
      <c r="D6" s="318"/>
      <c r="E6" s="319">
        <f t="shared" ref="E6:E15" si="0">C6*D6</f>
        <v>0</v>
      </c>
    </row>
    <row r="7" spans="1:6" ht="45" customHeight="1">
      <c r="A7" s="315">
        <v>2</v>
      </c>
      <c r="B7" s="316"/>
      <c r="C7" s="317"/>
      <c r="D7" s="318"/>
      <c r="E7" s="319">
        <f t="shared" si="0"/>
        <v>0</v>
      </c>
    </row>
    <row r="8" spans="1:6" ht="45" customHeight="1">
      <c r="A8" s="315">
        <v>3</v>
      </c>
      <c r="B8" s="316"/>
      <c r="C8" s="317"/>
      <c r="D8" s="318"/>
      <c r="E8" s="319">
        <f t="shared" si="0"/>
        <v>0</v>
      </c>
    </row>
    <row r="9" spans="1:6" ht="45" customHeight="1">
      <c r="A9" s="315">
        <v>4</v>
      </c>
      <c r="B9" s="316"/>
      <c r="C9" s="317"/>
      <c r="D9" s="318"/>
      <c r="E9" s="319">
        <f t="shared" si="0"/>
        <v>0</v>
      </c>
    </row>
    <row r="10" spans="1:6" ht="45" customHeight="1">
      <c r="A10" s="315">
        <v>5</v>
      </c>
      <c r="B10" s="316"/>
      <c r="C10" s="317"/>
      <c r="D10" s="318"/>
      <c r="E10" s="319">
        <f t="shared" si="0"/>
        <v>0</v>
      </c>
    </row>
    <row r="11" spans="1:6" ht="45" customHeight="1">
      <c r="A11" s="315">
        <v>6</v>
      </c>
      <c r="B11" s="316"/>
      <c r="C11" s="317"/>
      <c r="D11" s="318"/>
      <c r="E11" s="319">
        <f t="shared" si="0"/>
        <v>0</v>
      </c>
    </row>
    <row r="12" spans="1:6" ht="45" customHeight="1">
      <c r="A12" s="315">
        <v>7</v>
      </c>
      <c r="B12" s="316"/>
      <c r="C12" s="317"/>
      <c r="D12" s="318"/>
      <c r="E12" s="319">
        <f t="shared" si="0"/>
        <v>0</v>
      </c>
    </row>
    <row r="13" spans="1:6" ht="45" customHeight="1">
      <c r="A13" s="315">
        <v>8</v>
      </c>
      <c r="B13" s="316"/>
      <c r="C13" s="317"/>
      <c r="D13" s="318"/>
      <c r="E13" s="319">
        <f t="shared" si="0"/>
        <v>0</v>
      </c>
    </row>
    <row r="14" spans="1:6" ht="45" customHeight="1">
      <c r="A14" s="315">
        <v>9</v>
      </c>
      <c r="B14" s="316"/>
      <c r="C14" s="317"/>
      <c r="D14" s="318"/>
      <c r="E14" s="319">
        <f t="shared" si="0"/>
        <v>0</v>
      </c>
    </row>
    <row r="15" spans="1:6" ht="45" customHeight="1">
      <c r="A15" s="315">
        <v>10</v>
      </c>
      <c r="B15" s="316"/>
      <c r="C15" s="317"/>
      <c r="D15" s="318"/>
      <c r="E15" s="319">
        <f t="shared" si="0"/>
        <v>0</v>
      </c>
    </row>
    <row r="16" spans="1:6" ht="45" customHeight="1">
      <c r="A16" s="236"/>
      <c r="B16" s="320" t="s">
        <v>298</v>
      </c>
      <c r="C16" s="320"/>
      <c r="D16" s="320"/>
      <c r="E16" s="320">
        <f>SUM(E6:E15)</f>
        <v>0</v>
      </c>
      <c r="F16" s="321"/>
    </row>
    <row r="17" ht="30" customHeight="1"/>
    <row r="18" ht="30" customHeight="1"/>
    <row r="19" ht="30" customHeight="1"/>
    <row r="20" ht="30" customHeight="1"/>
    <row r="21" ht="30" customHeight="1"/>
  </sheetData>
  <sheetProtection password="CCB9" sheet="1" formatColumns="0" formatRows="0" selectLockedCells="1"/>
  <customSheetViews>
    <customSheetView guid="{6167D39F-8E2F-4CD1-888C-E1DCB300434D}" showPageBreaks="1" showGridLines="0" printArea="1" state="hidden" view="pageBreakPreview">
      <selection activeCell="C6" sqref="C6"/>
      <pageMargins left="0.75" right="0.75" top="0.65" bottom="1" header="0.5" footer="0.5"/>
      <pageSetup orientation="portrait" r:id="rId1"/>
      <headerFooter alignWithMargins="0"/>
    </customSheetView>
    <customSheetView guid="{483DCDBB-D1CA-4B11-85F4-FA65A96DCE29}" showPageBreaks="1" showGridLines="0" printArea="1" state="hidden" view="pageBreakPreview">
      <selection activeCell="C6" sqref="C6"/>
      <pageMargins left="0.75" right="0.75" top="0.65" bottom="1" header="0.5" footer="0.5"/>
      <pageSetup orientation="portrait" r:id="rId2"/>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3"/>
      <headerFooter alignWithMargins="0"/>
    </customSheetView>
    <customSheetView guid="{5C772B04-11E1-4A74-9F43-9A74EF38E5E2}" showPageBreaks="1" showGridLines="0" printArea="1" state="hidden" view="pageBreakPreview">
      <selection activeCell="C6" sqref="C6"/>
      <pageMargins left="0.75" right="0.75" top="0.65" bottom="1" header="0.5" footer="0.5"/>
      <pageSetup orientation="portrait" r:id="rId4"/>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5"/>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6"/>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7"/>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8"/>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9"/>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10"/>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11"/>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12"/>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3"/>
      <headerFooter alignWithMargins="0"/>
    </customSheetView>
    <customSheetView guid="{9CA44E70-650F-49CD-967F-298619682CA2}" topLeftCell="A4">
      <selection activeCell="B6" sqref="B6"/>
      <pageMargins left="0.75" right="0.75" top="0.65" bottom="1" header="0.5" footer="0.5"/>
      <pageSetup orientation="portrait" r:id="rId14"/>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5"/>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6"/>
      <headerFooter alignWithMargins="0"/>
    </customSheetView>
    <customSheetView guid="{58D82F59-8CF6-455F-B9F4-081499FDF243}" scale="70">
      <selection activeCell="C6" sqref="C6:D6"/>
      <pageMargins left="0.75" right="0.75" top="0.65" bottom="1" header="0.5" footer="0.5"/>
      <pageSetup orientation="portrait" r:id="rId17"/>
      <headerFooter alignWithMargins="0"/>
    </customSheetView>
    <customSheetView guid="{696D9240-6693-44E8-B9A4-2BFADD101EE2}" scale="70">
      <selection activeCell="C6" sqref="C6:D6"/>
      <pageMargins left="0.75" right="0.75" top="0.65" bottom="1" header="0.5" footer="0.5"/>
      <pageSetup orientation="portrait" r:id="rId18"/>
      <headerFooter alignWithMargins="0"/>
    </customSheetView>
    <customSheetView guid="{B0EE7D76-5806-4718-BDAD-3A3EA691E5E4}" scale="70">
      <selection activeCell="C6" sqref="C6:D6"/>
      <pageMargins left="0.75" right="0.75" top="0.65" bottom="1" header="0.5" footer="0.5"/>
      <pageSetup orientation="portrait" r:id="rId19"/>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20"/>
      <headerFooter alignWithMargins="0"/>
    </customSheetView>
    <customSheetView guid="{9C0E3A54-A1E4-4406-967B-FE168F751196}" topLeftCell="A4">
      <selection activeCell="B6" sqref="B6"/>
      <pageMargins left="0.75" right="0.75" top="0.65" bottom="1" header="0.5" footer="0.5"/>
      <pageSetup orientation="portrait" r:id="rId21"/>
      <headerFooter alignWithMargins="0"/>
    </customSheetView>
    <customSheetView guid="{EF525F2E-18DE-47FD-A864-6F2A2CA91061}">
      <selection activeCell="B6" sqref="B6"/>
      <pageMargins left="0.75" right="0.75" top="0.65" bottom="1" header="0.5" footer="0.5"/>
      <pageSetup orientation="portrait" r:id="rId22"/>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23"/>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24"/>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25"/>
      <headerFooter alignWithMargins="0"/>
    </customSheetView>
    <customSheetView guid="{2AB34651-5913-42F9-BF39-AE938578D1AF}" showPageBreaks="1" showGridLines="0" printArea="1" state="hidden" view="pageBreakPreview">
      <selection activeCell="C6" sqref="C6"/>
      <pageMargins left="0.75" right="0.75" top="0.65" bottom="1" header="0.5" footer="0.5"/>
      <pageSetup orientation="portrait" r:id="rId26"/>
      <headerFooter alignWithMargins="0"/>
    </customSheetView>
  </customSheetViews>
  <mergeCells count="1">
    <mergeCell ref="A2:D2"/>
  </mergeCells>
  <phoneticPr fontId="31" type="noConversion"/>
  <pageMargins left="0.75" right="0.75" top="0.65" bottom="1" header="0.5" footer="0.5"/>
  <pageSetup orientation="portrait" r:id="rId27"/>
  <headerFooter alignWithMargins="0"/>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6.5"/>
  <cols>
    <col min="1" max="1" width="9" style="322"/>
    <col min="2" max="2" width="26.875" style="91" customWidth="1"/>
    <col min="3" max="3" width="22.875" style="91" customWidth="1"/>
    <col min="4" max="5" width="15.625" style="91" customWidth="1"/>
    <col min="6" max="16384" width="9" style="73"/>
  </cols>
  <sheetData>
    <row r="1" spans="1:6">
      <c r="A1" s="311"/>
      <c r="B1" s="312"/>
      <c r="C1" s="312"/>
      <c r="D1" s="312"/>
      <c r="E1" s="312"/>
    </row>
    <row r="2" spans="1:6" ht="21.95" customHeight="1">
      <c r="A2" s="723" t="s">
        <v>299</v>
      </c>
      <c r="B2" s="723"/>
      <c r="C2" s="723"/>
      <c r="D2" s="724"/>
      <c r="E2"/>
    </row>
    <row r="3" spans="1:6">
      <c r="A3" s="311"/>
      <c r="B3" s="312"/>
      <c r="C3" s="312"/>
      <c r="D3" s="312"/>
      <c r="E3" s="312"/>
    </row>
    <row r="4" spans="1:6" ht="30">
      <c r="A4" s="95" t="s">
        <v>288</v>
      </c>
      <c r="B4" s="313" t="s">
        <v>289</v>
      </c>
      <c r="C4" s="95" t="s">
        <v>300</v>
      </c>
      <c r="D4" s="95" t="s">
        <v>301</v>
      </c>
      <c r="E4" s="95" t="s">
        <v>259</v>
      </c>
    </row>
    <row r="5" spans="1:6" ht="18" customHeight="1">
      <c r="A5" s="314" t="s">
        <v>293</v>
      </c>
      <c r="B5" s="314" t="s">
        <v>294</v>
      </c>
      <c r="C5" s="314" t="s">
        <v>295</v>
      </c>
      <c r="D5" s="314" t="s">
        <v>296</v>
      </c>
      <c r="E5" s="314" t="s">
        <v>297</v>
      </c>
    </row>
    <row r="6" spans="1:6" ht="45" customHeight="1">
      <c r="A6" s="315">
        <v>1</v>
      </c>
      <c r="B6" s="316"/>
      <c r="C6" s="317"/>
      <c r="D6" s="318"/>
      <c r="E6" s="319">
        <f>C6*D6</f>
        <v>0</v>
      </c>
    </row>
    <row r="7" spans="1:6" ht="45" customHeight="1">
      <c r="A7" s="315">
        <v>2</v>
      </c>
      <c r="B7" s="316"/>
      <c r="C7" s="317"/>
      <c r="D7" s="318"/>
      <c r="E7" s="319">
        <f t="shared" ref="E7:E15" si="0">C7*D7</f>
        <v>0</v>
      </c>
    </row>
    <row r="8" spans="1:6" ht="45" customHeight="1">
      <c r="A8" s="315">
        <v>3</v>
      </c>
      <c r="B8" s="316"/>
      <c r="C8" s="317"/>
      <c r="D8" s="318"/>
      <c r="E8" s="319">
        <f t="shared" si="0"/>
        <v>0</v>
      </c>
    </row>
    <row r="9" spans="1:6" ht="45" customHeight="1">
      <c r="A9" s="315">
        <v>4</v>
      </c>
      <c r="B9" s="316"/>
      <c r="C9" s="317"/>
      <c r="D9" s="318"/>
      <c r="E9" s="319">
        <f t="shared" si="0"/>
        <v>0</v>
      </c>
    </row>
    <row r="10" spans="1:6" ht="45" customHeight="1">
      <c r="A10" s="315">
        <v>5</v>
      </c>
      <c r="B10" s="316"/>
      <c r="C10" s="317"/>
      <c r="D10" s="318"/>
      <c r="E10" s="319">
        <f t="shared" si="0"/>
        <v>0</v>
      </c>
    </row>
    <row r="11" spans="1:6" ht="45" customHeight="1">
      <c r="A11" s="315">
        <v>6</v>
      </c>
      <c r="B11" s="316"/>
      <c r="C11" s="317"/>
      <c r="D11" s="318"/>
      <c r="E11" s="319">
        <f t="shared" si="0"/>
        <v>0</v>
      </c>
    </row>
    <row r="12" spans="1:6" ht="45" customHeight="1">
      <c r="A12" s="315">
        <v>7</v>
      </c>
      <c r="B12" s="316"/>
      <c r="C12" s="317"/>
      <c r="D12" s="318"/>
      <c r="E12" s="319">
        <f t="shared" si="0"/>
        <v>0</v>
      </c>
    </row>
    <row r="13" spans="1:6" ht="45" customHeight="1">
      <c r="A13" s="315">
        <v>8</v>
      </c>
      <c r="B13" s="316"/>
      <c r="C13" s="317"/>
      <c r="D13" s="318"/>
      <c r="E13" s="319">
        <f t="shared" si="0"/>
        <v>0</v>
      </c>
    </row>
    <row r="14" spans="1:6" ht="45" customHeight="1">
      <c r="A14" s="315">
        <v>9</v>
      </c>
      <c r="B14" s="316"/>
      <c r="C14" s="317"/>
      <c r="D14" s="318"/>
      <c r="E14" s="319">
        <f t="shared" si="0"/>
        <v>0</v>
      </c>
    </row>
    <row r="15" spans="1:6" ht="45" customHeight="1">
      <c r="A15" s="315">
        <v>10</v>
      </c>
      <c r="B15" s="316"/>
      <c r="C15" s="317"/>
      <c r="D15" s="318"/>
      <c r="E15" s="319">
        <f t="shared" si="0"/>
        <v>0</v>
      </c>
    </row>
    <row r="16" spans="1:6" ht="45" customHeight="1">
      <c r="A16" s="236"/>
      <c r="B16" s="320" t="s">
        <v>298</v>
      </c>
      <c r="C16" s="320"/>
      <c r="D16" s="320"/>
      <c r="E16" s="320">
        <f>SUM(E6:E15)</f>
        <v>0</v>
      </c>
      <c r="F16" s="321"/>
    </row>
    <row r="17" ht="30" customHeight="1"/>
    <row r="18" ht="30" customHeight="1"/>
    <row r="19" ht="30" customHeight="1"/>
    <row r="20" ht="30" customHeight="1"/>
    <row r="21" ht="30" customHeight="1"/>
  </sheetData>
  <sheetProtection password="CCB9" sheet="1" formatColumns="0" formatRows="0" selectLockedCells="1"/>
  <customSheetViews>
    <customSheetView guid="{6167D39F-8E2F-4CD1-888C-E1DCB300434D}"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483DCDBB-D1CA-4B11-85F4-FA65A96DCE29}"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3"/>
      <headerFooter alignWithMargins="0"/>
    </customSheetView>
    <customSheetView guid="{5C772B04-11E1-4A74-9F43-9A74EF38E5E2}" scale="80" showPageBreaks="1" showGridLines="0" printArea="1" state="hidden" view="pageBreakPreview">
      <selection activeCell="C6" sqref="C6"/>
      <pageMargins left="0.75" right="0.75" top="0.65" bottom="1" header="0.5" footer="0.5"/>
      <pageSetup orientation="portrait" r:id="rId4"/>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5"/>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6"/>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7"/>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8"/>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9"/>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10"/>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11"/>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12"/>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3"/>
      <headerFooter alignWithMargins="0"/>
    </customSheetView>
    <customSheetView guid="{9CA44E70-650F-49CD-967F-298619682CA2}" topLeftCell="A6">
      <selection activeCell="B6" sqref="B6"/>
      <pageMargins left="0.75" right="0.75" top="0.65" bottom="1" header="0.5" footer="0.5"/>
      <pageSetup orientation="portrait" r:id="rId14"/>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5"/>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6"/>
      <headerFooter alignWithMargins="0"/>
    </customSheetView>
    <customSheetView guid="{58D82F59-8CF6-455F-B9F4-081499FDF243}" scale="90">
      <selection activeCell="C8" sqref="C8"/>
      <pageMargins left="0.75" right="0.75" top="0.65" bottom="1" header="0.5" footer="0.5"/>
      <pageSetup orientation="portrait" r:id="rId17"/>
      <headerFooter alignWithMargins="0"/>
    </customSheetView>
    <customSheetView guid="{696D9240-6693-44E8-B9A4-2BFADD101EE2}" scale="90">
      <selection activeCell="C8" sqref="C8"/>
      <pageMargins left="0.75" right="0.75" top="0.65" bottom="1" header="0.5" footer="0.5"/>
      <pageSetup orientation="portrait" r:id="rId18"/>
      <headerFooter alignWithMargins="0"/>
    </customSheetView>
    <customSheetView guid="{B0EE7D76-5806-4718-BDAD-3A3EA691E5E4}" scale="90">
      <selection activeCell="C8" sqref="C8"/>
      <pageMargins left="0.75" right="0.75" top="0.65" bottom="1" header="0.5" footer="0.5"/>
      <pageSetup orientation="portrait" r:id="rId19"/>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20"/>
      <headerFooter alignWithMargins="0"/>
    </customSheetView>
    <customSheetView guid="{9C0E3A54-A1E4-4406-967B-FE168F751196}" topLeftCell="A6">
      <selection activeCell="B6" sqref="B6"/>
      <pageMargins left="0.75" right="0.75" top="0.65" bottom="1" header="0.5" footer="0.5"/>
      <pageSetup orientation="portrait" r:id="rId21"/>
      <headerFooter alignWithMargins="0"/>
    </customSheetView>
    <customSheetView guid="{EF525F2E-18DE-47FD-A864-6F2A2CA91061}" topLeftCell="A16">
      <selection activeCell="B6" sqref="B6"/>
      <pageMargins left="0.75" right="0.75" top="0.65" bottom="1" header="0.5" footer="0.5"/>
      <pageSetup orientation="portrait" r:id="rId22"/>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23"/>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24"/>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25"/>
      <headerFooter alignWithMargins="0"/>
    </customSheetView>
    <customSheetView guid="{2AB34651-5913-42F9-BF39-AE938578D1AF}" scale="80" showPageBreaks="1" showGridLines="0" printArea="1" state="hidden" view="pageBreakPreview">
      <selection activeCell="C6" sqref="C6"/>
      <pageMargins left="0.75" right="0.75" top="0.65" bottom="1" header="0.5" footer="0.5"/>
      <pageSetup orientation="portrait" r:id="rId26"/>
      <headerFooter alignWithMargins="0"/>
    </customSheetView>
  </customSheetViews>
  <mergeCells count="1">
    <mergeCell ref="A2:D2"/>
  </mergeCells>
  <phoneticPr fontId="31" type="noConversion"/>
  <pageMargins left="0.75" right="0.75" top="0.65" bottom="1" header="0.5" footer="0.5"/>
  <pageSetup orientation="portrait" r:id="rId27"/>
  <headerFooter alignWithMargins="0"/>
  <drawing r:id="rId2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6.5"/>
  <cols>
    <col min="1" max="1" width="7.625" style="322" customWidth="1"/>
    <col min="2" max="4" width="20.625" style="91" customWidth="1"/>
    <col min="5" max="5" width="9.625" style="91" customWidth="1"/>
    <col min="6" max="6" width="12.625" style="91" customWidth="1"/>
    <col min="7" max="16384" width="9" style="73"/>
  </cols>
  <sheetData>
    <row r="1" spans="1:7">
      <c r="A1" s="311"/>
      <c r="B1" s="312"/>
      <c r="C1" s="312"/>
      <c r="D1" s="312"/>
      <c r="E1" s="312"/>
      <c r="F1" s="312"/>
    </row>
    <row r="2" spans="1:7" ht="21.95" customHeight="1">
      <c r="A2" s="723" t="s">
        <v>302</v>
      </c>
      <c r="B2" s="723"/>
      <c r="C2" s="723"/>
      <c r="D2" s="723"/>
      <c r="E2" s="724"/>
      <c r="F2" s="73"/>
    </row>
    <row r="3" spans="1:7">
      <c r="A3" s="311"/>
      <c r="B3" s="312"/>
      <c r="C3" s="312"/>
      <c r="D3" s="312"/>
      <c r="E3" s="312"/>
      <c r="F3" s="312"/>
    </row>
    <row r="4" spans="1:7" ht="45">
      <c r="A4" s="95" t="s">
        <v>288</v>
      </c>
      <c r="B4" s="313" t="s">
        <v>289</v>
      </c>
      <c r="C4" s="95" t="s">
        <v>303</v>
      </c>
      <c r="D4" s="95" t="s">
        <v>304</v>
      </c>
      <c r="E4" s="95" t="s">
        <v>305</v>
      </c>
      <c r="F4" s="95" t="s">
        <v>306</v>
      </c>
    </row>
    <row r="5" spans="1:7" ht="18" customHeight="1">
      <c r="A5" s="314" t="s">
        <v>293</v>
      </c>
      <c r="B5" s="314" t="s">
        <v>294</v>
      </c>
      <c r="C5" s="314" t="s">
        <v>295</v>
      </c>
      <c r="D5" s="314" t="s">
        <v>296</v>
      </c>
      <c r="E5" s="323" t="s">
        <v>307</v>
      </c>
      <c r="F5" s="314" t="s">
        <v>308</v>
      </c>
    </row>
    <row r="6" spans="1:7" ht="45" customHeight="1">
      <c r="A6" s="315">
        <v>1</v>
      </c>
      <c r="B6" s="316"/>
      <c r="C6" s="317"/>
      <c r="D6" s="317"/>
      <c r="E6" s="318"/>
      <c r="F6" s="319">
        <f>C6*E6</f>
        <v>0</v>
      </c>
    </row>
    <row r="7" spans="1:7" ht="45" customHeight="1">
      <c r="A7" s="315">
        <v>2</v>
      </c>
      <c r="B7" s="316"/>
      <c r="C7" s="317"/>
      <c r="D7" s="317"/>
      <c r="E7" s="318"/>
      <c r="F7" s="319">
        <f t="shared" ref="F7:F15" si="0">C7*E7</f>
        <v>0</v>
      </c>
    </row>
    <row r="8" spans="1:7" ht="45" customHeight="1">
      <c r="A8" s="315">
        <v>3</v>
      </c>
      <c r="B8" s="316"/>
      <c r="C8" s="317"/>
      <c r="D8" s="317"/>
      <c r="E8" s="318"/>
      <c r="F8" s="319">
        <f t="shared" si="0"/>
        <v>0</v>
      </c>
    </row>
    <row r="9" spans="1:7" ht="45" customHeight="1">
      <c r="A9" s="315">
        <v>4</v>
      </c>
      <c r="B9" s="316"/>
      <c r="C9" s="317"/>
      <c r="D9" s="317"/>
      <c r="E9" s="318"/>
      <c r="F9" s="319">
        <f t="shared" si="0"/>
        <v>0</v>
      </c>
    </row>
    <row r="10" spans="1:7" ht="45" customHeight="1">
      <c r="A10" s="315">
        <v>5</v>
      </c>
      <c r="B10" s="316"/>
      <c r="C10" s="317"/>
      <c r="D10" s="317"/>
      <c r="E10" s="318"/>
      <c r="F10" s="319">
        <f t="shared" si="0"/>
        <v>0</v>
      </c>
    </row>
    <row r="11" spans="1:7" ht="45" customHeight="1">
      <c r="A11" s="315">
        <v>6</v>
      </c>
      <c r="B11" s="316"/>
      <c r="C11" s="317"/>
      <c r="D11" s="317"/>
      <c r="E11" s="318"/>
      <c r="F11" s="319">
        <f t="shared" si="0"/>
        <v>0</v>
      </c>
    </row>
    <row r="12" spans="1:7" ht="45" customHeight="1">
      <c r="A12" s="315">
        <v>7</v>
      </c>
      <c r="B12" s="316"/>
      <c r="C12" s="317"/>
      <c r="D12" s="317"/>
      <c r="E12" s="318"/>
      <c r="F12" s="319">
        <f t="shared" si="0"/>
        <v>0</v>
      </c>
    </row>
    <row r="13" spans="1:7" ht="45" customHeight="1">
      <c r="A13" s="315">
        <v>8</v>
      </c>
      <c r="B13" s="316"/>
      <c r="C13" s="317"/>
      <c r="D13" s="317"/>
      <c r="E13" s="318"/>
      <c r="F13" s="319">
        <f t="shared" si="0"/>
        <v>0</v>
      </c>
    </row>
    <row r="14" spans="1:7" ht="45" customHeight="1">
      <c r="A14" s="315">
        <v>9</v>
      </c>
      <c r="B14" s="316"/>
      <c r="C14" s="317"/>
      <c r="D14" s="317"/>
      <c r="E14" s="318"/>
      <c r="F14" s="319">
        <f t="shared" si="0"/>
        <v>0</v>
      </c>
    </row>
    <row r="15" spans="1:7" ht="45" customHeight="1">
      <c r="A15" s="315">
        <v>10</v>
      </c>
      <c r="B15" s="316"/>
      <c r="C15" s="317"/>
      <c r="D15" s="317"/>
      <c r="E15" s="318"/>
      <c r="F15" s="319">
        <f t="shared" si="0"/>
        <v>0</v>
      </c>
    </row>
    <row r="16" spans="1:7" ht="45" customHeight="1">
      <c r="A16" s="236"/>
      <c r="B16" s="320" t="s">
        <v>298</v>
      </c>
      <c r="C16" s="320"/>
      <c r="D16" s="320"/>
      <c r="E16" s="320"/>
      <c r="F16" s="320">
        <f>SUM(F6:F15)</f>
        <v>0</v>
      </c>
      <c r="G16" s="321"/>
    </row>
    <row r="17" ht="30" customHeight="1"/>
    <row r="18" ht="30" customHeight="1"/>
    <row r="19" ht="30" customHeight="1"/>
    <row r="20" ht="30" customHeight="1"/>
    <row r="21" ht="30" customHeight="1"/>
  </sheetData>
  <sheetProtection password="CCB9" sheet="1" formatColumns="0" formatRows="0" selectLockedCells="1"/>
  <customSheetViews>
    <customSheetView guid="{6167D39F-8E2F-4CD1-888C-E1DCB300434D}" showPageBreaks="1" showGridLines="0" printArea="1" state="hidden" view="pageBreakPreview">
      <selection activeCell="C6" sqref="C6"/>
      <pageMargins left="0.75" right="0.62" top="0.65" bottom="1" header="0.5" footer="0.5"/>
      <pageSetup orientation="portrait" r:id="rId1"/>
      <headerFooter alignWithMargins="0"/>
    </customSheetView>
    <customSheetView guid="{483DCDBB-D1CA-4B11-85F4-FA65A96DCE29}" showPageBreaks="1" showGridLines="0" printArea="1" state="hidden" view="pageBreakPreview">
      <selection activeCell="C6" sqref="C6"/>
      <pageMargins left="0.75" right="0.62" top="0.65" bottom="1" header="0.5" footer="0.5"/>
      <pageSetup orientation="portrait" r:id="rId2"/>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3"/>
      <headerFooter alignWithMargins="0"/>
    </customSheetView>
    <customSheetView guid="{5C772B04-11E1-4A74-9F43-9A74EF38E5E2}" showPageBreaks="1" showGridLines="0" printArea="1" state="hidden" view="pageBreakPreview">
      <selection activeCell="C6" sqref="C6"/>
      <pageMargins left="0.75" right="0.62" top="0.65" bottom="1" header="0.5" footer="0.5"/>
      <pageSetup orientation="portrait" r:id="rId4"/>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5"/>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6"/>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7"/>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8"/>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9"/>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10"/>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11"/>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12"/>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3"/>
      <headerFooter alignWithMargins="0"/>
    </customSheetView>
    <customSheetView guid="{9CA44E70-650F-49CD-967F-298619682CA2}" topLeftCell="A4">
      <selection activeCell="B6" sqref="B6"/>
      <pageMargins left="0.75" right="0.62" top="0.65" bottom="1" header="0.5" footer="0.5"/>
      <pageSetup orientation="portrait" r:id="rId14"/>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5"/>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6"/>
      <headerFooter alignWithMargins="0"/>
    </customSheetView>
    <customSheetView guid="{58D82F59-8CF6-455F-B9F4-081499FDF243}">
      <selection activeCell="C7" sqref="C7"/>
      <pageMargins left="0.75" right="0.62" top="0.65" bottom="1" header="0.5" footer="0.5"/>
      <pageSetup orientation="portrait" r:id="rId17"/>
      <headerFooter alignWithMargins="0"/>
    </customSheetView>
    <customSheetView guid="{696D9240-6693-44E8-B9A4-2BFADD101EE2}">
      <selection activeCell="C7" sqref="C7"/>
      <pageMargins left="0.75" right="0.62" top="0.65" bottom="1" header="0.5" footer="0.5"/>
      <pageSetup orientation="portrait" r:id="rId18"/>
      <headerFooter alignWithMargins="0"/>
    </customSheetView>
    <customSheetView guid="{B0EE7D76-5806-4718-BDAD-3A3EA691E5E4}">
      <selection activeCell="C7" sqref="C7"/>
      <pageMargins left="0.75" right="0.62" top="0.65" bottom="1" header="0.5" footer="0.5"/>
      <pageSetup orientation="portrait" r:id="rId19"/>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20"/>
      <headerFooter alignWithMargins="0"/>
    </customSheetView>
    <customSheetView guid="{9C0E3A54-A1E4-4406-967B-FE168F751196}" topLeftCell="A4">
      <selection activeCell="B6" sqref="B6"/>
      <pageMargins left="0.75" right="0.62" top="0.65" bottom="1" header="0.5" footer="0.5"/>
      <pageSetup orientation="portrait" r:id="rId21"/>
      <headerFooter alignWithMargins="0"/>
    </customSheetView>
    <customSheetView guid="{EF525F2E-18DE-47FD-A864-6F2A2CA91061}" topLeftCell="A16">
      <selection activeCell="B6" sqref="B6"/>
      <pageMargins left="0.75" right="0.62" top="0.65" bottom="1" header="0.5" footer="0.5"/>
      <pageSetup orientation="portrait" r:id="rId22"/>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23"/>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24"/>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25"/>
      <headerFooter alignWithMargins="0"/>
    </customSheetView>
    <customSheetView guid="{2AB34651-5913-42F9-BF39-AE938578D1AF}" showPageBreaks="1" showGridLines="0" printArea="1" state="hidden" view="pageBreakPreview">
      <selection activeCell="C6" sqref="C6"/>
      <pageMargins left="0.75" right="0.62" top="0.65" bottom="1" header="0.5" footer="0.5"/>
      <pageSetup orientation="portrait" r:id="rId26"/>
      <headerFooter alignWithMargins="0"/>
    </customSheetView>
  </customSheetViews>
  <mergeCells count="1">
    <mergeCell ref="A2:E2"/>
  </mergeCells>
  <phoneticPr fontId="31" type="noConversion"/>
  <pageMargins left="0.75" right="0.62" top="0.65" bottom="1" header="0.5" footer="0.5"/>
  <pageSetup orientation="portrait" r:id="rId27"/>
  <headerFooter alignWithMargins="0"/>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AO70"/>
  <sheetViews>
    <sheetView showGridLines="0" showZeros="0" tabSelected="1" view="pageBreakPreview" topLeftCell="A33" zoomScaleNormal="100" zoomScaleSheetLayoutView="100" workbookViewId="0">
      <selection activeCell="F45" sqref="F45"/>
    </sheetView>
  </sheetViews>
  <sheetFormatPr defaultColWidth="8" defaultRowHeight="16.5"/>
  <cols>
    <col min="1" max="1" width="9.375" style="106" customWidth="1"/>
    <col min="2" max="2" width="9.375" style="109" customWidth="1"/>
    <col min="3" max="3" width="12.875" style="106" customWidth="1"/>
    <col min="4" max="4" width="18.125" style="106" customWidth="1"/>
    <col min="5" max="5" width="11.125" style="106" customWidth="1"/>
    <col min="6" max="6" width="29.875" style="103" customWidth="1"/>
    <col min="7" max="8" width="8" style="103" customWidth="1"/>
    <col min="9" max="25" width="8" style="104" customWidth="1"/>
    <col min="26" max="27" width="8" style="220" customWidth="1"/>
    <col min="28" max="28" width="17.5" style="220" customWidth="1"/>
    <col min="29" max="29" width="12.125" style="220" customWidth="1"/>
    <col min="30" max="30" width="8" style="220" customWidth="1"/>
    <col min="31" max="31" width="8" style="221" customWidth="1"/>
    <col min="32" max="32" width="12" style="221" customWidth="1"/>
    <col min="33" max="35" width="8" style="220" customWidth="1"/>
    <col min="36" max="36" width="9.125" style="220" customWidth="1"/>
    <col min="37" max="41" width="8" style="220" customWidth="1"/>
    <col min="42" max="16384" width="8" style="104"/>
  </cols>
  <sheetData>
    <row r="1" spans="1:36" ht="34.5" customHeight="1">
      <c r="A1" s="101" t="str">
        <f>Cover!B3</f>
        <v>Specification No.: CC/NT/W-MISC/DOM/A06/26/08429</v>
      </c>
      <c r="B1" s="101"/>
      <c r="C1" s="102"/>
      <c r="D1" s="102"/>
      <c r="E1" s="102"/>
      <c r="F1" s="112" t="s">
        <v>309</v>
      </c>
      <c r="Z1" s="220" t="str">
        <f>'Names of Bidder'!D6</f>
        <v>Individual Firm</v>
      </c>
      <c r="AE1" s="221">
        <v>1</v>
      </c>
      <c r="AF1" s="221" t="s">
        <v>1</v>
      </c>
      <c r="AI1" s="221">
        <v>1</v>
      </c>
      <c r="AJ1" s="220" t="s">
        <v>5</v>
      </c>
    </row>
    <row r="2" spans="1:36">
      <c r="B2" s="106"/>
      <c r="F2" s="106"/>
      <c r="Z2" s="220" t="e">
        <f>'Names of Bidder'!AA6</f>
        <v>#REF!</v>
      </c>
      <c r="AE2" s="221">
        <v>2</v>
      </c>
      <c r="AF2" s="221" t="s">
        <v>2</v>
      </c>
      <c r="AI2" s="221">
        <v>2</v>
      </c>
      <c r="AJ2" s="220" t="s">
        <v>6</v>
      </c>
    </row>
    <row r="3" spans="1:36" ht="15">
      <c r="A3" s="553" t="s">
        <v>118</v>
      </c>
      <c r="B3" s="553"/>
      <c r="C3" s="553"/>
      <c r="D3" s="553"/>
      <c r="E3" s="553"/>
      <c r="F3" s="553"/>
      <c r="AE3" s="221">
        <v>3</v>
      </c>
      <c r="AF3" s="221" t="s">
        <v>3</v>
      </c>
      <c r="AI3" s="221">
        <v>3</v>
      </c>
      <c r="AJ3" s="220" t="s">
        <v>7</v>
      </c>
    </row>
    <row r="4" spans="1:36" ht="15">
      <c r="A4" s="105"/>
      <c r="B4" s="105"/>
      <c r="C4" s="105"/>
      <c r="D4" s="105"/>
      <c r="E4" s="105"/>
      <c r="F4" s="105"/>
      <c r="AE4" s="221">
        <v>4</v>
      </c>
      <c r="AF4" s="221" t="s">
        <v>4</v>
      </c>
      <c r="AI4" s="221">
        <v>4</v>
      </c>
      <c r="AJ4" s="220" t="s">
        <v>8</v>
      </c>
    </row>
    <row r="5" spans="1:36">
      <c r="A5" s="109" t="s">
        <v>281</v>
      </c>
      <c r="C5" s="554"/>
      <c r="D5" s="555"/>
      <c r="E5" s="555"/>
      <c r="F5" s="555"/>
      <c r="AE5" s="221">
        <v>5</v>
      </c>
      <c r="AF5" s="221" t="s">
        <v>4</v>
      </c>
      <c r="AI5" s="221">
        <v>5</v>
      </c>
      <c r="AJ5" s="220" t="s">
        <v>9</v>
      </c>
    </row>
    <row r="6" spans="1:36">
      <c r="A6" s="109" t="s">
        <v>271</v>
      </c>
      <c r="B6" s="556">
        <f>'Sch-1'!B27</f>
        <v>0</v>
      </c>
      <c r="C6" s="556"/>
      <c r="F6" s="106"/>
      <c r="AE6" s="221">
        <v>6</v>
      </c>
      <c r="AF6" s="221" t="s">
        <v>4</v>
      </c>
      <c r="AG6" s="222">
        <f>DAY(B6)</f>
        <v>0</v>
      </c>
      <c r="AI6" s="221">
        <v>6</v>
      </c>
      <c r="AJ6" s="220" t="s">
        <v>10</v>
      </c>
    </row>
    <row r="7" spans="1:36">
      <c r="A7" s="109"/>
      <c r="B7" s="113"/>
      <c r="C7" s="113"/>
      <c r="F7" s="106"/>
      <c r="AE7" s="221">
        <v>7</v>
      </c>
      <c r="AF7" s="221" t="s">
        <v>4</v>
      </c>
      <c r="AG7" s="222">
        <f>MONTH(B6)</f>
        <v>1</v>
      </c>
      <c r="AI7" s="221">
        <v>7</v>
      </c>
      <c r="AJ7" s="220" t="s">
        <v>11</v>
      </c>
    </row>
    <row r="8" spans="1:36">
      <c r="A8" s="108" t="str">
        <f>'Sch-1'!M6</f>
        <v>To:</v>
      </c>
      <c r="B8" s="107"/>
      <c r="F8" s="110"/>
      <c r="AE8" s="221">
        <v>8</v>
      </c>
      <c r="AF8" s="221" t="s">
        <v>4</v>
      </c>
      <c r="AG8" s="222" t="str">
        <f>LOOKUP(AG7,AI1:AI12,AJ1:AJ12)</f>
        <v>January</v>
      </c>
      <c r="AI8" s="221">
        <v>8</v>
      </c>
      <c r="AJ8" s="220" t="s">
        <v>12</v>
      </c>
    </row>
    <row r="9" spans="1:36">
      <c r="A9" s="108" t="str">
        <f>'Sch-1'!M7</f>
        <v>Contract Services</v>
      </c>
      <c r="B9" s="108"/>
      <c r="F9" s="110"/>
      <c r="AE9" s="221">
        <v>9</v>
      </c>
      <c r="AF9" s="221" t="s">
        <v>4</v>
      </c>
      <c r="AG9" s="222">
        <f>YEAR(B6)</f>
        <v>1900</v>
      </c>
      <c r="AI9" s="221">
        <v>9</v>
      </c>
      <c r="AJ9" s="220" t="s">
        <v>13</v>
      </c>
    </row>
    <row r="10" spans="1:36">
      <c r="A10" s="108" t="str">
        <f>'Sch-1'!M8</f>
        <v>Power Grid Corporation of India Ltd.,</v>
      </c>
      <c r="B10" s="108"/>
      <c r="F10" s="110"/>
      <c r="AE10" s="221">
        <v>10</v>
      </c>
      <c r="AF10" s="221" t="s">
        <v>4</v>
      </c>
      <c r="AI10" s="221">
        <v>10</v>
      </c>
      <c r="AJ10" s="220" t="s">
        <v>14</v>
      </c>
    </row>
    <row r="11" spans="1:36">
      <c r="A11" s="108" t="str">
        <f>'Sch-1'!M9</f>
        <v>"Saudamini", Plot No.-2</v>
      </c>
      <c r="B11" s="108"/>
      <c r="F11" s="110"/>
      <c r="AE11" s="221">
        <v>11</v>
      </c>
      <c r="AF11" s="221" t="s">
        <v>4</v>
      </c>
      <c r="AI11" s="221">
        <v>11</v>
      </c>
      <c r="AJ11" s="220" t="s">
        <v>15</v>
      </c>
    </row>
    <row r="12" spans="1:36">
      <c r="A12" s="108" t="str">
        <f>'Sch-1'!M10</f>
        <v>Sector-29,</v>
      </c>
      <c r="B12" s="108"/>
      <c r="F12" s="110"/>
      <c r="AE12" s="221">
        <v>12</v>
      </c>
      <c r="AF12" s="221" t="s">
        <v>4</v>
      </c>
      <c r="AI12" s="221">
        <v>12</v>
      </c>
      <c r="AJ12" s="220" t="s">
        <v>16</v>
      </c>
    </row>
    <row r="13" spans="1:36">
      <c r="A13" s="108" t="str">
        <f>'Sch-1'!M11</f>
        <v>Gurgaon (Haryana) - 122001</v>
      </c>
      <c r="B13" s="108"/>
      <c r="F13" s="110"/>
      <c r="AE13" s="221">
        <v>13</v>
      </c>
      <c r="AF13" s="221" t="s">
        <v>4</v>
      </c>
    </row>
    <row r="14" spans="1:36" ht="49.5" customHeight="1">
      <c r="A14" s="109"/>
      <c r="F14" s="110"/>
      <c r="AE14" s="221">
        <v>14</v>
      </c>
      <c r="AF14" s="221" t="s">
        <v>4</v>
      </c>
    </row>
    <row r="15" spans="1:36" ht="63" customHeight="1">
      <c r="A15" s="473" t="s">
        <v>282</v>
      </c>
      <c r="B15" s="122"/>
      <c r="C15" s="557" t="str">
        <f>Cover!B2</f>
        <v xml:space="preserve">Package P01 for Development of Pole Structures for 765 kV D/C Transmission Lines.
</v>
      </c>
      <c r="D15" s="557"/>
      <c r="E15" s="557"/>
      <c r="F15" s="557"/>
      <c r="AE15" s="221">
        <v>15</v>
      </c>
      <c r="AF15" s="221" t="s">
        <v>4</v>
      </c>
    </row>
    <row r="16" spans="1:36" ht="33" customHeight="1">
      <c r="A16" s="106" t="s">
        <v>272</v>
      </c>
      <c r="B16" s="106"/>
      <c r="C16" s="110"/>
      <c r="D16" s="110"/>
      <c r="E16" s="110"/>
      <c r="F16" s="110"/>
      <c r="AE16" s="221">
        <v>16</v>
      </c>
      <c r="AF16" s="221" t="s">
        <v>4</v>
      </c>
    </row>
    <row r="17" spans="1:41" ht="144" customHeight="1">
      <c r="A17" s="122">
        <v>1</v>
      </c>
      <c r="B17" s="548"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548"/>
      <c r="D17" s="548"/>
      <c r="E17" s="548"/>
      <c r="F17" s="548"/>
      <c r="Z17" s="223" t="s">
        <v>450</v>
      </c>
      <c r="AA17" s="224" t="s">
        <v>0</v>
      </c>
      <c r="AB17" s="225">
        <f>'Sch-5 After Discount'!D25</f>
        <v>0</v>
      </c>
      <c r="AC17" s="226" t="str">
        <f>" (" &amp; 'N to W'!A4 &amp; ")"</f>
        <v xml:space="preserve"> (Rs. Zero Only )</v>
      </c>
      <c r="AE17" s="221">
        <v>17</v>
      </c>
      <c r="AF17" s="221" t="s">
        <v>4</v>
      </c>
    </row>
    <row r="18" spans="1:41" ht="43.5" customHeight="1">
      <c r="B18" s="559" t="s">
        <v>273</v>
      </c>
      <c r="C18" s="559"/>
      <c r="D18" s="559"/>
      <c r="E18" s="559"/>
      <c r="F18" s="559"/>
      <c r="AE18" s="221">
        <v>18</v>
      </c>
      <c r="AF18" s="221" t="s">
        <v>4</v>
      </c>
    </row>
    <row r="19" spans="1:41" s="103" customFormat="1" ht="33" customHeight="1">
      <c r="A19" s="123">
        <v>2</v>
      </c>
      <c r="B19" s="560" t="s">
        <v>274</v>
      </c>
      <c r="C19" s="560"/>
      <c r="D19" s="560"/>
      <c r="E19" s="560"/>
      <c r="F19" s="560"/>
      <c r="Z19" s="227"/>
      <c r="AA19" s="227"/>
      <c r="AB19" s="227"/>
      <c r="AC19" s="227"/>
      <c r="AD19" s="227"/>
      <c r="AE19" s="221">
        <v>19</v>
      </c>
      <c r="AF19" s="221" t="s">
        <v>4</v>
      </c>
      <c r="AG19" s="227"/>
      <c r="AH19" s="227"/>
      <c r="AI19" s="227"/>
      <c r="AJ19" s="227"/>
      <c r="AK19" s="227"/>
      <c r="AL19" s="227"/>
      <c r="AM19" s="227"/>
      <c r="AN19" s="227"/>
      <c r="AO19" s="227"/>
    </row>
    <row r="20" spans="1:41" ht="45" customHeight="1">
      <c r="A20" s="122">
        <v>2.1</v>
      </c>
      <c r="B20" s="548" t="s">
        <v>275</v>
      </c>
      <c r="C20" s="548"/>
      <c r="D20" s="548"/>
      <c r="E20" s="548"/>
      <c r="F20" s="548"/>
      <c r="AE20" s="221">
        <v>20</v>
      </c>
      <c r="AF20" s="221" t="s">
        <v>4</v>
      </c>
    </row>
    <row r="21" spans="1:41" ht="25.5" customHeight="1">
      <c r="B21" s="364" t="str">
        <f>"Schedule 1 "</f>
        <v xml:space="preserve">Schedule 1 </v>
      </c>
      <c r="C21" s="365"/>
      <c r="D21" s="561" t="s">
        <v>310</v>
      </c>
      <c r="E21" s="562"/>
      <c r="F21" s="562"/>
      <c r="AE21" s="221">
        <v>21</v>
      </c>
      <c r="AF21" s="221" t="s">
        <v>1</v>
      </c>
    </row>
    <row r="22" spans="1:41" ht="27.75" customHeight="1">
      <c r="B22" s="364" t="str">
        <f>"Schedule 2 "</f>
        <v xml:space="preserve">Schedule 2 </v>
      </c>
      <c r="C22" s="365"/>
      <c r="D22" s="563" t="s">
        <v>444</v>
      </c>
      <c r="E22" s="564"/>
      <c r="F22" s="564"/>
      <c r="AE22" s="221">
        <v>22</v>
      </c>
      <c r="AF22" s="221" t="s">
        <v>4</v>
      </c>
    </row>
    <row r="23" spans="1:41" ht="24" customHeight="1">
      <c r="B23" s="364" t="str">
        <f>"Schedule 3 "</f>
        <v xml:space="preserve">Schedule 3 </v>
      </c>
      <c r="C23" s="365"/>
      <c r="D23" s="366" t="s">
        <v>460</v>
      </c>
      <c r="E23" s="365"/>
      <c r="F23" s="367"/>
      <c r="H23" s="194" t="str">
        <f>'Names of Bidder'!D6</f>
        <v>Individual Firm</v>
      </c>
      <c r="AE23" s="221">
        <v>23</v>
      </c>
      <c r="AF23" s="221" t="s">
        <v>4</v>
      </c>
    </row>
    <row r="24" spans="1:41" ht="33" customHeight="1">
      <c r="B24" s="364" t="str">
        <f>"Schedule 4"</f>
        <v>Schedule 4</v>
      </c>
      <c r="C24" s="365"/>
      <c r="D24" s="366" t="s">
        <v>311</v>
      </c>
      <c r="E24" s="365"/>
      <c r="F24" s="367"/>
      <c r="AE24" s="221">
        <v>24</v>
      </c>
      <c r="AF24" s="221" t="s">
        <v>4</v>
      </c>
    </row>
    <row r="25" spans="1:41" ht="33" customHeight="1">
      <c r="B25" s="364" t="str">
        <f>"Schedule 5 "</f>
        <v xml:space="preserve">Schedule 5 </v>
      </c>
      <c r="C25" s="365"/>
      <c r="D25" s="366" t="s">
        <v>312</v>
      </c>
      <c r="E25" s="365"/>
      <c r="F25" s="367"/>
      <c r="AE25" s="221">
        <v>25</v>
      </c>
      <c r="AF25" s="221" t="s">
        <v>4</v>
      </c>
    </row>
    <row r="26" spans="1:41" ht="33" customHeight="1">
      <c r="B26" s="364" t="str">
        <f>"Schedule 6 "</f>
        <v xml:space="preserve">Schedule 6 </v>
      </c>
      <c r="C26" s="365"/>
      <c r="D26" s="366" t="s">
        <v>276</v>
      </c>
      <c r="E26" s="365"/>
      <c r="F26" s="367"/>
      <c r="AE26" s="221">
        <v>26</v>
      </c>
      <c r="AF26" s="221" t="s">
        <v>4</v>
      </c>
    </row>
    <row r="27" spans="1:41" ht="107.25" customHeight="1">
      <c r="A27" s="124">
        <v>2.2000000000000002</v>
      </c>
      <c r="B27" s="548" t="s">
        <v>283</v>
      </c>
      <c r="C27" s="548"/>
      <c r="D27" s="548"/>
      <c r="E27" s="548"/>
      <c r="F27" s="548"/>
      <c r="AE27" s="221">
        <v>28</v>
      </c>
      <c r="AF27" s="221" t="s">
        <v>4</v>
      </c>
    </row>
    <row r="28" spans="1:41" ht="58.5" customHeight="1">
      <c r="A28" s="124">
        <v>2.2999999999999998</v>
      </c>
      <c r="B28" s="548" t="s">
        <v>491</v>
      </c>
      <c r="C28" s="548"/>
      <c r="D28" s="548"/>
      <c r="E28" s="548"/>
      <c r="F28" s="548"/>
      <c r="AE28" s="221">
        <v>29</v>
      </c>
      <c r="AF28" s="221" t="s">
        <v>4</v>
      </c>
    </row>
    <row r="29" spans="1:41" ht="149.25" customHeight="1">
      <c r="A29" s="124">
        <v>2.4</v>
      </c>
      <c r="B29" s="548" t="s">
        <v>284</v>
      </c>
      <c r="C29" s="548"/>
      <c r="D29" s="548"/>
      <c r="E29" s="548"/>
      <c r="F29" s="548"/>
      <c r="AE29" s="221">
        <v>30</v>
      </c>
      <c r="AF29" s="221" t="s">
        <v>4</v>
      </c>
    </row>
    <row r="30" spans="1:41" ht="90.75" customHeight="1">
      <c r="A30" s="124">
        <v>2.5</v>
      </c>
      <c r="B30" s="548" t="s">
        <v>285</v>
      </c>
      <c r="C30" s="548"/>
      <c r="D30" s="548"/>
      <c r="E30" s="548"/>
      <c r="F30" s="548"/>
      <c r="AE30" s="221">
        <v>31</v>
      </c>
      <c r="AF30" s="221" t="s">
        <v>1</v>
      </c>
    </row>
    <row r="31" spans="1:41" ht="89.25" customHeight="1">
      <c r="A31" s="122">
        <v>3</v>
      </c>
      <c r="B31" s="548" t="s">
        <v>313</v>
      </c>
      <c r="C31" s="548"/>
      <c r="D31" s="548"/>
      <c r="E31" s="548"/>
      <c r="F31" s="548"/>
    </row>
    <row r="32" spans="1:41" ht="84" customHeight="1">
      <c r="A32" s="124">
        <v>3.1</v>
      </c>
      <c r="B32" s="548" t="s">
        <v>437</v>
      </c>
      <c r="C32" s="548"/>
      <c r="D32" s="548"/>
      <c r="E32" s="548"/>
      <c r="F32" s="548"/>
    </row>
    <row r="33" spans="1:41" ht="84.75" customHeight="1">
      <c r="A33" s="124">
        <v>3.2</v>
      </c>
      <c r="B33" s="548" t="s">
        <v>438</v>
      </c>
      <c r="C33" s="548"/>
      <c r="D33" s="548"/>
      <c r="E33" s="548"/>
      <c r="F33" s="548"/>
    </row>
    <row r="34" spans="1:41" ht="70.5" hidden="1" customHeight="1">
      <c r="A34" s="124">
        <v>3.3</v>
      </c>
      <c r="B34" s="548" t="s">
        <v>407</v>
      </c>
      <c r="C34" s="548"/>
      <c r="D34" s="548"/>
      <c r="E34" s="548"/>
      <c r="F34" s="548"/>
    </row>
    <row r="35" spans="1:41" ht="51.75" customHeight="1">
      <c r="A35" s="124">
        <v>3.3</v>
      </c>
      <c r="B35" s="557" t="s">
        <v>439</v>
      </c>
      <c r="C35" s="557"/>
      <c r="D35" s="557"/>
      <c r="E35" s="557"/>
      <c r="F35" s="557"/>
    </row>
    <row r="36" spans="1:41" ht="117" customHeight="1">
      <c r="A36" s="122">
        <v>4</v>
      </c>
      <c r="B36" s="548" t="s">
        <v>286</v>
      </c>
      <c r="C36" s="548"/>
      <c r="D36" s="548"/>
      <c r="E36" s="548"/>
      <c r="F36" s="548"/>
    </row>
    <row r="37" spans="1:41" ht="21" customHeight="1">
      <c r="B37" s="25" t="str">
        <f>IF('Names of Bidder'!D26=0,"Dated this……... day of ……….", "Dated this " &amp; AG6 &amp; LOOKUP(AG6,AE1:AE30,AF1:AF30) &amp; " day of " &amp; AG8 &amp; " " &amp;AG9)</f>
        <v>Dated this……... day of ……….</v>
      </c>
      <c r="C37" s="25"/>
      <c r="D37" s="25"/>
      <c r="E37" s="114"/>
      <c r="F37" s="114"/>
    </row>
    <row r="38" spans="1:41" ht="21" customHeight="1">
      <c r="B38" s="25" t="s">
        <v>277</v>
      </c>
      <c r="C38" s="73"/>
      <c r="D38" s="80"/>
      <c r="E38" s="80"/>
      <c r="F38" s="80"/>
    </row>
    <row r="39" spans="1:41" ht="21" customHeight="1">
      <c r="B39" s="115"/>
      <c r="C39" s="80"/>
      <c r="D39" s="80"/>
      <c r="E39" s="25"/>
      <c r="F39" s="87" t="s">
        <v>278</v>
      </c>
    </row>
    <row r="40" spans="1:41" ht="33" customHeight="1">
      <c r="B40" s="115"/>
      <c r="C40" s="80"/>
      <c r="D40" s="25"/>
      <c r="E40" s="25"/>
      <c r="F40" s="87" t="str">
        <f>"For and on behalf of " &amp; 'Sch-1'!C8</f>
        <v xml:space="preserve">For and on behalf of </v>
      </c>
    </row>
    <row r="41" spans="1:41" ht="24.95" customHeight="1">
      <c r="A41" s="104"/>
      <c r="B41" s="104"/>
      <c r="C41" s="119"/>
      <c r="D41" s="104"/>
      <c r="E41" s="111"/>
      <c r="F41" s="109"/>
    </row>
    <row r="42" spans="1:41" ht="24.95" customHeight="1">
      <c r="A42" s="138" t="s">
        <v>120</v>
      </c>
      <c r="B42" s="558">
        <f>'Sch-1'!B27</f>
        <v>0</v>
      </c>
      <c r="C42" s="558"/>
      <c r="D42" s="462"/>
      <c r="E42" s="111" t="s">
        <v>279</v>
      </c>
      <c r="F42" s="120" t="str">
        <f>'Sch-1'!N27</f>
        <v/>
      </c>
    </row>
    <row r="43" spans="1:41" ht="24.95" customHeight="1">
      <c r="A43" s="138" t="s">
        <v>121</v>
      </c>
      <c r="B43" s="120">
        <f>'Sch-1'!B28</f>
        <v>0</v>
      </c>
      <c r="C43" s="121"/>
      <c r="D43" s="462"/>
      <c r="E43" s="111" t="s">
        <v>280</v>
      </c>
      <c r="F43" s="120" t="str">
        <f>'Sch-1'!N28</f>
        <v/>
      </c>
    </row>
    <row r="44" spans="1:41" ht="24.95" customHeight="1">
      <c r="B44" s="106"/>
      <c r="D44" s="104"/>
      <c r="E44" s="111"/>
      <c r="F44" s="106"/>
    </row>
    <row r="45" spans="1:41" s="103" customFormat="1" ht="33" customHeight="1">
      <c r="A45" s="135" t="s">
        <v>119</v>
      </c>
      <c r="B45" s="88"/>
      <c r="C45" s="118"/>
      <c r="D45" s="25"/>
      <c r="E45" s="87"/>
      <c r="F45" s="136"/>
      <c r="H45" s="125"/>
      <c r="Z45" s="227"/>
      <c r="AA45" s="227"/>
      <c r="AB45" s="227"/>
      <c r="AC45" s="227"/>
      <c r="AD45" s="227"/>
      <c r="AE45" s="221"/>
      <c r="AF45" s="221"/>
      <c r="AG45" s="227"/>
      <c r="AH45" s="227"/>
      <c r="AI45" s="227"/>
      <c r="AJ45" s="227"/>
      <c r="AK45" s="227"/>
      <c r="AL45" s="227"/>
      <c r="AM45" s="227"/>
      <c r="AN45" s="227"/>
      <c r="AO45" s="227"/>
    </row>
    <row r="46" spans="1:41" s="103" customFormat="1" ht="33" customHeight="1">
      <c r="A46" s="549" t="s">
        <v>143</v>
      </c>
      <c r="B46" s="549"/>
      <c r="C46" s="549"/>
      <c r="D46" s="168"/>
      <c r="E46" s="168"/>
      <c r="F46" s="168"/>
      <c r="H46" s="125"/>
      <c r="Z46" s="227"/>
      <c r="AA46" s="227"/>
      <c r="AB46" s="227"/>
      <c r="AC46" s="227"/>
      <c r="AD46" s="227"/>
      <c r="AE46" s="221"/>
      <c r="AF46" s="221"/>
      <c r="AG46" s="227"/>
      <c r="AH46" s="227"/>
      <c r="AI46" s="227"/>
      <c r="AJ46" s="227"/>
      <c r="AK46" s="227"/>
      <c r="AL46" s="227"/>
      <c r="AM46" s="227"/>
      <c r="AN46" s="227"/>
      <c r="AO46" s="227"/>
    </row>
    <row r="47" spans="1:41" s="103" customFormat="1" ht="33" customHeight="1">
      <c r="A47" s="551"/>
      <c r="B47" s="551"/>
      <c r="C47" s="551"/>
      <c r="D47" s="168"/>
      <c r="E47" s="168"/>
      <c r="F47" s="168"/>
      <c r="H47" s="125"/>
      <c r="Z47" s="227"/>
      <c r="AA47" s="227"/>
      <c r="AB47" s="227"/>
      <c r="AC47" s="227"/>
      <c r="AD47" s="227"/>
      <c r="AE47" s="221"/>
      <c r="AF47" s="221"/>
      <c r="AG47" s="227"/>
      <c r="AH47" s="227"/>
      <c r="AI47" s="227"/>
      <c r="AJ47" s="227"/>
      <c r="AK47" s="227"/>
      <c r="AL47" s="227"/>
      <c r="AM47" s="227"/>
      <c r="AN47" s="227"/>
      <c r="AO47" s="227"/>
    </row>
    <row r="48" spans="1:41" s="103" customFormat="1" ht="33" customHeight="1">
      <c r="A48" s="547"/>
      <c r="B48" s="547"/>
      <c r="C48" s="547"/>
      <c r="D48" s="168"/>
      <c r="E48" s="168"/>
      <c r="F48" s="168"/>
      <c r="H48" s="125"/>
      <c r="Z48" s="227"/>
      <c r="AA48" s="227"/>
      <c r="AB48" s="227"/>
      <c r="AC48" s="227"/>
      <c r="AD48" s="227"/>
      <c r="AE48" s="221"/>
      <c r="AF48" s="221"/>
      <c r="AG48" s="227"/>
      <c r="AH48" s="227"/>
      <c r="AI48" s="227"/>
      <c r="AJ48" s="227"/>
      <c r="AK48" s="227"/>
      <c r="AL48" s="227"/>
      <c r="AM48" s="227"/>
      <c r="AN48" s="227"/>
      <c r="AO48" s="227"/>
    </row>
    <row r="49" spans="1:41" s="103" customFormat="1" ht="33" customHeight="1">
      <c r="A49" s="552" t="s">
        <v>144</v>
      </c>
      <c r="B49" s="552"/>
      <c r="C49" s="552"/>
      <c r="D49" s="168"/>
      <c r="E49" s="168"/>
      <c r="F49" s="168"/>
      <c r="H49" s="125"/>
      <c r="Z49" s="227"/>
      <c r="AA49" s="227"/>
      <c r="AB49" s="227"/>
      <c r="AC49" s="227"/>
      <c r="AD49" s="227"/>
      <c r="AE49" s="221"/>
      <c r="AF49" s="221"/>
      <c r="AG49" s="227"/>
      <c r="AH49" s="227"/>
      <c r="AI49" s="227"/>
      <c r="AJ49" s="227"/>
      <c r="AK49" s="227"/>
      <c r="AL49" s="227"/>
      <c r="AM49" s="227"/>
      <c r="AN49" s="227"/>
      <c r="AO49" s="227"/>
    </row>
    <row r="50" spans="1:41" s="103" customFormat="1" ht="33" customHeight="1">
      <c r="A50" s="552" t="s">
        <v>142</v>
      </c>
      <c r="B50" s="552"/>
      <c r="C50" s="552"/>
      <c r="D50" s="168"/>
      <c r="E50" s="168"/>
      <c r="F50" s="168"/>
      <c r="H50" s="125"/>
      <c r="Z50" s="227"/>
      <c r="AA50" s="227"/>
      <c r="AB50" s="227"/>
      <c r="AC50" s="227"/>
      <c r="AD50" s="227"/>
      <c r="AE50" s="221"/>
      <c r="AF50" s="221"/>
      <c r="AG50" s="227"/>
      <c r="AH50" s="227"/>
      <c r="AI50" s="227"/>
      <c r="AJ50" s="227"/>
      <c r="AK50" s="227"/>
      <c r="AL50" s="227"/>
      <c r="AM50" s="227"/>
      <c r="AN50" s="227"/>
      <c r="AO50" s="227"/>
    </row>
    <row r="51" spans="1:41" s="103" customFormat="1" ht="33" customHeight="1">
      <c r="A51" s="552" t="s">
        <v>145</v>
      </c>
      <c r="B51" s="552"/>
      <c r="C51" s="552"/>
      <c r="D51" s="168"/>
      <c r="E51" s="168"/>
      <c r="F51" s="168"/>
      <c r="H51" s="125"/>
      <c r="Z51" s="227"/>
      <c r="AA51" s="227"/>
      <c r="AB51" s="227"/>
      <c r="AC51" s="227"/>
      <c r="AD51" s="227"/>
      <c r="AE51" s="221"/>
      <c r="AF51" s="221"/>
      <c r="AG51" s="227"/>
      <c r="AH51" s="227"/>
      <c r="AI51" s="227"/>
      <c r="AJ51" s="227"/>
      <c r="AK51" s="227"/>
      <c r="AL51" s="227"/>
      <c r="AM51" s="227"/>
      <c r="AN51" s="227"/>
      <c r="AO51" s="227"/>
    </row>
    <row r="52" spans="1:41" s="103" customFormat="1" ht="33" customHeight="1">
      <c r="A52" s="549" t="s">
        <v>146</v>
      </c>
      <c r="B52" s="549"/>
      <c r="C52" s="549"/>
      <c r="D52" s="168"/>
      <c r="E52" s="168"/>
      <c r="F52" s="168"/>
      <c r="H52" s="125"/>
      <c r="Z52" s="227"/>
      <c r="AA52" s="227"/>
      <c r="AB52" s="227"/>
      <c r="AC52" s="227"/>
      <c r="AD52" s="227"/>
      <c r="AE52" s="221"/>
      <c r="AF52" s="221"/>
      <c r="AG52" s="227"/>
      <c r="AH52" s="227"/>
      <c r="AI52" s="227"/>
      <c r="AJ52" s="227"/>
      <c r="AK52" s="227"/>
      <c r="AL52" s="227"/>
      <c r="AM52" s="227"/>
      <c r="AN52" s="227"/>
      <c r="AO52" s="227"/>
    </row>
    <row r="53" spans="1:41" s="103" customFormat="1" ht="33" customHeight="1">
      <c r="A53" s="551"/>
      <c r="B53" s="551"/>
      <c r="C53" s="551"/>
      <c r="D53" s="168"/>
      <c r="E53" s="168"/>
      <c r="F53" s="168"/>
      <c r="H53" s="125"/>
      <c r="Z53" s="227"/>
      <c r="AA53" s="227"/>
      <c r="AB53" s="227"/>
      <c r="AC53" s="227"/>
      <c r="AD53" s="227"/>
      <c r="AE53" s="221"/>
      <c r="AF53" s="221"/>
      <c r="AG53" s="227"/>
      <c r="AH53" s="227"/>
      <c r="AI53" s="227"/>
      <c r="AJ53" s="227"/>
      <c r="AK53" s="227"/>
      <c r="AL53" s="227"/>
      <c r="AM53" s="227"/>
      <c r="AN53" s="227"/>
      <c r="AO53" s="227"/>
    </row>
    <row r="54" spans="1:41" s="103" customFormat="1" ht="33" customHeight="1">
      <c r="A54" s="547"/>
      <c r="B54" s="547"/>
      <c r="C54" s="547"/>
      <c r="D54" s="550"/>
      <c r="E54" s="550"/>
      <c r="F54" s="550"/>
      <c r="H54" s="125"/>
      <c r="Z54" s="227"/>
      <c r="AA54" s="227"/>
      <c r="AB54" s="227"/>
      <c r="AC54" s="227"/>
      <c r="AD54" s="227"/>
      <c r="AE54" s="221"/>
      <c r="AF54" s="221"/>
      <c r="AG54" s="227"/>
      <c r="AH54" s="227"/>
      <c r="AI54" s="227"/>
      <c r="AJ54" s="227"/>
      <c r="AK54" s="227"/>
      <c r="AL54" s="227"/>
      <c r="AM54" s="227"/>
      <c r="AN54" s="227"/>
      <c r="AO54" s="227"/>
    </row>
    <row r="55" spans="1:41" s="103" customFormat="1" ht="33" customHeight="1">
      <c r="A55" s="135"/>
      <c r="B55" s="135"/>
      <c r="C55" s="135"/>
      <c r="D55" s="137"/>
      <c r="E55" s="137"/>
      <c r="F55" s="137"/>
      <c r="H55" s="125"/>
      <c r="Z55" s="227"/>
      <c r="AA55" s="227"/>
      <c r="AB55" s="227"/>
      <c r="AC55" s="227"/>
      <c r="AD55" s="227"/>
      <c r="AE55" s="221"/>
      <c r="AF55" s="221"/>
      <c r="AG55" s="227"/>
      <c r="AH55" s="227"/>
      <c r="AI55" s="227"/>
      <c r="AJ55" s="227"/>
      <c r="AK55" s="227"/>
      <c r="AL55" s="227"/>
      <c r="AM55" s="227"/>
      <c r="AN55" s="227"/>
      <c r="AO55" s="227"/>
    </row>
    <row r="56" spans="1:41" s="103" customFormat="1" ht="33" customHeight="1">
      <c r="A56" s="125"/>
      <c r="B56" s="109"/>
      <c r="C56" s="106"/>
      <c r="D56" s="106"/>
      <c r="E56" s="106"/>
      <c r="H56" s="125"/>
      <c r="Z56" s="227"/>
      <c r="AA56" s="227"/>
      <c r="AB56" s="227"/>
      <c r="AC56" s="227"/>
      <c r="AD56" s="227"/>
      <c r="AE56" s="221"/>
      <c r="AF56" s="221"/>
      <c r="AG56" s="227"/>
      <c r="AH56" s="227"/>
      <c r="AI56" s="227"/>
      <c r="AJ56" s="227"/>
      <c r="AK56" s="227"/>
      <c r="AL56" s="227"/>
      <c r="AM56" s="227"/>
      <c r="AN56" s="227"/>
      <c r="AO56" s="227"/>
    </row>
    <row r="57" spans="1:41" s="103" customFormat="1" ht="33" customHeight="1">
      <c r="A57" s="125"/>
      <c r="B57" s="109"/>
      <c r="C57" s="106"/>
      <c r="D57" s="106"/>
      <c r="E57" s="106"/>
      <c r="H57" s="125"/>
      <c r="Z57" s="227"/>
      <c r="AA57" s="227"/>
      <c r="AB57" s="227"/>
      <c r="AC57" s="227"/>
      <c r="AD57" s="227"/>
      <c r="AE57" s="221"/>
      <c r="AF57" s="221"/>
      <c r="AG57" s="227"/>
      <c r="AH57" s="227"/>
      <c r="AI57" s="227"/>
      <c r="AJ57" s="227"/>
      <c r="AK57" s="227"/>
      <c r="AL57" s="227"/>
      <c r="AM57" s="227"/>
      <c r="AN57" s="227"/>
      <c r="AO57" s="227"/>
    </row>
    <row r="58" spans="1:41" s="103" customFormat="1" ht="33" customHeight="1">
      <c r="A58" s="125"/>
      <c r="B58" s="109"/>
      <c r="C58" s="106"/>
      <c r="D58" s="106"/>
      <c r="E58" s="106"/>
      <c r="H58" s="125"/>
      <c r="Z58" s="227"/>
      <c r="AA58" s="227"/>
      <c r="AB58" s="227"/>
      <c r="AC58" s="227"/>
      <c r="AD58" s="227"/>
      <c r="AE58" s="221"/>
      <c r="AF58" s="221"/>
      <c r="AG58" s="227"/>
      <c r="AH58" s="227"/>
      <c r="AI58" s="227"/>
      <c r="AJ58" s="227"/>
      <c r="AK58" s="227"/>
      <c r="AL58" s="227"/>
      <c r="AM58" s="227"/>
      <c r="AN58" s="227"/>
      <c r="AO58" s="227"/>
    </row>
    <row r="59" spans="1:41">
      <c r="A59" s="109"/>
    </row>
    <row r="60" spans="1:41">
      <c r="A60" s="109"/>
    </row>
    <row r="61" spans="1:41">
      <c r="A61" s="109"/>
    </row>
    <row r="62" spans="1:41">
      <c r="A62" s="109"/>
    </row>
    <row r="63" spans="1:41">
      <c r="A63" s="109"/>
    </row>
    <row r="64" spans="1:41">
      <c r="A64" s="109"/>
    </row>
    <row r="65" spans="1:1">
      <c r="A65" s="109"/>
    </row>
    <row r="66" spans="1:1">
      <c r="A66" s="109"/>
    </row>
    <row r="67" spans="1:1">
      <c r="A67" s="109"/>
    </row>
    <row r="68" spans="1:1">
      <c r="A68" s="109"/>
    </row>
    <row r="69" spans="1:1">
      <c r="A69" s="109"/>
    </row>
    <row r="70" spans="1:1">
      <c r="A70" s="109"/>
    </row>
  </sheetData>
  <sheetProtection algorithmName="SHA-512" hashValue="4zmEoU7f6PgLjBev7k+koJF5Nk/7x4epAFnVENOpsfQdOjLrrss9fqZwun9ImUmFpWErzf0W0oaTKu+LogAKmg==" saltValue="xvSvF0RGNPKd3uqWBvGjaQ==" spinCount="100000" sheet="1" formatColumns="0" formatRows="0" selectLockedCells="1"/>
  <customSheetViews>
    <customSheetView guid="{6167D39F-8E2F-4CD1-888C-E1DCB300434D}"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1"/>
      <headerFooter alignWithMargins="0"/>
    </customSheetView>
    <customSheetView guid="{483DCDBB-D1CA-4B11-85F4-FA65A96DCE2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
      <headerFooter alignWithMargins="0"/>
    </customSheetView>
    <customSheetView guid="{FA8C7114-2E15-4727-B4B0-927BCE12D1A6}"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3"/>
      <headerFooter alignWithMargins="0"/>
    </customSheetView>
    <customSheetView guid="{5C772B04-11E1-4A74-9F43-9A74EF38E5E2}" showPageBreaks="1" showGridLines="0" zeroValues="0" printArea="1" hiddenRows="1" view="pageBreakPreview" topLeftCell="A32">
      <selection activeCell="F45" sqref="F45"/>
      <rowBreaks count="1" manualBreakCount="1">
        <brk id="32" max="5" man="1"/>
      </rowBreaks>
      <pageMargins left="0.75" right="0.77" top="0.73" bottom="0.75" header="0.52" footer="0.45"/>
      <pageSetup scale="98" orientation="portrait" r:id="rId4"/>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5"/>
      <headerFooter alignWithMargins="0"/>
    </customSheetView>
    <customSheetView guid="{D545044E-B7FF-408B-A291-2187C526EC3D}" showPageBreaks="1" showGridLines="0" zeroValues="0" printArea="1" hiddenRows="1" view="pageBreakPreview" topLeftCell="A44">
      <selection activeCell="F46" sqref="F46:F51"/>
      <rowBreaks count="1" manualBreakCount="1">
        <brk id="32" max="5" man="1"/>
      </rowBreaks>
      <pageMargins left="0.75" right="0.77" top="0.73" bottom="0.75" header="0.52" footer="0.45"/>
      <pageSetup scale="98" orientation="portrait" r:id="rId6"/>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7"/>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8"/>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9"/>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10"/>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11"/>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12"/>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3"/>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4"/>
      <headerFooter alignWithMargins="0"/>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5"/>
      <headerFooter alignWithMargins="0"/>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7"/>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18"/>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9"/>
      <headerFooter alignWithMargins="0">
        <oddFooter>&amp;L&amp;8Tower Package-P238-TW04, TL associated with Phase-I Generation Project in Orissa (Part-C)&amp;R&amp;"Book Antiqua,Bold"&amp;8Attachment-13 TW04  / Page &amp;P of &amp;N</oddFooter>
      </headerFooter>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21"/>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22"/>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23"/>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4"/>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25"/>
      <headerFooter alignWithMargins="0"/>
    </customSheetView>
    <customSheetView guid="{2AB34651-5913-42F9-BF39-AE938578D1AF}"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6"/>
      <headerFooter alignWithMargins="0"/>
    </customSheetView>
  </customSheetViews>
  <mergeCells count="31">
    <mergeCell ref="B27:F27"/>
    <mergeCell ref="B29:F29"/>
    <mergeCell ref="B34:F34"/>
    <mergeCell ref="B28:F28"/>
    <mergeCell ref="B30:F30"/>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A54:C54"/>
    <mergeCell ref="B31:F31"/>
    <mergeCell ref="B33:F33"/>
    <mergeCell ref="A46:C46"/>
    <mergeCell ref="D54:F54"/>
    <mergeCell ref="A53:C53"/>
    <mergeCell ref="A51:C51"/>
    <mergeCell ref="A49:C49"/>
    <mergeCell ref="A50:C50"/>
    <mergeCell ref="A52:C52"/>
  </mergeCells>
  <phoneticPr fontId="35" type="noConversion"/>
  <pageMargins left="0.75" right="0.77" top="0.73" bottom="0.75" header="0.52" footer="0.45"/>
  <pageSetup scale="98" orientation="portrait" r:id="rId27"/>
  <headerFooter alignWithMargins="0"/>
  <rowBreaks count="1" manualBreakCount="1">
    <brk id="32" max="5" man="1"/>
  </rowBreaks>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249977111117893"/>
  </sheetPr>
  <dimension ref="A1:J17"/>
  <sheetViews>
    <sheetView showGridLines="0" showRuler="0" view="pageBreakPreview" zoomScaleNormal="100" zoomScaleSheetLayoutView="100" workbookViewId="0">
      <selection activeCell="B2" sqref="B2:E2"/>
    </sheetView>
  </sheetViews>
  <sheetFormatPr defaultColWidth="8" defaultRowHeight="13.5"/>
  <cols>
    <col min="1" max="1" width="8.625" style="8" customWidth="1"/>
    <col min="2" max="2" width="11.125" style="8" customWidth="1"/>
    <col min="3" max="4" width="38.625" style="8" customWidth="1"/>
    <col min="5" max="5" width="14.875" style="8" customWidth="1"/>
    <col min="6" max="6" width="8.625" style="18" customWidth="1"/>
    <col min="7" max="9" width="8" style="18" customWidth="1"/>
    <col min="10" max="16384" width="8" style="12"/>
  </cols>
  <sheetData>
    <row r="1" spans="1:10" ht="30.75" customHeight="1">
      <c r="B1" s="587" t="s">
        <v>160</v>
      </c>
      <c r="C1" s="588"/>
      <c r="D1" s="588"/>
      <c r="E1" s="589"/>
      <c r="F1" s="9"/>
      <c r="G1" s="10"/>
      <c r="H1" s="10"/>
      <c r="I1" s="10"/>
      <c r="J1" s="11"/>
    </row>
    <row r="2" spans="1:10" ht="37.5" customHeight="1">
      <c r="A2" s="13"/>
      <c r="B2" s="590" t="str">
        <f>'Basic Data'!C5</f>
        <v xml:space="preserve">Package P01 for Development of Pole Structures for 765 kV D/C Transmission Lines.
</v>
      </c>
      <c r="C2" s="591"/>
      <c r="D2" s="591"/>
      <c r="E2" s="592"/>
      <c r="F2" s="10"/>
      <c r="G2" s="10"/>
      <c r="H2" s="10"/>
      <c r="I2" s="10"/>
      <c r="J2" s="11"/>
    </row>
    <row r="3" spans="1:10" ht="32.25" customHeight="1">
      <c r="A3" s="13"/>
      <c r="B3" s="593" t="str">
        <f>"Specification No.: " &amp; 'Basic Data'!C7</f>
        <v>Specification No.: CC/NT/W-MISC/DOM/A06/26/08429</v>
      </c>
      <c r="C3" s="594"/>
      <c r="D3" s="594"/>
      <c r="E3" s="595"/>
      <c r="F3" s="10"/>
      <c r="G3" s="10"/>
      <c r="H3" s="10"/>
      <c r="I3" s="10"/>
      <c r="J3" s="11"/>
    </row>
    <row r="4" spans="1:10" ht="30" customHeight="1">
      <c r="A4" s="13"/>
      <c r="B4" s="200">
        <v>1</v>
      </c>
      <c r="C4" s="576" t="s">
        <v>455</v>
      </c>
      <c r="D4" s="576"/>
      <c r="E4" s="577"/>
      <c r="F4" s="10"/>
      <c r="G4" s="16"/>
      <c r="H4" s="16"/>
      <c r="I4" s="10"/>
      <c r="J4" s="11"/>
    </row>
    <row r="5" spans="1:10" ht="30" customHeight="1">
      <c r="A5" s="13"/>
      <c r="B5" s="200">
        <v>2</v>
      </c>
      <c r="C5" s="576" t="s">
        <v>445</v>
      </c>
      <c r="D5" s="576"/>
      <c r="E5" s="577"/>
      <c r="F5" s="10"/>
      <c r="G5" s="10"/>
      <c r="H5" s="10"/>
      <c r="I5" s="10"/>
      <c r="J5" s="11"/>
    </row>
    <row r="6" spans="1:10" s="18" customFormat="1" ht="30" customHeight="1">
      <c r="A6" s="13"/>
      <c r="B6" s="200">
        <v>3</v>
      </c>
      <c r="C6" s="576" t="s">
        <v>140</v>
      </c>
      <c r="D6" s="576"/>
      <c r="E6" s="577"/>
      <c r="F6" s="10"/>
      <c r="G6" s="10"/>
      <c r="H6" s="10"/>
      <c r="I6" s="10"/>
      <c r="J6" s="10"/>
    </row>
    <row r="7" spans="1:10" ht="12" hidden="1" customHeight="1">
      <c r="A7" s="13"/>
      <c r="B7" s="201">
        <v>4</v>
      </c>
      <c r="C7" s="576" t="s">
        <v>240</v>
      </c>
      <c r="D7" s="576"/>
      <c r="E7" s="577"/>
      <c r="F7" s="10"/>
      <c r="G7" s="10"/>
      <c r="H7" s="10"/>
      <c r="I7" s="10"/>
      <c r="J7" s="11"/>
    </row>
    <row r="8" spans="1:10" ht="12" customHeight="1">
      <c r="A8" s="13"/>
      <c r="B8" s="14"/>
      <c r="C8" s="13"/>
      <c r="D8" s="13"/>
      <c r="E8" s="15"/>
      <c r="F8" s="10"/>
      <c r="G8" s="10"/>
      <c r="H8" s="10"/>
      <c r="I8" s="10"/>
      <c r="J8" s="11"/>
    </row>
    <row r="9" spans="1:10" ht="20.25" customHeight="1">
      <c r="A9" s="13"/>
      <c r="B9" s="578"/>
      <c r="C9" s="579"/>
      <c r="D9" s="579"/>
      <c r="E9" s="580"/>
      <c r="F9" s="10"/>
      <c r="G9" s="10"/>
      <c r="H9" s="10"/>
      <c r="I9" s="10"/>
      <c r="J9" s="11"/>
    </row>
    <row r="10" spans="1:10" ht="33.75" hidden="1" customHeight="1">
      <c r="A10" s="13"/>
      <c r="B10" s="14"/>
      <c r="C10" s="13"/>
      <c r="D10" s="13"/>
      <c r="E10" s="17"/>
      <c r="F10" s="10"/>
      <c r="G10" s="10"/>
      <c r="H10" s="10"/>
      <c r="I10" s="10"/>
      <c r="J10" s="11"/>
    </row>
    <row r="11" spans="1:10" ht="24" customHeight="1">
      <c r="B11" s="581"/>
      <c r="C11" s="582"/>
      <c r="D11" s="582"/>
      <c r="E11" s="583"/>
    </row>
    <row r="12" spans="1:10" ht="15.95" customHeight="1">
      <c r="B12" s="581"/>
      <c r="C12" s="582"/>
      <c r="D12" s="582"/>
      <c r="E12" s="583"/>
      <c r="G12" s="10"/>
      <c r="H12" s="10"/>
      <c r="I12" s="10"/>
      <c r="J12" s="11"/>
    </row>
    <row r="13" spans="1:10" ht="24" customHeight="1">
      <c r="B13" s="581"/>
      <c r="C13" s="582"/>
      <c r="D13" s="582"/>
      <c r="E13" s="583"/>
      <c r="F13" s="19"/>
      <c r="G13" s="20"/>
      <c r="H13" s="20"/>
      <c r="I13" s="20"/>
      <c r="J13" s="20"/>
    </row>
    <row r="14" spans="1:10" ht="27.75" customHeight="1">
      <c r="B14" s="584"/>
      <c r="C14" s="585"/>
      <c r="D14" s="585"/>
      <c r="E14" s="586"/>
      <c r="F14" s="19"/>
      <c r="G14" s="20"/>
      <c r="H14" s="20"/>
      <c r="I14" s="20"/>
      <c r="J14" s="20"/>
    </row>
    <row r="15" spans="1:10" ht="15.75">
      <c r="A15" s="13"/>
      <c r="B15" s="21"/>
      <c r="C15" s="21"/>
      <c r="D15" s="21"/>
      <c r="E15" s="21"/>
      <c r="F15" s="10"/>
      <c r="G15" s="10"/>
      <c r="H15" s="10"/>
      <c r="I15" s="10"/>
      <c r="J15" s="11"/>
    </row>
    <row r="16" spans="1:10" ht="15.75">
      <c r="A16" s="13"/>
      <c r="B16" s="13"/>
      <c r="C16" s="13"/>
      <c r="D16" s="13"/>
      <c r="E16" s="13"/>
      <c r="F16" s="10"/>
      <c r="G16" s="10"/>
      <c r="H16" s="10"/>
      <c r="I16" s="10"/>
      <c r="J16" s="11"/>
    </row>
    <row r="17" spans="1:10" ht="15.75">
      <c r="A17" s="13"/>
      <c r="B17" s="13"/>
      <c r="C17" s="13"/>
      <c r="D17" s="13"/>
      <c r="E17" s="13"/>
      <c r="F17" s="10"/>
      <c r="G17" s="10"/>
      <c r="H17" s="10"/>
      <c r="I17" s="10"/>
      <c r="J17" s="11"/>
    </row>
  </sheetData>
  <sheetProtection algorithmName="SHA-512" hashValue="uUvduVinx/oj/vdMT9uLt4hnhr43bYDl755yQlWg3et3vKoZmII1+lgPvpng837XWVVsynWSMcslS1wKYmMtjA==" saltValue="OoHA6O0HB2yAu0pDyDowOA==" spinCount="100000" sheet="1" formatColumns="0" formatRows="0" selectLockedCells="1"/>
  <customSheetViews>
    <customSheetView guid="{6167D39F-8E2F-4CD1-888C-E1DCB300434D}" showPageBreaks="1" showGridLines="0" printArea="1" hiddenRows="1" view="pageBreakPreview" showRuler="0">
      <selection activeCell="G4" sqref="G4"/>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483DCDBB-D1CA-4B11-85F4-FA65A96DCE2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5C772B04-11E1-4A74-9F43-9A74EF38E5E2}"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D545044E-B7FF-408B-A291-2187C526EC3D}"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4"/>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5"/>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18"/>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0"/>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1"/>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 guid="{2AB34651-5913-42F9-BF39-AE938578D1AF}" showPageBreaks="1" showGridLines="0" printArea="1" hiddenRows="1" view="pageBreakPreview" showRuler="0">
      <selection activeCell="G4" sqref="G4"/>
      <pageMargins left="0.15748031496062992" right="0.23622047244094491" top="0.78740157480314965" bottom="0.98425196850393704" header="0.35433070866141736" footer="0.51181102362204722"/>
      <printOptions horizontalCentered="1"/>
      <pageSetup paperSize="9" orientation="landscape" r:id="rId27"/>
      <headerFooter alignWithMargins="0"/>
    </customSheetView>
  </customSheetViews>
  <mergeCells count="9">
    <mergeCell ref="C6:E6"/>
    <mergeCell ref="B9:E9"/>
    <mergeCell ref="C7:E7"/>
    <mergeCell ref="B11:E14"/>
    <mergeCell ref="B1:E1"/>
    <mergeCell ref="C4:E4"/>
    <mergeCell ref="C5:E5"/>
    <mergeCell ref="B2:E2"/>
    <mergeCell ref="B3:E3"/>
  </mergeCells>
  <phoneticPr fontId="3" type="noConversion"/>
  <printOptions horizontalCentered="1"/>
  <pageMargins left="0.15748031496062992" right="0.23622047244094491" top="0.78740157480314965" bottom="0.98425196850393704" header="0.35433070866141736" footer="0.51181102362204722"/>
  <pageSetup paperSize="9" orientation="landscape" r:id="rId28"/>
  <headerFooter alignWithMargins="0"/>
  <drawing r:id="rId2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L46"/>
  <sheetViews>
    <sheetView view="pageBreakPreview" topLeftCell="A4" zoomScaleNormal="100" zoomScaleSheetLayoutView="100" workbookViewId="0">
      <selection activeCell="F21" sqref="F21"/>
    </sheetView>
  </sheetViews>
  <sheetFormatPr defaultColWidth="8" defaultRowHeight="16.5"/>
  <cols>
    <col min="1" max="1" width="7.5" style="374" customWidth="1"/>
    <col min="2" max="2" width="46.875" style="374" customWidth="1"/>
    <col min="3" max="3" width="2.25" style="374" customWidth="1"/>
    <col min="4" max="4" width="17.625" style="434" customWidth="1"/>
    <col min="5" max="5" width="4.125" style="434" customWidth="1"/>
    <col min="6" max="6" width="17.625" style="434" customWidth="1"/>
    <col min="7" max="7" width="29.625" style="377" customWidth="1"/>
    <col min="8" max="8" width="15.25" style="377" customWidth="1"/>
    <col min="9" max="9" width="8.875" style="377" bestFit="1" customWidth="1"/>
    <col min="10" max="11" width="8" style="377"/>
    <col min="12" max="12" width="14" style="377" customWidth="1"/>
    <col min="13" max="16384" width="8" style="377"/>
  </cols>
  <sheetData>
    <row r="1" spans="1:8" ht="15.95" customHeight="1">
      <c r="B1" s="735" t="s">
        <v>334</v>
      </c>
      <c r="C1" s="736"/>
      <c r="D1" s="736"/>
      <c r="E1" s="736"/>
      <c r="F1" s="736"/>
    </row>
    <row r="2" spans="1:8" ht="15.95" customHeight="1">
      <c r="B2" s="375"/>
      <c r="C2" s="376"/>
      <c r="D2" s="378"/>
      <c r="E2" s="378"/>
      <c r="F2" s="378"/>
    </row>
    <row r="3" spans="1:8" s="379" customFormat="1" ht="15.95" customHeight="1">
      <c r="A3" s="374"/>
      <c r="B3" s="374"/>
      <c r="C3" s="374"/>
      <c r="D3" s="737" t="s">
        <v>335</v>
      </c>
      <c r="E3" s="737"/>
      <c r="F3" s="737"/>
    </row>
    <row r="4" spans="1:8" s="379" customFormat="1" ht="20.25" customHeight="1">
      <c r="A4" s="738" t="s">
        <v>336</v>
      </c>
      <c r="B4" s="738"/>
      <c r="C4" s="738"/>
      <c r="D4" s="739" t="str">
        <f>'Sch-1'!C8</f>
        <v/>
      </c>
      <c r="E4" s="739"/>
      <c r="F4" s="739"/>
    </row>
    <row r="5" spans="1:8" s="385" customFormat="1" ht="21" customHeight="1">
      <c r="A5" s="381" t="s">
        <v>199</v>
      </c>
      <c r="B5" s="742" t="s">
        <v>337</v>
      </c>
      <c r="C5" s="743"/>
      <c r="D5" s="382" t="s">
        <v>338</v>
      </c>
      <c r="E5" s="744" t="s">
        <v>339</v>
      </c>
      <c r="F5" s="745"/>
    </row>
    <row r="6" spans="1:8" s="379" customFormat="1" ht="36" customHeight="1">
      <c r="A6" s="386">
        <v>1</v>
      </c>
      <c r="B6" s="387" t="s">
        <v>340</v>
      </c>
      <c r="C6" s="388"/>
      <c r="D6" s="389">
        <f>'Sch-5'!D15</f>
        <v>0</v>
      </c>
      <c r="E6" s="390" t="s">
        <v>341</v>
      </c>
      <c r="F6" s="391">
        <f>D6</f>
        <v>0</v>
      </c>
      <c r="G6" s="392"/>
    </row>
    <row r="7" spans="1:8" s="379" customFormat="1" ht="34.5" customHeight="1">
      <c r="A7" s="386">
        <v>2</v>
      </c>
      <c r="B7" s="387" t="s">
        <v>342</v>
      </c>
      <c r="C7" s="388"/>
      <c r="D7" s="389">
        <f>'Sch-5'!D17</f>
        <v>0</v>
      </c>
      <c r="E7" s="390"/>
      <c r="F7" s="391">
        <f>D7</f>
        <v>0</v>
      </c>
      <c r="G7" s="392"/>
    </row>
    <row r="8" spans="1:8" s="379" customFormat="1" ht="21" customHeight="1">
      <c r="A8" s="386">
        <v>3</v>
      </c>
      <c r="B8" s="387" t="s">
        <v>343</v>
      </c>
      <c r="C8" s="388"/>
      <c r="D8" s="393">
        <f>'Sch-5'!D19</f>
        <v>0</v>
      </c>
      <c r="E8" s="383"/>
      <c r="F8" s="384">
        <f>D8</f>
        <v>0</v>
      </c>
      <c r="G8" s="392"/>
    </row>
    <row r="9" spans="1:8" s="379" customFormat="1" ht="21" customHeight="1">
      <c r="A9" s="386">
        <v>4</v>
      </c>
      <c r="B9" s="387" t="s">
        <v>344</v>
      </c>
      <c r="C9" s="388"/>
      <c r="D9" s="393" t="s">
        <v>254</v>
      </c>
      <c r="E9" s="390"/>
      <c r="F9" s="384" t="str">
        <f>D9</f>
        <v>Not Applicable</v>
      </c>
    </row>
    <row r="10" spans="1:8" s="379" customFormat="1" ht="21" customHeight="1">
      <c r="A10" s="386">
        <v>5</v>
      </c>
      <c r="B10" s="387" t="s">
        <v>345</v>
      </c>
      <c r="C10" s="388"/>
      <c r="D10" s="394">
        <f>SUM(D6,D7,D8)</f>
        <v>0</v>
      </c>
      <c r="E10" s="390"/>
      <c r="F10" s="395">
        <f>SUM(F6,F7,F8)</f>
        <v>0</v>
      </c>
    </row>
    <row r="11" spans="1:8" s="379" customFormat="1" ht="21" customHeight="1">
      <c r="A11" s="386">
        <v>6</v>
      </c>
      <c r="B11" s="396" t="s">
        <v>346</v>
      </c>
      <c r="C11" s="397" t="s">
        <v>341</v>
      </c>
      <c r="D11" s="389" t="e">
        <f>H11</f>
        <v>#REF!</v>
      </c>
      <c r="E11" s="398" t="s">
        <v>341</v>
      </c>
      <c r="F11" s="391" t="e">
        <f>D11</f>
        <v>#REF!</v>
      </c>
      <c r="H11" s="399" t="e">
        <f>ROUND(('Sch-1'!N21-'Sch-1 Dis'!G23)+('Sch-2'!J19-'Sch-2 Dis'!G17),0)</f>
        <v>#REF!</v>
      </c>
    </row>
    <row r="12" spans="1:8" s="379" customFormat="1" ht="21.95" customHeight="1">
      <c r="A12" s="386">
        <v>7</v>
      </c>
      <c r="B12" s="396" t="s">
        <v>347</v>
      </c>
      <c r="C12" s="388"/>
      <c r="D12" s="382" t="e">
        <f>D10-D11</f>
        <v>#REF!</v>
      </c>
      <c r="E12" s="390"/>
      <c r="F12" s="395" t="e">
        <f>F10-F11</f>
        <v>#REF!</v>
      </c>
      <c r="G12" s="400"/>
    </row>
    <row r="13" spans="1:8" s="379" customFormat="1" ht="21.95" customHeight="1">
      <c r="A13" s="386">
        <v>8</v>
      </c>
      <c r="B13" s="387" t="s">
        <v>348</v>
      </c>
      <c r="C13" s="388"/>
      <c r="D13" s="389"/>
      <c r="E13" s="390"/>
      <c r="F13" s="391"/>
    </row>
    <row r="14" spans="1:8" s="379" customFormat="1" ht="21.95" customHeight="1">
      <c r="A14" s="386" t="s">
        <v>341</v>
      </c>
      <c r="B14" s="387" t="s">
        <v>349</v>
      </c>
      <c r="C14" s="401"/>
      <c r="D14" s="402" t="e">
        <f>'Sch-4 Dis'!D14:E14</f>
        <v>#REF!</v>
      </c>
      <c r="E14" s="403"/>
      <c r="F14" s="384">
        <f>F32</f>
        <v>0</v>
      </c>
      <c r="G14" s="392"/>
    </row>
    <row r="15" spans="1:8" s="379" customFormat="1" ht="21.95" customHeight="1">
      <c r="A15" s="386"/>
      <c r="B15" s="387" t="s">
        <v>350</v>
      </c>
      <c r="C15" s="388"/>
      <c r="D15" s="402" t="e">
        <f>'Sch-4 Dis'!D17:E17</f>
        <v>#REF!</v>
      </c>
      <c r="E15" s="404"/>
      <c r="F15" s="384" t="e">
        <f>F34</f>
        <v>#REF!</v>
      </c>
      <c r="G15" s="392"/>
    </row>
    <row r="16" spans="1:8" s="379" customFormat="1" ht="21.95" customHeight="1">
      <c r="A16" s="386"/>
      <c r="B16" s="387" t="s">
        <v>351</v>
      </c>
      <c r="C16" s="388"/>
      <c r="D16" s="402" t="e">
        <f>'Sch-4 Dis'!D22:E22</f>
        <v>#REF!</v>
      </c>
      <c r="E16" s="404"/>
      <c r="F16" s="384" t="e">
        <f>F35</f>
        <v>#REF!</v>
      </c>
      <c r="G16" s="392"/>
    </row>
    <row r="17" spans="1:12" s="379" customFormat="1" ht="21.95" customHeight="1">
      <c r="A17" s="386"/>
      <c r="B17" s="387" t="s">
        <v>352</v>
      </c>
      <c r="C17" s="388"/>
      <c r="D17" s="402" t="e">
        <f>SUM('Sch-4 Dis'!D27:E27,'Sch-4 Dis'!D30:E30)</f>
        <v>#REF!</v>
      </c>
      <c r="E17" s="404"/>
      <c r="F17" s="384" t="e">
        <f>F38</f>
        <v>#REF!</v>
      </c>
      <c r="G17" s="392"/>
    </row>
    <row r="18" spans="1:12" s="379" customFormat="1" ht="21.95" customHeight="1">
      <c r="A18" s="386"/>
      <c r="B18" s="387" t="s">
        <v>353</v>
      </c>
      <c r="C18" s="388"/>
      <c r="D18" s="393" t="e">
        <f>'Sch-4'!#REF!</f>
        <v>#REF!</v>
      </c>
      <c r="E18" s="383"/>
      <c r="F18" s="384" t="e">
        <f>F36</f>
        <v>#REF!</v>
      </c>
    </row>
    <row r="19" spans="1:12" s="379" customFormat="1" ht="27" customHeight="1">
      <c r="A19" s="386"/>
      <c r="B19" s="387" t="s">
        <v>354</v>
      </c>
      <c r="C19" s="405"/>
      <c r="D19" s="406" t="e">
        <f>SUM(D14,D15,D16,D17,D18)</f>
        <v>#REF!</v>
      </c>
      <c r="E19" s="407"/>
      <c r="F19" s="405" t="e">
        <f>SUM(F14:F18)</f>
        <v>#REF!</v>
      </c>
      <c r="G19" s="392"/>
    </row>
    <row r="20" spans="1:12" s="379" customFormat="1" ht="33.75" customHeight="1">
      <c r="A20" s="386">
        <v>8</v>
      </c>
      <c r="B20" s="387" t="s">
        <v>355</v>
      </c>
      <c r="C20" s="388"/>
      <c r="D20" s="382" t="e">
        <f>D10+D19</f>
        <v>#REF!</v>
      </c>
      <c r="E20" s="408" t="s">
        <v>341</v>
      </c>
      <c r="F20" s="409" t="e">
        <f>F10+F19</f>
        <v>#REF!</v>
      </c>
      <c r="G20" s="392"/>
    </row>
    <row r="21" spans="1:12" s="379" customFormat="1" ht="51" customHeight="1">
      <c r="A21" s="386">
        <v>9</v>
      </c>
      <c r="B21" s="387" t="s">
        <v>356</v>
      </c>
      <c r="C21" s="388"/>
      <c r="D21" s="389">
        <f>'Sch-1'!N20</f>
        <v>0</v>
      </c>
      <c r="E21" s="390"/>
      <c r="F21" s="391">
        <f>D21</f>
        <v>0</v>
      </c>
    </row>
    <row r="22" spans="1:12" s="379" customFormat="1" ht="23.25" customHeight="1">
      <c r="A22" s="410" t="s">
        <v>341</v>
      </c>
      <c r="B22" s="411" t="s">
        <v>341</v>
      </c>
      <c r="C22" s="411"/>
      <c r="D22" s="412"/>
      <c r="E22" s="413"/>
      <c r="F22" s="414"/>
    </row>
    <row r="23" spans="1:12" s="379" customFormat="1" ht="18.75" customHeight="1">
      <c r="A23" s="415" t="s">
        <v>357</v>
      </c>
      <c r="B23" s="725" t="s">
        <v>358</v>
      </c>
      <c r="C23" s="725"/>
      <c r="D23" s="725"/>
      <c r="E23" s="725"/>
      <c r="F23" s="746"/>
    </row>
    <row r="24" spans="1:12" s="379" customFormat="1" ht="18.75" customHeight="1">
      <c r="A24" s="415"/>
      <c r="B24" s="729" t="e">
        <f>H24&amp;" "&amp;G24&amp;" "&amp;I24&amp;" "&amp;J24&amp;"%"&amp; " as"&amp;" "&amp;K24&amp; " "&amp;L24</f>
        <v>#REF!</v>
      </c>
      <c r="C24" s="730"/>
      <c r="D24" s="730"/>
      <c r="E24" s="730"/>
      <c r="F24" s="731"/>
      <c r="G24" s="417" t="str">
        <f>IF('Sch-4'!D15=0,"",'Sch-4'!D15)</f>
        <v/>
      </c>
      <c r="H24" s="418" t="s">
        <v>359</v>
      </c>
      <c r="I24" s="418" t="e">
        <f>IF(J24="","","@")</f>
        <v>#REF!</v>
      </c>
      <c r="J24" s="419" t="e">
        <f>IF('Sch-4'!#REF!*100=0,"",'Sch-4'!#REF!*100)</f>
        <v>#REF!</v>
      </c>
      <c r="K24" s="420" t="e">
        <f>IF(OR(L24=0,L24=""),"","Rs.")</f>
        <v>#REF!</v>
      </c>
      <c r="L24" s="421" t="e">
        <f>IF(D14=0,"",D14)</f>
        <v>#REF!</v>
      </c>
    </row>
    <row r="25" spans="1:12" s="379" customFormat="1" ht="19.5" customHeight="1">
      <c r="B25" s="729" t="e">
        <f>H25&amp;" "&amp;G25&amp;" "&amp;I25&amp;" "&amp;J25&amp;"%"&amp; " as"&amp;" "&amp;K25&amp; " "&amp;L25</f>
        <v>#REF!</v>
      </c>
      <c r="C25" s="730"/>
      <c r="D25" s="730"/>
      <c r="E25" s="730"/>
      <c r="F25" s="731"/>
      <c r="G25" s="417" t="str">
        <f>IF('Sch-4'!D17=0,"",'Sch-4'!D17)</f>
        <v/>
      </c>
      <c r="H25" s="418" t="s">
        <v>360</v>
      </c>
      <c r="I25" s="418" t="e">
        <f>IF(J25="","","@")</f>
        <v>#REF!</v>
      </c>
      <c r="J25" s="419" t="e">
        <f>IF('Sch-4'!#REF!*100=0,"",'Sch-4'!#REF!*100)</f>
        <v>#REF!</v>
      </c>
      <c r="K25" s="420" t="e">
        <f>IF(OR(L25=0,L25=""),"","Rs.")</f>
        <v>#REF!</v>
      </c>
      <c r="L25" s="421" t="e">
        <f>IF(D15=0,"",D15)</f>
        <v>#REF!</v>
      </c>
    </row>
    <row r="26" spans="1:12" s="379" customFormat="1" ht="19.5" customHeight="1">
      <c r="B26" s="729" t="e">
        <f>H26&amp;" "&amp;G26&amp;" "&amp;I26&amp;" "&amp;J26&amp;"%"&amp; " as"&amp;" "&amp;K26&amp; " "&amp;L26</f>
        <v>#REF!</v>
      </c>
      <c r="C26" s="730"/>
      <c r="D26" s="730"/>
      <c r="E26" s="730"/>
      <c r="F26" s="731"/>
      <c r="G26" s="417" t="e">
        <f>IF('Sch-4'!#REF!=0,"",'Sch-4'!#REF!)</f>
        <v>#REF!</v>
      </c>
      <c r="H26" s="418" t="s">
        <v>361</v>
      </c>
      <c r="I26" s="418" t="e">
        <f>IF(J26="","","@")</f>
        <v>#REF!</v>
      </c>
      <c r="J26" s="419" t="e">
        <f>IF('Sch-4'!#REF!*100=0,"",'Sch-4'!#REF!*100)</f>
        <v>#REF!</v>
      </c>
      <c r="K26" s="420" t="e">
        <f>IF(OR(L26=0,L26=""),"","Rs.")</f>
        <v>#REF!</v>
      </c>
      <c r="L26" s="421" t="e">
        <f>IF(D16=0,"",D16)</f>
        <v>#REF!</v>
      </c>
    </row>
    <row r="27" spans="1:12" s="379" customFormat="1" ht="19.5" customHeight="1">
      <c r="B27" s="729" t="e">
        <f>H27&amp;" "&amp;G27&amp;" "&amp;I27&amp;" "&amp;J27&amp; " as"&amp;" "&amp;K27&amp; " "&amp;L27</f>
        <v>#REF!</v>
      </c>
      <c r="C27" s="730"/>
      <c r="D27" s="730"/>
      <c r="E27" s="730"/>
      <c r="F27" s="731"/>
      <c r="G27" s="417" t="e">
        <f>IF('Sch-4'!#REF!=0,"",'Sch-4'!#REF!)</f>
        <v>#REF!</v>
      </c>
      <c r="H27" s="418" t="s">
        <v>362</v>
      </c>
      <c r="I27" s="418"/>
      <c r="J27" s="422"/>
      <c r="K27" s="420" t="e">
        <f>IF(OR(L27=0,L27=""),"","Rs.")</f>
        <v>#REF!</v>
      </c>
      <c r="L27" s="421" t="e">
        <f>IF(D17=0,"",D17)</f>
        <v>#REF!</v>
      </c>
    </row>
    <row r="28" spans="1:12" s="379" customFormat="1" ht="19.5" customHeight="1">
      <c r="B28" s="729" t="e">
        <f>H28&amp;" "&amp;G28&amp;" "&amp;I28&amp;" "&amp;J28&amp; " as"&amp;" "&amp;K28&amp; " "&amp;L28</f>
        <v>#REF!</v>
      </c>
      <c r="C28" s="730"/>
      <c r="D28" s="730"/>
      <c r="E28" s="730"/>
      <c r="F28" s="731"/>
      <c r="G28" s="417" t="e">
        <f>IF('Sch-4'!#REF!=0,"",'Sch-4'!#REF!)</f>
        <v>#REF!</v>
      </c>
      <c r="H28" s="416" t="s">
        <v>363</v>
      </c>
      <c r="I28" s="416"/>
      <c r="J28" s="416"/>
      <c r="K28" s="416" t="e">
        <f>IF(OR(L28=0,L28=""),"","Rs.")</f>
        <v>#REF!</v>
      </c>
      <c r="L28" s="423" t="e">
        <f>IF(D18=0,"",D18)</f>
        <v>#REF!</v>
      </c>
    </row>
    <row r="29" spans="1:12" s="379" customFormat="1" ht="19.5" customHeight="1">
      <c r="B29" s="740"/>
      <c r="C29" s="740"/>
      <c r="D29" s="740"/>
      <c r="E29" s="740"/>
      <c r="F29" s="741"/>
    </row>
    <row r="30" spans="1:12" ht="59.25" customHeight="1">
      <c r="A30" s="424" t="s">
        <v>364</v>
      </c>
      <c r="B30" s="732" t="s">
        <v>365</v>
      </c>
      <c r="C30" s="733"/>
      <c r="D30" s="733"/>
      <c r="E30" s="733"/>
      <c r="F30" s="734"/>
    </row>
    <row r="31" spans="1:12" s="379" customFormat="1" ht="19.5" customHeight="1">
      <c r="A31" s="425" t="s">
        <v>366</v>
      </c>
      <c r="B31" s="725" t="s">
        <v>367</v>
      </c>
      <c r="C31" s="725"/>
      <c r="D31" s="725"/>
      <c r="E31" s="416" t="s">
        <v>368</v>
      </c>
      <c r="F31" s="421">
        <f>'Sch-1'!N19</f>
        <v>0</v>
      </c>
    </row>
    <row r="32" spans="1:12" s="379" customFormat="1" ht="19.5" customHeight="1">
      <c r="A32" s="425" t="s">
        <v>369</v>
      </c>
      <c r="B32" s="418" t="s">
        <v>370</v>
      </c>
      <c r="C32" s="426"/>
      <c r="D32" s="427">
        <v>0.10299999999999999</v>
      </c>
      <c r="E32" s="416" t="s">
        <v>368</v>
      </c>
      <c r="F32" s="421">
        <f>ROUND(D32*F31,0)</f>
        <v>0</v>
      </c>
      <c r="H32" s="725"/>
      <c r="I32" s="725"/>
      <c r="J32" s="725"/>
    </row>
    <row r="33" spans="1:10" s="379" customFormat="1" ht="19.5" customHeight="1">
      <c r="A33" s="428" t="s">
        <v>371</v>
      </c>
      <c r="B33" s="418" t="s">
        <v>329</v>
      </c>
      <c r="C33" s="426"/>
      <c r="D33" s="429" t="e">
        <f>'Sch-4 Dis'!C19</f>
        <v>#REF!</v>
      </c>
      <c r="E33" s="416"/>
      <c r="F33" s="421" t="e">
        <f>D33</f>
        <v>#REF!</v>
      </c>
      <c r="H33" s="416"/>
      <c r="I33" s="416"/>
      <c r="J33" s="416"/>
    </row>
    <row r="34" spans="1:10" s="379" customFormat="1" ht="19.5" customHeight="1">
      <c r="A34" s="428" t="s">
        <v>372</v>
      </c>
      <c r="B34" s="418" t="s">
        <v>373</v>
      </c>
      <c r="D34" s="427">
        <v>0</v>
      </c>
      <c r="E34" s="416" t="s">
        <v>368</v>
      </c>
      <c r="F34" s="421" t="e">
        <f>ROUND((F33+(F33*D32))*D34,0)</f>
        <v>#REF!</v>
      </c>
    </row>
    <row r="35" spans="1:10" s="379" customFormat="1" ht="19.5" customHeight="1">
      <c r="A35" s="428" t="s">
        <v>374</v>
      </c>
      <c r="B35" s="418" t="s">
        <v>375</v>
      </c>
      <c r="C35" s="416"/>
      <c r="D35" s="427">
        <v>0</v>
      </c>
      <c r="E35" s="416"/>
      <c r="F35" s="421" t="e">
        <f>ROUND(((F31-F33)+((F31-F33)*D32))*D35,0)</f>
        <v>#REF!</v>
      </c>
    </row>
    <row r="36" spans="1:10" s="379" customFormat="1" ht="19.5" customHeight="1">
      <c r="A36" s="428" t="s">
        <v>376</v>
      </c>
      <c r="B36" s="420" t="s">
        <v>377</v>
      </c>
      <c r="C36" s="416"/>
      <c r="D36" s="416"/>
      <c r="E36" s="416" t="s">
        <v>368</v>
      </c>
      <c r="F36" s="430" t="e">
        <f>L28</f>
        <v>#REF!</v>
      </c>
    </row>
    <row r="37" spans="1:10" s="379" customFormat="1" ht="19.5" customHeight="1">
      <c r="A37" s="428" t="s">
        <v>378</v>
      </c>
      <c r="B37" s="725" t="s">
        <v>379</v>
      </c>
      <c r="C37" s="725"/>
      <c r="D37" s="725"/>
      <c r="E37" s="416" t="s">
        <v>368</v>
      </c>
      <c r="F37" s="431" t="e">
        <f>SUM(F31,F32,F34,F35,F36)</f>
        <v>#REF!</v>
      </c>
    </row>
    <row r="38" spans="1:10" s="379" customFormat="1" ht="19.5" customHeight="1">
      <c r="A38" s="428" t="s">
        <v>380</v>
      </c>
      <c r="B38" s="420" t="s">
        <v>381</v>
      </c>
      <c r="C38" s="416"/>
      <c r="D38" s="427"/>
      <c r="E38" s="416" t="s">
        <v>368</v>
      </c>
      <c r="F38" s="430" t="e">
        <f>ROUND(D38*F37,0)</f>
        <v>#REF!</v>
      </c>
    </row>
    <row r="39" spans="1:10" s="379" customFormat="1" ht="19.5" customHeight="1">
      <c r="A39" s="425"/>
      <c r="B39" s="416"/>
      <c r="C39" s="416"/>
      <c r="D39" s="416"/>
      <c r="E39" s="416"/>
      <c r="F39" s="432"/>
    </row>
    <row r="40" spans="1:10" s="379" customFormat="1" ht="15" customHeight="1">
      <c r="A40" s="425"/>
      <c r="B40" s="416"/>
      <c r="C40" s="416"/>
      <c r="D40" s="416"/>
      <c r="E40" s="416"/>
      <c r="F40" s="432"/>
    </row>
    <row r="41" spans="1:10" s="379" customFormat="1" ht="15" customHeight="1">
      <c r="A41" s="425"/>
      <c r="B41" s="416"/>
      <c r="C41" s="416"/>
      <c r="D41" s="416"/>
      <c r="E41" s="416"/>
      <c r="F41" s="432"/>
    </row>
    <row r="42" spans="1:10" s="379" customFormat="1" ht="19.5" customHeight="1">
      <c r="A42" s="425"/>
      <c r="B42" s="416"/>
      <c r="C42" s="416"/>
      <c r="D42" s="416"/>
      <c r="E42" s="416"/>
      <c r="F42" s="432"/>
    </row>
    <row r="43" spans="1:10" ht="49.5" customHeight="1">
      <c r="A43" s="726" t="str">
        <f>Cover!B2</f>
        <v xml:space="preserve">Package P01 for Development of Pole Structures for 765 kV D/C Transmission Lines.
</v>
      </c>
      <c r="B43" s="726"/>
      <c r="C43" s="726"/>
      <c r="D43" s="727" t="s">
        <v>382</v>
      </c>
      <c r="E43" s="728"/>
      <c r="F43" s="380" t="s">
        <v>383</v>
      </c>
    </row>
    <row r="46" spans="1:10">
      <c r="A46" s="433"/>
    </row>
  </sheetData>
  <sheetProtection selectLockedCells="1" selectUnlockedCells="1"/>
  <customSheetViews>
    <customSheetView guid="{6167D39F-8E2F-4CD1-888C-E1DCB300434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483DCDBB-D1CA-4B11-85F4-FA65A96DCE2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5C772B04-11E1-4A74-9F43-9A74EF38E5E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 guid="{2AB34651-5913-42F9-BF39-AE938578D1AF}"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3"/>
      <headerFooter alignWithMargins="0">
        <oddFooter xml:space="preserve">&amp;R
</oddFooter>
      </headerFooter>
    </customSheetView>
  </customSheetViews>
  <mergeCells count="19">
    <mergeCell ref="B1:F1"/>
    <mergeCell ref="D3:F3"/>
    <mergeCell ref="A4:C4"/>
    <mergeCell ref="D4:F4"/>
    <mergeCell ref="H32:J32"/>
    <mergeCell ref="B29:F29"/>
    <mergeCell ref="B5:C5"/>
    <mergeCell ref="E5:F5"/>
    <mergeCell ref="B23:F23"/>
    <mergeCell ref="B24:F24"/>
    <mergeCell ref="B25:F25"/>
    <mergeCell ref="B37:D37"/>
    <mergeCell ref="A43:C43"/>
    <mergeCell ref="D43:E43"/>
    <mergeCell ref="B26:F26"/>
    <mergeCell ref="B27:F27"/>
    <mergeCell ref="B28:F28"/>
    <mergeCell ref="B30:F30"/>
    <mergeCell ref="B31:D31"/>
  </mergeCells>
  <phoneticPr fontId="31" type="noConversion"/>
  <printOptions horizontalCentered="1"/>
  <pageMargins left="0.79" right="0.37" top="0.65" bottom="0.45" header="0.38" footer="0"/>
  <pageSetup paperSize="9" scale="87" fitToHeight="0" orientation="portrait" horizontalDpi="1200" verticalDpi="1200" r:id="rId24"/>
  <headerFooter alignWithMargins="0">
    <oddFooter xml:space="preserve">&amp;R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L26"/>
  <sheetViews>
    <sheetView view="pageBreakPreview" topLeftCell="B7" zoomScale="80" zoomScaleNormal="100" zoomScaleSheetLayoutView="80" workbookViewId="0">
      <selection activeCell="I10" sqref="I10"/>
    </sheetView>
  </sheetViews>
  <sheetFormatPr defaultRowHeight="16.5"/>
  <cols>
    <col min="1" max="1" width="7.5" customWidth="1"/>
    <col min="2" max="2" width="13" customWidth="1"/>
    <col min="3" max="3" width="44.625" style="435" customWidth="1"/>
    <col min="4" max="4" width="34.625" customWidth="1"/>
    <col min="5" max="5" width="26.5" customWidth="1"/>
    <col min="7" max="7" width="15.25" customWidth="1"/>
    <col min="12" max="12" width="18.25" customWidth="1"/>
  </cols>
  <sheetData>
    <row r="1" spans="1:12" ht="33">
      <c r="G1" s="436" t="str">
        <f>'Q &amp; C'!G24</f>
        <v/>
      </c>
      <c r="H1" s="418" t="str">
        <f>'Q &amp; C'!H24</f>
        <v xml:space="preserve">Excise Duty </v>
      </c>
      <c r="I1" s="418" t="e">
        <f>'Q &amp; C'!I24</f>
        <v>#REF!</v>
      </c>
      <c r="J1" s="422" t="e">
        <f>'Q &amp; C'!J24</f>
        <v>#REF!</v>
      </c>
      <c r="K1" s="416" t="e">
        <f>'Q &amp; C'!K24</f>
        <v>#REF!</v>
      </c>
      <c r="L1" s="421" t="e">
        <f>'Q &amp; C'!L24</f>
        <v>#REF!</v>
      </c>
    </row>
    <row r="2" spans="1:12">
      <c r="A2" s="437" t="s">
        <v>199</v>
      </c>
      <c r="B2" s="437" t="s">
        <v>384</v>
      </c>
      <c r="C2" s="438" t="s">
        <v>385</v>
      </c>
      <c r="D2" s="437" t="s">
        <v>386</v>
      </c>
      <c r="E2" s="437" t="s">
        <v>387</v>
      </c>
      <c r="G2" s="439" t="str">
        <f>'Q &amp; C'!G25</f>
        <v/>
      </c>
      <c r="H2" s="439" t="str">
        <f>'Q &amp; C'!H25</f>
        <v xml:space="preserve">CST </v>
      </c>
      <c r="I2" s="439" t="e">
        <f>'Q &amp; C'!I25</f>
        <v>#REF!</v>
      </c>
      <c r="J2" s="439" t="e">
        <f>'Q &amp; C'!J25</f>
        <v>#REF!</v>
      </c>
      <c r="K2" s="439" t="e">
        <f>'Q &amp; C'!K25</f>
        <v>#REF!</v>
      </c>
      <c r="L2" s="439" t="e">
        <f>'Q &amp; C'!L25</f>
        <v>#REF!</v>
      </c>
    </row>
    <row r="3" spans="1:12" ht="23.25" customHeight="1">
      <c r="A3" s="440">
        <v>1</v>
      </c>
      <c r="B3" s="441" t="s">
        <v>388</v>
      </c>
      <c r="C3" s="442" t="s">
        <v>389</v>
      </c>
      <c r="D3" s="443"/>
      <c r="E3" s="443"/>
      <c r="G3" s="439" t="e">
        <f>'Q &amp; C'!G26</f>
        <v>#REF!</v>
      </c>
      <c r="H3" s="439" t="str">
        <f>'Q &amp; C'!H26</f>
        <v xml:space="preserve">VAT </v>
      </c>
      <c r="I3" s="439" t="e">
        <f>'Q &amp; C'!I26</f>
        <v>#REF!</v>
      </c>
      <c r="J3" s="439" t="e">
        <f>'Q &amp; C'!J26</f>
        <v>#REF!</v>
      </c>
      <c r="K3" s="439" t="e">
        <f>'Q &amp; C'!K26</f>
        <v>#REF!</v>
      </c>
      <c r="L3" s="439" t="e">
        <f>'Q &amp; C'!L26</f>
        <v>#REF!</v>
      </c>
    </row>
    <row r="4" spans="1:12" ht="30" customHeight="1">
      <c r="A4" s="443"/>
      <c r="B4" s="443"/>
      <c r="C4" s="444" t="s">
        <v>390</v>
      </c>
      <c r="D4" s="441" t="e">
        <f>H1&amp;" "&amp;G1&amp;" "&amp;I1&amp;" "&amp;J1&amp;"%"&amp; " as"&amp;" "&amp;K1&amp; " "&amp;L1</f>
        <v>#REF!</v>
      </c>
      <c r="E4" s="441"/>
      <c r="G4" s="439" t="e">
        <f>'Q &amp; C'!G27</f>
        <v>#REF!</v>
      </c>
      <c r="H4" s="439" t="str">
        <f>'Q &amp; C'!H27</f>
        <v>Entry Tax/ Octroi</v>
      </c>
      <c r="K4" s="439" t="e">
        <f>'Q &amp; C'!K27</f>
        <v>#REF!</v>
      </c>
      <c r="L4" s="439" t="e">
        <f>'Q &amp; C'!L27</f>
        <v>#REF!</v>
      </c>
    </row>
    <row r="5" spans="1:12" ht="40.5" customHeight="1">
      <c r="A5" s="443"/>
      <c r="B5" s="443"/>
      <c r="C5" s="444" t="s">
        <v>391</v>
      </c>
      <c r="D5" s="441" t="e">
        <f>H2&amp;" "&amp;G2&amp;" "&amp;I2&amp;" "&amp;J2&amp;"%"&amp; " as"&amp;" "&amp;K2&amp; " "&amp;L2</f>
        <v>#REF!</v>
      </c>
      <c r="E5" s="441"/>
      <c r="G5" s="439" t="e">
        <f>'Q &amp; C'!G28</f>
        <v>#REF!</v>
      </c>
      <c r="H5" s="439" t="str">
        <f>'Q &amp; C'!H28</f>
        <v xml:space="preserve">Others </v>
      </c>
      <c r="K5" s="439" t="e">
        <f>'Q &amp; C'!K28</f>
        <v>#REF!</v>
      </c>
      <c r="L5" s="439" t="e">
        <f>'Q &amp; C'!L28</f>
        <v>#REF!</v>
      </c>
    </row>
    <row r="6" spans="1:12" ht="42" customHeight="1">
      <c r="A6" s="443"/>
      <c r="B6" s="443"/>
      <c r="C6" s="444" t="s">
        <v>392</v>
      </c>
      <c r="D6" s="441" t="e">
        <f>H3&amp;" "&amp;G3&amp;" "&amp;I3&amp;" "&amp;J3&amp;"%"&amp; " as"&amp;" "&amp;K3&amp; " "&amp;L3</f>
        <v>#REF!</v>
      </c>
      <c r="E6" s="441"/>
      <c r="G6" s="439"/>
      <c r="H6" s="439"/>
      <c r="I6" s="439"/>
      <c r="J6" s="439"/>
      <c r="K6" s="439"/>
      <c r="L6" s="439"/>
    </row>
    <row r="7" spans="1:12" ht="59.25" customHeight="1">
      <c r="A7" s="443"/>
      <c r="B7" s="443"/>
      <c r="C7" s="444" t="s">
        <v>393</v>
      </c>
      <c r="D7" s="441" t="e">
        <f>H4&amp;" "&amp;G4&amp;" "&amp;I4&amp;" "&amp;J4&amp; " as"&amp;" "&amp;K4&amp; " "&amp;L4</f>
        <v>#REF!</v>
      </c>
      <c r="E7" s="441"/>
    </row>
    <row r="8" spans="1:12" ht="27">
      <c r="A8" s="443"/>
      <c r="B8" s="443"/>
      <c r="C8" s="444" t="s">
        <v>394</v>
      </c>
      <c r="D8" s="441" t="e">
        <f>H5&amp;" "&amp;G5&amp;" "&amp;I5&amp;" "&amp;J5&amp; " as"&amp;" "&amp;K5&amp; " "&amp;L5</f>
        <v>#REF!</v>
      </c>
      <c r="E8" s="441"/>
    </row>
    <row r="9" spans="1:12" ht="40.5">
      <c r="A9" s="443"/>
      <c r="B9" s="443"/>
      <c r="C9" s="444" t="s">
        <v>395</v>
      </c>
      <c r="D9" s="441"/>
      <c r="E9" s="441"/>
    </row>
    <row r="10" spans="1:12" ht="94.5">
      <c r="A10" s="443"/>
      <c r="B10" s="443"/>
      <c r="C10" s="444" t="s">
        <v>396</v>
      </c>
      <c r="D10" s="441"/>
      <c r="E10" s="441"/>
    </row>
    <row r="11" spans="1:12" ht="67.5">
      <c r="A11" s="443"/>
      <c r="B11" s="443"/>
      <c r="C11" s="444" t="s">
        <v>397</v>
      </c>
      <c r="D11" s="441"/>
      <c r="E11" s="441"/>
    </row>
    <row r="12" spans="1:12" ht="99">
      <c r="A12" s="445">
        <v>2</v>
      </c>
      <c r="B12" s="446" t="s">
        <v>398</v>
      </c>
      <c r="C12" s="447" t="s">
        <v>399</v>
      </c>
      <c r="D12" s="446"/>
      <c r="E12" s="446"/>
    </row>
    <row r="13" spans="1:12">
      <c r="C13" s="448"/>
      <c r="D13" s="448"/>
      <c r="E13" s="448"/>
    </row>
    <row r="14" spans="1:12">
      <c r="C14" s="448"/>
      <c r="D14" s="448"/>
      <c r="E14" s="448"/>
    </row>
    <row r="15" spans="1:12">
      <c r="C15" s="448"/>
      <c r="D15" s="448"/>
      <c r="E15" s="448"/>
    </row>
    <row r="16" spans="1:12">
      <c r="C16" s="448"/>
      <c r="D16" s="448"/>
      <c r="E16" s="448"/>
    </row>
    <row r="17" spans="3:5">
      <c r="C17" s="448"/>
      <c r="D17" s="448"/>
      <c r="E17" s="449"/>
    </row>
    <row r="18" spans="3:5">
      <c r="C18" s="448"/>
      <c r="D18" s="448"/>
      <c r="E18" s="448"/>
    </row>
    <row r="19" spans="3:5">
      <c r="C19" s="448"/>
      <c r="D19" s="448"/>
      <c r="E19" s="448"/>
    </row>
    <row r="20" spans="3:5">
      <c r="C20" s="448"/>
      <c r="D20" s="448"/>
      <c r="E20" s="448"/>
    </row>
    <row r="21" spans="3:5">
      <c r="C21" s="448"/>
      <c r="D21" s="448"/>
      <c r="E21" s="448"/>
    </row>
    <row r="22" spans="3:5">
      <c r="C22" s="448"/>
      <c r="D22" s="448"/>
      <c r="E22" s="448"/>
    </row>
    <row r="23" spans="3:5">
      <c r="C23" s="448"/>
      <c r="D23" s="448"/>
      <c r="E23" s="448"/>
    </row>
    <row r="24" spans="3:5">
      <c r="C24" s="448"/>
      <c r="D24" s="448"/>
      <c r="E24" s="448"/>
    </row>
    <row r="25" spans="3:5">
      <c r="C25" s="448"/>
      <c r="D25" s="448"/>
      <c r="E25" s="448"/>
    </row>
    <row r="26" spans="3:5">
      <c r="C26" s="448"/>
      <c r="D26" s="448"/>
      <c r="E26" s="448"/>
    </row>
  </sheetData>
  <customSheetViews>
    <customSheetView guid="{6167D39F-8E2F-4CD1-888C-E1DCB300434D}" scale="80" showPageBreaks="1" printArea="1" state="hidden" view="pageBreakPreview" topLeftCell="B7">
      <selection activeCell="I10" sqref="I10"/>
      <pageMargins left="0.7" right="0.7" top="0.75" bottom="0.75" header="0.3" footer="0.3"/>
      <pageSetup scale="99" orientation="landscape" r:id="rId1"/>
    </customSheetView>
    <customSheetView guid="{483DCDBB-D1CA-4B11-85F4-FA65A96DCE29}" scale="80" showPageBreaks="1" printArea="1" state="hidden" view="pageBreakPreview" topLeftCell="B7">
      <selection activeCell="I10" sqref="I10"/>
      <pageMargins left="0.7" right="0.7" top="0.75" bottom="0.75" header="0.3" footer="0.3"/>
      <pageSetup scale="99" orientation="landscape" r:id="rId2"/>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3"/>
    </customSheetView>
    <customSheetView guid="{5C772B04-11E1-4A74-9F43-9A74EF38E5E2}" scale="80" showPageBreaks="1" printArea="1" state="hidden" view="pageBreakPreview" topLeftCell="B7">
      <selection activeCell="I10" sqref="I10"/>
      <pageMargins left="0.7" right="0.7" top="0.75" bottom="0.75" header="0.3" footer="0.3"/>
      <pageSetup scale="99" orientation="landscape" r:id="rId4"/>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5"/>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6"/>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7"/>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8"/>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9"/>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10"/>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11"/>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12"/>
      <headerFooter alignWithMargins="0"/>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3"/>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4"/>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5"/>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16"/>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17"/>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18"/>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19"/>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20"/>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21"/>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22"/>
    </customSheetView>
    <customSheetView guid="{2AB34651-5913-42F9-BF39-AE938578D1AF}" scale="80" showPageBreaks="1" printArea="1" state="hidden" view="pageBreakPreview" topLeftCell="B7">
      <selection activeCell="I10" sqref="I10"/>
      <pageMargins left="0.7" right="0.7" top="0.75" bottom="0.75" header="0.3" footer="0.3"/>
      <pageSetup scale="99" orientation="landscape" r:id="rId23"/>
    </customSheetView>
  </customSheetViews>
  <phoneticPr fontId="31" type="noConversion"/>
  <pageMargins left="0.7" right="0.7" top="0.75" bottom="0.75" header="0.3" footer="0.3"/>
  <pageSetup scale="99" orientation="landscape" r:id="rId2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indexed="8"/>
  </sheetPr>
  <dimension ref="A1:D112"/>
  <sheetViews>
    <sheetView workbookViewId="0">
      <selection activeCell="E8" sqref="E8"/>
    </sheetView>
  </sheetViews>
  <sheetFormatPr defaultColWidth="8" defaultRowHeight="12.75"/>
  <cols>
    <col min="1" max="1" width="11.625" style="130" customWidth="1"/>
    <col min="2" max="2" width="10.375" style="130" customWidth="1"/>
    <col min="3" max="16384" width="8" style="130"/>
  </cols>
  <sheetData>
    <row r="1" spans="1:4" s="128" customFormat="1" ht="30" customHeight="1">
      <c r="A1" s="747">
        <f>'Bid Form 2nd Envelope'!AB17</f>
        <v>0</v>
      </c>
      <c r="B1" s="747"/>
    </row>
    <row r="2" spans="1:4" s="128" customFormat="1" ht="30" customHeight="1">
      <c r="A2" s="129"/>
    </row>
    <row r="3" spans="1:4">
      <c r="A3" s="129"/>
    </row>
    <row r="4" spans="1:4">
      <c r="A4" s="127" t="str">
        <f>IF(OR((A1&gt;9999999999),(A1&lt;0)),"Invalid Entry - More than 1000 crore OR -ve value",IF(A1=0, "Rs. Zero Only ",+CONCATENATE("Rs. ", B11,D11,B10,D10,B9,D9,B8,D8,B7,D7,B6," Only")))</f>
        <v xml:space="preserve">Rs. Zero Only </v>
      </c>
    </row>
    <row r="5" spans="1:4">
      <c r="A5" s="129"/>
    </row>
    <row r="6" spans="1:4">
      <c r="A6" s="126">
        <f>-INT(A1/100)*100+ROUND(A1,0)</f>
        <v>0</v>
      </c>
      <c r="B6" s="130" t="str">
        <f t="shared" ref="B6:B11" si="0">IF(A6=0,"",LOOKUP(A6,$A$13:$A$112,$B$13:$B$112))</f>
        <v/>
      </c>
      <c r="D6" s="127"/>
    </row>
    <row r="7" spans="1:4">
      <c r="A7" s="126">
        <f>-INT(A1/1000)*10+INT(A1/100)</f>
        <v>0</v>
      </c>
      <c r="B7" s="130" t="str">
        <f t="shared" si="0"/>
        <v/>
      </c>
      <c r="D7" s="127" t="str">
        <f>+IF(B7="",""," Hundred ")</f>
        <v/>
      </c>
    </row>
    <row r="8" spans="1:4">
      <c r="A8" s="126">
        <f>-INT(A1/100000)*100+INT(A1/1000)</f>
        <v>0</v>
      </c>
      <c r="B8" s="130" t="str">
        <f t="shared" si="0"/>
        <v/>
      </c>
      <c r="D8" s="127" t="str">
        <f>IF((B8=""),IF(C8="",""," Thousand ")," Thousand ")</f>
        <v/>
      </c>
    </row>
    <row r="9" spans="1:4">
      <c r="A9" s="126">
        <f>-INT(A1/10000000)*100+INT(A1/100000)</f>
        <v>0</v>
      </c>
      <c r="B9" s="130" t="str">
        <f t="shared" si="0"/>
        <v/>
      </c>
      <c r="D9" s="127" t="str">
        <f>IF((B9=""),IF(C9="",""," Lac ")," Lac ")</f>
        <v/>
      </c>
    </row>
    <row r="10" spans="1:4">
      <c r="A10" s="126">
        <f>-INT(A1/1000000000)*100+INT(A1/10000000)</f>
        <v>0</v>
      </c>
      <c r="B10" s="131" t="str">
        <f t="shared" si="0"/>
        <v/>
      </c>
      <c r="D10" s="127" t="str">
        <f>IF((B10=""),IF(C10="",""," Crore ")," Crore ")</f>
        <v/>
      </c>
    </row>
    <row r="11" spans="1:4">
      <c r="A11" s="132">
        <f>-INT(A1/10000000000)*1000+INT(A1/1000000000)</f>
        <v>0</v>
      </c>
      <c r="B11" s="131" t="str">
        <f t="shared" si="0"/>
        <v/>
      </c>
      <c r="D11" s="127" t="str">
        <f>IF((B11=""),IF(C11="",""," Hundred ")," Hundred ")</f>
        <v/>
      </c>
    </row>
    <row r="13" spans="1:4">
      <c r="A13" s="133">
        <v>1</v>
      </c>
      <c r="B13" s="134" t="s">
        <v>17</v>
      </c>
    </row>
    <row r="14" spans="1:4">
      <c r="A14" s="133">
        <v>2</v>
      </c>
      <c r="B14" s="134" t="s">
        <v>18</v>
      </c>
    </row>
    <row r="15" spans="1:4">
      <c r="A15" s="133">
        <v>3</v>
      </c>
      <c r="B15" s="134" t="s">
        <v>19</v>
      </c>
    </row>
    <row r="16" spans="1:4">
      <c r="A16" s="133">
        <v>4</v>
      </c>
      <c r="B16" s="134" t="s">
        <v>20</v>
      </c>
    </row>
    <row r="17" spans="1:2">
      <c r="A17" s="133">
        <v>5</v>
      </c>
      <c r="B17" s="134" t="s">
        <v>21</v>
      </c>
    </row>
    <row r="18" spans="1:2">
      <c r="A18" s="133">
        <v>6</v>
      </c>
      <c r="B18" s="134" t="s">
        <v>22</v>
      </c>
    </row>
    <row r="19" spans="1:2">
      <c r="A19" s="133">
        <v>7</v>
      </c>
      <c r="B19" s="134" t="s">
        <v>23</v>
      </c>
    </row>
    <row r="20" spans="1:2">
      <c r="A20" s="133">
        <v>8</v>
      </c>
      <c r="B20" s="134" t="s">
        <v>24</v>
      </c>
    </row>
    <row r="21" spans="1:2">
      <c r="A21" s="133">
        <v>9</v>
      </c>
      <c r="B21" s="134" t="s">
        <v>25</v>
      </c>
    </row>
    <row r="22" spans="1:2">
      <c r="A22" s="133">
        <v>10</v>
      </c>
      <c r="B22" s="134" t="s">
        <v>26</v>
      </c>
    </row>
    <row r="23" spans="1:2">
      <c r="A23" s="133">
        <v>11</v>
      </c>
      <c r="B23" s="134" t="s">
        <v>27</v>
      </c>
    </row>
    <row r="24" spans="1:2">
      <c r="A24" s="133">
        <v>12</v>
      </c>
      <c r="B24" s="134" t="s">
        <v>28</v>
      </c>
    </row>
    <row r="25" spans="1:2">
      <c r="A25" s="133">
        <v>13</v>
      </c>
      <c r="B25" s="134" t="s">
        <v>29</v>
      </c>
    </row>
    <row r="26" spans="1:2">
      <c r="A26" s="133">
        <v>14</v>
      </c>
      <c r="B26" s="134" t="s">
        <v>30</v>
      </c>
    </row>
    <row r="27" spans="1:2">
      <c r="A27" s="133">
        <v>15</v>
      </c>
      <c r="B27" s="134" t="s">
        <v>31</v>
      </c>
    </row>
    <row r="28" spans="1:2">
      <c r="A28" s="133">
        <v>16</v>
      </c>
      <c r="B28" s="134" t="s">
        <v>32</v>
      </c>
    </row>
    <row r="29" spans="1:2">
      <c r="A29" s="133">
        <v>17</v>
      </c>
      <c r="B29" s="134" t="s">
        <v>33</v>
      </c>
    </row>
    <row r="30" spans="1:2">
      <c r="A30" s="133">
        <v>18</v>
      </c>
      <c r="B30" s="134" t="s">
        <v>34</v>
      </c>
    </row>
    <row r="31" spans="1:2">
      <c r="A31" s="133">
        <v>19</v>
      </c>
      <c r="B31" s="134" t="s">
        <v>35</v>
      </c>
    </row>
    <row r="32" spans="1:2">
      <c r="A32" s="133">
        <v>20</v>
      </c>
      <c r="B32" s="134" t="s">
        <v>36</v>
      </c>
    </row>
    <row r="33" spans="1:2">
      <c r="A33" s="133">
        <v>21</v>
      </c>
      <c r="B33" s="134" t="s">
        <v>38</v>
      </c>
    </row>
    <row r="34" spans="1:2">
      <c r="A34" s="133">
        <v>22</v>
      </c>
      <c r="B34" s="134" t="s">
        <v>37</v>
      </c>
    </row>
    <row r="35" spans="1:2">
      <c r="A35" s="133">
        <v>23</v>
      </c>
      <c r="B35" s="134" t="s">
        <v>39</v>
      </c>
    </row>
    <row r="36" spans="1:2">
      <c r="A36" s="133">
        <v>24</v>
      </c>
      <c r="B36" s="134" t="s">
        <v>40</v>
      </c>
    </row>
    <row r="37" spans="1:2">
      <c r="A37" s="133">
        <v>25</v>
      </c>
      <c r="B37" s="134" t="s">
        <v>42</v>
      </c>
    </row>
    <row r="38" spans="1:2">
      <c r="A38" s="133">
        <v>26</v>
      </c>
      <c r="B38" s="134" t="s">
        <v>41</v>
      </c>
    </row>
    <row r="39" spans="1:2">
      <c r="A39" s="133">
        <v>27</v>
      </c>
      <c r="B39" s="134" t="s">
        <v>43</v>
      </c>
    </row>
    <row r="40" spans="1:2">
      <c r="A40" s="133">
        <v>28</v>
      </c>
      <c r="B40" s="134" t="s">
        <v>44</v>
      </c>
    </row>
    <row r="41" spans="1:2">
      <c r="A41" s="133">
        <v>29</v>
      </c>
      <c r="B41" s="134" t="s">
        <v>45</v>
      </c>
    </row>
    <row r="42" spans="1:2">
      <c r="A42" s="133">
        <v>30</v>
      </c>
      <c r="B42" s="134" t="s">
        <v>46</v>
      </c>
    </row>
    <row r="43" spans="1:2">
      <c r="A43" s="133">
        <v>31</v>
      </c>
      <c r="B43" s="134" t="s">
        <v>47</v>
      </c>
    </row>
    <row r="44" spans="1:2">
      <c r="A44" s="133">
        <v>32</v>
      </c>
      <c r="B44" s="134" t="s">
        <v>48</v>
      </c>
    </row>
    <row r="45" spans="1:2">
      <c r="A45" s="133">
        <v>33</v>
      </c>
      <c r="B45" s="134" t="s">
        <v>49</v>
      </c>
    </row>
    <row r="46" spans="1:2">
      <c r="A46" s="133">
        <v>34</v>
      </c>
      <c r="B46" s="134" t="s">
        <v>50</v>
      </c>
    </row>
    <row r="47" spans="1:2">
      <c r="A47" s="133">
        <v>35</v>
      </c>
      <c r="B47" s="134" t="s">
        <v>51</v>
      </c>
    </row>
    <row r="48" spans="1:2">
      <c r="A48" s="133">
        <v>36</v>
      </c>
      <c r="B48" s="134" t="s">
        <v>52</v>
      </c>
    </row>
    <row r="49" spans="1:2">
      <c r="A49" s="133">
        <v>37</v>
      </c>
      <c r="B49" s="134" t="s">
        <v>53</v>
      </c>
    </row>
    <row r="50" spans="1:2">
      <c r="A50" s="133">
        <v>38</v>
      </c>
      <c r="B50" s="134" t="s">
        <v>54</v>
      </c>
    </row>
    <row r="51" spans="1:2">
      <c r="A51" s="133">
        <v>39</v>
      </c>
      <c r="B51" s="134" t="s">
        <v>55</v>
      </c>
    </row>
    <row r="52" spans="1:2">
      <c r="A52" s="133">
        <v>40</v>
      </c>
      <c r="B52" s="134" t="s">
        <v>56</v>
      </c>
    </row>
    <row r="53" spans="1:2">
      <c r="A53" s="133">
        <v>41</v>
      </c>
      <c r="B53" s="134" t="s">
        <v>57</v>
      </c>
    </row>
    <row r="54" spans="1:2">
      <c r="A54" s="133">
        <v>42</v>
      </c>
      <c r="B54" s="134" t="s">
        <v>58</v>
      </c>
    </row>
    <row r="55" spans="1:2">
      <c r="A55" s="133">
        <v>43</v>
      </c>
      <c r="B55" s="134" t="s">
        <v>59</v>
      </c>
    </row>
    <row r="56" spans="1:2">
      <c r="A56" s="133">
        <v>44</v>
      </c>
      <c r="B56" s="134" t="s">
        <v>60</v>
      </c>
    </row>
    <row r="57" spans="1:2">
      <c r="A57" s="133">
        <v>45</v>
      </c>
      <c r="B57" s="134" t="s">
        <v>61</v>
      </c>
    </row>
    <row r="58" spans="1:2">
      <c r="A58" s="133">
        <v>46</v>
      </c>
      <c r="B58" s="134" t="s">
        <v>62</v>
      </c>
    </row>
    <row r="59" spans="1:2">
      <c r="A59" s="133">
        <v>47</v>
      </c>
      <c r="B59" s="134" t="s">
        <v>63</v>
      </c>
    </row>
    <row r="60" spans="1:2">
      <c r="A60" s="133">
        <v>48</v>
      </c>
      <c r="B60" s="134" t="s">
        <v>64</v>
      </c>
    </row>
    <row r="61" spans="1:2">
      <c r="A61" s="133">
        <v>49</v>
      </c>
      <c r="B61" s="134" t="s">
        <v>65</v>
      </c>
    </row>
    <row r="62" spans="1:2">
      <c r="A62" s="133">
        <v>50</v>
      </c>
      <c r="B62" s="134" t="s">
        <v>66</v>
      </c>
    </row>
    <row r="63" spans="1:2">
      <c r="A63" s="133">
        <v>51</v>
      </c>
      <c r="B63" s="134" t="s">
        <v>67</v>
      </c>
    </row>
    <row r="64" spans="1:2">
      <c r="A64" s="133">
        <v>52</v>
      </c>
      <c r="B64" s="134" t="s">
        <v>68</v>
      </c>
    </row>
    <row r="65" spans="1:2">
      <c r="A65" s="133">
        <v>53</v>
      </c>
      <c r="B65" s="134" t="s">
        <v>69</v>
      </c>
    </row>
    <row r="66" spans="1:2">
      <c r="A66" s="133">
        <v>54</v>
      </c>
      <c r="B66" s="134" t="s">
        <v>70</v>
      </c>
    </row>
    <row r="67" spans="1:2">
      <c r="A67" s="133">
        <v>55</v>
      </c>
      <c r="B67" s="134" t="s">
        <v>71</v>
      </c>
    </row>
    <row r="68" spans="1:2">
      <c r="A68" s="133">
        <v>56</v>
      </c>
      <c r="B68" s="134" t="s">
        <v>72</v>
      </c>
    </row>
    <row r="69" spans="1:2">
      <c r="A69" s="133">
        <v>57</v>
      </c>
      <c r="B69" s="134" t="s">
        <v>73</v>
      </c>
    </row>
    <row r="70" spans="1:2">
      <c r="A70" s="133">
        <v>58</v>
      </c>
      <c r="B70" s="134" t="s">
        <v>74</v>
      </c>
    </row>
    <row r="71" spans="1:2">
      <c r="A71" s="133">
        <v>59</v>
      </c>
      <c r="B71" s="134" t="s">
        <v>75</v>
      </c>
    </row>
    <row r="72" spans="1:2">
      <c r="A72" s="133">
        <v>60</v>
      </c>
      <c r="B72" s="134" t="s">
        <v>76</v>
      </c>
    </row>
    <row r="73" spans="1:2">
      <c r="A73" s="133">
        <v>61</v>
      </c>
      <c r="B73" s="134" t="s">
        <v>77</v>
      </c>
    </row>
    <row r="74" spans="1:2">
      <c r="A74" s="133">
        <v>62</v>
      </c>
      <c r="B74" s="134" t="s">
        <v>78</v>
      </c>
    </row>
    <row r="75" spans="1:2">
      <c r="A75" s="133">
        <v>63</v>
      </c>
      <c r="B75" s="134" t="s">
        <v>79</v>
      </c>
    </row>
    <row r="76" spans="1:2">
      <c r="A76" s="133">
        <v>64</v>
      </c>
      <c r="B76" s="134" t="s">
        <v>80</v>
      </c>
    </row>
    <row r="77" spans="1:2">
      <c r="A77" s="133">
        <v>65</v>
      </c>
      <c r="B77" s="134" t="s">
        <v>81</v>
      </c>
    </row>
    <row r="78" spans="1:2">
      <c r="A78" s="133">
        <v>66</v>
      </c>
      <c r="B78" s="134" t="s">
        <v>82</v>
      </c>
    </row>
    <row r="79" spans="1:2">
      <c r="A79" s="133">
        <v>67</v>
      </c>
      <c r="B79" s="134" t="s">
        <v>83</v>
      </c>
    </row>
    <row r="80" spans="1:2">
      <c r="A80" s="133">
        <v>68</v>
      </c>
      <c r="B80" s="134" t="s">
        <v>84</v>
      </c>
    </row>
    <row r="81" spans="1:2">
      <c r="A81" s="133">
        <v>69</v>
      </c>
      <c r="B81" s="134" t="s">
        <v>85</v>
      </c>
    </row>
    <row r="82" spans="1:2">
      <c r="A82" s="133">
        <v>70</v>
      </c>
      <c r="B82" s="134" t="s">
        <v>86</v>
      </c>
    </row>
    <row r="83" spans="1:2">
      <c r="A83" s="133">
        <v>71</v>
      </c>
      <c r="B83" s="134" t="s">
        <v>87</v>
      </c>
    </row>
    <row r="84" spans="1:2">
      <c r="A84" s="133">
        <v>72</v>
      </c>
      <c r="B84" s="134" t="s">
        <v>88</v>
      </c>
    </row>
    <row r="85" spans="1:2">
      <c r="A85" s="133">
        <v>73</v>
      </c>
      <c r="B85" s="134" t="s">
        <v>89</v>
      </c>
    </row>
    <row r="86" spans="1:2">
      <c r="A86" s="133">
        <v>74</v>
      </c>
      <c r="B86" s="134" t="s">
        <v>90</v>
      </c>
    </row>
    <row r="87" spans="1:2">
      <c r="A87" s="133">
        <v>75</v>
      </c>
      <c r="B87" s="134" t="s">
        <v>91</v>
      </c>
    </row>
    <row r="88" spans="1:2">
      <c r="A88" s="133">
        <v>76</v>
      </c>
      <c r="B88" s="134" t="s">
        <v>92</v>
      </c>
    </row>
    <row r="89" spans="1:2">
      <c r="A89" s="133">
        <v>77</v>
      </c>
      <c r="B89" s="134" t="s">
        <v>93</v>
      </c>
    </row>
    <row r="90" spans="1:2">
      <c r="A90" s="133">
        <v>78</v>
      </c>
      <c r="B90" s="134" t="s">
        <v>94</v>
      </c>
    </row>
    <row r="91" spans="1:2">
      <c r="A91" s="133">
        <v>79</v>
      </c>
      <c r="B91" s="134" t="s">
        <v>95</v>
      </c>
    </row>
    <row r="92" spans="1:2">
      <c r="A92" s="133">
        <v>80</v>
      </c>
      <c r="B92" s="134" t="s">
        <v>96</v>
      </c>
    </row>
    <row r="93" spans="1:2">
      <c r="A93" s="133">
        <v>81</v>
      </c>
      <c r="B93" s="134" t="s">
        <v>97</v>
      </c>
    </row>
    <row r="94" spans="1:2">
      <c r="A94" s="133">
        <v>82</v>
      </c>
      <c r="B94" s="134" t="s">
        <v>98</v>
      </c>
    </row>
    <row r="95" spans="1:2">
      <c r="A95" s="133">
        <v>83</v>
      </c>
      <c r="B95" s="134" t="s">
        <v>99</v>
      </c>
    </row>
    <row r="96" spans="1:2">
      <c r="A96" s="133">
        <v>84</v>
      </c>
      <c r="B96" s="134" t="s">
        <v>100</v>
      </c>
    </row>
    <row r="97" spans="1:2">
      <c r="A97" s="133">
        <v>85</v>
      </c>
      <c r="B97" s="134" t="s">
        <v>101</v>
      </c>
    </row>
    <row r="98" spans="1:2">
      <c r="A98" s="133">
        <v>86</v>
      </c>
      <c r="B98" s="134" t="s">
        <v>102</v>
      </c>
    </row>
    <row r="99" spans="1:2">
      <c r="A99" s="133">
        <v>87</v>
      </c>
      <c r="B99" s="134" t="s">
        <v>103</v>
      </c>
    </row>
    <row r="100" spans="1:2">
      <c r="A100" s="133">
        <v>88</v>
      </c>
      <c r="B100" s="134" t="s">
        <v>104</v>
      </c>
    </row>
    <row r="101" spans="1:2">
      <c r="A101" s="133">
        <v>89</v>
      </c>
      <c r="B101" s="134" t="s">
        <v>105</v>
      </c>
    </row>
    <row r="102" spans="1:2">
      <c r="A102" s="133">
        <v>90</v>
      </c>
      <c r="B102" s="134" t="s">
        <v>106</v>
      </c>
    </row>
    <row r="103" spans="1:2">
      <c r="A103" s="133">
        <v>91</v>
      </c>
      <c r="B103" s="134" t="s">
        <v>107</v>
      </c>
    </row>
    <row r="104" spans="1:2">
      <c r="A104" s="133">
        <v>92</v>
      </c>
      <c r="B104" s="134" t="s">
        <v>108</v>
      </c>
    </row>
    <row r="105" spans="1:2">
      <c r="A105" s="133">
        <v>93</v>
      </c>
      <c r="B105" s="134" t="s">
        <v>109</v>
      </c>
    </row>
    <row r="106" spans="1:2">
      <c r="A106" s="133">
        <v>94</v>
      </c>
      <c r="B106" s="134" t="s">
        <v>110</v>
      </c>
    </row>
    <row r="107" spans="1:2">
      <c r="A107" s="133">
        <v>95</v>
      </c>
      <c r="B107" s="134" t="s">
        <v>111</v>
      </c>
    </row>
    <row r="108" spans="1:2">
      <c r="A108" s="133">
        <v>96</v>
      </c>
      <c r="B108" s="134" t="s">
        <v>112</v>
      </c>
    </row>
    <row r="109" spans="1:2">
      <c r="A109" s="133">
        <v>97</v>
      </c>
      <c r="B109" s="134" t="s">
        <v>113</v>
      </c>
    </row>
    <row r="110" spans="1:2">
      <c r="A110" s="133">
        <v>98</v>
      </c>
      <c r="B110" s="134" t="s">
        <v>114</v>
      </c>
    </row>
    <row r="111" spans="1:2">
      <c r="A111" s="133">
        <v>99</v>
      </c>
      <c r="B111" s="134" t="s">
        <v>115</v>
      </c>
    </row>
    <row r="112" spans="1:2">
      <c r="A112" s="133">
        <v>100</v>
      </c>
      <c r="B112" s="134" t="s">
        <v>116</v>
      </c>
    </row>
  </sheetData>
  <sheetProtection password="E848" sheet="1" objects="1" selectLockedCells="1" selectUnlockedCells="1"/>
  <customSheetViews>
    <customSheetView guid="{6167D39F-8E2F-4CD1-888C-E1DCB300434D}" state="hidden">
      <selection activeCell="E8" sqref="E8"/>
      <pageMargins left="0.75" right="0.75" top="1" bottom="1" header="0.5" footer="0.5"/>
      <pageSetup orientation="portrait" r:id="rId1"/>
      <headerFooter alignWithMargins="0"/>
    </customSheetView>
    <customSheetView guid="{483DCDBB-D1CA-4B11-85F4-FA65A96DCE29}" state="hidden">
      <selection activeCell="E8" sqref="E8"/>
      <pageMargins left="0.75" right="0.75" top="1" bottom="1" header="0.5" footer="0.5"/>
      <pageSetup orientation="portrait" r:id="rId2"/>
      <headerFooter alignWithMargins="0"/>
    </customSheetView>
    <customSheetView guid="{FA8C7114-2E15-4727-B4B0-927BCE12D1A6}" state="hidden">
      <selection activeCell="E8" sqref="E8"/>
      <pageMargins left="0.75" right="0.75" top="1" bottom="1" header="0.5" footer="0.5"/>
      <pageSetup orientation="portrait" r:id="rId3"/>
      <headerFooter alignWithMargins="0"/>
    </customSheetView>
    <customSheetView guid="{5C772B04-11E1-4A74-9F43-9A74EF38E5E2}" state="hidden">
      <selection activeCell="E8" sqref="E8"/>
      <pageMargins left="0.75" right="0.75" top="1" bottom="1" header="0.5" footer="0.5"/>
      <pageSetup orientation="portrait" r:id="rId4"/>
      <headerFooter alignWithMargins="0"/>
    </customSheetView>
    <customSheetView guid="{883F4F4D-A630-4132-B676-8201FF751979}" state="hidden">
      <selection activeCell="E8" sqref="E8"/>
      <pageMargins left="0.75" right="0.75" top="1" bottom="1" header="0.5" footer="0.5"/>
      <pageSetup orientation="portrait" r:id="rId5"/>
      <headerFooter alignWithMargins="0"/>
    </customSheetView>
    <customSheetView guid="{D545044E-B7FF-408B-A291-2187C526EC3D}" state="hidden">
      <selection activeCell="E8" sqref="E8"/>
      <pageMargins left="0.75" right="0.75" top="1" bottom="1" header="0.5" footer="0.5"/>
      <pageSetup orientation="portrait" r:id="rId6"/>
      <headerFooter alignWithMargins="0"/>
    </customSheetView>
    <customSheetView guid="{D963BE1A-1920-4E18-8F54-07F354CCE224}" state="hidden">
      <selection activeCell="E8" sqref="E8"/>
      <pageMargins left="0.75" right="0.75" top="1" bottom="1" header="0.5" footer="0.5"/>
      <pageSetup orientation="portrait" r:id="rId7"/>
      <headerFooter alignWithMargins="0"/>
    </customSheetView>
    <customSheetView guid="{D39E83F3-4061-47C5-8153-10B7C21D208A}" state="hidden">
      <selection activeCell="E8" sqref="E8"/>
      <pageMargins left="0.75" right="0.75" top="1" bottom="1" header="0.5" footer="0.5"/>
      <pageSetup orientation="portrait" r:id="rId8"/>
      <headerFooter alignWithMargins="0"/>
    </customSheetView>
    <customSheetView guid="{EFF9997F-F423-457E-8339-C5D06689EC0D}" state="hidden">
      <selection activeCell="E8" sqref="E8"/>
      <pageMargins left="0.75" right="0.75" top="1" bottom="1" header="0.5" footer="0.5"/>
      <pageSetup orientation="portrait" r:id="rId9"/>
      <headerFooter alignWithMargins="0"/>
    </customSheetView>
    <customSheetView guid="{8020169D-1904-4071-9010-34C6BAD35472}" state="hidden">
      <selection activeCell="E8" sqref="E8"/>
      <pageMargins left="0.75" right="0.75" top="1" bottom="1" header="0.5" footer="0.5"/>
      <pageSetup orientation="portrait" r:id="rId10"/>
      <headerFooter alignWithMargins="0"/>
    </customSheetView>
    <customSheetView guid="{BE00177C-666B-4CCB-B6AF-EE8409A04F15}" state="hidden">
      <selection activeCell="E8" sqref="E8"/>
      <pageMargins left="0.75" right="0.75" top="1" bottom="1" header="0.5" footer="0.5"/>
      <pageSetup orientation="portrait" r:id="rId11"/>
      <headerFooter alignWithMargins="0"/>
    </customSheetView>
    <customSheetView guid="{5A07DBA2-29FE-46EA-8A64-6BF1FB7295C8}" state="hidden" showRuler="0">
      <selection activeCell="E8" sqref="E8"/>
      <pageMargins left="0.75" right="0.75" top="1" bottom="1" header="0.5" footer="0.5"/>
      <pageSetup orientation="portrait" r:id="rId12"/>
      <headerFooter alignWithMargins="0"/>
    </customSheetView>
    <customSheetView guid="{42E48991-4351-4471-8AF6-A35D24AE57E4}" state="hidden">
      <selection activeCell="E8" sqref="E8"/>
      <pageMargins left="0.75" right="0.75" top="1" bottom="1" header="0.5" footer="0.5"/>
      <pageSetup orientation="portrait" r:id="rId13"/>
      <headerFooter alignWithMargins="0"/>
    </customSheetView>
    <customSheetView guid="{9CA44E70-650F-49CD-967F-298619682CA2}" state="hidden">
      <selection activeCell="E8" sqref="E8"/>
      <pageMargins left="0.75" right="0.75" top="1" bottom="1" header="0.5" footer="0.5"/>
      <pageSetup orientation="portrait" r:id="rId14"/>
      <headerFooter alignWithMargins="0"/>
    </customSheetView>
    <customSheetView guid="{C39F923C-6CD3-45D8-86F8-6C4D806DDD7E}" state="hidden">
      <selection activeCell="E8" sqref="E8"/>
      <pageMargins left="0.75" right="0.75" top="1" bottom="1" header="0.5" footer="0.5"/>
      <pageSetup orientation="portrait" r:id="rId15"/>
      <headerFooter alignWithMargins="0"/>
    </customSheetView>
    <customSheetView guid="{B1277D53-29D6-4226-81E2-084FB62977B6}" state="hidden">
      <selection activeCell="E8" sqref="E8"/>
      <pageMargins left="0.75" right="0.75" top="1" bottom="1" header="0.5" footer="0.5"/>
      <pageSetup orientation="portrait" r:id="rId16"/>
      <headerFooter alignWithMargins="0"/>
    </customSheetView>
    <customSheetView guid="{58D82F59-8CF6-455F-B9F4-081499FDF243}" state="hidden">
      <selection activeCell="E8" sqref="E8"/>
      <pageMargins left="0.75" right="0.75" top="1" bottom="1" header="0.5" footer="0.5"/>
      <pageSetup orientation="portrait" r:id="rId17"/>
      <headerFooter alignWithMargins="0"/>
    </customSheetView>
    <customSheetView guid="{696D9240-6693-44E8-B9A4-2BFADD101EE2}" state="hidden">
      <selection activeCell="E8" sqref="E8"/>
      <pageMargins left="0.75" right="0.75" top="1" bottom="1" header="0.5" footer="0.5"/>
      <pageSetup orientation="portrait" r:id="rId18"/>
      <headerFooter alignWithMargins="0"/>
    </customSheetView>
    <customSheetView guid="{B0EE7D76-5806-4718-BDAD-3A3EA691E5E4}" state="hidden">
      <selection activeCell="E8" sqref="E8"/>
      <pageMargins left="0.75" right="0.75" top="1" bottom="1" header="0.5" footer="0.5"/>
      <pageSetup orientation="portrait" r:id="rId19"/>
      <headerFooter alignWithMargins="0"/>
    </customSheetView>
    <customSheetView guid="{E95B21C1-D936-4435-AF6F-90CF0B6A7506}" state="hidden">
      <selection activeCell="E8" sqref="E8"/>
      <pageMargins left="0.75" right="0.75" top="1" bottom="1" header="0.5" footer="0.5"/>
      <pageSetup orientation="portrait" r:id="rId20"/>
      <headerFooter alignWithMargins="0"/>
    </customSheetView>
    <customSheetView guid="{9C0E3A54-A1E4-4406-967B-FE168F751196}" state="hidden">
      <selection activeCell="E8" sqref="E8"/>
      <pageMargins left="0.75" right="0.75" top="1" bottom="1" header="0.5" footer="0.5"/>
      <pageSetup orientation="portrait" r:id="rId21"/>
      <headerFooter alignWithMargins="0"/>
    </customSheetView>
    <customSheetView guid="{EF525F2E-18DE-47FD-A864-6F2A2CA91061}" state="hidden">
      <selection activeCell="E8" sqref="E8"/>
      <pageMargins left="0.75" right="0.75" top="1" bottom="1" header="0.5" footer="0.5"/>
      <pageSetup orientation="portrait" r:id="rId22"/>
      <headerFooter alignWithMargins="0"/>
    </customSheetView>
    <customSheetView guid="{FE49A1A8-589E-4C61-B5F2-2DC8472D06ED}" state="hidden">
      <selection activeCell="E8" sqref="E8"/>
      <pageMargins left="0.75" right="0.75" top="1" bottom="1" header="0.5" footer="0.5"/>
      <pageSetup orientation="portrait" r:id="rId23"/>
      <headerFooter alignWithMargins="0"/>
    </customSheetView>
    <customSheetView guid="{7781E931-9022-448B-8CEA-16A952A0B08B}" state="hidden">
      <selection activeCell="E8" sqref="E8"/>
      <pageMargins left="0.75" right="0.75" top="1" bottom="1" header="0.5" footer="0.5"/>
      <pageSetup orientation="portrait" r:id="rId24"/>
      <headerFooter alignWithMargins="0"/>
    </customSheetView>
    <customSheetView guid="{2B22B4D9-734E-466D-B6F8-DF61D532EF69}" state="hidden">
      <selection activeCell="E8" sqref="E8"/>
      <pageMargins left="0.75" right="0.75" top="1" bottom="1" header="0.5" footer="0.5"/>
      <pageSetup orientation="portrait" r:id="rId25"/>
      <headerFooter alignWithMargins="0"/>
    </customSheetView>
    <customSheetView guid="{2AB34651-5913-42F9-BF39-AE938578D1AF}" state="hidden">
      <selection activeCell="E8" sqref="E8"/>
      <pageMargins left="0.75" right="0.75" top="1" bottom="1" header="0.5" footer="0.5"/>
      <pageSetup orientation="portrait" r:id="rId26"/>
      <headerFooter alignWithMargins="0"/>
    </customSheetView>
  </customSheetViews>
  <mergeCells count="1">
    <mergeCell ref="A1:B1"/>
  </mergeCells>
  <phoneticPr fontId="3" type="noConversion"/>
  <pageMargins left="0.75" right="0.75" top="1" bottom="1" header="0.5" footer="0.5"/>
  <pageSetup orientation="portrait" r:id="rId27"/>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B1:AC23"/>
  <sheetViews>
    <sheetView showGridLines="0" view="pageBreakPreview" zoomScaleNormal="100" zoomScaleSheetLayoutView="100" workbookViewId="0">
      <selection activeCell="D18" sqref="D18"/>
    </sheetView>
  </sheetViews>
  <sheetFormatPr defaultColWidth="8" defaultRowHeight="16.5"/>
  <cols>
    <col min="1" max="1" width="8" style="169" customWidth="1"/>
    <col min="2" max="2" width="28.875" style="173" customWidth="1"/>
    <col min="3" max="3" width="10.25" style="173" customWidth="1"/>
    <col min="4" max="4" width="50.75" style="173" customWidth="1"/>
    <col min="5" max="5" width="10.375" style="173" customWidth="1"/>
    <col min="6" max="25" width="10.375" style="179" customWidth="1"/>
    <col min="26" max="26" width="8" style="169" customWidth="1"/>
    <col min="27" max="27" width="21" style="169" customWidth="1"/>
    <col min="28" max="16384" width="8" style="169"/>
  </cols>
  <sheetData>
    <row r="1" spans="2:29" s="176" customFormat="1" ht="66.75" customHeight="1">
      <c r="B1" s="597" t="str">
        <f>Cover!$B$2</f>
        <v xml:space="preserve">Package P01 for Development of Pole Structures for 765 kV D/C Transmission Lines.
</v>
      </c>
      <c r="C1" s="597"/>
      <c r="D1" s="597"/>
      <c r="E1" s="170"/>
      <c r="F1" s="202"/>
      <c r="G1" s="171"/>
      <c r="H1" s="171"/>
      <c r="I1" s="171"/>
      <c r="J1" s="171"/>
      <c r="K1" s="171"/>
      <c r="L1" s="171"/>
      <c r="M1" s="171"/>
      <c r="N1" s="171"/>
      <c r="O1" s="171"/>
      <c r="P1" s="171"/>
      <c r="Q1" s="171"/>
      <c r="R1" s="171"/>
      <c r="S1" s="171"/>
      <c r="T1" s="171"/>
      <c r="U1" s="171"/>
      <c r="V1" s="171"/>
      <c r="W1" s="171"/>
      <c r="X1" s="171"/>
      <c r="Y1" s="171"/>
      <c r="AB1" s="205"/>
      <c r="AC1" s="205"/>
    </row>
    <row r="2" spans="2:29" ht="31.5" customHeight="1">
      <c r="B2" s="598" t="str">
        <f>Cover!B3</f>
        <v>Specification No.: CC/NT/W-MISC/DOM/A06/26/08429</v>
      </c>
      <c r="C2" s="598"/>
      <c r="D2" s="598"/>
      <c r="E2" s="172"/>
      <c r="F2" s="173"/>
      <c r="G2" s="173"/>
      <c r="H2" s="173"/>
      <c r="I2" s="173"/>
      <c r="J2" s="173"/>
      <c r="K2" s="173"/>
      <c r="L2" s="173"/>
      <c r="M2" s="173"/>
      <c r="N2" s="173"/>
      <c r="O2" s="173"/>
      <c r="P2" s="173"/>
      <c r="Q2" s="173"/>
      <c r="R2" s="173"/>
      <c r="S2" s="173"/>
      <c r="T2" s="173"/>
      <c r="U2" s="173"/>
      <c r="V2" s="173"/>
      <c r="W2" s="173"/>
      <c r="X2" s="173"/>
      <c r="Y2" s="173"/>
      <c r="AA2" s="169" t="s">
        <v>161</v>
      </c>
      <c r="AB2" s="207">
        <v>1</v>
      </c>
      <c r="AC2" s="206"/>
    </row>
    <row r="3" spans="2:29" ht="12" customHeight="1">
      <c r="B3" s="174"/>
      <c r="C3" s="174"/>
      <c r="D3" s="174"/>
      <c r="E3" s="174"/>
      <c r="F3" s="173"/>
      <c r="G3" s="173"/>
      <c r="H3" s="173"/>
      <c r="I3" s="173"/>
      <c r="J3" s="173"/>
      <c r="K3" s="173"/>
      <c r="L3" s="173"/>
      <c r="M3" s="173"/>
      <c r="N3" s="173"/>
      <c r="O3" s="173"/>
      <c r="P3" s="173"/>
      <c r="Q3" s="173"/>
      <c r="R3" s="173"/>
      <c r="S3" s="173"/>
      <c r="T3" s="173"/>
      <c r="U3" s="173"/>
      <c r="V3" s="173"/>
      <c r="W3" s="173"/>
      <c r="X3" s="173"/>
      <c r="Y3" s="173"/>
      <c r="AA3" s="169" t="s">
        <v>162</v>
      </c>
      <c r="AB3" s="207">
        <v>2</v>
      </c>
      <c r="AC3" s="206"/>
    </row>
    <row r="4" spans="2:29" ht="20.100000000000001" customHeight="1">
      <c r="B4" s="596" t="s">
        <v>134</v>
      </c>
      <c r="C4" s="596"/>
      <c r="D4" s="596"/>
      <c r="E4" s="174"/>
      <c r="F4" s="173"/>
      <c r="G4" s="173"/>
      <c r="H4" s="173"/>
      <c r="I4" s="173"/>
      <c r="J4" s="173"/>
      <c r="K4" s="173"/>
      <c r="L4" s="173"/>
      <c r="M4" s="173"/>
      <c r="N4" s="173"/>
      <c r="O4" s="173"/>
      <c r="P4" s="173"/>
      <c r="Q4" s="173"/>
      <c r="R4" s="173"/>
      <c r="S4" s="173"/>
      <c r="T4" s="173"/>
      <c r="U4" s="173"/>
      <c r="V4" s="173"/>
      <c r="W4" s="173"/>
      <c r="X4" s="173"/>
      <c r="Y4" s="173"/>
      <c r="AA4" s="169" t="s">
        <v>163</v>
      </c>
      <c r="AB4" s="207"/>
      <c r="AC4" s="206"/>
    </row>
    <row r="5" spans="2:29" ht="12" customHeight="1">
      <c r="B5" s="175"/>
      <c r="C5" s="175"/>
      <c r="F5" s="173"/>
      <c r="G5" s="173"/>
      <c r="H5" s="173"/>
      <c r="I5" s="173"/>
      <c r="J5" s="173"/>
      <c r="K5" s="173"/>
      <c r="L5" s="173"/>
      <c r="M5" s="173"/>
      <c r="N5" s="173"/>
      <c r="O5" s="173"/>
      <c r="P5" s="173"/>
      <c r="Q5" s="173"/>
      <c r="R5" s="173"/>
      <c r="S5" s="173"/>
      <c r="T5" s="173"/>
      <c r="U5" s="173"/>
      <c r="V5" s="173"/>
      <c r="W5" s="173"/>
      <c r="X5" s="173"/>
      <c r="Y5" s="173"/>
      <c r="AB5" s="206"/>
      <c r="AC5" s="206"/>
    </row>
    <row r="6" spans="2:29" s="176" customFormat="1" ht="43.5" hidden="1" customHeight="1">
      <c r="B6" s="361" t="s">
        <v>325</v>
      </c>
      <c r="C6" s="177"/>
      <c r="D6" s="229" t="s">
        <v>161</v>
      </c>
      <c r="F6" s="178"/>
      <c r="G6" s="178"/>
      <c r="H6" s="178"/>
      <c r="I6" s="178"/>
      <c r="J6" s="178"/>
      <c r="K6" s="178"/>
      <c r="L6" s="178"/>
      <c r="M6" s="178"/>
      <c r="N6" s="178"/>
      <c r="O6" s="178"/>
      <c r="P6" s="178"/>
      <c r="Q6" s="178"/>
      <c r="R6" s="178"/>
      <c r="S6" s="178"/>
      <c r="U6" s="178"/>
      <c r="V6" s="178"/>
      <c r="W6" s="178"/>
      <c r="X6" s="178"/>
      <c r="Y6" s="178"/>
      <c r="AA6" s="228" t="e">
        <f xml:space="preserve"> IF(D6= "Sole Bidder", 0,#REF!)</f>
        <v>#REF!</v>
      </c>
      <c r="AB6" s="205"/>
      <c r="AC6" s="205"/>
    </row>
    <row r="7" spans="2:29" ht="19.5" customHeight="1">
      <c r="B7" s="180"/>
      <c r="C7" s="180"/>
      <c r="D7" s="178"/>
    </row>
    <row r="8" spans="2:29" ht="24" customHeight="1">
      <c r="B8" s="181" t="str">
        <f>IF(D6="Individual Firm","Name of Sole Bidder [Individual Firm]",IF(D6="Licensee of a Manufacturer","Name of Bidder [Licensee]","Name of Bidder [Authorised Representative]"))</f>
        <v>Name of Sole Bidder [Individual Firm]</v>
      </c>
      <c r="C8" s="182"/>
      <c r="D8" s="369"/>
    </row>
    <row r="9" spans="2:29" ht="27.75" customHeight="1">
      <c r="B9" s="183" t="s">
        <v>164</v>
      </c>
      <c r="C9" s="184"/>
      <c r="D9" s="369"/>
    </row>
    <row r="10" spans="2:29" ht="22.5" customHeight="1">
      <c r="B10" s="185"/>
      <c r="C10" s="186"/>
      <c r="D10" s="369"/>
    </row>
    <row r="11" spans="2:29" ht="27" customHeight="1">
      <c r="B11" s="187"/>
      <c r="C11" s="188"/>
      <c r="D11" s="369"/>
    </row>
    <row r="12" spans="2:29" ht="15" customHeight="1">
      <c r="D12" s="180"/>
    </row>
    <row r="13" spans="2:29">
      <c r="B13" s="181" t="str">
        <f>IF(D6="Individual Firm","",IF(D6="Licensee of a Manufacturer","Name of Manufacturer [Licenser]","Name of Manufacturer"))</f>
        <v/>
      </c>
      <c r="C13" s="182"/>
      <c r="D13" s="369"/>
    </row>
    <row r="14" spans="2:29">
      <c r="B14" s="183" t="s">
        <v>165</v>
      </c>
      <c r="C14" s="184"/>
      <c r="D14" s="369"/>
    </row>
    <row r="15" spans="2:29">
      <c r="B15" s="185"/>
      <c r="C15" s="186"/>
      <c r="D15" s="369"/>
    </row>
    <row r="16" spans="2:29">
      <c r="B16" s="187"/>
      <c r="C16" s="188"/>
      <c r="D16" s="369"/>
    </row>
    <row r="17" spans="2:5" ht="24" customHeight="1">
      <c r="D17" s="180"/>
    </row>
    <row r="18" spans="2:5">
      <c r="B18" s="189" t="s">
        <v>135</v>
      </c>
      <c r="C18" s="190"/>
      <c r="D18" s="369"/>
    </row>
    <row r="19" spans="2:5" ht="25.5" customHeight="1">
      <c r="B19" s="189" t="s">
        <v>136</v>
      </c>
      <c r="C19" s="190"/>
      <c r="D19" s="369"/>
    </row>
    <row r="20" spans="2:5" ht="21" customHeight="1">
      <c r="B20" s="191"/>
      <c r="C20" s="191"/>
      <c r="D20" s="191"/>
    </row>
    <row r="21" spans="2:5" ht="21" customHeight="1">
      <c r="B21" s="189" t="s">
        <v>137</v>
      </c>
      <c r="C21" s="190"/>
      <c r="D21" s="480"/>
      <c r="E21" s="179"/>
    </row>
    <row r="22" spans="2:5" ht="21" customHeight="1">
      <c r="B22" s="189" t="s">
        <v>138</v>
      </c>
      <c r="C22" s="190"/>
      <c r="D22" s="481"/>
      <c r="E22" s="179"/>
    </row>
    <row r="23" spans="2:5">
      <c r="E23" s="179"/>
    </row>
  </sheetData>
  <sheetProtection algorithmName="SHA-512" hashValue="Sez0TIlCqUdgUf34tJGb1jXfsJSmLkFqcMVQ5+JQEE8BFFxpXMiU84YXjld6q/9YszR9YAXNPonvZNMUBrBUVQ==" saltValue="42RCHfeFegWlDCezvN/f9Q==" spinCount="100000" sheet="1" formatColumns="0" formatRows="0" selectLockedCells="1"/>
  <customSheetViews>
    <customSheetView guid="{6167D39F-8E2F-4CD1-888C-E1DCB300434D}" showPageBreaks="1" showGridLines="0" printArea="1" hiddenRows="1" view="pageBreakPreview">
      <selection activeCell="D13" sqref="D13"/>
      <pageMargins left="0.75" right="0.75" top="0.69" bottom="0.7" header="0.4" footer="0.37"/>
      <pageSetup orientation="portrait" r:id="rId1"/>
      <headerFooter alignWithMargins="0"/>
    </customSheetView>
    <customSheetView guid="{483DCDBB-D1CA-4B11-85F4-FA65A96DCE29}" showPageBreaks="1" showGridLines="0" printArea="1" hiddenRows="1" view="pageBreakPreview">
      <selection activeCell="D14" sqref="D14"/>
      <pageMargins left="0.75" right="0.75" top="0.69" bottom="0.7" header="0.4" footer="0.37"/>
      <pageSetup orientation="portrait" r:id="rId2"/>
      <headerFooter alignWithMargins="0"/>
    </customSheetView>
    <customSheetView guid="{FA8C7114-2E15-4727-B4B0-927BCE12D1A6}" showPageBreaks="1" showGridLines="0" printArea="1" hiddenRows="1" view="pageBreakPreview">
      <selection activeCell="D14" sqref="D14"/>
      <pageMargins left="0.75" right="0.75" top="0.69" bottom="0.7" header="0.4" footer="0.37"/>
      <pageSetup orientation="portrait" r:id="rId3"/>
      <headerFooter alignWithMargins="0"/>
    </customSheetView>
    <customSheetView guid="{5C772B04-11E1-4A74-9F43-9A74EF38E5E2}" showPageBreaks="1" showGridLines="0" printArea="1" hiddenRows="1" view="pageBreakPreview">
      <selection activeCell="D21" sqref="D21"/>
      <pageMargins left="0.75" right="0.75" top="0.69" bottom="0.7" header="0.4" footer="0.37"/>
      <pageSetup orientation="portrait" r:id="rId4"/>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5"/>
      <headerFooter alignWithMargins="0"/>
    </customSheetView>
    <customSheetView guid="{D545044E-B7FF-408B-A291-2187C526EC3D}" showPageBreaks="1" showGridLines="0" printArea="1" hiddenRows="1" view="pageBreakPreview">
      <selection activeCell="D11" sqref="D11"/>
      <pageMargins left="0.75" right="0.75" top="0.69" bottom="0.7" header="0.4" footer="0.37"/>
      <pageSetup orientation="portrait" r:id="rId6"/>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7"/>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8"/>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9"/>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10"/>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11"/>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12"/>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3"/>
      <headerFooter alignWithMargins="0"/>
    </customSheetView>
    <customSheetView guid="{9CA44E70-650F-49CD-967F-298619682CA2}" showGridLines="0" topLeftCell="A7">
      <selection activeCell="D11" sqref="D11"/>
      <pageMargins left="0.75" right="0.75" top="0.69" bottom="0.7" header="0.4" footer="0.37"/>
      <pageSetup orientation="portrait" r:id="rId14"/>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5"/>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6"/>
      <headerFooter alignWithMargins="0"/>
    </customSheetView>
    <customSheetView guid="{58D82F59-8CF6-455F-B9F4-081499FDF243}" showGridLines="0">
      <selection activeCell="D9" sqref="D9"/>
      <pageMargins left="0.75" right="0.75" top="0.69" bottom="0.7" header="0.4" footer="0.37"/>
      <pageSetup orientation="portrait" r:id="rId17"/>
      <headerFooter alignWithMargins="0"/>
    </customSheetView>
    <customSheetView guid="{696D9240-6693-44E8-B9A4-2BFADD101EE2}" showGridLines="0">
      <selection activeCell="D6" sqref="D6"/>
      <pageMargins left="0.75" right="0.75" top="0.69" bottom="0.7" header="0.4" footer="0.37"/>
      <pageSetup orientation="portrait" r:id="rId18"/>
      <headerFooter alignWithMargins="0"/>
    </customSheetView>
    <customSheetView guid="{B0EE7D76-5806-4718-BDAD-3A3EA691E5E4}" showGridLines="0" topLeftCell="A4">
      <selection activeCell="D22" sqref="D22"/>
      <pageMargins left="0.75" right="0.75" top="0.69" bottom="0.7" header="0.4" footer="0.37"/>
      <pageSetup orientation="portrait" r:id="rId19"/>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20"/>
      <headerFooter alignWithMargins="0"/>
    </customSheetView>
    <customSheetView guid="{9C0E3A54-A1E4-4406-967B-FE168F751196}" showGridLines="0" topLeftCell="A7">
      <selection activeCell="D11" sqref="D11"/>
      <pageMargins left="0.75" right="0.75" top="0.69" bottom="0.7" header="0.4" footer="0.37"/>
      <pageSetup orientation="portrait" r:id="rId21"/>
      <headerFooter alignWithMargins="0"/>
    </customSheetView>
    <customSheetView guid="{EF525F2E-18DE-47FD-A864-6F2A2CA91061}" showGridLines="0">
      <selection activeCell="D9" sqref="D9"/>
      <pageMargins left="0.75" right="0.75" top="0.69" bottom="0.7" header="0.4" footer="0.37"/>
      <pageSetup orientation="portrait" r:id="rId22"/>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23"/>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24"/>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25"/>
      <headerFooter alignWithMargins="0"/>
    </customSheetView>
    <customSheetView guid="{2AB34651-5913-42F9-BF39-AE938578D1AF}" showPageBreaks="1" showGridLines="0" printArea="1" hiddenRows="1" view="pageBreakPreview">
      <selection activeCell="D13" sqref="D13"/>
      <pageMargins left="0.75" right="0.75" top="0.69" bottom="0.7" header="0.4" footer="0.37"/>
      <pageSetup orientation="portrait" r:id="rId26"/>
      <headerFooter alignWithMargins="0"/>
    </customSheetView>
  </customSheetViews>
  <mergeCells count="3">
    <mergeCell ref="B4:D4"/>
    <mergeCell ref="B1:D1"/>
    <mergeCell ref="B2:D2"/>
  </mergeCells>
  <phoneticPr fontId="35" type="noConversion"/>
  <conditionalFormatting sqref="B13:C16">
    <cfRule type="expression" dxfId="2" priority="4" stopIfTrue="1">
      <formula>$D$6= "Individual Firm"</formula>
    </cfRule>
  </conditionalFormatting>
  <conditionalFormatting sqref="D7">
    <cfRule type="expression" dxfId="1" priority="3" stopIfTrue="1">
      <formula>$AA$6=0</formula>
    </cfRule>
  </conditionalFormatting>
  <conditionalFormatting sqref="D13:D16">
    <cfRule type="expression" dxfId="0" priority="1" stopIfTrue="1">
      <formula>$D$6= "Individual Firm"</formula>
    </cfRule>
  </conditionalFormatting>
  <dataValidations count="2">
    <dataValidation allowBlank="1" showInputMessage="1" showErrorMessage="1" error="Enter date in dd-mmm-yy format. Example 01-oct-10" sqref="D21" xr:uid="{00000000-0002-0000-0200-000000000000}"/>
    <dataValidation type="list" allowBlank="1" showInputMessage="1" showErrorMessage="1" sqref="D6" xr:uid="{00000000-0002-0000-0200-000001000000}">
      <formula1>$AA$2:$AA$4</formula1>
    </dataValidation>
  </dataValidations>
  <pageMargins left="0.75" right="0.75" top="0.69" bottom="0.7" header="0.4" footer="0.37"/>
  <pageSetup orientation="portrait" r:id="rId27"/>
  <headerFooter alignWithMargins="0"/>
  <drawing r:id="rId2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12"/>
    <pageSetUpPr fitToPage="1"/>
  </sheetPr>
  <dimension ref="A1:AA30"/>
  <sheetViews>
    <sheetView showGridLines="0" view="pageBreakPreview" topLeftCell="G1" zoomScaleNormal="100" zoomScaleSheetLayoutView="100" workbookViewId="0">
      <selection activeCell="M18" sqref="M18"/>
    </sheetView>
  </sheetViews>
  <sheetFormatPr defaultColWidth="9" defaultRowHeight="16.5"/>
  <cols>
    <col min="1" max="1" width="11.75" style="81" customWidth="1"/>
    <col min="2" max="2" width="20.375" style="81" customWidth="1"/>
    <col min="3" max="3" width="8.625" style="81" customWidth="1"/>
    <col min="4" max="4" width="34.625" style="81" customWidth="1"/>
    <col min="5" max="5" width="17.375" style="81" customWidth="1"/>
    <col min="6" max="6" width="12.875" style="81" customWidth="1"/>
    <col min="7" max="7" width="18.25" style="81" customWidth="1"/>
    <col min="8" max="8" width="11.5" style="81" customWidth="1"/>
    <col min="9" max="9" width="18.875" style="81" customWidth="1"/>
    <col min="10" max="10" width="64.75" style="256" customWidth="1"/>
    <col min="11" max="11" width="6.625" style="81" customWidth="1"/>
    <col min="12" max="12" width="9.5" style="81" customWidth="1"/>
    <col min="13" max="13" width="16.875" style="25" customWidth="1"/>
    <col min="14" max="14" width="25.25" style="25" customWidth="1"/>
    <col min="15" max="15" width="15.25" style="25" hidden="1" customWidth="1"/>
    <col min="16" max="16" width="9" style="237" hidden="1" customWidth="1"/>
    <col min="17" max="17" width="9" style="73" hidden="1" customWidth="1"/>
    <col min="18" max="18" width="6.375" style="73" hidden="1" customWidth="1"/>
    <col min="19" max="19" width="9" style="73" hidden="1" customWidth="1"/>
    <col min="20" max="20" width="12.875" style="73" hidden="1" customWidth="1"/>
    <col min="21" max="21" width="20.625" style="73" hidden="1" customWidth="1"/>
    <col min="22" max="22" width="18.375" style="73" hidden="1" customWidth="1"/>
    <col min="23" max="23" width="9" style="73" hidden="1" customWidth="1"/>
    <col min="24" max="24" width="6.75" style="73" hidden="1" customWidth="1"/>
    <col min="25" max="25" width="9" style="73" customWidth="1"/>
    <col min="26" max="26" width="9" style="73" hidden="1" customWidth="1"/>
    <col min="27" max="27" width="31.5" style="73" hidden="1" customWidth="1"/>
    <col min="28" max="16384" width="9" style="73"/>
  </cols>
  <sheetData>
    <row r="1" spans="1:22" ht="18" customHeight="1">
      <c r="A1" s="74" t="str">
        <f>Cover!B3</f>
        <v>Specification No.: CC/NT/W-MISC/DOM/A06/26/08429</v>
      </c>
      <c r="B1" s="74"/>
      <c r="C1" s="74"/>
      <c r="D1" s="74"/>
      <c r="E1" s="74"/>
      <c r="F1" s="74"/>
      <c r="G1" s="74"/>
      <c r="H1" s="74"/>
      <c r="I1" s="74"/>
      <c r="J1" s="255"/>
      <c r="K1" s="74"/>
      <c r="L1" s="74"/>
      <c r="M1" s="77"/>
      <c r="N1" s="78" t="s">
        <v>239</v>
      </c>
      <c r="O1" s="78"/>
    </row>
    <row r="2" spans="1:22" ht="6" customHeight="1">
      <c r="A2" s="60"/>
      <c r="B2" s="60"/>
      <c r="C2" s="60"/>
      <c r="D2" s="60"/>
      <c r="E2" s="60"/>
      <c r="F2" s="60"/>
      <c r="G2" s="60"/>
      <c r="H2" s="60"/>
      <c r="I2" s="60"/>
      <c r="J2" s="60"/>
      <c r="K2" s="60"/>
      <c r="L2" s="60"/>
    </row>
    <row r="3" spans="1:22" ht="42" customHeight="1">
      <c r="A3" s="601" t="str">
        <f>Cover!$B$2</f>
        <v xml:space="preserve">Package P01 for Development of Pole Structures for 765 kV D/C Transmission Lines.
</v>
      </c>
      <c r="B3" s="601"/>
      <c r="C3" s="601"/>
      <c r="D3" s="601"/>
      <c r="E3" s="601"/>
      <c r="F3" s="601"/>
      <c r="G3" s="601"/>
      <c r="H3" s="601"/>
      <c r="I3" s="601"/>
      <c r="J3" s="601"/>
      <c r="K3" s="601"/>
      <c r="L3" s="601"/>
      <c r="M3" s="601"/>
      <c r="N3" s="601"/>
      <c r="O3" s="601"/>
    </row>
    <row r="4" spans="1:22" ht="21.95" customHeight="1">
      <c r="A4" s="602" t="s">
        <v>458</v>
      </c>
      <c r="B4" s="602"/>
      <c r="C4" s="602"/>
      <c r="D4" s="602"/>
      <c r="E4" s="602"/>
      <c r="F4" s="602"/>
      <c r="G4" s="602"/>
      <c r="H4" s="602"/>
      <c r="I4" s="602"/>
      <c r="J4" s="602"/>
      <c r="K4" s="602"/>
      <c r="L4" s="602"/>
      <c r="M4" s="602"/>
      <c r="N4" s="602"/>
      <c r="O4" s="602"/>
    </row>
    <row r="5" spans="1:22" ht="18" customHeight="1">
      <c r="J5" s="81"/>
    </row>
    <row r="6" spans="1:22" ht="18" customHeight="1">
      <c r="A6" s="22" t="s">
        <v>166</v>
      </c>
      <c r="B6" s="22"/>
      <c r="C6" s="22"/>
      <c r="D6" s="22"/>
      <c r="E6" s="22"/>
      <c r="F6" s="22"/>
      <c r="G6" s="22"/>
      <c r="H6" s="22"/>
      <c r="I6" s="22"/>
      <c r="J6" s="23"/>
      <c r="K6" s="22"/>
      <c r="L6" s="22"/>
      <c r="M6" s="57" t="s">
        <v>213</v>
      </c>
      <c r="O6" s="23"/>
    </row>
    <row r="7" spans="1:22" ht="18" customHeight="1">
      <c r="A7" s="22" t="str">
        <f>"Bidder as "&amp; 'Names of Bidder'!D6</f>
        <v>Bidder as Individual Firm</v>
      </c>
      <c r="B7" s="22"/>
      <c r="C7" s="22"/>
      <c r="D7" s="22"/>
      <c r="E7" s="22"/>
      <c r="F7" s="22"/>
      <c r="G7" s="22"/>
      <c r="H7" s="22"/>
      <c r="I7" s="22"/>
      <c r="M7" s="56" t="s">
        <v>215</v>
      </c>
      <c r="O7" s="23"/>
    </row>
    <row r="8" spans="1:22" ht="15.75" customHeight="1">
      <c r="A8" s="22" t="s">
        <v>214</v>
      </c>
      <c r="B8" s="22"/>
      <c r="C8" s="600" t="str">
        <f>IF('Names of Bidder'!D8=0, "", 'Names of Bidder'!D8)</f>
        <v/>
      </c>
      <c r="D8" s="600"/>
      <c r="E8" s="600"/>
      <c r="F8" s="479"/>
      <c r="G8" s="479"/>
      <c r="H8" s="479"/>
      <c r="I8" s="479"/>
      <c r="J8" s="479"/>
      <c r="M8" s="56" t="s">
        <v>217</v>
      </c>
      <c r="O8" s="23"/>
    </row>
    <row r="9" spans="1:22">
      <c r="A9" s="22" t="s">
        <v>216</v>
      </c>
      <c r="B9" s="22"/>
      <c r="C9" s="600" t="str">
        <f>IF('Names of Bidder'!D9=0, "", 'Names of Bidder'!D9)</f>
        <v/>
      </c>
      <c r="D9" s="600"/>
      <c r="E9" s="600"/>
      <c r="F9" s="479"/>
      <c r="G9" s="479"/>
      <c r="H9" s="479"/>
      <c r="I9" s="479"/>
      <c r="J9" s="479"/>
      <c r="M9" s="56" t="s">
        <v>218</v>
      </c>
      <c r="O9" s="23"/>
    </row>
    <row r="10" spans="1:22">
      <c r="A10" s="23"/>
      <c r="B10" s="23"/>
      <c r="C10" s="600" t="str">
        <f>IF('Names of Bidder'!D10=0, "", 'Names of Bidder'!D10)</f>
        <v/>
      </c>
      <c r="D10" s="600"/>
      <c r="E10" s="600"/>
      <c r="F10" s="479"/>
      <c r="G10" s="479"/>
      <c r="H10" s="479"/>
      <c r="I10" s="479"/>
      <c r="J10" s="479"/>
      <c r="M10" s="362" t="s">
        <v>326</v>
      </c>
      <c r="O10" s="23"/>
    </row>
    <row r="11" spans="1:22">
      <c r="A11" s="23"/>
      <c r="B11" s="23"/>
      <c r="C11" s="600" t="str">
        <f>IF('Names of Bidder'!D11=0, "", 'Names of Bidder'!D11)</f>
        <v/>
      </c>
      <c r="D11" s="600"/>
      <c r="E11" s="600"/>
      <c r="F11" s="479"/>
      <c r="G11" s="479"/>
      <c r="H11" s="479"/>
      <c r="I11" s="479"/>
      <c r="J11" s="479"/>
      <c r="M11" s="56" t="s">
        <v>220</v>
      </c>
      <c r="O11" s="23"/>
    </row>
    <row r="12" spans="1:22" ht="18" customHeight="1">
      <c r="A12" s="23"/>
      <c r="B12" s="23"/>
      <c r="C12" s="23"/>
      <c r="D12" s="23"/>
      <c r="E12" s="23"/>
      <c r="F12" s="23"/>
      <c r="G12" s="23"/>
      <c r="H12" s="23"/>
      <c r="I12" s="23"/>
      <c r="J12" s="24"/>
      <c r="K12" s="24"/>
      <c r="L12" s="24"/>
      <c r="M12" s="56"/>
      <c r="O12" s="23"/>
    </row>
    <row r="13" spans="1:22" ht="18" customHeight="1">
      <c r="A13" s="23"/>
      <c r="B13" s="23"/>
      <c r="C13" s="23"/>
      <c r="D13" s="23"/>
      <c r="E13" s="23"/>
      <c r="F13" s="23"/>
      <c r="G13" s="23"/>
      <c r="H13" s="23"/>
      <c r="I13" s="23"/>
      <c r="J13" s="23"/>
      <c r="K13" s="23"/>
      <c r="L13" s="23"/>
      <c r="M13" s="22"/>
    </row>
    <row r="14" spans="1:22" ht="27" customHeight="1">
      <c r="A14" s="604" t="s">
        <v>405</v>
      </c>
      <c r="B14" s="604"/>
      <c r="C14" s="604"/>
      <c r="D14" s="604"/>
      <c r="E14" s="604"/>
      <c r="F14" s="604"/>
      <c r="G14" s="604"/>
      <c r="H14" s="604"/>
      <c r="I14" s="604"/>
      <c r="J14" s="604"/>
      <c r="K14" s="604"/>
      <c r="L14" s="604"/>
      <c r="M14" s="604"/>
      <c r="N14" s="604"/>
      <c r="O14" s="604"/>
      <c r="P14" s="257"/>
    </row>
    <row r="15" spans="1:22" ht="18" customHeight="1">
      <c r="J15" s="81"/>
      <c r="M15" s="77"/>
      <c r="N15" s="78" t="s">
        <v>189</v>
      </c>
      <c r="T15" s="73">
        <f>Discount!O18</f>
        <v>0</v>
      </c>
    </row>
    <row r="16" spans="1:22" ht="90" customHeight="1">
      <c r="A16" s="95" t="s">
        <v>190</v>
      </c>
      <c r="B16" s="95" t="s">
        <v>411</v>
      </c>
      <c r="C16" s="485" t="s">
        <v>412</v>
      </c>
      <c r="D16" s="487" t="s">
        <v>422</v>
      </c>
      <c r="E16" s="95" t="s">
        <v>413</v>
      </c>
      <c r="F16" s="488" t="s">
        <v>424</v>
      </c>
      <c r="G16" s="502" t="s">
        <v>462</v>
      </c>
      <c r="H16" s="502" t="s">
        <v>425</v>
      </c>
      <c r="I16" s="502" t="s">
        <v>463</v>
      </c>
      <c r="J16" s="95" t="s">
        <v>212</v>
      </c>
      <c r="K16" s="236" t="s">
        <v>188</v>
      </c>
      <c r="L16" s="236" t="s">
        <v>191</v>
      </c>
      <c r="M16" s="95" t="s">
        <v>426</v>
      </c>
      <c r="N16" s="95" t="s">
        <v>427</v>
      </c>
      <c r="O16" s="95" t="s">
        <v>401</v>
      </c>
      <c r="T16" s="73" t="e">
        <f>Discount!O19</f>
        <v>#REF!</v>
      </c>
      <c r="V16" s="493" t="s">
        <v>436</v>
      </c>
    </row>
    <row r="17" spans="1:22" ht="18" customHeight="1">
      <c r="A17" s="236">
        <v>1</v>
      </c>
      <c r="B17" s="236">
        <v>2</v>
      </c>
      <c r="C17" s="236">
        <v>3</v>
      </c>
      <c r="D17" s="486">
        <v>4</v>
      </c>
      <c r="E17" s="486">
        <v>5</v>
      </c>
      <c r="F17" s="486">
        <v>6</v>
      </c>
      <c r="G17" s="486">
        <v>7</v>
      </c>
      <c r="H17" s="486">
        <v>8</v>
      </c>
      <c r="I17" s="486">
        <v>9</v>
      </c>
      <c r="J17" s="486">
        <v>10</v>
      </c>
      <c r="K17" s="236">
        <v>11</v>
      </c>
      <c r="L17" s="236">
        <v>12</v>
      </c>
      <c r="M17" s="236">
        <v>13</v>
      </c>
      <c r="N17" s="236" t="s">
        <v>456</v>
      </c>
      <c r="O17" s="236">
        <v>11</v>
      </c>
      <c r="V17" s="492"/>
    </row>
    <row r="18" spans="1:22" s="91" customFormat="1" ht="48" customHeight="1">
      <c r="A18" s="503">
        <v>1</v>
      </c>
      <c r="B18" s="530">
        <v>7000037708</v>
      </c>
      <c r="C18" s="530">
        <v>10</v>
      </c>
      <c r="D18" s="435" t="s">
        <v>479</v>
      </c>
      <c r="E18" s="530">
        <v>1000082243</v>
      </c>
      <c r="F18" s="530">
        <v>73089070</v>
      </c>
      <c r="G18" s="504"/>
      <c r="H18" s="531">
        <v>18</v>
      </c>
      <c r="I18" s="504"/>
      <c r="J18" s="530" t="s">
        <v>490</v>
      </c>
      <c r="K18" s="530" t="s">
        <v>418</v>
      </c>
      <c r="L18" s="530">
        <v>1</v>
      </c>
      <c r="M18" s="500"/>
      <c r="N18" s="501">
        <f>IF(M18=0, 0, IF(ISERROR(L18*M18), M18, L18*M18))</f>
        <v>0</v>
      </c>
      <c r="O18" s="315" t="s">
        <v>246</v>
      </c>
      <c r="P18" s="25"/>
      <c r="R18" s="91" t="str">
        <f>IF(O18="",Bought Out,O18)</f>
        <v>Direct</v>
      </c>
      <c r="T18" s="91">
        <f>IF(O18="Direct",M18*(1-T4),M18*(1-T5))</f>
        <v>0</v>
      </c>
      <c r="U18" s="91" t="s">
        <v>448</v>
      </c>
      <c r="V18" s="315">
        <f>IF( OR( I18="",I18="Confirmed"), H18*N18%, I18*N18%)</f>
        <v>0</v>
      </c>
    </row>
    <row r="19" spans="1:22" s="519" customFormat="1" ht="26.1" customHeight="1">
      <c r="A19" s="514"/>
      <c r="B19" s="514"/>
      <c r="C19" s="514"/>
      <c r="D19" s="514"/>
      <c r="E19" s="514"/>
      <c r="F19" s="514"/>
      <c r="G19" s="514"/>
      <c r="H19" s="514"/>
      <c r="I19" s="514"/>
      <c r="J19" s="605" t="s">
        <v>245</v>
      </c>
      <c r="K19" s="605"/>
      <c r="L19" s="605"/>
      <c r="M19" s="515"/>
      <c r="N19" s="516">
        <f>N18</f>
        <v>0</v>
      </c>
      <c r="O19" s="517"/>
      <c r="P19" s="518"/>
      <c r="V19" s="520">
        <f>SUM(V18:V18)</f>
        <v>0</v>
      </c>
    </row>
    <row r="20" spans="1:22" s="519" customFormat="1" ht="26.1" customHeight="1">
      <c r="A20" s="521"/>
      <c r="B20" s="521"/>
      <c r="C20" s="521"/>
      <c r="D20" s="521"/>
      <c r="E20" s="521"/>
      <c r="F20" s="521"/>
      <c r="G20" s="521"/>
      <c r="H20" s="521"/>
      <c r="I20" s="521"/>
      <c r="J20" s="603" t="s">
        <v>315</v>
      </c>
      <c r="K20" s="603"/>
      <c r="L20" s="603"/>
      <c r="M20" s="515"/>
      <c r="N20" s="522">
        <v>0</v>
      </c>
      <c r="O20" s="517"/>
      <c r="P20" s="518"/>
    </row>
    <row r="21" spans="1:22" s="519" customFormat="1" ht="26.1" customHeight="1">
      <c r="A21" s="521"/>
      <c r="B21" s="521"/>
      <c r="C21" s="521"/>
      <c r="D21" s="521"/>
      <c r="E21" s="521"/>
      <c r="F21" s="521"/>
      <c r="G21" s="521"/>
      <c r="H21" s="521"/>
      <c r="I21" s="521"/>
      <c r="J21" s="606" t="s">
        <v>244</v>
      </c>
      <c r="K21" s="606"/>
      <c r="L21" s="606"/>
      <c r="M21" s="515"/>
      <c r="N21" s="523">
        <f>N19</f>
        <v>0</v>
      </c>
      <c r="O21" s="517"/>
      <c r="P21" s="518"/>
    </row>
    <row r="22" spans="1:22" s="519" customFormat="1" ht="7.5" customHeight="1">
      <c r="A22" s="524"/>
      <c r="B22" s="524"/>
      <c r="C22" s="524"/>
      <c r="D22" s="524"/>
      <c r="E22" s="524"/>
      <c r="F22" s="524"/>
      <c r="G22" s="524"/>
      <c r="H22" s="524"/>
      <c r="I22" s="524"/>
      <c r="J22" s="525"/>
      <c r="K22" s="525"/>
      <c r="L22" s="525"/>
      <c r="M22" s="526"/>
      <c r="N22" s="527"/>
      <c r="O22" s="528"/>
    </row>
    <row r="23" spans="1:22" ht="7.5" customHeight="1">
      <c r="J23" s="607"/>
      <c r="K23" s="607"/>
      <c r="L23" s="607"/>
      <c r="M23" s="607"/>
      <c r="N23" s="607"/>
      <c r="O23" s="607"/>
    </row>
    <row r="24" spans="1:22" ht="7.5" customHeight="1">
      <c r="A24" s="270"/>
      <c r="B24" s="270"/>
      <c r="C24" s="270"/>
      <c r="D24" s="270"/>
      <c r="E24" s="270"/>
      <c r="F24" s="270"/>
      <c r="G24" s="270"/>
      <c r="H24" s="270"/>
      <c r="I24" s="270"/>
      <c r="J24" s="607"/>
      <c r="K24" s="607"/>
      <c r="L24" s="607"/>
      <c r="M24" s="607"/>
      <c r="N24" s="607"/>
      <c r="O24" s="607"/>
    </row>
    <row r="25" spans="1:22" ht="27" customHeight="1">
      <c r="A25" s="271" t="s">
        <v>229</v>
      </c>
      <c r="B25" s="608" t="s">
        <v>429</v>
      </c>
      <c r="C25" s="608"/>
      <c r="D25" s="608"/>
      <c r="E25" s="608"/>
      <c r="F25" s="608"/>
      <c r="G25" s="608"/>
      <c r="H25" s="608"/>
      <c r="I25" s="608"/>
      <c r="J25" s="608"/>
      <c r="K25" s="608"/>
      <c r="L25" s="608"/>
      <c r="M25" s="608"/>
      <c r="N25" s="608"/>
      <c r="O25" s="608"/>
    </row>
    <row r="26" spans="1:22" ht="33.6" customHeight="1">
      <c r="A26" s="140"/>
      <c r="B26" s="609" t="s">
        <v>428</v>
      </c>
      <c r="C26" s="609"/>
      <c r="D26" s="609"/>
      <c r="E26" s="609"/>
      <c r="F26" s="609"/>
      <c r="G26" s="609"/>
      <c r="H26" s="609"/>
      <c r="I26" s="609"/>
      <c r="J26" s="609"/>
      <c r="K26" s="609"/>
      <c r="L26" s="609"/>
      <c r="M26" s="609"/>
    </row>
    <row r="27" spans="1:22" ht="33.6" customHeight="1">
      <c r="A27" s="84" t="s">
        <v>223</v>
      </c>
      <c r="B27" s="117">
        <f>'Names of Bidder'!D21</f>
        <v>0</v>
      </c>
      <c r="D27" s="117"/>
      <c r="E27" s="84"/>
      <c r="F27" s="84"/>
      <c r="G27" s="84"/>
      <c r="H27" s="84"/>
      <c r="I27" s="84"/>
      <c r="K27" s="454"/>
      <c r="L27" s="322"/>
      <c r="M27" s="86" t="s">
        <v>226</v>
      </c>
      <c r="N27" s="117" t="str">
        <f>IF('Names of Bidder'!D18=0, "", 'Names of Bidder'!D18)</f>
        <v/>
      </c>
      <c r="O27" s="88"/>
    </row>
    <row r="28" spans="1:22" ht="33.6" customHeight="1">
      <c r="A28" s="84" t="s">
        <v>224</v>
      </c>
      <c r="B28" s="88">
        <f>'Names of Bidder'!D22</f>
        <v>0</v>
      </c>
      <c r="D28" s="117"/>
      <c r="E28" s="84"/>
      <c r="F28" s="84"/>
      <c r="G28" s="84"/>
      <c r="H28" s="84"/>
      <c r="I28" s="84"/>
      <c r="K28" s="91"/>
      <c r="L28" s="322"/>
      <c r="M28" s="86" t="s">
        <v>227</v>
      </c>
      <c r="N28" s="494" t="str">
        <f>IF('Names of Bidder'!D19=0, "", 'Names of Bidder'!D19)</f>
        <v/>
      </c>
      <c r="O28" s="494"/>
    </row>
    <row r="29" spans="1:22" ht="33.6" customHeight="1">
      <c r="J29" s="273"/>
      <c r="K29" s="25"/>
    </row>
    <row r="30" spans="1:22" ht="33.6" customHeight="1">
      <c r="J30" s="273"/>
      <c r="K30" s="25"/>
      <c r="M30" s="86"/>
      <c r="N30" s="599"/>
      <c r="O30" s="599"/>
    </row>
  </sheetData>
  <sheetProtection algorithmName="SHA-512" hashValue="Vp+6s2qQCBY0FwvIQq8PJBrUUe0QU3khk9/ReRqyqXdTt8yrCCfpcW6jK0uQXN2oa79fALmLX9ylvSs1mb9/vA==" saltValue="mGQ69hIXohcdx6uOWNYOiQ==" spinCount="100000" sheet="1" formatColumns="0" formatRows="0" selectLockedCells="1"/>
  <dataConsolidate/>
  <customSheetViews>
    <customSheetView guid="{6167D39F-8E2F-4CD1-888C-E1DCB300434D}" scale="80" showPageBreaks="1" showGridLines="0" fitToPage="1" printArea="1" hiddenColumns="1" view="pageBreakPreview" topLeftCell="A7">
      <selection activeCell="K19" sqref="K19"/>
      <colBreaks count="1" manualBreakCount="1">
        <brk id="16" max="1048575" man="1"/>
      </colBreaks>
      <pageMargins left="0.21" right="0.23" top="0.48" bottom="0.48" header="0.25" footer="0.27"/>
      <printOptions horizontalCentered="1"/>
      <pageSetup paperSize="9" scale="54" orientation="landscape" r:id="rId1"/>
      <headerFooter alignWithMargins="0">
        <oddFooter>&amp;R&amp;"Book Antiqua,Bold"&amp;10Schedule-1/ Page &amp;P of &amp;N</oddFooter>
      </headerFooter>
    </customSheetView>
    <customSheetView guid="{483DCDBB-D1CA-4B11-85F4-FA65A96DCE2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2"/>
      <headerFooter alignWithMargins="0">
        <oddFooter>&amp;R&amp;"Book Antiqua,Bold"&amp;10Schedule-1/ Page &amp;P of &amp;N</oddFooter>
      </headerFooter>
    </customSheetView>
    <customSheetView guid="{FA8C7114-2E15-4727-B4B0-927BCE12D1A6}" scale="85" showPageBreaks="1" showGridLines="0" fitToPage="1" printArea="1" hiddenColumns="1" view="pageBreakPreview">
      <selection activeCell="G19" sqref="G19"/>
      <colBreaks count="1" manualBreakCount="1">
        <brk id="16" max="1048575" man="1"/>
      </colBreaks>
      <pageMargins left="0.21" right="0.23" top="0.48" bottom="0.48" header="0.25" footer="0.27"/>
      <printOptions horizontalCentered="1"/>
      <pageSetup paperSize="9" scale="38" orientation="landscape" r:id="rId3"/>
      <headerFooter alignWithMargins="0">
        <oddFooter>&amp;R&amp;"Book Antiqua,Bold"&amp;10Schedule-1/ Page &amp;P of &amp;N</oddFooter>
      </headerFooter>
    </customSheetView>
    <customSheetView guid="{5C772B04-11E1-4A74-9F43-9A74EF38E5E2}" scale="85" showPageBreaks="1" showGridLines="0" fitToPage="1" printArea="1" hiddenColumns="1" view="pageBreakPreview" topLeftCell="A4">
      <selection activeCell="N21" sqref="N21"/>
      <colBreaks count="1" manualBreakCount="1">
        <brk id="16" max="1048575" man="1"/>
      </colBreaks>
      <pageMargins left="0.21" right="0.23" top="0.48" bottom="0.48" header="0.25" footer="0.27"/>
      <printOptions horizontalCentered="1"/>
      <pageSetup paperSize="9" scale="60" orientation="landscape" r:id="rId4"/>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5"/>
      <headerFooter alignWithMargins="0">
        <oddFooter>&amp;R&amp;"Book Antiqua,Bold"&amp;10Schedule-1/ Page &amp;P of &amp;N</oddFooter>
      </headerFooter>
    </customSheetView>
    <customSheetView guid="{D545044E-B7FF-408B-A291-2187C526EC3D}"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6"/>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7"/>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8"/>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9"/>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10"/>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11"/>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12"/>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13"/>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4"/>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5"/>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6"/>
      <headerFooter alignWithMargins="0">
        <oddFooter>&amp;R&amp;"Book Antiqua,Bold"&amp;10Schedule-1/ 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7"/>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19"/>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20"/>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1"/>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22"/>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3"/>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24"/>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25"/>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26"/>
      <headerFooter alignWithMargins="0">
        <oddFooter>&amp;R&amp;"Book Antiqua,Bold"&amp;10Schedule-1/ Page &amp;P of &amp;N</oddFooter>
      </headerFooter>
    </customSheetView>
    <customSheetView guid="{2AB34651-5913-42F9-BF39-AE938578D1AF}" scale="80" showPageBreaks="1" showGridLines="0" fitToPage="1" printArea="1" hiddenColumns="1" view="pageBreakPreview" topLeftCell="A7">
      <selection activeCell="K19" sqref="K19"/>
      <colBreaks count="1" manualBreakCount="1">
        <brk id="16" max="1048575" man="1"/>
      </colBreaks>
      <pageMargins left="0.21" right="0.23" top="0.48" bottom="0.48" header="0.25" footer="0.27"/>
      <printOptions horizontalCentered="1"/>
      <pageSetup paperSize="9" scale="54" orientation="landscape" r:id="rId27"/>
      <headerFooter alignWithMargins="0">
        <oddFooter>&amp;R&amp;"Book Antiqua,Bold"&amp;10Schedule-1/ Page &amp;P of &amp;N</oddFooter>
      </headerFooter>
    </customSheetView>
  </customSheetViews>
  <mergeCells count="14">
    <mergeCell ref="N30:O30"/>
    <mergeCell ref="C11:E11"/>
    <mergeCell ref="A3:O3"/>
    <mergeCell ref="A4:O4"/>
    <mergeCell ref="C8:E8"/>
    <mergeCell ref="C9:E9"/>
    <mergeCell ref="C10:E10"/>
    <mergeCell ref="J20:L20"/>
    <mergeCell ref="A14:O14"/>
    <mergeCell ref="J19:L19"/>
    <mergeCell ref="J21:L21"/>
    <mergeCell ref="J23:O24"/>
    <mergeCell ref="B25:O25"/>
    <mergeCell ref="B26:M26"/>
  </mergeCells>
  <phoneticPr fontId="3" type="noConversion"/>
  <dataValidations xWindow="482" yWindow="355" count="3">
    <dataValidation type="list" allowBlank="1" showInputMessage="1" showErrorMessage="1" sqref="O18" xr:uid="{00000000-0002-0000-0300-000001000000}">
      <formula1>"Direct,Bought Out"</formula1>
    </dataValidation>
    <dataValidation operator="greaterThan" allowBlank="1" showInputMessage="1" showErrorMessage="1" sqref="M18" xr:uid="{00000000-0002-0000-0300-000002000000}"/>
    <dataValidation type="list" allowBlank="1" showInputMessage="1" showErrorMessage="1" sqref="I18" xr:uid="{00000000-0002-0000-0300-000003000000}">
      <formula1>"Confirmed, 0,5,12,18"</formula1>
    </dataValidation>
  </dataValidations>
  <printOptions horizontalCentered="1"/>
  <pageMargins left="0.21" right="0.23" top="0.48" bottom="0.48" header="0.25" footer="0.27"/>
  <pageSetup paperSize="9" scale="52" orientation="landscape" r:id="rId28"/>
  <headerFooter alignWithMargins="0">
    <oddFooter>&amp;R&amp;"Book Antiqua,Bold"&amp;10Schedule-1/ Page &amp;P of &amp;N</oddFooter>
  </headerFooter>
  <colBreaks count="1" manualBreakCount="1">
    <brk id="15" max="1048575" man="1"/>
  </colBreaks>
  <drawing r:id="rId2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theme="1"/>
  </sheetPr>
  <dimension ref="A1:X32"/>
  <sheetViews>
    <sheetView topLeftCell="A13" zoomScaleNormal="100" zoomScaleSheetLayoutView="100" workbookViewId="0">
      <selection activeCell="K13" sqref="K1:K65536"/>
    </sheetView>
  </sheetViews>
  <sheetFormatPr defaultColWidth="9" defaultRowHeight="16.5"/>
  <cols>
    <col min="1" max="1" width="10.625" style="81" customWidth="1"/>
    <col min="2" max="2" width="31.75" style="256" customWidth="1"/>
    <col min="3" max="3" width="11.75" style="256" customWidth="1"/>
    <col min="4" max="4" width="6.625" style="81" customWidth="1"/>
    <col min="5" max="5" width="8.125" style="81" customWidth="1"/>
    <col min="6" max="6" width="11.375" style="25" customWidth="1"/>
    <col min="7" max="7" width="16.875" style="25" customWidth="1"/>
    <col min="8" max="8" width="11.125" style="25" customWidth="1"/>
    <col min="9" max="9" width="9" style="237"/>
    <col min="10" max="10" width="9.875" style="73" customWidth="1"/>
    <col min="11" max="11" width="6.375" style="73" hidden="1" customWidth="1"/>
    <col min="12" max="16384" width="9" style="73"/>
  </cols>
  <sheetData>
    <row r="1" spans="1:9" ht="18" customHeight="1">
      <c r="A1" s="74" t="str">
        <f>Cover!B3</f>
        <v>Specification No.: CC/NT/W-MISC/DOM/A06/26/08429</v>
      </c>
      <c r="B1" s="255"/>
      <c r="C1" s="255"/>
      <c r="D1" s="74"/>
      <c r="E1" s="74"/>
      <c r="F1" s="77"/>
      <c r="G1" s="77"/>
      <c r="H1" s="78" t="s">
        <v>239</v>
      </c>
    </row>
    <row r="2" spans="1:9" ht="18" customHeight="1">
      <c r="A2" s="60"/>
      <c r="B2" s="60"/>
      <c r="C2" s="60"/>
      <c r="D2" s="60"/>
      <c r="E2" s="60"/>
    </row>
    <row r="3" spans="1:9" ht="64.5" customHeight="1">
      <c r="A3" s="615" t="str">
        <f>Cover!$B$2</f>
        <v xml:space="preserve">Package P01 for Development of Pole Structures for 765 kV D/C Transmission Lines.
</v>
      </c>
      <c r="B3" s="615"/>
      <c r="C3" s="615"/>
      <c r="D3" s="615"/>
      <c r="E3" s="615"/>
      <c r="F3" s="615"/>
      <c r="G3" s="615"/>
      <c r="H3" s="615"/>
    </row>
    <row r="4" spans="1:9" ht="21.95" customHeight="1">
      <c r="A4" s="602" t="s">
        <v>242</v>
      </c>
      <c r="B4" s="602"/>
      <c r="C4" s="602"/>
      <c r="D4" s="602"/>
      <c r="E4" s="602"/>
      <c r="F4" s="602"/>
      <c r="G4" s="602"/>
      <c r="H4" s="602"/>
    </row>
    <row r="5" spans="1:9" ht="18" customHeight="1">
      <c r="B5" s="81"/>
      <c r="C5" s="81"/>
    </row>
    <row r="6" spans="1:9" ht="18" customHeight="1">
      <c r="A6" s="22" t="s">
        <v>166</v>
      </c>
      <c r="B6" s="23"/>
      <c r="C6" s="23"/>
      <c r="D6" s="22"/>
      <c r="E6" s="22"/>
      <c r="F6" s="57" t="s">
        <v>213</v>
      </c>
      <c r="H6" s="23"/>
    </row>
    <row r="7" spans="1:9" ht="18" customHeight="1">
      <c r="A7" s="22" t="str">
        <f>"Bidder as "&amp; 'Names of Bidder'!D6</f>
        <v>Bidder as Individual Firm</v>
      </c>
      <c r="F7" s="56" t="s">
        <v>215</v>
      </c>
      <c r="H7" s="23"/>
    </row>
    <row r="8" spans="1:9" ht="18" customHeight="1">
      <c r="A8" s="22" t="s">
        <v>214</v>
      </c>
      <c r="B8" s="616">
        <f>'Names of Bidder'!D8</f>
        <v>0</v>
      </c>
      <c r="C8" s="616"/>
      <c r="D8" s="616"/>
      <c r="E8" s="616"/>
      <c r="F8" s="56" t="s">
        <v>217</v>
      </c>
      <c r="H8" s="23"/>
    </row>
    <row r="9" spans="1:9" ht="18" customHeight="1">
      <c r="A9" s="22" t="s">
        <v>216</v>
      </c>
      <c r="B9" s="616">
        <f>'Names of Bidder'!D9</f>
        <v>0</v>
      </c>
      <c r="C9" s="616"/>
      <c r="D9" s="616"/>
      <c r="E9" s="616"/>
      <c r="F9" s="56" t="s">
        <v>218</v>
      </c>
      <c r="H9" s="23"/>
    </row>
    <row r="10" spans="1:9" ht="18" customHeight="1">
      <c r="A10" s="23"/>
      <c r="B10" s="616">
        <f>'Names of Bidder'!D10</f>
        <v>0</v>
      </c>
      <c r="C10" s="616"/>
      <c r="D10" s="616"/>
      <c r="E10" s="616"/>
      <c r="F10" s="56" t="s">
        <v>219</v>
      </c>
      <c r="H10" s="23"/>
    </row>
    <row r="11" spans="1:9" ht="18" customHeight="1">
      <c r="A11" s="23"/>
      <c r="B11" s="616">
        <f>'Names of Bidder'!D11</f>
        <v>0</v>
      </c>
      <c r="C11" s="616"/>
      <c r="D11" s="616"/>
      <c r="E11" s="616"/>
      <c r="F11" s="56" t="s">
        <v>220</v>
      </c>
      <c r="H11" s="23"/>
    </row>
    <row r="12" spans="1:9" ht="18" customHeight="1">
      <c r="A12" s="23"/>
      <c r="B12" s="24"/>
      <c r="C12" s="24"/>
      <c r="D12" s="24"/>
      <c r="E12" s="24"/>
      <c r="F12" s="56"/>
      <c r="H12" s="23"/>
    </row>
    <row r="13" spans="1:9" ht="18" customHeight="1">
      <c r="A13" s="23"/>
      <c r="B13" s="23"/>
      <c r="C13" s="23"/>
      <c r="D13" s="23"/>
      <c r="E13" s="23"/>
      <c r="F13" s="22"/>
    </row>
    <row r="14" spans="1:9" ht="40.5" customHeight="1">
      <c r="A14" s="613" t="s">
        <v>198</v>
      </c>
      <c r="B14" s="613"/>
      <c r="C14" s="613"/>
      <c r="D14" s="613"/>
      <c r="E14" s="613"/>
      <c r="F14" s="613"/>
      <c r="G14" s="613"/>
      <c r="H14" s="613"/>
      <c r="I14" s="257"/>
    </row>
    <row r="15" spans="1:9" ht="18" customHeight="1">
      <c r="B15" s="81"/>
      <c r="C15" s="81"/>
      <c r="F15" s="77"/>
      <c r="G15" s="77"/>
      <c r="H15" s="78" t="s">
        <v>189</v>
      </c>
    </row>
    <row r="16" spans="1:9" ht="62.25" customHeight="1">
      <c r="A16" s="95" t="s">
        <v>190</v>
      </c>
      <c r="B16" s="95" t="s">
        <v>212</v>
      </c>
      <c r="C16" s="95" t="s">
        <v>167</v>
      </c>
      <c r="D16" s="236" t="s">
        <v>188</v>
      </c>
      <c r="E16" s="236" t="s">
        <v>191</v>
      </c>
      <c r="F16" s="95" t="s">
        <v>192</v>
      </c>
      <c r="G16" s="95" t="s">
        <v>193</v>
      </c>
      <c r="H16" s="95" t="s">
        <v>221</v>
      </c>
    </row>
    <row r="17" spans="1:24" ht="18" customHeight="1">
      <c r="A17" s="236">
        <v>1</v>
      </c>
      <c r="B17" s="236">
        <v>2</v>
      </c>
      <c r="C17" s="236">
        <v>3</v>
      </c>
      <c r="D17" s="236">
        <v>4</v>
      </c>
      <c r="E17" s="236">
        <v>5</v>
      </c>
      <c r="F17" s="236">
        <v>6</v>
      </c>
      <c r="G17" s="236" t="s">
        <v>168</v>
      </c>
      <c r="H17" s="236">
        <v>8</v>
      </c>
    </row>
    <row r="18" spans="1:24" s="91" customFormat="1" ht="50.1" customHeight="1">
      <c r="A18" s="258" t="e">
        <f>'Sch-1'!#REF!</f>
        <v>#REF!</v>
      </c>
      <c r="B18" s="258" t="e">
        <f>'Sch-1'!#REF!</f>
        <v>#REF!</v>
      </c>
      <c r="C18" s="358" t="e">
        <f>'Sch-1'!#REF!</f>
        <v>#REF!</v>
      </c>
      <c r="D18" s="315" t="e">
        <f>'Sch-1'!#REF!</f>
        <v>#REF!</v>
      </c>
      <c r="E18" s="330" t="e">
        <f>'Sch-1'!#REF!</f>
        <v>#REF!</v>
      </c>
      <c r="F18" s="353" t="e">
        <f>'Sch-1'!#REF!</f>
        <v>#REF!</v>
      </c>
      <c r="G18" s="260" t="e">
        <f>IF(F18=0, "Included", IF(ISERROR(E18*F18), F18, E18*F18))</f>
        <v>#REF!</v>
      </c>
      <c r="H18" s="259" t="e">
        <f>'Sch-1'!#REF!</f>
        <v>#REF!</v>
      </c>
      <c r="I18" s="25"/>
      <c r="K18" s="91" t="e">
        <f>'Sch-1'!#REF!</f>
        <v>#REF!</v>
      </c>
    </row>
    <row r="19" spans="1:24" ht="26.1" customHeight="1">
      <c r="A19" s="261"/>
      <c r="B19" s="614" t="s">
        <v>245</v>
      </c>
      <c r="C19" s="614"/>
      <c r="D19" s="614"/>
      <c r="E19" s="614"/>
      <c r="F19" s="259"/>
      <c r="G19" s="262">
        <f>SUMIF(K18:K18,"Direct",G18:G18)</f>
        <v>0</v>
      </c>
      <c r="H19" s="319" t="s">
        <v>246</v>
      </c>
      <c r="I19" s="25"/>
    </row>
    <row r="20" spans="1:24" ht="26.1" customHeight="1">
      <c r="A20" s="261"/>
      <c r="B20" s="614" t="s">
        <v>245</v>
      </c>
      <c r="C20" s="614"/>
      <c r="D20" s="614"/>
      <c r="E20" s="614"/>
      <c r="F20" s="259"/>
      <c r="G20" s="262">
        <f>SUMIF(K18:K18,"Bought Out",G18:G18)</f>
        <v>0</v>
      </c>
      <c r="H20" s="319" t="s">
        <v>316</v>
      </c>
      <c r="I20" s="25"/>
    </row>
    <row r="21" spans="1:24" ht="26.1" customHeight="1">
      <c r="A21" s="261"/>
      <c r="B21" s="614" t="s">
        <v>245</v>
      </c>
      <c r="C21" s="614"/>
      <c r="D21" s="614"/>
      <c r="E21" s="614"/>
      <c r="F21" s="259"/>
      <c r="G21" s="262">
        <f>G19+G20</f>
        <v>0</v>
      </c>
      <c r="H21" s="263"/>
      <c r="I21" s="25"/>
    </row>
    <row r="22" spans="1:24" ht="26.1" customHeight="1">
      <c r="A22" s="264"/>
      <c r="B22" s="611" t="s">
        <v>315</v>
      </c>
      <c r="C22" s="611"/>
      <c r="D22" s="611"/>
      <c r="E22" s="611"/>
      <c r="F22" s="259"/>
      <c r="G22" s="262">
        <f>'Sch-6 Dis'!F21</f>
        <v>0</v>
      </c>
      <c r="H22" s="263"/>
      <c r="I22" s="25"/>
    </row>
    <row r="23" spans="1:24" ht="26.1" customHeight="1">
      <c r="A23" s="264"/>
      <c r="B23" s="612" t="s">
        <v>244</v>
      </c>
      <c r="C23" s="612"/>
      <c r="D23" s="612"/>
      <c r="E23" s="612"/>
      <c r="F23" s="259"/>
      <c r="G23" s="262">
        <f>G21+G22</f>
        <v>0</v>
      </c>
      <c r="H23" s="263"/>
      <c r="I23" s="25"/>
    </row>
    <row r="24" spans="1:24" ht="16.5" customHeight="1">
      <c r="A24" s="265"/>
      <c r="B24" s="266"/>
      <c r="C24" s="266"/>
      <c r="D24" s="266"/>
      <c r="E24" s="266"/>
      <c r="F24" s="267"/>
      <c r="G24" s="268"/>
      <c r="H24" s="269"/>
    </row>
    <row r="25" spans="1:24" ht="16.5" customHeight="1">
      <c r="B25" s="607"/>
      <c r="C25" s="607"/>
      <c r="D25" s="607"/>
      <c r="E25" s="607"/>
      <c r="F25" s="607"/>
      <c r="G25" s="607"/>
      <c r="H25" s="607"/>
    </row>
    <row r="26" spans="1:24" ht="16.5" customHeight="1">
      <c r="A26" s="270"/>
      <c r="B26" s="607"/>
      <c r="C26" s="607"/>
      <c r="D26" s="607"/>
      <c r="E26" s="607"/>
      <c r="F26" s="607"/>
      <c r="G26" s="607"/>
      <c r="H26" s="607"/>
    </row>
    <row r="27" spans="1:24" ht="117.75" customHeight="1">
      <c r="A27" s="271" t="s">
        <v>229</v>
      </c>
      <c r="B27" s="613" t="s">
        <v>174</v>
      </c>
      <c r="C27" s="613"/>
      <c r="D27" s="613"/>
      <c r="E27" s="613"/>
      <c r="F27" s="613"/>
      <c r="G27" s="613"/>
      <c r="H27" s="613"/>
    </row>
    <row r="28" spans="1:24" ht="33.6" customHeight="1">
      <c r="A28" s="140"/>
      <c r="B28" s="272"/>
      <c r="C28" s="272"/>
      <c r="D28" s="241"/>
      <c r="E28" s="241"/>
    </row>
    <row r="29" spans="1:24" ht="33.6" customHeight="1">
      <c r="A29" s="84" t="s">
        <v>223</v>
      </c>
      <c r="B29" s="117">
        <f>'Names of Bidder'!D21</f>
        <v>0</v>
      </c>
      <c r="C29" s="117"/>
      <c r="D29" s="85"/>
      <c r="F29" s="86" t="s">
        <v>225</v>
      </c>
      <c r="G29" s="599"/>
      <c r="H29" s="599"/>
    </row>
    <row r="30" spans="1:24" s="237" customFormat="1" ht="33.6" customHeight="1">
      <c r="A30" s="84" t="s">
        <v>224</v>
      </c>
      <c r="B30" s="117">
        <f>'Names of Bidder'!D22</f>
        <v>0</v>
      </c>
      <c r="C30" s="117"/>
      <c r="D30" s="25"/>
      <c r="E30" s="81"/>
      <c r="F30" s="86" t="s">
        <v>226</v>
      </c>
      <c r="G30" s="610">
        <f>'Names of Bidder'!D18</f>
        <v>0</v>
      </c>
      <c r="H30" s="610"/>
      <c r="J30" s="73"/>
      <c r="K30" s="73"/>
      <c r="L30" s="73"/>
      <c r="M30" s="73"/>
      <c r="N30" s="73"/>
      <c r="O30" s="73"/>
      <c r="P30" s="73"/>
      <c r="Q30" s="73"/>
      <c r="R30" s="73"/>
      <c r="S30" s="73"/>
      <c r="T30" s="73"/>
      <c r="U30" s="73"/>
      <c r="V30" s="73"/>
      <c r="W30" s="73"/>
      <c r="X30" s="73"/>
    </row>
    <row r="31" spans="1:24" s="237" customFormat="1" ht="33.6" customHeight="1">
      <c r="A31" s="81"/>
      <c r="B31" s="273"/>
      <c r="C31" s="273"/>
      <c r="D31" s="25"/>
      <c r="E31" s="81"/>
      <c r="F31" s="86" t="s">
        <v>227</v>
      </c>
      <c r="G31" s="610">
        <f>'Names of Bidder'!D19</f>
        <v>0</v>
      </c>
      <c r="H31" s="610"/>
      <c r="J31" s="73"/>
      <c r="K31" s="73"/>
      <c r="L31" s="73"/>
      <c r="M31" s="73"/>
      <c r="N31" s="73"/>
      <c r="O31" s="73"/>
      <c r="P31" s="73"/>
      <c r="Q31" s="73"/>
      <c r="R31" s="73"/>
      <c r="S31" s="73"/>
      <c r="T31" s="73"/>
      <c r="U31" s="73"/>
      <c r="V31" s="73"/>
      <c r="W31" s="73"/>
      <c r="X31" s="73"/>
    </row>
    <row r="32" spans="1:24" s="237" customFormat="1" ht="33.6" customHeight="1">
      <c r="A32" s="81"/>
      <c r="B32" s="273"/>
      <c r="C32" s="273"/>
      <c r="D32" s="25"/>
      <c r="E32" s="81"/>
      <c r="F32" s="86" t="s">
        <v>228</v>
      </c>
      <c r="G32" s="599"/>
      <c r="H32" s="599"/>
      <c r="J32" s="73"/>
      <c r="K32" s="73"/>
      <c r="L32" s="73"/>
      <c r="M32" s="73"/>
      <c r="N32" s="73"/>
      <c r="O32" s="73"/>
      <c r="P32" s="73"/>
      <c r="Q32" s="73"/>
      <c r="R32" s="73"/>
      <c r="S32" s="73"/>
      <c r="T32" s="73"/>
      <c r="U32" s="73"/>
      <c r="V32" s="73"/>
      <c r="W32" s="73"/>
      <c r="X32" s="73"/>
    </row>
  </sheetData>
  <sheetProtection password="E848" sheet="1" objects="1" scenarios="1" selectLockedCells="1" selectUnlockedCells="1"/>
  <customSheetViews>
    <customSheetView guid="{6167D39F-8E2F-4CD1-888C-E1DCB300434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483DCDBB-D1CA-4B11-85F4-FA65A96DCE2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5C772B04-11E1-4A74-9F43-9A74EF38E5E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2AB34651-5913-42F9-BF39-AE938578D1AF}"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18">
    <mergeCell ref="A14:H14"/>
    <mergeCell ref="B19:E19"/>
    <mergeCell ref="B20:E20"/>
    <mergeCell ref="B21:E21"/>
    <mergeCell ref="A3:H3"/>
    <mergeCell ref="A4:H4"/>
    <mergeCell ref="B8:E8"/>
    <mergeCell ref="B9:E9"/>
    <mergeCell ref="B10:E10"/>
    <mergeCell ref="B11:E11"/>
    <mergeCell ref="G31:H31"/>
    <mergeCell ref="G32:H32"/>
    <mergeCell ref="B22:E22"/>
    <mergeCell ref="B23:E23"/>
    <mergeCell ref="B25:H26"/>
    <mergeCell ref="B27:H27"/>
    <mergeCell ref="G29:H29"/>
    <mergeCell ref="G30:H30"/>
  </mergeCells>
  <phoneticPr fontId="31" type="noConversion"/>
  <dataValidations disablePrompts="1" count="2">
    <dataValidation type="date" allowBlank="1" showInputMessage="1" showErrorMessage="1" error="Enter date in &quot;dd-mmm-yy&quot; format. Example 03-oct-10." sqref="B30:C30" xr:uid="{00000000-0002-0000-0400-000000000000}">
      <formula1>#REF!</formula1>
      <formula2>#REF!</formula2>
    </dataValidation>
    <dataValidation type="list" allowBlank="1" showInputMessage="1" showErrorMessage="1" sqref="H18" xr:uid="{00000000-0002-0000-0400-000001000000}">
      <formula1>"Direct,Bought Out"</formula1>
    </dataValidation>
  </dataValidations>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indexed="53"/>
    <pageSetUpPr fitToPage="1"/>
  </sheetPr>
  <dimension ref="A1:AD26"/>
  <sheetViews>
    <sheetView showGridLines="0" view="pageBreakPreview" zoomScale="80" zoomScaleNormal="100" zoomScaleSheetLayoutView="80" workbookViewId="0">
      <selection activeCell="I16" sqref="I16"/>
    </sheetView>
  </sheetViews>
  <sheetFormatPr defaultColWidth="9" defaultRowHeight="16.5"/>
  <cols>
    <col min="1" max="1" width="12" style="242" customWidth="1"/>
    <col min="2" max="2" width="13.75" style="242" customWidth="1"/>
    <col min="3" max="3" width="9.125" style="242" customWidth="1"/>
    <col min="4" max="4" width="20.625" style="242" customWidth="1"/>
    <col min="5" max="5" width="14.25" style="242" customWidth="1"/>
    <col min="6" max="6" width="63.875" style="83" customWidth="1"/>
    <col min="7" max="7" width="7.625" style="82" customWidth="1"/>
    <col min="8" max="8" width="8.625" style="82" customWidth="1"/>
    <col min="9" max="9" width="18.25" style="82" customWidth="1"/>
    <col min="10" max="10" width="23.5" style="82" customWidth="1"/>
    <col min="11" max="11" width="11.125" style="25" customWidth="1"/>
    <col min="12" max="12" width="9" style="73" hidden="1" customWidth="1"/>
    <col min="13" max="13" width="0" style="73" hidden="1" customWidth="1"/>
    <col min="14" max="14" width="25.125" style="73" hidden="1" customWidth="1"/>
    <col min="15" max="15" width="9" style="216"/>
    <col min="16" max="17" width="17.625" style="216" customWidth="1"/>
    <col min="18" max="30" width="9" style="216"/>
    <col min="31" max="16384" width="9" style="73"/>
  </cols>
  <sheetData>
    <row r="1" spans="1:17" ht="31.5" customHeight="1">
      <c r="A1" s="74" t="str">
        <f>Cover!B3</f>
        <v>Specification No.: CC/NT/W-MISC/DOM/A06/26/08429</v>
      </c>
      <c r="B1" s="74"/>
      <c r="C1" s="74"/>
      <c r="D1" s="74"/>
      <c r="E1" s="74"/>
      <c r="F1" s="75"/>
      <c r="G1" s="76"/>
      <c r="H1" s="76"/>
      <c r="I1" s="77"/>
      <c r="J1" s="78" t="s">
        <v>248</v>
      </c>
    </row>
    <row r="2" spans="1:17" ht="18" customHeight="1">
      <c r="A2" s="60"/>
      <c r="B2" s="60"/>
      <c r="C2" s="60"/>
      <c r="D2" s="60"/>
      <c r="E2" s="60"/>
      <c r="F2" s="80"/>
      <c r="G2" s="81"/>
      <c r="H2" s="81"/>
      <c r="I2" s="25"/>
      <c r="J2" s="25"/>
    </row>
    <row r="3" spans="1:17" ht="39" customHeight="1">
      <c r="A3" s="615" t="str">
        <f>Cover!$B$2</f>
        <v xml:space="preserve">Package P01 for Development of Pole Structures for 765 kV D/C Transmission Lines.
</v>
      </c>
      <c r="B3" s="615"/>
      <c r="C3" s="615"/>
      <c r="D3" s="615"/>
      <c r="E3" s="615"/>
      <c r="F3" s="615"/>
      <c r="G3" s="615"/>
      <c r="H3" s="615"/>
      <c r="I3" s="615"/>
      <c r="J3" s="615"/>
      <c r="O3" s="230"/>
      <c r="Q3" s="231"/>
    </row>
    <row r="4" spans="1:17" ht="21.95" customHeight="1">
      <c r="A4" s="602" t="s">
        <v>458</v>
      </c>
      <c r="B4" s="602"/>
      <c r="C4" s="602"/>
      <c r="D4" s="602"/>
      <c r="E4" s="602"/>
      <c r="F4" s="602"/>
      <c r="G4" s="602"/>
      <c r="H4" s="602"/>
      <c r="I4" s="602"/>
      <c r="J4" s="602"/>
      <c r="K4" s="274"/>
      <c r="O4" s="230"/>
      <c r="Q4" s="231"/>
    </row>
    <row r="5" spans="1:17" ht="18" customHeight="1">
      <c r="A5" s="275"/>
      <c r="B5" s="275"/>
      <c r="C5" s="275"/>
      <c r="D5" s="275"/>
      <c r="E5" s="275"/>
      <c r="F5" s="233"/>
      <c r="G5" s="232"/>
      <c r="H5" s="232"/>
      <c r="I5" s="232"/>
      <c r="J5" s="276"/>
      <c r="O5" s="230"/>
      <c r="Q5" s="231"/>
    </row>
    <row r="6" spans="1:17" ht="18" customHeight="1">
      <c r="A6" s="22" t="str">
        <f>'Sch-1'!A6</f>
        <v>Bidder’s Name and Address</v>
      </c>
      <c r="B6" s="22"/>
      <c r="C6" s="22"/>
      <c r="E6" s="479"/>
      <c r="F6" s="479"/>
      <c r="G6" s="23"/>
      <c r="H6" s="23"/>
      <c r="I6" s="57" t="s">
        <v>213</v>
      </c>
      <c r="J6" s="25"/>
      <c r="K6" s="23"/>
      <c r="O6" s="230"/>
      <c r="Q6" s="231"/>
    </row>
    <row r="7" spans="1:17" ht="18" customHeight="1">
      <c r="A7" s="234" t="str">
        <f>'Sch-1'!A7</f>
        <v>Bidder as Individual Firm</v>
      </c>
      <c r="B7" s="234"/>
      <c r="C7" s="234"/>
      <c r="E7" s="479"/>
      <c r="F7" s="479"/>
      <c r="I7" s="56" t="s">
        <v>215</v>
      </c>
      <c r="J7" s="25"/>
      <c r="K7" s="23"/>
      <c r="O7" s="230"/>
      <c r="Q7" s="231"/>
    </row>
    <row r="8" spans="1:17">
      <c r="A8" s="22" t="s">
        <v>214</v>
      </c>
      <c r="B8" s="22"/>
      <c r="C8" s="22"/>
      <c r="D8" s="479" t="str">
        <f>IF('Sch-1'!C8=0, "", 'Sch-1'!C8)</f>
        <v/>
      </c>
      <c r="I8" s="56" t="s">
        <v>217</v>
      </c>
      <c r="J8" s="25"/>
      <c r="K8" s="23"/>
      <c r="O8" s="230"/>
      <c r="Q8" s="231"/>
    </row>
    <row r="9" spans="1:17">
      <c r="A9" s="22" t="s">
        <v>216</v>
      </c>
      <c r="B9" s="22"/>
      <c r="C9" s="22"/>
      <c r="D9" s="479" t="str">
        <f>IF('Sch-1'!C9=0, "", 'Sch-1'!C9)</f>
        <v/>
      </c>
      <c r="I9" s="56" t="s">
        <v>218</v>
      </c>
      <c r="J9" s="25"/>
      <c r="K9" s="23"/>
      <c r="O9" s="230"/>
      <c r="Q9" s="231"/>
    </row>
    <row r="10" spans="1:17">
      <c r="A10" s="23"/>
      <c r="B10" s="23"/>
      <c r="C10" s="23"/>
      <c r="D10" s="600" t="str">
        <f>IF('Sch-1'!C10=0, "", 'Sch-1'!C10)</f>
        <v/>
      </c>
      <c r="E10" s="600"/>
      <c r="F10" s="600"/>
      <c r="I10" s="56" t="s">
        <v>219</v>
      </c>
      <c r="J10" s="25"/>
      <c r="K10" s="23"/>
    </row>
    <row r="11" spans="1:17">
      <c r="A11" s="23"/>
      <c r="B11" s="23"/>
      <c r="C11" s="23"/>
      <c r="D11" s="600" t="str">
        <f>IF('Sch-1'!C11=0, "", 'Sch-1'!C11)</f>
        <v/>
      </c>
      <c r="E11" s="600"/>
      <c r="F11" s="600"/>
      <c r="I11" s="56" t="s">
        <v>220</v>
      </c>
      <c r="J11" s="25"/>
      <c r="K11" s="23"/>
    </row>
    <row r="12" spans="1:17" ht="18" customHeight="1">
      <c r="A12" s="23"/>
      <c r="B12" s="23"/>
      <c r="C12" s="23"/>
      <c r="D12" s="23"/>
      <c r="E12" s="23"/>
      <c r="F12" s="24"/>
      <c r="G12" s="24"/>
      <c r="H12" s="24"/>
      <c r="I12" s="61"/>
      <c r="J12" s="25"/>
      <c r="K12" s="23"/>
    </row>
    <row r="13" spans="1:17" ht="18" customHeight="1" thickBot="1">
      <c r="A13" s="622" t="s">
        <v>459</v>
      </c>
      <c r="B13" s="622"/>
      <c r="C13" s="622"/>
      <c r="D13" s="622"/>
      <c r="E13" s="622"/>
      <c r="F13" s="622"/>
      <c r="G13" s="22"/>
      <c r="H13" s="22"/>
      <c r="I13" s="22"/>
      <c r="J13" s="78" t="s">
        <v>189</v>
      </c>
    </row>
    <row r="14" spans="1:17" ht="74.25" customHeight="1">
      <c r="A14" s="507" t="s">
        <v>190</v>
      </c>
      <c r="B14" s="507" t="s">
        <v>411</v>
      </c>
      <c r="C14" s="507" t="s">
        <v>412</v>
      </c>
      <c r="D14" s="482" t="s">
        <v>422</v>
      </c>
      <c r="E14" s="507" t="s">
        <v>413</v>
      </c>
      <c r="F14" s="507" t="s">
        <v>212</v>
      </c>
      <c r="G14" s="499" t="s">
        <v>188</v>
      </c>
      <c r="H14" s="499" t="s">
        <v>191</v>
      </c>
      <c r="I14" s="507" t="s">
        <v>430</v>
      </c>
      <c r="J14" s="507" t="s">
        <v>431</v>
      </c>
      <c r="K14" s="204"/>
      <c r="P14" s="209"/>
      <c r="Q14" s="209"/>
    </row>
    <row r="15" spans="1:17" ht="18" customHeight="1">
      <c r="A15" s="236">
        <v>1</v>
      </c>
      <c r="B15" s="236">
        <v>2</v>
      </c>
      <c r="C15" s="236">
        <v>3</v>
      </c>
      <c r="D15" s="236">
        <v>4</v>
      </c>
      <c r="E15" s="236">
        <v>5</v>
      </c>
      <c r="F15" s="315">
        <v>6</v>
      </c>
      <c r="G15" s="236">
        <v>7</v>
      </c>
      <c r="H15" s="236">
        <v>8</v>
      </c>
      <c r="I15" s="236">
        <v>9</v>
      </c>
      <c r="J15" s="236" t="s">
        <v>457</v>
      </c>
      <c r="K15" s="140"/>
      <c r="L15" s="73">
        <f>Discount!O20</f>
        <v>0</v>
      </c>
      <c r="P15" s="208"/>
      <c r="Q15" s="208"/>
    </row>
    <row r="16" spans="1:17" ht="59.25" customHeight="1">
      <c r="A16" s="508">
        <v>1</v>
      </c>
      <c r="B16" s="530">
        <v>7000037708</v>
      </c>
      <c r="C16" s="530">
        <v>10</v>
      </c>
      <c r="D16" s="530" t="s">
        <v>479</v>
      </c>
      <c r="E16" s="530">
        <v>1000082243</v>
      </c>
      <c r="F16" s="532" t="s">
        <v>490</v>
      </c>
      <c r="G16" s="532" t="s">
        <v>418</v>
      </c>
      <c r="H16" s="532">
        <v>1</v>
      </c>
      <c r="I16" s="509"/>
      <c r="J16" s="512">
        <f t="shared" ref="J16" si="0">IF(I16=0, 0, IF(ISERROR(H16*I16), I16, H16*I16))</f>
        <v>0</v>
      </c>
      <c r="K16" s="140"/>
      <c r="P16" s="208"/>
      <c r="Q16" s="208"/>
    </row>
    <row r="17" spans="1:17" ht="97.5" hidden="1" customHeight="1">
      <c r="A17" s="508">
        <v>2</v>
      </c>
      <c r="B17" s="508"/>
      <c r="C17" s="508"/>
      <c r="D17" s="508"/>
      <c r="E17" s="508"/>
      <c r="F17" s="513"/>
      <c r="G17" s="510"/>
      <c r="H17" s="511"/>
      <c r="I17" s="509"/>
      <c r="J17" s="512"/>
      <c r="K17" s="140"/>
      <c r="N17" s="312" t="s">
        <v>453</v>
      </c>
      <c r="P17" s="208"/>
      <c r="Q17" s="208"/>
    </row>
    <row r="18" spans="1:17" ht="121.5" hidden="1" customHeight="1">
      <c r="A18" s="508">
        <v>3</v>
      </c>
      <c r="B18" s="508"/>
      <c r="C18" s="508"/>
      <c r="D18" s="508"/>
      <c r="E18" s="508"/>
      <c r="F18" s="513"/>
      <c r="G18" s="510"/>
      <c r="H18" s="511"/>
      <c r="I18" s="509"/>
      <c r="J18" s="512"/>
      <c r="K18" s="140"/>
      <c r="N18" s="312" t="s">
        <v>454</v>
      </c>
      <c r="P18" s="208"/>
      <c r="Q18" s="208"/>
    </row>
    <row r="19" spans="1:17" ht="24" customHeight="1">
      <c r="A19" s="279"/>
      <c r="B19" s="279"/>
      <c r="C19" s="279"/>
      <c r="D19" s="279"/>
      <c r="E19" s="279"/>
      <c r="F19" s="619" t="s">
        <v>449</v>
      </c>
      <c r="G19" s="620"/>
      <c r="H19" s="620"/>
      <c r="I19" s="621"/>
      <c r="J19" s="465">
        <f>J16</f>
        <v>0</v>
      </c>
      <c r="P19" s="210"/>
      <c r="Q19" s="211"/>
    </row>
    <row r="20" spans="1:17" ht="27.95" customHeight="1">
      <c r="A20" s="324"/>
      <c r="B20" s="324"/>
      <c r="C20" s="324"/>
      <c r="D20" s="324"/>
      <c r="E20" s="324"/>
      <c r="F20" s="325"/>
      <c r="G20" s="326"/>
      <c r="H20" s="327"/>
      <c r="I20" s="328"/>
      <c r="J20" s="329"/>
      <c r="P20" s="210"/>
      <c r="Q20" s="211"/>
    </row>
    <row r="21" spans="1:17" ht="13.5" customHeight="1">
      <c r="A21" s="285"/>
      <c r="B21" s="285"/>
      <c r="C21" s="285"/>
      <c r="D21" s="285"/>
      <c r="E21" s="285"/>
      <c r="F21" s="244"/>
      <c r="H21" s="242"/>
      <c r="I21" s="243"/>
      <c r="J21" s="243"/>
    </row>
    <row r="22" spans="1:17" ht="33.6" customHeight="1">
      <c r="A22" s="84" t="s">
        <v>223</v>
      </c>
      <c r="B22" s="245" t="str">
        <f>IF('Sch-1'!B27=0,"", 'Sch-1'!B27)</f>
        <v/>
      </c>
      <c r="C22" s="84"/>
      <c r="D22" s="84"/>
      <c r="E22" s="84"/>
      <c r="G22" s="454"/>
      <c r="H22" s="322"/>
      <c r="I22" s="86" t="s">
        <v>226</v>
      </c>
      <c r="J22" s="88" t="str">
        <f>IF('Sch-1'!N27=0,"",'Sch-1'!N27)</f>
        <v/>
      </c>
      <c r="P22" s="230"/>
      <c r="Q22" s="286"/>
    </row>
    <row r="23" spans="1:17" ht="33.6" customHeight="1">
      <c r="A23" s="84" t="s">
        <v>224</v>
      </c>
      <c r="B23" s="245" t="str">
        <f>IF('Sch-1'!B28=0,"", 'Sch-1'!B28)</f>
        <v/>
      </c>
      <c r="C23" s="84"/>
      <c r="D23" s="84"/>
      <c r="E23" s="84"/>
      <c r="G23" s="91"/>
      <c r="H23" s="322"/>
      <c r="I23" s="86" t="s">
        <v>227</v>
      </c>
      <c r="J23" s="88" t="str">
        <f>IF('Sch-1'!N28=0,"",'Sch-1'!N28)</f>
        <v/>
      </c>
    </row>
    <row r="24" spans="1:17" ht="17.25" customHeight="1">
      <c r="A24" s="81"/>
      <c r="B24" s="81"/>
      <c r="C24" s="81"/>
      <c r="D24" s="81"/>
      <c r="E24" s="81"/>
      <c r="F24" s="80"/>
      <c r="G24" s="25"/>
      <c r="H24" s="81"/>
    </row>
    <row r="25" spans="1:17" ht="6" customHeight="1">
      <c r="A25" s="81"/>
      <c r="B25" s="81"/>
      <c r="C25" s="81"/>
      <c r="D25" s="81"/>
      <c r="E25" s="81"/>
      <c r="F25" s="80"/>
      <c r="G25" s="25"/>
      <c r="H25" s="81"/>
      <c r="I25" s="86"/>
      <c r="J25" s="87"/>
    </row>
    <row r="26" spans="1:17" ht="2.25" customHeight="1">
      <c r="A26" s="81"/>
      <c r="B26" s="81"/>
      <c r="C26" s="81"/>
      <c r="D26" s="81"/>
      <c r="E26" s="81"/>
      <c r="F26" s="617"/>
      <c r="G26" s="618"/>
      <c r="H26" s="618"/>
      <c r="I26" s="618"/>
      <c r="J26" s="618"/>
    </row>
  </sheetData>
  <sheetProtection algorithmName="SHA-512" hashValue="C3AdGRFO0BcHc0WBNWI9APA2G34s97Nc+D7HcADpzwpR9m2SagGu03VajC2suBhV6iINBC9fT94T1LwGqQbIMw==" saltValue="IxFVEf3izUJvwhpyjs2bDw==" spinCount="100000" sheet="1" formatColumns="0" formatRows="0" selectLockedCells="1"/>
  <customSheetViews>
    <customSheetView guid="{6167D39F-8E2F-4CD1-888C-E1DCB300434D}" scale="80" showPageBreaks="1" showGridLines="0" fitToPage="1" printArea="1" hiddenColumns="1" view="pageBreakPreview">
      <selection activeCell="G18" sqref="G18"/>
      <colBreaks count="1" manualBreakCount="1">
        <brk id="11" max="1048575" man="1"/>
      </colBreaks>
      <pageMargins left="0.51181102362204722" right="0.26" top="0.54" bottom="0.61" header="0.25" footer="0.43"/>
      <printOptions horizontalCentered="1"/>
      <pageSetup paperSize="9" scale="67" orientation="landscape" r:id="rId1"/>
      <headerFooter alignWithMargins="0">
        <oddFooter>&amp;R&amp;"Book Antiqua,Bold"&amp;10Schedule-2/ Page &amp;P of &amp;N</oddFooter>
      </headerFooter>
    </customSheetView>
    <customSheetView guid="{483DCDBB-D1CA-4B11-85F4-FA65A96DCE2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8" orientation="landscape" r:id="rId2"/>
      <headerFooter alignWithMargins="0">
        <oddFooter>&amp;R&amp;"Book Antiqua,Bold"&amp;10Schedule-2/ Page &amp;P of &amp;N</oddFooter>
      </headerFooter>
    </customSheetView>
    <customSheetView guid="{FA8C7114-2E15-4727-B4B0-927BCE12D1A6}" showPageBreaks="1" showGridLines="0" fitToPage="1" printArea="1" hiddenColumns="1" view="pageBreakPreview" topLeftCell="A16">
      <selection activeCell="J20" sqref="J20"/>
      <colBreaks count="1" manualBreakCount="1">
        <brk id="11" max="1048575" man="1"/>
      </colBreaks>
      <pageMargins left="0.51181102362204722" right="0.26" top="0.54" bottom="0.61" header="0.25" footer="0.43"/>
      <printOptions horizontalCentered="1"/>
      <pageSetup paperSize="9" scale="49" orientation="landscape" r:id="rId3"/>
      <headerFooter alignWithMargins="0">
        <oddFooter>&amp;R&amp;"Book Antiqua,Bold"&amp;10Schedule-2/ Page &amp;P of &amp;N</oddFooter>
      </headerFooter>
    </customSheetView>
    <customSheetView guid="{5C772B04-11E1-4A74-9F43-9A74EF38E5E2}" showPageBreaks="1" showGridLines="0" fitToPage="1" printArea="1" hiddenColumns="1" view="pageBreakPreview" topLeftCell="A13">
      <selection activeCell="J19" sqref="J19"/>
      <colBreaks count="1" manualBreakCount="1">
        <brk id="11" max="1048575" man="1"/>
      </colBreaks>
      <pageMargins left="0.51181102362204722" right="0.26" top="0.54" bottom="0.61" header="0.25" footer="0.43"/>
      <printOptions horizontalCentered="1"/>
      <pageSetup paperSize="9" scale="70" orientation="landscape" r:id="rId4"/>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5"/>
      <headerFooter alignWithMargins="0">
        <oddFooter>&amp;R&amp;"Book Antiqua,Bold"&amp;10Schedule-2/ Page &amp;P of &amp;N</oddFooter>
      </headerFooter>
    </customSheetView>
    <customSheetView guid="{D545044E-B7FF-408B-A291-2187C526EC3D}"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6"/>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7"/>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8"/>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9"/>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0"/>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1"/>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12"/>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13"/>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4"/>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5"/>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6"/>
      <headerFooter alignWithMargins="0">
        <oddFooter>&amp;R&amp;"Book Antiqua,Bold"&amp;10Schedule-2/ 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7"/>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9"/>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0"/>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1"/>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2"/>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3"/>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24"/>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25"/>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26"/>
      <headerFooter alignWithMargins="0">
        <oddFooter>&amp;R&amp;"Book Antiqua,Bold"&amp;10Schedule-2/ Page &amp;P of &amp;N</oddFooter>
      </headerFooter>
    </customSheetView>
    <customSheetView guid="{2AB34651-5913-42F9-BF39-AE938578D1AF}" scale="80" showPageBreaks="1" showGridLines="0" fitToPage="1" printArea="1" hiddenColumns="1" view="pageBreakPreview">
      <selection activeCell="G18" sqref="G18"/>
      <colBreaks count="1" manualBreakCount="1">
        <brk id="11" max="1048575" man="1"/>
      </colBreaks>
      <pageMargins left="0.51181102362204722" right="0.26" top="0.54" bottom="0.61" header="0.25" footer="0.43"/>
      <printOptions horizontalCentered="1"/>
      <pageSetup paperSize="9" scale="67" orientation="landscape" r:id="rId27"/>
      <headerFooter alignWithMargins="0">
        <oddFooter>&amp;R&amp;"Book Antiqua,Bold"&amp;10Schedule-2/ Page &amp;P of &amp;N</oddFooter>
      </headerFooter>
    </customSheetView>
  </customSheetViews>
  <mergeCells count="7">
    <mergeCell ref="F26:J26"/>
    <mergeCell ref="A3:J3"/>
    <mergeCell ref="A4:J4"/>
    <mergeCell ref="D10:F10"/>
    <mergeCell ref="D11:F11"/>
    <mergeCell ref="F19:I19"/>
    <mergeCell ref="A13:F13"/>
  </mergeCells>
  <phoneticPr fontId="3" type="noConversion"/>
  <dataValidations count="1">
    <dataValidation operator="greaterThan" allowBlank="1" showInputMessage="1" showErrorMessage="1" sqref="I16:I18" xr:uid="{00000000-0002-0000-0500-000000000000}"/>
  </dataValidations>
  <printOptions horizontalCentered="1"/>
  <pageMargins left="0.51181102362204722" right="0.26" top="0.54" bottom="0.61" header="0.25" footer="0.43"/>
  <pageSetup paperSize="9" scale="74" orientation="landscape" r:id="rId28"/>
  <headerFooter alignWithMargins="0">
    <oddFooter>&amp;R&amp;"Book Antiqua,Bold"&amp;10Schedule-2/ Page &amp;P of &amp;N</oddFooter>
  </headerFooter>
  <colBreaks count="1" manualBreakCount="1">
    <brk id="10" max="1048575" man="1"/>
  </colBreaks>
  <drawing r:id="rId2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theme="1"/>
  </sheetPr>
  <dimension ref="A1:AA24"/>
  <sheetViews>
    <sheetView zoomScaleNormal="100" zoomScaleSheetLayoutView="100" workbookViewId="0">
      <selection activeCell="I3" sqref="I3"/>
    </sheetView>
  </sheetViews>
  <sheetFormatPr defaultColWidth="9" defaultRowHeight="16.5"/>
  <cols>
    <col min="1" max="1" width="10.625" style="242" customWidth="1"/>
    <col min="2" max="2" width="33" style="83" customWidth="1"/>
    <col min="3" max="3" width="11.75" style="83" customWidth="1"/>
    <col min="4" max="4" width="7.625" style="82" customWidth="1"/>
    <col min="5" max="5" width="8.625" style="82" customWidth="1"/>
    <col min="6" max="6" width="14.5" style="82" customWidth="1"/>
    <col min="7" max="7" width="19.125" style="82" customWidth="1"/>
    <col min="8" max="8" width="11.125" style="25" customWidth="1"/>
    <col min="9" max="11" width="9" style="73"/>
    <col min="12" max="12" width="9" style="216"/>
    <col min="13" max="14" width="17.625" style="216" customWidth="1"/>
    <col min="15" max="27" width="9" style="216"/>
    <col min="28" max="16384" width="9" style="73"/>
  </cols>
  <sheetData>
    <row r="1" spans="1:14" ht="18" customHeight="1">
      <c r="A1" s="74" t="str">
        <f>Cover!B3</f>
        <v>Specification No.: CC/NT/W-MISC/DOM/A06/26/08429</v>
      </c>
      <c r="B1" s="75"/>
      <c r="C1" s="75"/>
      <c r="D1" s="76"/>
      <c r="E1" s="76"/>
      <c r="F1" s="77"/>
      <c r="G1" s="78" t="s">
        <v>248</v>
      </c>
    </row>
    <row r="2" spans="1:14" ht="18" customHeight="1">
      <c r="A2" s="60"/>
      <c r="B2" s="80"/>
      <c r="C2" s="80"/>
      <c r="D2" s="81"/>
      <c r="E2" s="81"/>
      <c r="F2" s="25"/>
      <c r="G2" s="25"/>
    </row>
    <row r="3" spans="1:14" ht="44.25" customHeight="1">
      <c r="A3" s="615" t="str">
        <f>Cover!$B$2</f>
        <v xml:space="preserve">Package P01 for Development of Pole Structures for 765 kV D/C Transmission Lines.
</v>
      </c>
      <c r="B3" s="615"/>
      <c r="C3" s="615"/>
      <c r="D3" s="615"/>
      <c r="E3" s="615"/>
      <c r="F3" s="615"/>
      <c r="G3" s="615"/>
      <c r="L3" s="230"/>
      <c r="N3" s="231"/>
    </row>
    <row r="4" spans="1:14" ht="21.95" customHeight="1">
      <c r="A4" s="602" t="s">
        <v>243</v>
      </c>
      <c r="B4" s="602"/>
      <c r="C4" s="602"/>
      <c r="D4" s="602"/>
      <c r="E4" s="602"/>
      <c r="F4" s="602"/>
      <c r="G4" s="602"/>
      <c r="H4" s="274"/>
      <c r="L4" s="230"/>
      <c r="N4" s="231"/>
    </row>
    <row r="5" spans="1:14" ht="18" customHeight="1">
      <c r="A5" s="275"/>
      <c r="B5" s="233"/>
      <c r="C5" s="233"/>
      <c r="D5" s="232"/>
      <c r="E5" s="232"/>
      <c r="F5" s="232"/>
      <c r="G5" s="276"/>
      <c r="L5" s="230"/>
      <c r="N5" s="231"/>
    </row>
    <row r="6" spans="1:14" ht="18" customHeight="1">
      <c r="A6" s="22" t="str">
        <f>'Sch-1'!A6</f>
        <v>Bidder’s Name and Address</v>
      </c>
      <c r="B6" s="23"/>
      <c r="C6" s="23"/>
      <c r="D6" s="23"/>
      <c r="E6" s="23"/>
      <c r="F6" s="57" t="s">
        <v>213</v>
      </c>
      <c r="G6" s="25"/>
      <c r="H6" s="23"/>
      <c r="L6" s="230"/>
      <c r="N6" s="231"/>
    </row>
    <row r="7" spans="1:14" ht="18" customHeight="1">
      <c r="A7" s="234" t="str">
        <f>'Sch-1'!A7</f>
        <v>Bidder as Individual Firm</v>
      </c>
      <c r="F7" s="56" t="s">
        <v>215</v>
      </c>
      <c r="G7" s="25"/>
      <c r="H7" s="23"/>
      <c r="L7" s="230"/>
      <c r="N7" s="231"/>
    </row>
    <row r="8" spans="1:14" ht="18" customHeight="1">
      <c r="A8" s="22" t="s">
        <v>214</v>
      </c>
      <c r="B8" s="616" t="str">
        <f>IF('Sch-1'!C8=0, "", 'Sch-1'!C8)</f>
        <v/>
      </c>
      <c r="C8" s="616"/>
      <c r="D8" s="616"/>
      <c r="E8" s="616"/>
      <c r="F8" s="56" t="s">
        <v>217</v>
      </c>
      <c r="G8" s="25"/>
      <c r="H8" s="23"/>
      <c r="L8" s="230"/>
      <c r="N8" s="231"/>
    </row>
    <row r="9" spans="1:14" ht="18" customHeight="1">
      <c r="A9" s="22" t="s">
        <v>216</v>
      </c>
      <c r="B9" s="616" t="str">
        <f>IF('Sch-1'!C9=0, "", 'Sch-1'!C9)</f>
        <v/>
      </c>
      <c r="C9" s="616"/>
      <c r="D9" s="616"/>
      <c r="E9" s="616"/>
      <c r="F9" s="56" t="s">
        <v>218</v>
      </c>
      <c r="G9" s="25"/>
      <c r="H9" s="23"/>
      <c r="L9" s="230"/>
      <c r="N9" s="231"/>
    </row>
    <row r="10" spans="1:14" ht="18" customHeight="1">
      <c r="A10" s="23"/>
      <c r="B10" s="616" t="str">
        <f>IF('Sch-1'!C10=0, "", 'Sch-1'!C10)</f>
        <v/>
      </c>
      <c r="C10" s="616"/>
      <c r="D10" s="616"/>
      <c r="E10" s="616"/>
      <c r="F10" s="56" t="s">
        <v>219</v>
      </c>
      <c r="G10" s="25"/>
      <c r="H10" s="23"/>
    </row>
    <row r="11" spans="1:14" ht="18" customHeight="1">
      <c r="A11" s="23"/>
      <c r="B11" s="616" t="str">
        <f>IF('Sch-1'!C11=0, "", 'Sch-1'!C11)</f>
        <v/>
      </c>
      <c r="C11" s="616"/>
      <c r="D11" s="616"/>
      <c r="E11" s="616"/>
      <c r="F11" s="56" t="s">
        <v>220</v>
      </c>
      <c r="G11" s="25"/>
      <c r="H11" s="23"/>
    </row>
    <row r="12" spans="1:14" ht="18" customHeight="1">
      <c r="A12" s="23"/>
      <c r="B12" s="24"/>
      <c r="C12" s="24"/>
      <c r="D12" s="24"/>
      <c r="E12" s="24"/>
      <c r="F12" s="61"/>
      <c r="G12" s="25"/>
      <c r="H12" s="23"/>
    </row>
    <row r="13" spans="1:14" ht="18" customHeight="1">
      <c r="A13" s="23"/>
      <c r="B13" s="22"/>
      <c r="C13" s="22"/>
      <c r="D13" s="22"/>
      <c r="E13" s="22"/>
      <c r="F13" s="22"/>
      <c r="G13" s="78" t="s">
        <v>189</v>
      </c>
    </row>
    <row r="14" spans="1:14" ht="43.5" customHeight="1">
      <c r="A14" s="95" t="s">
        <v>190</v>
      </c>
      <c r="B14" s="95" t="s">
        <v>212</v>
      </c>
      <c r="C14" s="95" t="s">
        <v>167</v>
      </c>
      <c r="D14" s="236" t="s">
        <v>188</v>
      </c>
      <c r="E14" s="236" t="s">
        <v>191</v>
      </c>
      <c r="F14" s="95" t="s">
        <v>169</v>
      </c>
      <c r="G14" s="95" t="s">
        <v>193</v>
      </c>
      <c r="H14" s="204"/>
      <c r="M14" s="209"/>
      <c r="N14" s="209"/>
    </row>
    <row r="15" spans="1:14" ht="18" customHeight="1">
      <c r="A15" s="236">
        <v>1</v>
      </c>
      <c r="B15" s="236">
        <v>2</v>
      </c>
      <c r="C15" s="236">
        <v>3</v>
      </c>
      <c r="D15" s="236">
        <v>4</v>
      </c>
      <c r="E15" s="236">
        <v>5</v>
      </c>
      <c r="F15" s="236">
        <v>6</v>
      </c>
      <c r="G15" s="236" t="s">
        <v>168</v>
      </c>
      <c r="H15" s="140"/>
      <c r="M15" s="208"/>
      <c r="N15" s="208"/>
    </row>
    <row r="16" spans="1:14" ht="50.1" customHeight="1">
      <c r="A16" s="277" t="e">
        <f>'Sch-2'!#REF!</f>
        <v>#REF!</v>
      </c>
      <c r="B16" s="277" t="e">
        <f>'Sch-2'!#REF!</f>
        <v>#REF!</v>
      </c>
      <c r="C16" s="356" t="e">
        <f>'Sch-2'!#REF!</f>
        <v>#REF!</v>
      </c>
      <c r="D16" s="277" t="e">
        <f>'Sch-2'!#REF!</f>
        <v>#REF!</v>
      </c>
      <c r="E16" s="355" t="e">
        <f>'Sch-2'!#REF!</f>
        <v>#REF!</v>
      </c>
      <c r="F16" s="278" t="e">
        <f>'Sch-2'!#REF!</f>
        <v>#REF!</v>
      </c>
      <c r="G16" s="331" t="e">
        <f>IF(F16=0, "Included", IF(ISERROR(E16*F16), F16, E16*F16))</f>
        <v>#REF!</v>
      </c>
      <c r="M16" s="210"/>
      <c r="N16" s="210"/>
    </row>
    <row r="17" spans="1:14" ht="27.95" customHeight="1">
      <c r="A17" s="277">
        <f>'Sch-2'!A19</f>
        <v>0</v>
      </c>
      <c r="B17" s="280" t="s">
        <v>247</v>
      </c>
      <c r="C17" s="280"/>
      <c r="D17" s="281"/>
      <c r="E17" s="282"/>
      <c r="F17" s="283"/>
      <c r="G17" s="284" t="e">
        <f>ROUND(SUM(G16:G16),0)</f>
        <v>#REF!</v>
      </c>
      <c r="M17" s="210"/>
      <c r="N17" s="211"/>
    </row>
    <row r="18" spans="1:14" ht="27.95" customHeight="1">
      <c r="A18" s="324"/>
      <c r="B18" s="325"/>
      <c r="C18" s="325"/>
      <c r="D18" s="326"/>
      <c r="E18" s="327"/>
      <c r="F18" s="328"/>
      <c r="G18" s="329"/>
      <c r="M18" s="210"/>
      <c r="N18" s="211"/>
    </row>
    <row r="19" spans="1:14" ht="27.75" customHeight="1">
      <c r="A19" s="285"/>
      <c r="B19" s="244"/>
      <c r="C19" s="244"/>
      <c r="E19" s="242"/>
      <c r="F19" s="243"/>
      <c r="G19" s="243"/>
    </row>
    <row r="20" spans="1:14" ht="33.6" customHeight="1">
      <c r="A20" s="84" t="s">
        <v>223</v>
      </c>
      <c r="B20" s="245" t="str">
        <f>IF('Sch-1'!B27=0,"", 'Sch-1'!B27)</f>
        <v/>
      </c>
      <c r="C20" s="245"/>
      <c r="D20" s="85"/>
      <c r="E20" s="81"/>
      <c r="F20" s="86" t="s">
        <v>225</v>
      </c>
      <c r="G20" s="87"/>
      <c r="M20" s="230"/>
      <c r="N20" s="286"/>
    </row>
    <row r="21" spans="1:14" ht="33.6" customHeight="1">
      <c r="A21" s="84" t="s">
        <v>224</v>
      </c>
      <c r="B21" s="245" t="str">
        <f>IF('Sch-1'!B28=0,"", 'Sch-1'!B28)</f>
        <v/>
      </c>
      <c r="C21" s="245"/>
      <c r="D21" s="25"/>
      <c r="E21" s="81"/>
      <c r="F21" s="86" t="s">
        <v>226</v>
      </c>
      <c r="G21" s="88" t="str">
        <f>IF('Sch-1'!N27=0,"",'Sch-1'!N27)</f>
        <v/>
      </c>
    </row>
    <row r="22" spans="1:14" ht="33.6" customHeight="1">
      <c r="A22" s="81"/>
      <c r="B22" s="80"/>
      <c r="C22" s="80"/>
      <c r="D22" s="25"/>
      <c r="E22" s="81"/>
      <c r="F22" s="86" t="s">
        <v>227</v>
      </c>
      <c r="G22" s="88" t="str">
        <f>IF('Sch-1'!N28=0,"",'Sch-1'!N28)</f>
        <v/>
      </c>
    </row>
    <row r="23" spans="1:14" ht="33.6" customHeight="1">
      <c r="A23" s="81"/>
      <c r="B23" s="80"/>
      <c r="C23" s="80"/>
      <c r="D23" s="25"/>
      <c r="E23" s="81"/>
      <c r="F23" s="86" t="s">
        <v>228</v>
      </c>
      <c r="G23" s="87"/>
    </row>
    <row r="24" spans="1:14">
      <c r="A24" s="81"/>
      <c r="B24" s="617"/>
      <c r="C24" s="617"/>
      <c r="D24" s="618"/>
      <c r="E24" s="618"/>
      <c r="F24" s="618"/>
      <c r="G24" s="618"/>
    </row>
  </sheetData>
  <sheetProtection password="E848" sheet="1" objects="1" scenarios="1" selectLockedCells="1" selectUnlockedCells="1"/>
  <customSheetViews>
    <customSheetView guid="{6167D39F-8E2F-4CD1-888C-E1DCB300434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483DCDBB-D1CA-4B11-85F4-FA65A96DCE2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5C772B04-11E1-4A74-9F43-9A74EF38E5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 guid="{2AB34651-5913-42F9-BF39-AE938578D1AF}"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1" type="noConversion"/>
  <printOptions horizontalCentered="1"/>
  <pageMargins left="0.51181102362204722" right="0.26" top="0.54" bottom="0.61" header="0.25" footer="0.43"/>
  <pageSetup paperSize="9" orientation="portrait" horizontalDpi="300" verticalDpi="300" r:id="rId27"/>
  <headerFooter alignWithMargins="0">
    <oddFooter>&amp;R&amp;"Book Antiqua,Bold"&amp;10Schedule-2/ Page &amp;P of &amp;N</oddFooter>
  </headerFooter>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sheetPr>
  <dimension ref="A1:AA27"/>
  <sheetViews>
    <sheetView showGridLines="0" view="pageBreakPreview" zoomScaleNormal="100" zoomScaleSheetLayoutView="100" workbookViewId="0">
      <selection activeCell="O20" sqref="O20"/>
    </sheetView>
  </sheetViews>
  <sheetFormatPr defaultColWidth="9" defaultRowHeight="16.5"/>
  <cols>
    <col min="1" max="1" width="6.25" style="82" customWidth="1"/>
    <col min="2" max="2" width="10.875" style="83" customWidth="1"/>
    <col min="3" max="3" width="10.625" style="83" customWidth="1"/>
    <col min="4" max="4" width="12" style="83" customWidth="1"/>
    <col min="5" max="5" width="10" style="83" customWidth="1"/>
    <col min="6" max="6" width="26" style="83" customWidth="1"/>
    <col min="7" max="8" width="11.75" style="83" customWidth="1"/>
    <col min="9" max="9" width="15" style="83" customWidth="1"/>
    <col min="10" max="10" width="13.375" style="83" customWidth="1"/>
    <col min="11" max="11" width="18" style="83" customWidth="1"/>
    <col min="12" max="12" width="34.25" style="83" customWidth="1"/>
    <col min="13" max="13" width="7.625" style="82" customWidth="1"/>
    <col min="14" max="14" width="8.625" style="82" customWidth="1"/>
    <col min="15" max="15" width="14.5" style="82" customWidth="1"/>
    <col min="16" max="16" width="19.125" style="82" customWidth="1"/>
    <col min="17" max="17" width="9" style="25" hidden="1" customWidth="1"/>
    <col min="18" max="20" width="9" style="73" hidden="1" customWidth="1"/>
    <col min="21" max="21" width="9" style="216" hidden="1" customWidth="1"/>
    <col min="22" max="23" width="17.625" style="216" hidden="1" customWidth="1"/>
    <col min="24" max="26" width="9" style="216" hidden="1" customWidth="1"/>
    <col min="27" max="27" width="9" style="73" hidden="1" customWidth="1"/>
    <col min="28" max="28" width="9" style="73" customWidth="1"/>
    <col min="29" max="16384" width="9" style="73"/>
  </cols>
  <sheetData>
    <row r="1" spans="1:26" ht="18" customHeight="1">
      <c r="A1" s="74" t="str">
        <f>Cover!B3</f>
        <v>Specification No.: CC/NT/W-MISC/DOM/A06/26/08429</v>
      </c>
      <c r="B1" s="75"/>
      <c r="C1" s="75"/>
      <c r="D1" s="75"/>
      <c r="E1" s="75"/>
      <c r="F1" s="75"/>
      <c r="G1" s="75"/>
      <c r="H1" s="75"/>
      <c r="I1" s="75"/>
      <c r="J1" s="75"/>
      <c r="K1" s="75"/>
      <c r="L1" s="75"/>
      <c r="M1" s="76"/>
      <c r="N1" s="76"/>
      <c r="O1" s="77"/>
      <c r="P1" s="78" t="s">
        <v>249</v>
      </c>
    </row>
    <row r="2" spans="1:26" ht="18" customHeight="1">
      <c r="A2" s="60"/>
      <c r="B2" s="80"/>
      <c r="C2" s="80"/>
      <c r="D2" s="80"/>
      <c r="E2" s="80"/>
      <c r="F2" s="80"/>
      <c r="G2" s="80"/>
      <c r="H2" s="80"/>
      <c r="I2" s="80"/>
      <c r="J2" s="80"/>
      <c r="K2" s="80"/>
      <c r="L2" s="80"/>
      <c r="M2" s="81"/>
      <c r="N2" s="81"/>
      <c r="O2" s="25"/>
      <c r="P2" s="25"/>
    </row>
    <row r="3" spans="1:26" ht="29.25" customHeight="1">
      <c r="A3" s="615" t="str">
        <f>Cover!$B$2</f>
        <v xml:space="preserve">Package P01 for Development of Pole Structures for 765 kV D/C Transmission Lines.
</v>
      </c>
      <c r="B3" s="615"/>
      <c r="C3" s="615"/>
      <c r="D3" s="615"/>
      <c r="E3" s="615"/>
      <c r="F3" s="615"/>
      <c r="G3" s="615"/>
      <c r="H3" s="615"/>
      <c r="I3" s="615"/>
      <c r="J3" s="615"/>
      <c r="K3" s="615"/>
      <c r="L3" s="615"/>
      <c r="M3" s="615"/>
      <c r="N3" s="615"/>
      <c r="O3" s="615"/>
      <c r="P3" s="615"/>
      <c r="U3" s="230" t="s">
        <v>179</v>
      </c>
      <c r="W3" s="231"/>
    </row>
    <row r="4" spans="1:26" ht="21.95" customHeight="1">
      <c r="A4" s="602" t="s">
        <v>458</v>
      </c>
      <c r="B4" s="602"/>
      <c r="C4" s="602"/>
      <c r="D4" s="602"/>
      <c r="E4" s="602"/>
      <c r="F4" s="602"/>
      <c r="G4" s="602"/>
      <c r="H4" s="602"/>
      <c r="I4" s="602"/>
      <c r="J4" s="602"/>
      <c r="K4" s="602"/>
      <c r="L4" s="602"/>
      <c r="M4" s="602"/>
      <c r="N4" s="602"/>
      <c r="O4" s="602"/>
      <c r="P4" s="602"/>
      <c r="U4" s="230" t="s">
        <v>180</v>
      </c>
      <c r="W4" s="231"/>
    </row>
    <row r="5" spans="1:26" ht="18" customHeight="1">
      <c r="A5" s="232"/>
      <c r="B5" s="233"/>
      <c r="C5" s="233"/>
      <c r="D5" s="233"/>
      <c r="E5" s="233"/>
      <c r="F5" s="233"/>
      <c r="G5" s="233"/>
      <c r="H5" s="233"/>
      <c r="I5" s="233"/>
      <c r="J5" s="233"/>
      <c r="K5" s="233"/>
      <c r="L5" s="233"/>
      <c r="M5" s="232"/>
      <c r="N5" s="232"/>
      <c r="O5" s="232"/>
      <c r="P5" s="232"/>
      <c r="U5" s="230" t="s">
        <v>184</v>
      </c>
      <c r="W5" s="231"/>
    </row>
    <row r="6" spans="1:26" ht="18" customHeight="1">
      <c r="A6" s="22" t="str">
        <f>'Sch-1'!A6</f>
        <v>Bidder’s Name and Address</v>
      </c>
      <c r="B6" s="23"/>
      <c r="C6" s="23"/>
      <c r="D6" s="23"/>
      <c r="E6" s="23"/>
      <c r="F6" s="23"/>
      <c r="G6" s="23"/>
      <c r="H6" s="23"/>
      <c r="I6" s="23"/>
      <c r="J6" s="23"/>
      <c r="K6" s="23"/>
      <c r="L6" s="23"/>
      <c r="M6" s="23"/>
      <c r="N6" s="23"/>
      <c r="O6" s="57" t="s">
        <v>213</v>
      </c>
      <c r="P6" s="25"/>
      <c r="U6" s="230" t="s">
        <v>185</v>
      </c>
      <c r="W6" s="231"/>
    </row>
    <row r="7" spans="1:26" ht="18" customHeight="1">
      <c r="A7" s="234" t="str">
        <f>'Sch-1'!A7</f>
        <v>Bidder as Individual Firm</v>
      </c>
      <c r="O7" s="56" t="s">
        <v>215</v>
      </c>
      <c r="P7" s="25"/>
      <c r="U7" s="230" t="s">
        <v>181</v>
      </c>
      <c r="W7" s="231"/>
    </row>
    <row r="8" spans="1:26">
      <c r="A8" s="22" t="s">
        <v>214</v>
      </c>
      <c r="B8" s="600" t="str">
        <f>IF('Sch-1'!C8=0, "", 'Sch-1'!C8)</f>
        <v/>
      </c>
      <c r="C8" s="600"/>
      <c r="D8" s="600"/>
      <c r="E8" s="600"/>
      <c r="F8" s="600"/>
      <c r="G8" s="600"/>
      <c r="H8" s="600"/>
      <c r="I8" s="600"/>
      <c r="J8" s="600"/>
      <c r="K8" s="600"/>
      <c r="L8" s="600"/>
      <c r="M8" s="600"/>
      <c r="N8" s="600"/>
      <c r="O8" s="56" t="s">
        <v>217</v>
      </c>
      <c r="P8" s="25"/>
      <c r="U8" s="230" t="s">
        <v>182</v>
      </c>
      <c r="W8" s="231"/>
    </row>
    <row r="9" spans="1:26">
      <c r="A9" s="22" t="s">
        <v>216</v>
      </c>
      <c r="B9" s="600" t="str">
        <f>IF('Sch-1'!C9=0, "", 'Sch-1'!C9)</f>
        <v/>
      </c>
      <c r="C9" s="600"/>
      <c r="D9" s="600"/>
      <c r="E9" s="600"/>
      <c r="F9" s="600"/>
      <c r="G9" s="600"/>
      <c r="H9" s="600"/>
      <c r="I9" s="600"/>
      <c r="J9" s="600"/>
      <c r="K9" s="600"/>
      <c r="L9" s="600"/>
      <c r="M9" s="600"/>
      <c r="N9" s="600"/>
      <c r="O9" s="56" t="s">
        <v>218</v>
      </c>
      <c r="P9" s="25"/>
      <c r="U9" s="230" t="s">
        <v>183</v>
      </c>
      <c r="W9" s="231"/>
    </row>
    <row r="10" spans="1:26">
      <c r="A10" s="23"/>
      <c r="B10" s="600" t="str">
        <f>IF('Sch-1'!C10=0, "", 'Sch-1'!C10)</f>
        <v/>
      </c>
      <c r="C10" s="600"/>
      <c r="D10" s="600"/>
      <c r="E10" s="600"/>
      <c r="F10" s="600"/>
      <c r="G10" s="600"/>
      <c r="H10" s="600"/>
      <c r="I10" s="600"/>
      <c r="J10" s="600"/>
      <c r="K10" s="600"/>
      <c r="L10" s="600"/>
      <c r="M10" s="600"/>
      <c r="N10" s="600"/>
      <c r="O10" s="56" t="s">
        <v>219</v>
      </c>
      <c r="P10" s="25"/>
    </row>
    <row r="11" spans="1:26">
      <c r="A11" s="23"/>
      <c r="B11" s="600" t="str">
        <f>IF('Sch-1'!C11=0, "", 'Sch-1'!C11)</f>
        <v/>
      </c>
      <c r="C11" s="600"/>
      <c r="D11" s="600"/>
      <c r="E11" s="600"/>
      <c r="F11" s="600"/>
      <c r="G11" s="600"/>
      <c r="H11" s="600"/>
      <c r="I11" s="600"/>
      <c r="J11" s="600"/>
      <c r="K11" s="600"/>
      <c r="L11" s="600"/>
      <c r="M11" s="600"/>
      <c r="N11" s="600"/>
      <c r="O11" s="56" t="s">
        <v>220</v>
      </c>
      <c r="P11" s="25"/>
    </row>
    <row r="12" spans="1:26" ht="18" customHeight="1">
      <c r="A12" s="23"/>
      <c r="B12" s="24"/>
      <c r="C12" s="24"/>
      <c r="D12" s="24"/>
      <c r="E12" s="24"/>
      <c r="F12" s="24"/>
      <c r="G12" s="24"/>
      <c r="H12" s="24"/>
      <c r="I12" s="24"/>
      <c r="J12" s="24"/>
      <c r="K12" s="24"/>
      <c r="L12" s="24"/>
      <c r="M12" s="24"/>
      <c r="N12" s="24"/>
      <c r="O12" s="23"/>
      <c r="P12" s="25"/>
    </row>
    <row r="13" spans="1:26" ht="18" customHeight="1">
      <c r="A13" s="235"/>
      <c r="B13" s="235"/>
      <c r="C13" s="235"/>
      <c r="D13" s="235"/>
      <c r="E13" s="235"/>
      <c r="F13" s="235"/>
      <c r="G13" s="235"/>
      <c r="H13" s="235"/>
      <c r="I13" s="235"/>
      <c r="J13" s="235"/>
      <c r="K13" s="235"/>
      <c r="L13" s="235"/>
      <c r="M13" s="235"/>
      <c r="N13" s="235"/>
      <c r="O13" s="235"/>
      <c r="P13" s="235"/>
    </row>
    <row r="14" spans="1:26" ht="18.600000000000001" customHeight="1">
      <c r="A14" s="529" t="s">
        <v>460</v>
      </c>
      <c r="B14" s="22"/>
      <c r="C14" s="22"/>
      <c r="D14" s="22"/>
      <c r="E14" s="22"/>
      <c r="F14" s="22"/>
      <c r="G14" s="22"/>
      <c r="H14" s="22"/>
      <c r="I14" s="22"/>
      <c r="J14" s="22"/>
      <c r="K14" s="22"/>
      <c r="L14" s="22"/>
      <c r="M14" s="22"/>
      <c r="N14" s="22"/>
      <c r="O14" s="22"/>
      <c r="P14" s="78" t="s">
        <v>189</v>
      </c>
    </row>
    <row r="15" spans="1:26" ht="90">
      <c r="A15" s="533" t="s">
        <v>190</v>
      </c>
      <c r="B15" s="534" t="s">
        <v>411</v>
      </c>
      <c r="C15" s="534" t="s">
        <v>412</v>
      </c>
      <c r="D15" s="534" t="s">
        <v>464</v>
      </c>
      <c r="E15" s="534" t="s">
        <v>465</v>
      </c>
      <c r="F15" s="534" t="s">
        <v>422</v>
      </c>
      <c r="G15" s="533" t="s">
        <v>466</v>
      </c>
      <c r="H15" s="535" t="s">
        <v>467</v>
      </c>
      <c r="I15" s="536" t="s">
        <v>468</v>
      </c>
      <c r="J15" s="536" t="s">
        <v>469</v>
      </c>
      <c r="K15" s="536" t="s">
        <v>470</v>
      </c>
      <c r="L15" s="537" t="s">
        <v>194</v>
      </c>
      <c r="M15" s="538" t="s">
        <v>188</v>
      </c>
      <c r="N15" s="538" t="s">
        <v>471</v>
      </c>
      <c r="O15" s="537" t="s">
        <v>488</v>
      </c>
      <c r="P15" s="537" t="s">
        <v>489</v>
      </c>
      <c r="V15" s="209" t="s">
        <v>195</v>
      </c>
      <c r="W15" s="209" t="s">
        <v>230</v>
      </c>
    </row>
    <row r="16" spans="1:26" s="237" customFormat="1">
      <c r="A16" s="236">
        <v>1</v>
      </c>
      <c r="B16" s="236">
        <v>2</v>
      </c>
      <c r="C16" s="236">
        <v>3</v>
      </c>
      <c r="D16" s="236">
        <v>4</v>
      </c>
      <c r="E16" s="236">
        <v>5</v>
      </c>
      <c r="F16" s="236">
        <v>6</v>
      </c>
      <c r="G16" s="236">
        <v>7</v>
      </c>
      <c r="H16" s="236">
        <v>8</v>
      </c>
      <c r="I16" s="236">
        <v>9</v>
      </c>
      <c r="J16" s="236">
        <v>10</v>
      </c>
      <c r="K16" s="236">
        <v>11</v>
      </c>
      <c r="L16" s="236">
        <v>12</v>
      </c>
      <c r="M16" s="236">
        <v>13</v>
      </c>
      <c r="N16" s="236">
        <v>14</v>
      </c>
      <c r="O16" s="236">
        <v>15</v>
      </c>
      <c r="P16" s="236">
        <v>16</v>
      </c>
      <c r="Q16" s="25"/>
      <c r="U16" s="216"/>
      <c r="V16" s="208">
        <v>5</v>
      </c>
      <c r="W16" s="208" t="s">
        <v>222</v>
      </c>
      <c r="X16" s="216"/>
      <c r="Y16" s="216"/>
      <c r="Z16" s="216"/>
    </row>
    <row r="17" spans="1:26" s="237" customFormat="1" ht="49.5">
      <c r="A17" s="236">
        <v>1</v>
      </c>
      <c r="B17" s="542">
        <v>7000037708</v>
      </c>
      <c r="C17" s="542">
        <v>20</v>
      </c>
      <c r="D17" s="542">
        <v>20</v>
      </c>
      <c r="E17" s="542">
        <v>10</v>
      </c>
      <c r="F17" s="546" t="s">
        <v>480</v>
      </c>
      <c r="G17" s="542">
        <v>100059332</v>
      </c>
      <c r="H17" s="542">
        <v>998112</v>
      </c>
      <c r="I17" s="543"/>
      <c r="J17" s="236">
        <v>18</v>
      </c>
      <c r="K17" s="544"/>
      <c r="L17" s="546" t="s">
        <v>484</v>
      </c>
      <c r="M17" s="542" t="s">
        <v>418</v>
      </c>
      <c r="N17" s="542">
        <v>1</v>
      </c>
      <c r="O17" s="543"/>
      <c r="P17" s="545">
        <f>IF(O17=0, 0, IF(ISERROR(N17*O17), O17, N17*O17))</f>
        <v>0</v>
      </c>
      <c r="Q17" s="315">
        <f>IF(K17="", P17*J17%, P17*K17)</f>
        <v>0</v>
      </c>
      <c r="U17" s="216"/>
      <c r="V17" s="208"/>
      <c r="W17" s="208"/>
      <c r="X17" s="216"/>
      <c r="Y17" s="216"/>
      <c r="Z17" s="216"/>
    </row>
    <row r="18" spans="1:26" s="237" customFormat="1" ht="49.5">
      <c r="A18" s="236">
        <v>2</v>
      </c>
      <c r="B18" s="542">
        <v>7000037708</v>
      </c>
      <c r="C18" s="542">
        <v>30</v>
      </c>
      <c r="D18" s="542">
        <v>30</v>
      </c>
      <c r="E18" s="542">
        <v>10</v>
      </c>
      <c r="F18" s="546" t="s">
        <v>481</v>
      </c>
      <c r="G18" s="542">
        <v>100059333</v>
      </c>
      <c r="H18" s="542">
        <v>998112</v>
      </c>
      <c r="I18" s="543"/>
      <c r="J18" s="236">
        <v>18</v>
      </c>
      <c r="K18" s="544"/>
      <c r="L18" s="546" t="s">
        <v>485</v>
      </c>
      <c r="M18" s="542" t="s">
        <v>418</v>
      </c>
      <c r="N18" s="542">
        <v>1</v>
      </c>
      <c r="O18" s="543"/>
      <c r="P18" s="545">
        <f t="shared" ref="P18:P20" si="0">IF(O18=0, 0, IF(ISERROR(N18*O18), O18, N18*O18))</f>
        <v>0</v>
      </c>
      <c r="Q18" s="315">
        <f t="shared" ref="Q18:Q20" si="1">IF(K18="", P18*J18%, P18*K18)</f>
        <v>0</v>
      </c>
      <c r="U18" s="216"/>
      <c r="V18" s="208"/>
      <c r="W18" s="208"/>
      <c r="X18" s="216"/>
      <c r="Y18" s="216"/>
      <c r="Z18" s="216"/>
    </row>
    <row r="19" spans="1:26" s="237" customFormat="1" ht="33">
      <c r="A19" s="236">
        <v>3</v>
      </c>
      <c r="B19" s="542">
        <v>7000037708</v>
      </c>
      <c r="C19" s="542">
        <v>40</v>
      </c>
      <c r="D19" s="542">
        <v>40</v>
      </c>
      <c r="E19" s="542">
        <v>10</v>
      </c>
      <c r="F19" s="546" t="s">
        <v>482</v>
      </c>
      <c r="G19" s="542">
        <v>100059334</v>
      </c>
      <c r="H19" s="542">
        <v>998112</v>
      </c>
      <c r="I19" s="543"/>
      <c r="J19" s="236">
        <v>18</v>
      </c>
      <c r="K19" s="544"/>
      <c r="L19" s="546" t="s">
        <v>486</v>
      </c>
      <c r="M19" s="542" t="s">
        <v>418</v>
      </c>
      <c r="N19" s="542">
        <v>1</v>
      </c>
      <c r="O19" s="543"/>
      <c r="P19" s="545">
        <f t="shared" si="0"/>
        <v>0</v>
      </c>
      <c r="Q19" s="315">
        <f t="shared" si="1"/>
        <v>0</v>
      </c>
      <c r="U19" s="216"/>
      <c r="V19" s="208"/>
      <c r="W19" s="208"/>
      <c r="X19" s="216"/>
      <c r="Y19" s="216"/>
      <c r="Z19" s="216"/>
    </row>
    <row r="20" spans="1:26" s="237" customFormat="1" ht="49.5">
      <c r="A20" s="236">
        <v>4</v>
      </c>
      <c r="B20" s="542">
        <v>7000037708</v>
      </c>
      <c r="C20" s="542">
        <v>50</v>
      </c>
      <c r="D20" s="542">
        <v>50</v>
      </c>
      <c r="E20" s="542">
        <v>10</v>
      </c>
      <c r="F20" s="546" t="s">
        <v>483</v>
      </c>
      <c r="G20" s="542">
        <v>100059335</v>
      </c>
      <c r="H20" s="542">
        <v>998346</v>
      </c>
      <c r="I20" s="543"/>
      <c r="J20" s="236">
        <v>18</v>
      </c>
      <c r="K20" s="544"/>
      <c r="L20" s="546" t="s">
        <v>487</v>
      </c>
      <c r="M20" s="542" t="s">
        <v>418</v>
      </c>
      <c r="N20" s="542">
        <v>1</v>
      </c>
      <c r="O20" s="543"/>
      <c r="P20" s="545">
        <f t="shared" si="0"/>
        <v>0</v>
      </c>
      <c r="Q20" s="315">
        <f t="shared" si="1"/>
        <v>0</v>
      </c>
      <c r="U20" s="216"/>
      <c r="V20" s="208"/>
      <c r="W20" s="208"/>
      <c r="X20" s="216"/>
      <c r="Y20" s="216"/>
      <c r="Z20" s="216"/>
    </row>
    <row r="21" spans="1:26" ht="31.5" customHeight="1">
      <c r="A21" s="238"/>
      <c r="B21" s="623" t="s">
        <v>472</v>
      </c>
      <c r="C21" s="624"/>
      <c r="D21" s="624"/>
      <c r="E21" s="624"/>
      <c r="F21" s="624"/>
      <c r="G21" s="624"/>
      <c r="H21" s="624"/>
      <c r="I21" s="624"/>
      <c r="J21" s="624"/>
      <c r="K21" s="624"/>
      <c r="L21" s="624"/>
      <c r="M21" s="624"/>
      <c r="N21" s="625"/>
      <c r="O21" s="239"/>
      <c r="P21" s="240">
        <f>SUM(P17:P20)</f>
        <v>0</v>
      </c>
      <c r="Q21" s="25">
        <f>Q17+Q18+Q19+Q20</f>
        <v>0</v>
      </c>
      <c r="V21" s="212"/>
      <c r="W21" s="213" t="e">
        <f>ROUND(SUM(#REF!),0)</f>
        <v>#REF!</v>
      </c>
    </row>
    <row r="22" spans="1:26">
      <c r="B22" s="241"/>
      <c r="C22" s="241"/>
      <c r="D22" s="241"/>
      <c r="E22" s="241"/>
      <c r="F22" s="241"/>
      <c r="G22" s="241"/>
      <c r="H22" s="241"/>
      <c r="I22" s="241"/>
      <c r="J22" s="241"/>
      <c r="K22" s="241"/>
      <c r="L22" s="241"/>
      <c r="N22" s="242"/>
      <c r="O22" s="243"/>
      <c r="P22" s="243"/>
      <c r="V22" s="216" t="s">
        <v>132</v>
      </c>
      <c r="W22" s="219" t="e">
        <f>P21-W21</f>
        <v>#REF!</v>
      </c>
    </row>
    <row r="23" spans="1:26">
      <c r="B23" s="244"/>
      <c r="C23" s="244"/>
      <c r="D23" s="244"/>
      <c r="E23" s="244"/>
      <c r="F23" s="244"/>
      <c r="G23" s="244"/>
      <c r="H23" s="244"/>
      <c r="I23" s="244"/>
      <c r="J23" s="244"/>
      <c r="K23" s="244"/>
      <c r="L23" s="244"/>
      <c r="N23" s="242"/>
      <c r="O23" s="243"/>
      <c r="P23" s="243"/>
    </row>
    <row r="24" spans="1:26" ht="33.6" customHeight="1">
      <c r="A24" s="84" t="s">
        <v>223</v>
      </c>
      <c r="B24" s="245" t="str">
        <f>IF('Sch-1'!B27=0,"", 'Sch-1'!B27)</f>
        <v/>
      </c>
      <c r="C24" s="245"/>
      <c r="D24" s="245"/>
      <c r="E24" s="245"/>
      <c r="F24" s="245"/>
      <c r="G24" s="245"/>
      <c r="H24" s="245"/>
      <c r="I24" s="245"/>
      <c r="J24" s="245"/>
      <c r="K24" s="245"/>
      <c r="L24" s="245"/>
      <c r="M24" s="454"/>
      <c r="N24" s="322"/>
      <c r="O24" s="86" t="s">
        <v>226</v>
      </c>
      <c r="P24" s="88" t="str">
        <f>IF('Sch-1'!N27=0,"",'Sch-1'!N27)</f>
        <v/>
      </c>
    </row>
    <row r="25" spans="1:26" ht="33.6" customHeight="1">
      <c r="A25" s="84" t="s">
        <v>224</v>
      </c>
      <c r="B25" s="245" t="str">
        <f>IF('Sch-1'!B28=0,"", 'Sch-1'!B28)</f>
        <v/>
      </c>
      <c r="C25" s="245"/>
      <c r="D25" s="245"/>
      <c r="E25" s="245"/>
      <c r="F25" s="245"/>
      <c r="G25" s="245"/>
      <c r="H25" s="245"/>
      <c r="I25" s="245"/>
      <c r="J25" s="245"/>
      <c r="K25" s="245"/>
      <c r="L25" s="245"/>
      <c r="M25" s="91"/>
      <c r="N25" s="322"/>
      <c r="O25" s="86" t="s">
        <v>227</v>
      </c>
      <c r="P25" s="88" t="str">
        <f>IF('Sch-1'!N28=0,"",'Sch-1'!N28)</f>
        <v/>
      </c>
    </row>
    <row r="26" spans="1:26" ht="33.6" customHeight="1">
      <c r="A26" s="81"/>
      <c r="B26" s="80"/>
      <c r="C26" s="80"/>
      <c r="D26" s="80"/>
      <c r="E26" s="80"/>
      <c r="F26" s="80"/>
      <c r="G26" s="80"/>
      <c r="H26" s="80"/>
      <c r="I26" s="80"/>
      <c r="J26" s="80"/>
      <c r="K26" s="80"/>
      <c r="L26" s="80"/>
      <c r="M26" s="25"/>
      <c r="N26" s="81"/>
    </row>
    <row r="27" spans="1:26" ht="33.6" customHeight="1">
      <c r="A27" s="81"/>
      <c r="B27" s="80"/>
      <c r="C27" s="80"/>
      <c r="D27" s="80"/>
      <c r="E27" s="80"/>
      <c r="F27" s="80"/>
      <c r="G27" s="80"/>
      <c r="H27" s="80"/>
      <c r="I27" s="80"/>
      <c r="J27" s="80"/>
      <c r="K27" s="80"/>
      <c r="L27" s="80"/>
      <c r="M27" s="25"/>
      <c r="N27" s="81"/>
      <c r="O27" s="86"/>
      <c r="P27" s="87"/>
    </row>
  </sheetData>
  <sheetProtection algorithmName="SHA-512" hashValue="OasA3KdKMpV7ma6w5VhPHVWa6CAbWqGAGRR43d9DUiDyIctpGESw9ZIwMFez3AO0cZDd3wX1cDcpDp9qNJ2nHA==" saltValue="4kDmVb0Wn7vnNE7D39tFxQ==" spinCount="100000" sheet="1" formatColumns="0" formatRows="0" selectLockedCells="1"/>
  <customSheetViews>
    <customSheetView guid="{6167D39F-8E2F-4CD1-888C-E1DCB300434D}" showPageBreaks="1" showGridLines="0" printArea="1" hiddenColumns="1" view="pageBreakPreview">
      <selection activeCell="W15" sqref="W15"/>
      <colBreaks count="1" manualBreakCount="1">
        <brk id="7" max="1048575" man="1"/>
      </colBreaks>
      <pageMargins left="0.51181102362204722" right="0.26" top="0.54" bottom="0.51" header="0.27" footer="0.32"/>
      <printOptions horizontalCentered="1"/>
      <pageSetup paperSize="9" scale="89" fitToWidth="0" fitToHeight="0" orientation="landscape" r:id="rId1"/>
      <headerFooter alignWithMargins="0">
        <oddFooter>&amp;R&amp;"Book Antiqua,Bold"&amp;10Schedule-3/ Page &amp;P of &amp;N</oddFooter>
      </headerFooter>
    </customSheetView>
    <customSheetView guid="{483DCDBB-D1CA-4B11-85F4-FA65A96DCE2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2"/>
      <headerFooter alignWithMargins="0">
        <oddFooter>&amp;R&amp;"Book Antiqua,Bold"&amp;10Schedule-3/ Page &amp;P of &amp;N</oddFooter>
      </headerFooter>
    </customSheetView>
    <customSheetView guid="{FA8C7114-2E15-4727-B4B0-927BCE12D1A6}"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3"/>
      <headerFooter alignWithMargins="0">
        <oddFooter>&amp;R&amp;"Book Antiqua,Bold"&amp;10Schedule-3/ Page &amp;P of &amp;N</oddFooter>
      </headerFooter>
    </customSheetView>
    <customSheetView guid="{5C772B04-11E1-4A74-9F43-9A74EF38E5E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4"/>
      <headerFooter alignWithMargins="0">
        <oddFooter>&amp;R&amp;"Book Antiqua,Bold"&amp;10Schedule-3/ Page &amp;P of &amp;N</oddFooter>
      </headerFooter>
    </customSheetView>
    <customSheetView guid="{883F4F4D-A630-4132-B676-8201FF75197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5"/>
      <headerFooter alignWithMargins="0">
        <oddFooter>&amp;R&amp;"Book Antiqua,Bold"&amp;10Schedule-3/ Page &amp;P of &amp;N</oddFooter>
      </headerFooter>
    </customSheetView>
    <customSheetView guid="{D545044E-B7FF-408B-A291-2187C526EC3D}"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6"/>
      <headerFooter alignWithMargins="0">
        <oddFooter>&amp;R&amp;"Book Antiqua,Bold"&amp;10Schedule-3/ Page &amp;P of &amp;N</oddFooter>
      </headerFooter>
    </customSheetView>
    <customSheetView guid="{D963BE1A-1920-4E18-8F54-07F354CCE22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7"/>
      <headerFooter alignWithMargins="0">
        <oddFooter>&amp;R&amp;"Book Antiqua,Bold"&amp;10Schedule-3/ Page &amp;P of &amp;N</oddFooter>
      </headerFooter>
    </customSheetView>
    <customSheetView guid="{D39E83F3-4061-47C5-8153-10B7C21D208A}" showPageBreaks="1" showGridLines="0" printArea="1" hiddenColumns="1" view="pageBreakPreview" topLeftCell="A19">
      <selection activeCell="U16" sqref="U16"/>
      <colBreaks count="1" manualBreakCount="1">
        <brk id="7" max="1048575" man="1"/>
      </colBreaks>
      <pageMargins left="0.51181102362204722" right="0.26" top="0.54" bottom="0.51" header="0.27" footer="0.32"/>
      <printOptions horizontalCentered="1"/>
      <pageSetup paperSize="9" orientation="portrait" r:id="rId8"/>
      <headerFooter alignWithMargins="0">
        <oddFooter>&amp;R&amp;"Book Antiqua,Bold"&amp;10Schedule-3/ Page &amp;P of &amp;N</oddFooter>
      </headerFooter>
    </customSheetView>
    <customSheetView guid="{EFF9997F-F423-457E-8339-C5D06689EC0D}" showPageBreaks="1" showGridLines="0" printArea="1" hiddenColumns="1" view="pageBreakPreview" topLeftCell="A13">
      <selection activeCell="U16" sqref="U16"/>
      <colBreaks count="1" manualBreakCount="1">
        <brk id="7" max="1048575" man="1"/>
      </colBreaks>
      <pageMargins left="0.51181102362204722" right="0.26" top="0.54" bottom="0.51" header="0.27" footer="0.32"/>
      <printOptions horizontalCentered="1"/>
      <pageSetup paperSize="9" orientation="portrait" r:id="rId9"/>
      <headerFooter alignWithMargins="0">
        <oddFooter>&amp;R&amp;"Book Antiqua,Bold"&amp;10Schedule-3/ Page &amp;P of &amp;N</oddFooter>
      </headerFooter>
    </customSheetView>
    <customSheetView guid="{8020169D-1904-4071-9010-34C6BAD3547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orientation="portrait" r:id="rId10"/>
      <headerFooter alignWithMargins="0">
        <oddFooter>&amp;R&amp;"Book Antiqua,Bold"&amp;10Schedule-3/ Page &amp;P of &amp;N</oddFooter>
      </headerFooter>
    </customSheetView>
    <customSheetView guid="{BE00177C-666B-4CCB-B6AF-EE8409A04F15}" showPageBreaks="1" showGridLines="0" printArea="1" hiddenColumns="1" view="pageBreakPreview"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1"/>
      <headerFooter alignWithMargins="0">
        <oddFooter>&amp;R&amp;"Book Antiqua,Bold"&amp;10Schedule-3/ Page &amp;P of &amp;N</oddFooter>
      </headerFooter>
    </customSheetView>
    <customSheetView guid="{5A07DBA2-29FE-46EA-8A64-6BF1FB7295C8}" showPageBreaks="1" showGridLines="0" printArea="1" hiddenColumns="1" view="pageBreakPreview" showRuler="0"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2"/>
      <headerFooter alignWithMargins="0">
        <oddFooter>&amp;R&amp;"Book Antiqua,Bold"&amp;10Schedule-3/ Page &amp;P of &amp;N</oddFooter>
      </headerFooter>
    </customSheetView>
    <customSheetView guid="{42E48991-4351-4471-8AF6-A35D24AE57E4}"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13"/>
      <headerFooter alignWithMargins="0">
        <oddFooter>&amp;R&amp;"Book Antiqua,Bold"&amp;10Schedule-3/ Page &amp;P of &amp;N</oddFooter>
      </headerFooter>
    </customSheetView>
    <customSheetView guid="{9CA44E70-650F-49CD-967F-298619682CA2}"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4"/>
      <headerFooter alignWithMargins="0">
        <oddFooter>&amp;R&amp;"Book Antiqua,Bold"&amp;10Schedule-3/ Page &amp;P of &amp;N</oddFooter>
      </headerFooter>
    </customSheetView>
    <customSheetView guid="{C39F923C-6CD3-45D8-86F8-6C4D806DDD7E}">
      <selection activeCell="F45" sqref="F45"/>
      <colBreaks count="1" manualBreakCount="1">
        <brk id="7" max="1048575" man="1"/>
      </colBreaks>
      <pageMargins left="0.51181102362204722" right="0.26" top="0.54" bottom="0.51" header="0.27" footer="0.32"/>
      <printOptions horizontalCentered="1"/>
      <pageSetup paperSize="9" orientation="portrait" horizontalDpi="300" verticalDpi="300" r:id="rId15"/>
      <headerFooter alignWithMargins="0">
        <oddFooter>&amp;R&amp;"Book Antiqua,Bold"&amp;10Schedule-3/ Page &amp;P of &amp;N</oddFooter>
      </headerFooter>
    </customSheetView>
    <customSheetView guid="{B1277D53-29D6-4226-81E2-084FB62977B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6"/>
      <headerFooter alignWithMargins="0">
        <oddFooter>&amp;R&amp;"Book Antiqua,Bold"&amp;10Schedule-3/ Page &amp;P of &amp;N</oddFooter>
      </headerFooter>
    </customSheetView>
    <customSheetView guid="{58D82F59-8CF6-455F-B9F4-081499FDF243}" topLeftCell="A7">
      <colBreaks count="1" manualBreakCount="1">
        <brk id="7" max="1048575" man="1"/>
      </colBreaks>
      <pageMargins left="0.51181102362204722" right="0.26" top="0.54" bottom="0.51" header="0.27" footer="0.32"/>
      <printOptions horizontalCentered="1"/>
      <pageSetup paperSize="9" orientation="portrait" horizontalDpi="300" verticalDpi="300" r:id="rId17"/>
      <headerFooter alignWithMargins="0">
        <oddFooter>&amp;R&amp;"Book Antiqua,Bold"&amp;10Schedule-3/ Page &amp;P of &amp;N</oddFooter>
      </headerFooter>
    </customSheetView>
    <customSheetView guid="{4F65FF32-EC61-4022-A399-2986D7B6B8B3}" showPageBreaks="1" zeroValues="0" printArea="1" view="pageBreakPreview" showRuler="0" topLeftCell="A20">
      <selection activeCell="B2" sqref="B2:E2"/>
      <colBreaks count="1" manualBreakCount="1">
        <brk id="6" max="1048575" man="1"/>
      </colBreaks>
      <pageMargins left="0.51181102362204722" right="0.26" top="0.54" bottom="0.51" header="0.27" footer="0.32"/>
      <printOptions horizontalCentered="1"/>
      <pageSetup paperSize="9" scale="87" orientation="portrait" horizontalDpi="300" verticalDpi="300" r:id="rId18"/>
      <headerFooter alignWithMargins="0">
        <oddFooter>&amp;R&amp;"Book Antiqua,Bold"&amp;10Page &amp;P of &amp;N</oddFooter>
      </headerFooter>
    </customSheetView>
    <customSheetView guid="{696D9240-6693-44E8-B9A4-2BFADD101EE2}">
      <colBreaks count="1" manualBreakCount="1">
        <brk id="7" max="1048575" man="1"/>
      </colBreaks>
      <pageMargins left="0.51181102362204722" right="0.26" top="0.54" bottom="0.51" header="0.27" footer="0.32"/>
      <printOptions horizontalCentered="1"/>
      <pageSetup paperSize="9" orientation="portrait" horizontalDpi="300" verticalDpi="300" r:id="rId19"/>
      <headerFooter alignWithMargins="0">
        <oddFooter>&amp;R&amp;"Book Antiqua,Bold"&amp;10Schedule-3/ Page &amp;P of &amp;N</oddFooter>
      </headerFooter>
    </customSheetView>
    <customSheetView guid="{B0EE7D76-5806-4718-BDAD-3A3EA691E5E4}" topLeftCell="A7">
      <colBreaks count="1" manualBreakCount="1">
        <brk id="7" max="1048575" man="1"/>
      </colBreaks>
      <pageMargins left="0.51181102362204722" right="0.26" top="0.54" bottom="0.51" header="0.27" footer="0.32"/>
      <printOptions horizontalCentered="1"/>
      <pageSetup paperSize="9" orientation="portrait" horizontalDpi="300" verticalDpi="300" r:id="rId20"/>
      <headerFooter alignWithMargins="0">
        <oddFooter>&amp;R&amp;"Book Antiqua,Bold"&amp;10Schedule-3/ Page &amp;P of &amp;N</oddFooter>
      </headerFooter>
    </customSheetView>
    <customSheetView guid="{E95B21C1-D936-4435-AF6F-90CF0B6A750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21"/>
      <headerFooter alignWithMargins="0">
        <oddFooter>&amp;R&amp;"Book Antiqua,Bold"&amp;10Schedule-3/ Page &amp;P of &amp;N</oddFooter>
      </headerFooter>
    </customSheetView>
    <customSheetView guid="{9C0E3A54-A1E4-4406-967B-FE168F751196}"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2"/>
      <headerFooter alignWithMargins="0">
        <oddFooter>&amp;R&amp;"Book Antiqua,Bold"&amp;10Schedule-3/ Page &amp;P of &amp;N</oddFooter>
      </headerFooter>
    </customSheetView>
    <customSheetView guid="{EF525F2E-18DE-47FD-A864-6F2A2CA91061}" topLeftCell="A13">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3"/>
      <headerFooter alignWithMargins="0">
        <oddFooter>&amp;R&amp;"Book Antiqua,Bold"&amp;10Schedule-3/ Page &amp;P of &amp;N</oddFooter>
      </headerFooter>
    </customSheetView>
    <customSheetView guid="{FE49A1A8-589E-4C61-B5F2-2DC8472D06ED}" showPageBreaks="1" showGridLines="0" printArea="1" hiddenColumns="1" view="pageBreakPreview" topLeftCell="A10">
      <selection activeCell="Z23" sqref="Z23"/>
      <colBreaks count="1" manualBreakCount="1">
        <brk id="7" max="1048575" man="1"/>
      </colBreaks>
      <pageMargins left="0.51181102362204722" right="0.26" top="0.54" bottom="0.51" header="0.27" footer="0.32"/>
      <printOptions horizontalCentered="1"/>
      <pageSetup paperSize="9" orientation="portrait" r:id="rId24"/>
      <headerFooter alignWithMargins="0">
        <oddFooter>&amp;R&amp;"Book Antiqua,Bold"&amp;10Schedule-3/ Page &amp;P of &amp;N</oddFooter>
      </headerFooter>
    </customSheetView>
    <customSheetView guid="{7781E931-9022-448B-8CEA-16A952A0B08B}"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25"/>
      <headerFooter alignWithMargins="0">
        <oddFooter>&amp;R&amp;"Book Antiqua,Bold"&amp;10Schedule-3/ Page &amp;P of &amp;N</oddFooter>
      </headerFooter>
    </customSheetView>
    <customSheetView guid="{2B22B4D9-734E-466D-B6F8-DF61D532EF69}" showPageBreaks="1" showGridLines="0" printArea="1" hiddenColumns="1" view="pageBreakPreview" topLeftCell="A7">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6"/>
      <headerFooter alignWithMargins="0">
        <oddFooter>&amp;R&amp;"Book Antiqua,Bold"&amp;10Schedule-3/ Page &amp;P of &amp;N</oddFooter>
      </headerFooter>
    </customSheetView>
    <customSheetView guid="{2AB34651-5913-42F9-BF39-AE938578D1AF}" showPageBreaks="1" showGridLines="0" printArea="1" hiddenColumns="1" view="pageBreakPreview">
      <selection activeCell="W15" sqref="W15"/>
      <colBreaks count="1" manualBreakCount="1">
        <brk id="7" max="1048575" man="1"/>
      </colBreaks>
      <pageMargins left="0.51181102362204722" right="0.26" top="0.54" bottom="0.51" header="0.27" footer="0.32"/>
      <printOptions horizontalCentered="1"/>
      <pageSetup paperSize="9" scale="89" fitToWidth="0" fitToHeight="0" orientation="landscape" r:id="rId27"/>
      <headerFooter alignWithMargins="0">
        <oddFooter>&amp;R&amp;"Book Antiqua,Bold"&amp;10Schedule-3/ Page &amp;P of &amp;N</oddFooter>
      </headerFooter>
    </customSheetView>
  </customSheetViews>
  <mergeCells count="7">
    <mergeCell ref="B21:N21"/>
    <mergeCell ref="B10:N10"/>
    <mergeCell ref="B11:N11"/>
    <mergeCell ref="A3:P3"/>
    <mergeCell ref="A4:P4"/>
    <mergeCell ref="B8:N8"/>
    <mergeCell ref="B9:N9"/>
  </mergeCells>
  <phoneticPr fontId="3" type="noConversion"/>
  <dataValidations count="1">
    <dataValidation type="list" operator="greaterThan" allowBlank="1" showInputMessage="1" showErrorMessage="1" sqref="K17:K20" xr:uid="{788CBC65-E67C-47A4-A7E5-A7073D1760B1}">
      <formula1>"0%,5%,12%,18%"</formula1>
    </dataValidation>
  </dataValidations>
  <printOptions horizontalCentered="1"/>
  <pageMargins left="0.51181102362204722" right="0.26" top="0.54" bottom="0.51" header="0.27" footer="0.32"/>
  <pageSetup paperSize="9" scale="61" fitToWidth="0" fitToHeight="0" orientation="landscape" r:id="rId28"/>
  <headerFooter alignWithMargins="0">
    <oddFooter>&amp;R&amp;"Book Antiqua,Bold"&amp;10Schedule-3/ Page &amp;P of &amp;N</oddFooter>
  </headerFooter>
  <colBreaks count="1" manualBreakCount="1">
    <brk id="16" max="1048575" man="1"/>
  </colBreaks>
  <drawing r:id="rId2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33"/>
  </sheetPr>
  <dimension ref="A1:Q54"/>
  <sheetViews>
    <sheetView showGridLines="0" view="pageBreakPreview" topLeftCell="A3" zoomScaleNormal="100" zoomScaleSheetLayoutView="100" workbookViewId="0">
      <selection activeCell="B20" sqref="B20:E20"/>
    </sheetView>
  </sheetViews>
  <sheetFormatPr defaultColWidth="10" defaultRowHeight="16.5"/>
  <cols>
    <col min="1" max="1" width="10.375" style="32" customWidth="1"/>
    <col min="2" max="2" width="44" style="32" customWidth="1"/>
    <col min="3" max="3" width="15.875" style="32" customWidth="1"/>
    <col min="4" max="4" width="20.5" style="32" customWidth="1"/>
    <col min="5" max="5" width="20" style="32" customWidth="1"/>
    <col min="6" max="6" width="10" style="29" hidden="1" customWidth="1"/>
    <col min="7" max="7" width="18.75" style="29" hidden="1" customWidth="1"/>
    <col min="8" max="8" width="10" style="29" hidden="1" customWidth="1"/>
    <col min="9" max="9" width="10" style="214" hidden="1" customWidth="1"/>
    <col min="10" max="10" width="12.625" style="214" hidden="1" customWidth="1"/>
    <col min="11" max="11" width="15" style="214" hidden="1" customWidth="1"/>
    <col min="12" max="17" width="10" style="214" customWidth="1"/>
    <col min="18" max="16384" width="10" style="29"/>
  </cols>
  <sheetData>
    <row r="1" spans="1:11" ht="18" customHeight="1">
      <c r="A1" s="53" t="str">
        <f>Cover!B3</f>
        <v>Specification No.: CC/NT/W-MISC/DOM/A06/26/08429</v>
      </c>
      <c r="B1" s="54"/>
      <c r="C1" s="55"/>
      <c r="D1" s="55"/>
      <c r="E1" s="5" t="s">
        <v>175</v>
      </c>
    </row>
    <row r="2" spans="1:11" ht="15" customHeight="1">
      <c r="A2" s="2"/>
      <c r="B2" s="7"/>
      <c r="C2" s="3"/>
      <c r="D2" s="3"/>
      <c r="E2" s="1"/>
      <c r="F2" s="1"/>
    </row>
    <row r="3" spans="1:11" ht="55.5" customHeight="1">
      <c r="A3" s="626" t="str">
        <f>Cover!$B$2</f>
        <v xml:space="preserve">Package P01 for Development of Pole Structures for 765 kV D/C Transmission Lines.
</v>
      </c>
      <c r="B3" s="626"/>
      <c r="C3" s="626"/>
      <c r="D3" s="626"/>
      <c r="E3" s="626"/>
    </row>
    <row r="4" spans="1:11" ht="21.95" customHeight="1">
      <c r="A4" s="638" t="s">
        <v>233</v>
      </c>
      <c r="B4" s="638"/>
      <c r="C4" s="638"/>
      <c r="D4" s="638"/>
      <c r="E4" s="638"/>
    </row>
    <row r="5" spans="1:11" ht="12" customHeight="1">
      <c r="A5" s="35"/>
      <c r="B5" s="30"/>
      <c r="C5" s="30"/>
      <c r="D5" s="30"/>
      <c r="E5" s="30"/>
    </row>
    <row r="6" spans="1:11" ht="18" customHeight="1">
      <c r="A6" s="22" t="str">
        <f>'Sch-1'!A6</f>
        <v>Bidder’s Name and Address</v>
      </c>
      <c r="D6" s="58" t="s">
        <v>213</v>
      </c>
    </row>
    <row r="7" spans="1:11" ht="18" customHeight="1">
      <c r="A7" s="192" t="str">
        <f>'Sch-1'!A7</f>
        <v>Bidder as Individual Firm</v>
      </c>
      <c r="D7" s="59" t="s">
        <v>215</v>
      </c>
    </row>
    <row r="8" spans="1:11">
      <c r="A8" s="33" t="s">
        <v>231</v>
      </c>
      <c r="B8" s="635" t="str">
        <f>IF('Sch-1'!C8=0, "", 'Sch-1'!C8)</f>
        <v/>
      </c>
      <c r="C8" s="635"/>
      <c r="D8" s="59" t="s">
        <v>217</v>
      </c>
    </row>
    <row r="9" spans="1:11">
      <c r="A9" s="33" t="s">
        <v>232</v>
      </c>
      <c r="B9" s="635" t="str">
        <f>IF('Sch-1'!C9=0, "", 'Sch-1'!C9)</f>
        <v/>
      </c>
      <c r="C9" s="635"/>
      <c r="D9" s="59" t="s">
        <v>218</v>
      </c>
    </row>
    <row r="10" spans="1:11">
      <c r="A10" s="34"/>
      <c r="B10" s="635" t="str">
        <f>IF('Sch-1'!C10=0, "", 'Sch-1'!C10)</f>
        <v/>
      </c>
      <c r="C10" s="635"/>
      <c r="D10" s="59" t="s">
        <v>219</v>
      </c>
    </row>
    <row r="11" spans="1:11">
      <c r="A11" s="34"/>
      <c r="B11" s="635" t="str">
        <f>IF('Sch-1'!C11=0, "", 'Sch-1'!C11)</f>
        <v/>
      </c>
      <c r="C11" s="635"/>
      <c r="D11" s="59" t="s">
        <v>220</v>
      </c>
    </row>
    <row r="12" spans="1:11" ht="15" customHeight="1"/>
    <row r="13" spans="1:11" ht="21.95" customHeight="1">
      <c r="A13" s="68" t="s">
        <v>199</v>
      </c>
      <c r="B13" s="633" t="s">
        <v>200</v>
      </c>
      <c r="C13" s="634"/>
      <c r="D13" s="627" t="s">
        <v>201</v>
      </c>
      <c r="E13" s="628"/>
      <c r="K13" s="214" t="s">
        <v>129</v>
      </c>
    </row>
    <row r="14" spans="1:11" ht="18" customHeight="1">
      <c r="A14" s="36" t="s">
        <v>202</v>
      </c>
      <c r="B14" s="631" t="s">
        <v>433</v>
      </c>
      <c r="C14" s="632"/>
      <c r="D14" s="631"/>
      <c r="E14" s="632"/>
      <c r="G14" s="470"/>
      <c r="J14" s="214" t="s">
        <v>117</v>
      </c>
      <c r="K14" s="214" t="e">
        <f>ROUND('Sch-1'!#REF!*#REF!,0)</f>
        <v>#REF!</v>
      </c>
    </row>
    <row r="15" spans="1:11" ht="85.5" customHeight="1">
      <c r="A15" s="37"/>
      <c r="B15" s="629" t="s">
        <v>432</v>
      </c>
      <c r="C15" s="630"/>
      <c r="D15" s="636">
        <f>'Sch-1'!V19</f>
        <v>0</v>
      </c>
      <c r="E15" s="637"/>
      <c r="G15" s="466"/>
    </row>
    <row r="16" spans="1:11" ht="18" customHeight="1">
      <c r="A16" s="36" t="s">
        <v>204</v>
      </c>
      <c r="B16" s="631" t="s">
        <v>434</v>
      </c>
      <c r="C16" s="639"/>
      <c r="D16" s="631"/>
      <c r="E16" s="632"/>
      <c r="J16" s="214" t="s">
        <v>130</v>
      </c>
      <c r="K16" s="215">
        <f>D16</f>
        <v>0</v>
      </c>
    </row>
    <row r="17" spans="1:6" ht="68.25" customHeight="1">
      <c r="A17" s="37"/>
      <c r="B17" s="629" t="s">
        <v>492</v>
      </c>
      <c r="C17" s="630"/>
      <c r="D17" s="643">
        <f>'Sch-3 '!Q21</f>
        <v>0</v>
      </c>
      <c r="E17" s="643"/>
    </row>
    <row r="18" spans="1:6" ht="18" customHeight="1">
      <c r="A18" s="484"/>
      <c r="B18" s="489" t="s">
        <v>435</v>
      </c>
      <c r="C18" s="490"/>
      <c r="D18" s="642">
        <f>D17+D15</f>
        <v>0</v>
      </c>
      <c r="E18" s="642"/>
    </row>
    <row r="19" spans="1:6" ht="15" customHeight="1">
      <c r="B19" s="42"/>
      <c r="C19" s="42"/>
      <c r="D19" s="43"/>
      <c r="E19" s="43"/>
    </row>
    <row r="20" spans="1:6" ht="35.25" customHeight="1">
      <c r="A20" s="67"/>
      <c r="B20" s="640"/>
      <c r="C20" s="641"/>
      <c r="D20" s="641"/>
      <c r="E20" s="641"/>
    </row>
    <row r="21" spans="1:6" ht="15" customHeight="1">
      <c r="A21" s="44"/>
      <c r="B21" s="44"/>
      <c r="C21" s="44"/>
      <c r="D21" s="44"/>
      <c r="E21" s="44"/>
    </row>
    <row r="22" spans="1:6" ht="33" customHeight="1">
      <c r="A22" s="26" t="s">
        <v>328</v>
      </c>
      <c r="B22" s="116" t="str">
        <f>IF('Sch-1'!B27=0,"", 'Sch-1'!B27)</f>
        <v/>
      </c>
      <c r="C22" s="455"/>
      <c r="D22" s="27"/>
      <c r="E22" s="456"/>
      <c r="F22" s="28"/>
    </row>
    <row r="23" spans="1:6" ht="33" customHeight="1">
      <c r="A23" s="26" t="s">
        <v>327</v>
      </c>
      <c r="B23" s="89" t="str">
        <f>IF('Sch-1'!B28=0,"", 'Sch-1'!B28)</f>
        <v/>
      </c>
      <c r="C23" s="457"/>
      <c r="D23" s="27" t="s">
        <v>226</v>
      </c>
      <c r="E23" s="90" t="str">
        <f>IF('Sch-1'!N27=0,"",'Sch-1'!N27)</f>
        <v/>
      </c>
      <c r="F23" s="28"/>
    </row>
    <row r="24" spans="1:6" ht="33" customHeight="1">
      <c r="A24" s="3"/>
      <c r="B24" s="458"/>
      <c r="C24" s="457"/>
      <c r="D24" s="27" t="s">
        <v>227</v>
      </c>
      <c r="E24" s="90" t="str">
        <f>IF('Sch-1'!N28=0,"",'Sch-1'!N28)</f>
        <v/>
      </c>
      <c r="F24" s="28"/>
    </row>
    <row r="25" spans="1:6" ht="33" customHeight="1">
      <c r="A25" s="3"/>
      <c r="B25" s="7"/>
      <c r="C25" s="1"/>
      <c r="D25" s="27"/>
      <c r="F25" s="28"/>
    </row>
    <row r="26" spans="1:6" ht="21.95" customHeight="1">
      <c r="A26" s="45"/>
      <c r="B26" s="45"/>
      <c r="C26" s="45"/>
      <c r="D26" s="45"/>
      <c r="E26" s="46"/>
    </row>
    <row r="27" spans="1:6" ht="21.95" customHeight="1">
      <c r="A27" s="45"/>
      <c r="B27" s="45"/>
      <c r="C27" s="45"/>
      <c r="D27" s="45"/>
      <c r="E27" s="46"/>
    </row>
    <row r="28" spans="1:6" ht="21.95" customHeight="1">
      <c r="A28" s="45"/>
      <c r="B28" s="45"/>
      <c r="C28" s="45"/>
      <c r="D28" s="45"/>
      <c r="E28" s="46"/>
    </row>
    <row r="29" spans="1:6" ht="21.95" customHeight="1">
      <c r="A29" s="45"/>
      <c r="B29" s="45"/>
      <c r="C29" s="45"/>
      <c r="D29" s="45"/>
      <c r="E29" s="46"/>
    </row>
    <row r="30" spans="1:6" ht="21.95" customHeight="1">
      <c r="A30" s="45"/>
      <c r="B30" s="45"/>
      <c r="C30" s="45"/>
      <c r="D30" s="45"/>
      <c r="E30" s="46"/>
    </row>
    <row r="31" spans="1:6" ht="21.95" customHeight="1">
      <c r="A31" s="45"/>
      <c r="B31" s="45"/>
      <c r="C31" s="45"/>
      <c r="D31" s="45"/>
      <c r="E31" s="46"/>
    </row>
    <row r="32" spans="1:6"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sheetProtection algorithmName="SHA-512" hashValue="cHQAINApbaQoZGE0C7m7Gl85AlkN9D0caVdXRdJa8Mlz/dchWxBBk10biLaxTHj9fQhF3voHVHG5LEkSop1AAw==" saltValue="58nfkqdeudKa967toMgpMA==" spinCount="100000" sheet="1" formatColumns="0" formatRows="0" selectLockedCells="1"/>
  <dataConsolidate/>
  <customSheetViews>
    <customSheetView guid="{6167D39F-8E2F-4CD1-888C-E1DCB300434D}" showPageBreaks="1" showGridLines="0" printArea="1" hiddenColumns="1" view="pageBreakPreview" topLeftCell="A7">
      <selection activeCell="C25" sqref="C25"/>
      <pageMargins left="0.31" right="0.25" top="0.23" bottom="0.23" header="0.27" footer="0.24"/>
      <printOptions horizontalCentered="1"/>
      <pageSetup paperSize="9" scale="75" fitToHeight="0" orientation="portrait" r:id="rId1"/>
      <headerFooter alignWithMargins="0">
        <oddFooter>&amp;R&amp;"Book Antiqua,Bold"&amp;10Schedule-4/ Page &amp;P of &amp;N</oddFooter>
      </headerFooter>
    </customSheetView>
    <customSheetView guid="{483DCDBB-D1CA-4B11-85F4-FA65A96DCE2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2"/>
      <headerFooter alignWithMargins="0">
        <oddFooter>&amp;R&amp;"Book Antiqua,Bold"&amp;10Schedule-4/ Page &amp;P of &amp;N</oddFooter>
      </headerFooter>
    </customSheetView>
    <customSheetView guid="{FA8C7114-2E15-4727-B4B0-927BCE12D1A6}"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3"/>
      <headerFooter alignWithMargins="0">
        <oddFooter>&amp;R&amp;"Book Antiqua,Bold"&amp;10Schedule-4/ Page &amp;P of &amp;N</oddFooter>
      </headerFooter>
    </customSheetView>
    <customSheetView guid="{5C772B04-11E1-4A74-9F43-9A74EF38E5E2}"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4"/>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5"/>
      <headerFooter alignWithMargins="0">
        <oddFooter>&amp;R&amp;"Book Antiqua,Bold"&amp;10Schedule-4/ Page &amp;P of &amp;N</oddFooter>
      </headerFooter>
    </customSheetView>
    <customSheetView guid="{D545044E-B7FF-408B-A291-2187C526EC3D}"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10"/>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11"/>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12"/>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13"/>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4"/>
      <headerFooter alignWithMargins="0">
        <oddFooter>&amp;R&amp;"Book Antiqua,Bold"&amp;10Schedule-4/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5"/>
      <headerFooter alignWithMargins="0">
        <oddFooter>&amp;R&amp;"Book Antiqua,Bold"&amp;10Schedule-4/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6"/>
      <headerFooter alignWithMargins="0">
        <oddFooter>&amp;R&amp;"Book Antiqua,Bold"&amp;10Schedule-5/ 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17"/>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18"/>
      <headerFooter alignWithMargins="0">
        <oddFooter>&amp;R&amp;"Book Antiqua,Bold"&amp;10Page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19"/>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20"/>
      <headerFooter alignWithMargins="0">
        <oddFooter>&amp;R&amp;"Book Antiqua,Bold"&amp;10Schedule-5/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21"/>
      <headerFooter alignWithMargins="0">
        <oddFooter>&amp;R&amp;"Book Antiqua,Bold"&amp;10Schedule-5/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22"/>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23"/>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24"/>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 guid="{2AB34651-5913-42F9-BF39-AE938578D1AF}" showPageBreaks="1" showGridLines="0" printArea="1" hiddenColumns="1" view="pageBreakPreview" topLeftCell="A7">
      <selection activeCell="C25" sqref="C25"/>
      <pageMargins left="0.31" right="0.25" top="0.23" bottom="0.23" header="0.27" footer="0.24"/>
      <printOptions horizontalCentered="1"/>
      <pageSetup paperSize="9" scale="75" fitToHeight="0" orientation="portrait" r:id="rId27"/>
      <headerFooter alignWithMargins="0">
        <oddFooter>&amp;R&amp;"Book Antiqua,Bold"&amp;10Schedule-4/ Page &amp;P of &amp;N</oddFooter>
      </headerFooter>
    </customSheetView>
  </customSheetViews>
  <mergeCells count="18">
    <mergeCell ref="B17:C17"/>
    <mergeCell ref="D16:E16"/>
    <mergeCell ref="B16:C16"/>
    <mergeCell ref="B20:E20"/>
    <mergeCell ref="D18:E18"/>
    <mergeCell ref="D17:E17"/>
    <mergeCell ref="A3:E3"/>
    <mergeCell ref="D13:E13"/>
    <mergeCell ref="B15:C15"/>
    <mergeCell ref="B14:C14"/>
    <mergeCell ref="B13:C13"/>
    <mergeCell ref="D14:E14"/>
    <mergeCell ref="B10:C10"/>
    <mergeCell ref="D15:E15"/>
    <mergeCell ref="B9:C9"/>
    <mergeCell ref="A4:E4"/>
    <mergeCell ref="B8:C8"/>
    <mergeCell ref="B11:C11"/>
  </mergeCells>
  <phoneticPr fontId="1" type="noConversion"/>
  <dataValidations xWindow="754" yWindow="536" count="2">
    <dataValidation allowBlank="1" showInputMessage="1" showErrorMessage="1" prompt="You may write remarks regarding Excise Duty here." sqref="D15" xr:uid="{00000000-0002-0000-0800-000000000000}"/>
    <dataValidation allowBlank="1" showInputMessage="1" showErrorMessage="1" prompt="You may write remarks regarding Sales Tax here." sqref="D17:E17" xr:uid="{00000000-0002-0000-0800-000001000000}"/>
  </dataValidations>
  <printOptions horizontalCentered="1"/>
  <pageMargins left="0.31" right="0.25" top="0.23" bottom="0.23" header="0.27" footer="0.24"/>
  <pageSetup paperSize="9" scale="75" fitToHeight="0" orientation="portrait" r:id="rId28"/>
  <headerFooter alignWithMargins="0">
    <oddFooter>&amp;R&amp;"Book Antiqua,Bold"&amp;10Schedule-4/ Page &amp;P of &amp;N</oddFooter>
  </headerFooter>
  <drawing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Basic Data</vt:lpstr>
      <vt:lpstr>Cover</vt:lpstr>
      <vt:lpstr>Names of Bidder</vt:lpstr>
      <vt:lpstr>Sch-1</vt:lpstr>
      <vt:lpstr>Sch-1 Dis</vt:lpstr>
      <vt:lpstr>Sch-2</vt:lpstr>
      <vt:lpstr>Sch-2 Dis</vt:lpstr>
      <vt:lpstr>Sch-3 </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 '!Print_Area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 '!Print_Titles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Chandra Kr Kamat {चंद्र कुमार कामत}</cp:lastModifiedBy>
  <cp:lastPrinted>2015-09-09T08:31:34Z</cp:lastPrinted>
  <dcterms:created xsi:type="dcterms:W3CDTF">2001-07-26T10:23:15Z</dcterms:created>
  <dcterms:modified xsi:type="dcterms:W3CDTF">2026-07-03T11:10:22Z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de828d-f69d-40d4-9531-ce724429a5c7_Enabled">
    <vt:lpwstr>true</vt:lpwstr>
  </property>
  <property fmtid="{D5CDD505-2E9C-101B-9397-08002B2CF9AE}" pid="3" name="MSIP_Label_67de828d-f69d-40d4-9531-ce724429a5c7_SetDate">
    <vt:lpwstr>2025-12-18T08:28:06Z</vt:lpwstr>
  </property>
  <property fmtid="{D5CDD505-2E9C-101B-9397-08002B2CF9AE}" pid="4" name="MSIP_Label_67de828d-f69d-40d4-9531-ce724429a5c7_Method">
    <vt:lpwstr>Privileged</vt:lpwstr>
  </property>
  <property fmtid="{D5CDD505-2E9C-101B-9397-08002B2CF9AE}" pid="5" name="MSIP_Label_67de828d-f69d-40d4-9531-ce724429a5c7_Name">
    <vt:lpwstr>Unrestricted-IT</vt:lpwstr>
  </property>
  <property fmtid="{D5CDD505-2E9C-101B-9397-08002B2CF9AE}" pid="6" name="MSIP_Label_67de828d-f69d-40d4-9531-ce724429a5c7_SiteId">
    <vt:lpwstr>7048075c-52c2-4a40-8e7c-5c5a5573c87f</vt:lpwstr>
  </property>
  <property fmtid="{D5CDD505-2E9C-101B-9397-08002B2CF9AE}" pid="7" name="MSIP_Label_67de828d-f69d-40d4-9531-ce724429a5c7_ActionId">
    <vt:lpwstr>180e4a6e-9547-45e8-8802-707dee795577</vt:lpwstr>
  </property>
  <property fmtid="{D5CDD505-2E9C-101B-9397-08002B2CF9AE}" pid="8" name="MSIP_Label_67de828d-f69d-40d4-9531-ce724429a5c7_ContentBits">
    <vt:lpwstr>0</vt:lpwstr>
  </property>
  <property fmtid="{D5CDD505-2E9C-101B-9397-08002B2CF9AE}" pid="9" name="MSIP_Label_67de828d-f69d-40d4-9531-ce724429a5c7_Tag">
    <vt:lpwstr>10, 0, 1, 1</vt:lpwstr>
  </property>
</Properties>
</file>