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33.xml" ContentType="application/vnd.ms-excel.controlproperties+xml"/>
  <Override PartName="/xl/drawings/drawing12.xml" ContentType="application/vnd.openxmlformats-officedocument.drawing+xml"/>
  <Override PartName="/xl/ctrlProps/ctrlProp134.xml" ContentType="application/vnd.ms-excel.controlproperties+xml"/>
  <Override PartName="/xl/drawings/drawing13.xml" ContentType="application/vnd.openxmlformats-officedocument.drawing+xml"/>
  <Override PartName="/xl/ctrlProps/ctrlProp135.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36.xml" ContentType="application/vnd.ms-excel.controlproperties+xml"/>
  <Override PartName="/xl/ctrlProps/ctrlProp137.xml" ContentType="application/vnd.ms-excel.controlproperti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updateLinks="never" codeName="ThisWorkbook" defaultThemeVersion="124226"/>
  <mc:AlternateContent xmlns:mc="http://schemas.openxmlformats.org/markup-compatibility/2006">
    <mc:Choice Requires="x15">
      <x15ac:absPath xmlns:x15ac="http://schemas.microsoft.com/office/spreadsheetml/2010/11/ac" url="https://powergrid1989-my.sharepoint.com/personal/ccdrive2_powergrid_in/Documents/CS - G7/01_Adil/1. RTM/02_Insulated Cross Arm_LTI/3. Bidding Documents/Volume-III/"/>
    </mc:Choice>
  </mc:AlternateContent>
  <xr:revisionPtr revIDLastSave="259" documentId="10_ncr:80_{6B1516FE-430C-4BC4-8B74-2B816E1A352F}" xr6:coauthVersionLast="47" xr6:coauthVersionMax="47" xr10:uidLastSave="{13653E06-65A0-452A-96AB-1821E5DDCD45}"/>
  <workbookProtection workbookAlgorithmName="SHA-512" workbookHashValue="7d636w2yzDuCaLaAxOABCeCKAmpLurnG0E2TL7gw7jwyDLg8dFLE0mwexpJ+qJrgbqbDIx1Q6Ahdabi3/+p8hQ==" workbookSaltValue="PHbH8Vlj5rpne8KstDpQng==" workbookSpinCount="100000" lockStructure="1"/>
  <bookViews>
    <workbookView xWindow="-120" yWindow="-120" windowWidth="29040" windowHeight="15720" tabRatio="961" firstSheet="1" activeTab="1" xr2:uid="{00000000-000D-0000-FFFF-FFFF00000000}"/>
  </bookViews>
  <sheets>
    <sheet name="Basic" sheetId="1" state="hidden" r:id="rId1"/>
    <sheet name="Cover" sheetId="2" r:id="rId2"/>
    <sheet name="Name of Bidders" sheetId="3" r:id="rId3"/>
    <sheet name="Names of Bidder" sheetId="4" state="hidden" r:id="rId4"/>
    <sheet name="Attach 3(JV)" sheetId="5" r:id="rId5"/>
    <sheet name="Attach-3 (QR)_old" sheetId="6" state="hidden" r:id="rId6"/>
    <sheet name="Attach 3(QR)" sheetId="7" r:id="rId7"/>
    <sheet name="Attach-3 (QR)" sheetId="8" state="hidden" r:id="rId8"/>
    <sheet name="Attach 4" sheetId="9" r:id="rId9"/>
    <sheet name="Attach 4 (A)" sheetId="10" r:id="rId10"/>
    <sheet name="Attach 4 (B)" sheetId="11" r:id="rId11"/>
    <sheet name="Attach 5" sheetId="12" r:id="rId12"/>
    <sheet name="Attach 5A" sheetId="13" r:id="rId13"/>
    <sheet name="Attach 6" sheetId="14" r:id="rId14"/>
    <sheet name="Attach 7" sheetId="15" r:id="rId15"/>
    <sheet name="Attach 9" sheetId="16" r:id="rId16"/>
    <sheet name="Attach 10" sheetId="17" r:id="rId17"/>
    <sheet name="Attach 11" sheetId="18" r:id="rId18"/>
    <sheet name="Attach 12" sheetId="19" r:id="rId19"/>
    <sheet name="Attach 13" sheetId="20" r:id="rId20"/>
    <sheet name="Attach 14" sheetId="21" r:id="rId21"/>
    <sheet name="Attach 14-IP" sheetId="22" state="hidden" r:id="rId22"/>
    <sheet name="Attach 15" sheetId="23" r:id="rId23"/>
    <sheet name="Attach 16" sheetId="24" r:id="rId24"/>
    <sheet name="Attach 17" sheetId="25" r:id="rId25"/>
    <sheet name="Attach 18" sheetId="26" r:id="rId26"/>
    <sheet name="Attach 18 SP" sheetId="27" state="hidden" r:id="rId27"/>
    <sheet name="Attach 19" sheetId="28" state="hidden" r:id="rId28"/>
    <sheet name="Bid Form 1st Envelope " sheetId="29" r:id="rId29"/>
    <sheet name="N to W" sheetId="30" state="hidden" r:id="rId30"/>
    <sheet name="Sheet1" sheetId="31" state="hidden" r:id="rId31"/>
    <sheet name="Sheet2" sheetId="32" state="hidden"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A" localSheetId="18">#REF!</definedName>
    <definedName name="\A" localSheetId="24">#REF!</definedName>
    <definedName name="\A" localSheetId="25">#REF!</definedName>
    <definedName name="\A" localSheetId="12">#REF!</definedName>
    <definedName name="\A" localSheetId="7">#REF!</definedName>
    <definedName name="\A" localSheetId="5">#REF!</definedName>
    <definedName name="\A" localSheetId="2">#REF!</definedName>
    <definedName name="\A" localSheetId="3">#REF!</definedName>
    <definedName name="\A">#REF!</definedName>
    <definedName name="\aa" localSheetId="18">#REF!</definedName>
    <definedName name="\aa" localSheetId="26">#REF!</definedName>
    <definedName name="\aa" localSheetId="12">#REF!</definedName>
    <definedName name="\aa" localSheetId="2">#REF!</definedName>
    <definedName name="\aa" localSheetId="3">#REF!</definedName>
    <definedName name="\aa">#REF!</definedName>
    <definedName name="\B" localSheetId="18">#REF!</definedName>
    <definedName name="\B" localSheetId="24">#REF!</definedName>
    <definedName name="\B" localSheetId="25">#REF!</definedName>
    <definedName name="\B" localSheetId="12">#REF!</definedName>
    <definedName name="\B" localSheetId="7">#REF!</definedName>
    <definedName name="\B" localSheetId="5">#REF!</definedName>
    <definedName name="\B" localSheetId="2">#REF!</definedName>
    <definedName name="\B" localSheetId="3">#REF!</definedName>
    <definedName name="\B">#REF!</definedName>
    <definedName name="\C" localSheetId="18">#REF!</definedName>
    <definedName name="\C" localSheetId="24">#REF!</definedName>
    <definedName name="\C" localSheetId="25">#REF!</definedName>
    <definedName name="\C" localSheetId="12">#REF!</definedName>
    <definedName name="\C" localSheetId="7">#REF!</definedName>
    <definedName name="\C" localSheetId="5">#REF!</definedName>
    <definedName name="\C" localSheetId="2">#REF!</definedName>
    <definedName name="\C" localSheetId="3">#REF!</definedName>
    <definedName name="\C">#REF!</definedName>
    <definedName name="\M" localSheetId="18">#REF!</definedName>
    <definedName name="\M" localSheetId="25">#REF!</definedName>
    <definedName name="\M" localSheetId="12">#REF!</definedName>
    <definedName name="\M" localSheetId="7">#REF!</definedName>
    <definedName name="\M" localSheetId="5">#REF!</definedName>
    <definedName name="\M" localSheetId="2">#REF!</definedName>
    <definedName name="\M" localSheetId="3">#REF!</definedName>
    <definedName name="\M">#REF!</definedName>
    <definedName name="\N" localSheetId="18">#REF!</definedName>
    <definedName name="\N" localSheetId="25">#REF!</definedName>
    <definedName name="\N" localSheetId="12">#REF!</definedName>
    <definedName name="\N" localSheetId="7">#REF!</definedName>
    <definedName name="\N" localSheetId="5">#REF!</definedName>
    <definedName name="\N" localSheetId="2">#REF!</definedName>
    <definedName name="\N" localSheetId="3">#REF!</definedName>
    <definedName name="\N">#REF!</definedName>
    <definedName name="\P" localSheetId="18">#REF!</definedName>
    <definedName name="\P" localSheetId="25">#REF!</definedName>
    <definedName name="\P" localSheetId="12">#REF!</definedName>
    <definedName name="\P" localSheetId="7">#REF!</definedName>
    <definedName name="\P" localSheetId="5">#REF!</definedName>
    <definedName name="\P" localSheetId="2">#REF!</definedName>
    <definedName name="\P" localSheetId="3">#REF!</definedName>
    <definedName name="\P">#REF!</definedName>
    <definedName name="\R" localSheetId="18">#REF!</definedName>
    <definedName name="\R" localSheetId="25">#REF!</definedName>
    <definedName name="\R" localSheetId="12">#REF!</definedName>
    <definedName name="\R" localSheetId="7">#REF!</definedName>
    <definedName name="\R" localSheetId="5">#REF!</definedName>
    <definedName name="\R" localSheetId="2">#REF!</definedName>
    <definedName name="\R" localSheetId="3">#REF!</definedName>
    <definedName name="\R">#REF!</definedName>
    <definedName name="\U" localSheetId="18">#REF!</definedName>
    <definedName name="\U" localSheetId="25">#REF!</definedName>
    <definedName name="\U" localSheetId="12">#REF!</definedName>
    <definedName name="\U" localSheetId="7">#REF!</definedName>
    <definedName name="\U" localSheetId="5">#REF!</definedName>
    <definedName name="\U" localSheetId="2">#REF!</definedName>
    <definedName name="\U" localSheetId="3">#REF!</definedName>
    <definedName name="\U">#REF!</definedName>
    <definedName name="\V" localSheetId="18">#REF!</definedName>
    <definedName name="\V" localSheetId="25">#REF!</definedName>
    <definedName name="\V" localSheetId="12">#REF!</definedName>
    <definedName name="\V" localSheetId="7">#REF!</definedName>
    <definedName name="\V" localSheetId="5">#REF!</definedName>
    <definedName name="\V" localSheetId="2">#REF!</definedName>
    <definedName name="\V" localSheetId="3">#REF!</definedName>
    <definedName name="\V">#REF!</definedName>
    <definedName name="\x" localSheetId="18">#REF!</definedName>
    <definedName name="\x" localSheetId="26">#REF!</definedName>
    <definedName name="\x" localSheetId="12">#REF!</definedName>
    <definedName name="\x" localSheetId="2">#REF!</definedName>
    <definedName name="\x" localSheetId="3">#REF!</definedName>
    <definedName name="\x">#REF!</definedName>
    <definedName name="_xlnm._FilterDatabase" localSheetId="3" hidden="1">'Names of Bidder'!$B$6:$G$19</definedName>
    <definedName name="ab" localSheetId="18">#REF!</definedName>
    <definedName name="ab" localSheetId="25">#REF!</definedName>
    <definedName name="ab" localSheetId="12">#REF!</definedName>
    <definedName name="ab" localSheetId="7">#REF!</definedName>
    <definedName name="ab" localSheetId="5">#REF!</definedName>
    <definedName name="ab" localSheetId="2">#REF!</definedName>
    <definedName name="ab" localSheetId="3">#REF!</definedName>
    <definedName name="ab">#REF!</definedName>
    <definedName name="abc" localSheetId="3">#REF!</definedName>
    <definedName name="abc">#REF!</definedName>
    <definedName name="biddername" localSheetId="18">#REF!</definedName>
    <definedName name="biddername" localSheetId="26">#REF!</definedName>
    <definedName name="biddername" localSheetId="12">#REF!</definedName>
    <definedName name="biddername" localSheetId="3">#REF!</definedName>
    <definedName name="biddername">#REF!</definedName>
    <definedName name="BL2A" localSheetId="12">'[1]Attach-3 (QR)'!#REF!</definedName>
    <definedName name="BL2A" localSheetId="7">'Attach-3 (QR)'!$I$248</definedName>
    <definedName name="BL2A" localSheetId="5">'Attach-3 (QR)_old'!$I$398</definedName>
    <definedName name="BL2A" localSheetId="2">'[2]Attach-3 (QR)'!#REF!</definedName>
    <definedName name="BL2A">#REF!</definedName>
    <definedName name="BL2A2" localSheetId="18">'[3]Attach-3 (QR)'!#REF!</definedName>
    <definedName name="BL2A2" localSheetId="26">'[4]Attach-3 (QR)'!#REF!</definedName>
    <definedName name="BL2A2" localSheetId="12">'[5]Attach-3 (QR)'!#REF!</definedName>
    <definedName name="BL2A2" localSheetId="7">'Attach-3 (QR)'!#REF!</definedName>
    <definedName name="BL2A2" localSheetId="5">'Attach-3 (QR)_old'!#REF!</definedName>
    <definedName name="BL2A2" localSheetId="2">'[6]Attach-3 (QR)'!#REF!</definedName>
    <definedName name="BL2A2" localSheetId="3">'[3]Attach-3 (QR)'!#REF!</definedName>
    <definedName name="BL2A2">#REF!</definedName>
    <definedName name="BL2AA" localSheetId="12">'[1]Attach-3 (QR)'!#REF!</definedName>
    <definedName name="BL2AA" localSheetId="7">'Attach-3 (QR)'!$I$248</definedName>
    <definedName name="BL2AA" localSheetId="5">'Attach-3 (QR)_old'!$I$398</definedName>
    <definedName name="BL2AA" localSheetId="2">'[2]Attach-3 (QR)'!#REF!</definedName>
    <definedName name="BL2AA">#REF!</definedName>
    <definedName name="BL2AAA" localSheetId="18">'[3]Attach-3 (QR)'!#REF!</definedName>
    <definedName name="BL2AAA" localSheetId="24">'[7]Attach QR'!$J$785</definedName>
    <definedName name="BL2AAA" localSheetId="26">'[4]Attach-3 (QR)'!#REF!</definedName>
    <definedName name="BL2AAA" localSheetId="12">'[5]Attach-3 (QR)'!#REF!</definedName>
    <definedName name="BL2AAA" localSheetId="7">'Attach-3 (QR)'!#REF!</definedName>
    <definedName name="BL2AAA" localSheetId="5">'Attach-3 (QR)_old'!#REF!</definedName>
    <definedName name="BL2AAA" localSheetId="2">'[6]Attach-3 (QR)'!#REF!</definedName>
    <definedName name="BL2AAA" localSheetId="3">'[3]Attach-3 (QR)'!#REF!</definedName>
    <definedName name="BL2AAA">#REF!</definedName>
    <definedName name="BL2B" localSheetId="12">'[1]Attach-3 (QR)'!#REF!</definedName>
    <definedName name="BL2B" localSheetId="7">'Attach-3 (QR)'!$J$248</definedName>
    <definedName name="BL2B" localSheetId="5">'Attach-3 (QR)_old'!$J$398</definedName>
    <definedName name="BL2B" localSheetId="2">'[2]Attach-3 (QR)'!#REF!</definedName>
    <definedName name="BL2B">#REF!</definedName>
    <definedName name="BL2BB" localSheetId="18">'[3]Attach-3 (QR)'!#REF!</definedName>
    <definedName name="BL2BB" localSheetId="26">'[4]Attach-3 (QR)'!#REF!</definedName>
    <definedName name="BL2BB" localSheetId="12">'[5]Attach-3 (QR)'!#REF!</definedName>
    <definedName name="BL2BB" localSheetId="7">'Attach-3 (QR)'!#REF!</definedName>
    <definedName name="BL2BB" localSheetId="5">'Attach-3 (QR)_old'!#REF!</definedName>
    <definedName name="BL2BB" localSheetId="2">'[6]Attach-3 (QR)'!#REF!</definedName>
    <definedName name="BL2BB" localSheetId="3">'[3]Attach-3 (QR)'!#REF!</definedName>
    <definedName name="BL2BB">#REF!</definedName>
    <definedName name="BL2BBB" localSheetId="18">'[3]Attach-3 (QR)'!#REF!</definedName>
    <definedName name="BL2BBB" localSheetId="24">'[7]Attach QR'!$K$785</definedName>
    <definedName name="BL2BBB" localSheetId="26">'[4]Attach-3 (QR)'!#REF!</definedName>
    <definedName name="BL2BBB" localSheetId="12">'[5]Attach-3 (QR)'!#REF!</definedName>
    <definedName name="BL2BBB" localSheetId="7">'Attach-3 (QR)'!#REF!</definedName>
    <definedName name="BL2BBB" localSheetId="5">'Attach-3 (QR)_old'!#REF!</definedName>
    <definedName name="BL2BBB" localSheetId="2">'[6]Attach-3 (QR)'!#REF!</definedName>
    <definedName name="BL2BBB" localSheetId="3">'[3]Attach-3 (QR)'!#REF!</definedName>
    <definedName name="BL2BBB">#REF!</definedName>
    <definedName name="BL2C" localSheetId="12">'[1]Attach-3 (QR)'!#REF!</definedName>
    <definedName name="BL2C" localSheetId="7">'Attach-3 (QR)'!$K$248</definedName>
    <definedName name="BL2C" localSheetId="5">'Attach-3 (QR)_old'!$K$398</definedName>
    <definedName name="BL2C" localSheetId="2">'[2]Attach-3 (QR)'!#REF!</definedName>
    <definedName name="BL2C">#REF!</definedName>
    <definedName name="BL2CC" localSheetId="18">'[3]Attach-3 (QR)'!#REF!</definedName>
    <definedName name="BL2CC" localSheetId="26">'[4]Attach-3 (QR)'!#REF!</definedName>
    <definedName name="BL2CC" localSheetId="12">'[5]Attach-3 (QR)'!#REF!</definedName>
    <definedName name="BL2CC" localSheetId="7">'Attach-3 (QR)'!#REF!</definedName>
    <definedName name="BL2CC" localSheetId="5">'Attach-3 (QR)_old'!#REF!</definedName>
    <definedName name="BL2CC" localSheetId="2">'[6]Attach-3 (QR)'!#REF!</definedName>
    <definedName name="BL2CC" localSheetId="3">'[3]Attach-3 (QR)'!#REF!</definedName>
    <definedName name="BL2CC">#REF!</definedName>
    <definedName name="BL2CCC" localSheetId="18">'[3]Attach-3 (QR)'!#REF!</definedName>
    <definedName name="BL2CCC" localSheetId="24">'[7]Attach QR'!$L$785</definedName>
    <definedName name="BL2CCC" localSheetId="26">'[4]Attach-3 (QR)'!#REF!</definedName>
    <definedName name="BL2CCC" localSheetId="12">'[5]Attach-3 (QR)'!#REF!</definedName>
    <definedName name="BL2CCC" localSheetId="7">'Attach-3 (QR)'!#REF!</definedName>
    <definedName name="BL2CCC" localSheetId="5">'Attach-3 (QR)_old'!#REF!</definedName>
    <definedName name="BL2CCC" localSheetId="2">'[6]Attach-3 (QR)'!#REF!</definedName>
    <definedName name="BL2CCC" localSheetId="3">'[3]Attach-3 (QR)'!#REF!</definedName>
    <definedName name="BL2CCC">#REF!</definedName>
    <definedName name="BL3A" localSheetId="12">'[1]Attach-3 (QR)'!#REF!</definedName>
    <definedName name="BL3A" localSheetId="7">'Attach-3 (QR)'!$I$249</definedName>
    <definedName name="BL3A" localSheetId="5">'Attach-3 (QR)_old'!$I$399</definedName>
    <definedName name="BL3A" localSheetId="2">'[2]Attach-3 (QR)'!#REF!</definedName>
    <definedName name="BL3A">#REF!</definedName>
    <definedName name="BL3AA" localSheetId="18">'[3]Attach-3 (QR)'!#REF!</definedName>
    <definedName name="BL3AA" localSheetId="26">'[4]Attach-3 (QR)'!#REF!</definedName>
    <definedName name="BL3AA" localSheetId="12">'[5]Attach-3 (QR)'!#REF!</definedName>
    <definedName name="BL3AA" localSheetId="7">'Attach-3 (QR)'!#REF!</definedName>
    <definedName name="BL3AA" localSheetId="5">'Attach-3 (QR)_old'!#REF!</definedName>
    <definedName name="BL3AA" localSheetId="2">'[6]Attach-3 (QR)'!#REF!</definedName>
    <definedName name="BL3AA" localSheetId="3">'[3]Attach-3 (QR)'!#REF!</definedName>
    <definedName name="BL3AA">#REF!</definedName>
    <definedName name="BL3AAA" localSheetId="18">'[3]Attach-3 (QR)'!#REF!</definedName>
    <definedName name="BL3AAA" localSheetId="24">'[7]Attach QR'!$J$788</definedName>
    <definedName name="BL3AAA" localSheetId="26">'[4]Attach-3 (QR)'!#REF!</definedName>
    <definedName name="BL3AAA" localSheetId="12">'[5]Attach-3 (QR)'!#REF!</definedName>
    <definedName name="BL3AAA" localSheetId="7">'Attach-3 (QR)'!#REF!</definedName>
    <definedName name="BL3AAA" localSheetId="5">'Attach-3 (QR)_old'!#REF!</definedName>
    <definedName name="BL3AAA" localSheetId="2">'[6]Attach-3 (QR)'!#REF!</definedName>
    <definedName name="BL3AAA" localSheetId="3">'[3]Attach-3 (QR)'!#REF!</definedName>
    <definedName name="BL3AAA">#REF!</definedName>
    <definedName name="BL3B" localSheetId="12">'[1]Attach-3 (QR)'!#REF!</definedName>
    <definedName name="BL3B" localSheetId="7">'Attach-3 (QR)'!$J$249</definedName>
    <definedName name="BL3B" localSheetId="5">'Attach-3 (QR)_old'!$J$399</definedName>
    <definedName name="BL3B" localSheetId="2">'[2]Attach-3 (QR)'!#REF!</definedName>
    <definedName name="BL3B">#REF!</definedName>
    <definedName name="BL3BB" localSheetId="18">'[3]Attach-3 (QR)'!#REF!</definedName>
    <definedName name="BL3BB" localSheetId="26">'[4]Attach-3 (QR)'!#REF!</definedName>
    <definedName name="BL3BB" localSheetId="12">'[5]Attach-3 (QR)'!#REF!</definedName>
    <definedName name="BL3BB" localSheetId="7">'Attach-3 (QR)'!#REF!</definedName>
    <definedName name="BL3BB" localSheetId="5">'Attach-3 (QR)_old'!#REF!</definedName>
    <definedName name="BL3BB" localSheetId="2">'[6]Attach-3 (QR)'!#REF!</definedName>
    <definedName name="BL3BB" localSheetId="3">'[3]Attach-3 (QR)'!#REF!</definedName>
    <definedName name="BL3BB">#REF!</definedName>
    <definedName name="BL3BBB" localSheetId="18">'[3]Attach-3 (QR)'!#REF!</definedName>
    <definedName name="BL3BBB" localSheetId="24">'[7]Attach QR'!$K$788</definedName>
    <definedName name="BL3BBB" localSheetId="26">'[4]Attach-3 (QR)'!#REF!</definedName>
    <definedName name="BL3BBB" localSheetId="12">'[5]Attach-3 (QR)'!#REF!</definedName>
    <definedName name="BL3BBB" localSheetId="7">'Attach-3 (QR)'!#REF!</definedName>
    <definedName name="BL3BBB" localSheetId="5">'Attach-3 (QR)_old'!#REF!</definedName>
    <definedName name="BL3BBB" localSheetId="2">'[6]Attach-3 (QR)'!#REF!</definedName>
    <definedName name="BL3BBB" localSheetId="3">'[3]Attach-3 (QR)'!#REF!</definedName>
    <definedName name="BL3BBB">#REF!</definedName>
    <definedName name="BL3C" localSheetId="12">'[1]Attach-3 (QR)'!#REF!</definedName>
    <definedName name="BL3C" localSheetId="7">'Attach-3 (QR)'!$K$249</definedName>
    <definedName name="BL3C" localSheetId="5">'Attach-3 (QR)_old'!$K$399</definedName>
    <definedName name="BL3C" localSheetId="2">'[2]Attach-3 (QR)'!#REF!</definedName>
    <definedName name="BL3C">#REF!</definedName>
    <definedName name="BL3CC" localSheetId="18">'[3]Attach-3 (QR)'!#REF!</definedName>
    <definedName name="BL3CC" localSheetId="26">'[4]Attach-3 (QR)'!#REF!</definedName>
    <definedName name="BL3CC" localSheetId="12">'[5]Attach-3 (QR)'!#REF!</definedName>
    <definedName name="BL3CC" localSheetId="7">'Attach-3 (QR)'!#REF!</definedName>
    <definedName name="BL3CC" localSheetId="5">'Attach-3 (QR)_old'!#REF!</definedName>
    <definedName name="BL3CC" localSheetId="2">'[6]Attach-3 (QR)'!#REF!</definedName>
    <definedName name="BL3CC" localSheetId="3">'[3]Attach-3 (QR)'!#REF!</definedName>
    <definedName name="BL3CC">#REF!</definedName>
    <definedName name="BL3CCC" localSheetId="18">'[3]Attach-3 (QR)'!#REF!</definedName>
    <definedName name="BL3CCC" localSheetId="24">'[7]Attach QR'!$L$788</definedName>
    <definedName name="BL3CCC" localSheetId="26">'[4]Attach-3 (QR)'!#REF!</definedName>
    <definedName name="BL3CCC" localSheetId="12">'[5]Attach-3 (QR)'!#REF!</definedName>
    <definedName name="BL3CCC" localSheetId="7">'Attach-3 (QR)'!#REF!</definedName>
    <definedName name="BL3CCC" localSheetId="5">'Attach-3 (QR)_old'!#REF!</definedName>
    <definedName name="BL3CCC" localSheetId="2">'[6]Attach-3 (QR)'!#REF!</definedName>
    <definedName name="BL3CCC" localSheetId="3">'[3]Attach-3 (QR)'!#REF!</definedName>
    <definedName name="BL3CCC">#REF!</definedName>
    <definedName name="BL4A" localSheetId="12">'[1]Attach-3 (QR)'!#REF!</definedName>
    <definedName name="BL4A" localSheetId="7">'Attach-3 (QR)'!$I$250</definedName>
    <definedName name="BL4A" localSheetId="5">'Attach-3 (QR)_old'!$I$400</definedName>
    <definedName name="BL4A" localSheetId="2">'[2]Attach-3 (QR)'!#REF!</definedName>
    <definedName name="BL4A">#REF!</definedName>
    <definedName name="BL4AA" localSheetId="18">'[3]Attach-3 (QR)'!#REF!</definedName>
    <definedName name="BL4AA" localSheetId="26">'[4]Attach-3 (QR)'!#REF!</definedName>
    <definedName name="BL4AA" localSheetId="12">'[5]Attach-3 (QR)'!#REF!</definedName>
    <definedName name="BL4AA" localSheetId="7">'Attach-3 (QR)'!#REF!</definedName>
    <definedName name="BL4AA" localSheetId="5">'Attach-3 (QR)_old'!#REF!</definedName>
    <definedName name="BL4AA" localSheetId="2">'[6]Attach-3 (QR)'!#REF!</definedName>
    <definedName name="BL4AA" localSheetId="3">'[3]Attach-3 (QR)'!#REF!</definedName>
    <definedName name="BL4AA">#REF!</definedName>
    <definedName name="BL4AAA" localSheetId="18">'[3]Attach-3 (QR)'!#REF!</definedName>
    <definedName name="BL4AAA" localSheetId="24">'[7]Attach QR'!$J$791</definedName>
    <definedName name="BL4AAA" localSheetId="26">'[4]Attach-3 (QR)'!#REF!</definedName>
    <definedName name="BL4AAA" localSheetId="12">'[5]Attach-3 (QR)'!#REF!</definedName>
    <definedName name="BL4AAA" localSheetId="7">'Attach-3 (QR)'!#REF!</definedName>
    <definedName name="BL4AAA" localSheetId="5">'Attach-3 (QR)_old'!#REF!</definedName>
    <definedName name="BL4AAA" localSheetId="2">'[6]Attach-3 (QR)'!#REF!</definedName>
    <definedName name="BL4AAA" localSheetId="3">'[3]Attach-3 (QR)'!#REF!</definedName>
    <definedName name="BL4AAA">#REF!</definedName>
    <definedName name="BL4B" localSheetId="12">'[1]Attach-3 (QR)'!#REF!</definedName>
    <definedName name="BL4B" localSheetId="7">'Attach-3 (QR)'!$J$250</definedName>
    <definedName name="BL4B" localSheetId="5">'Attach-3 (QR)_old'!$J$400</definedName>
    <definedName name="BL4B" localSheetId="2">'[2]Attach-3 (QR)'!#REF!</definedName>
    <definedName name="BL4B">#REF!</definedName>
    <definedName name="BL4BB" localSheetId="18">'[3]Attach-3 (QR)'!#REF!</definedName>
    <definedName name="BL4BB" localSheetId="26">'[4]Attach-3 (QR)'!#REF!</definedName>
    <definedName name="BL4BB" localSheetId="12">'[5]Attach-3 (QR)'!#REF!</definedName>
    <definedName name="BL4BB" localSheetId="7">'Attach-3 (QR)'!#REF!</definedName>
    <definedName name="BL4BB" localSheetId="5">'Attach-3 (QR)_old'!#REF!</definedName>
    <definedName name="BL4BB" localSheetId="2">'[6]Attach-3 (QR)'!#REF!</definedName>
    <definedName name="BL4BB" localSheetId="3">'[3]Attach-3 (QR)'!#REF!</definedName>
    <definedName name="BL4BB">#REF!</definedName>
    <definedName name="BL4BBB" localSheetId="18">'[3]Attach-3 (QR)'!#REF!</definedName>
    <definedName name="BL4BBB" localSheetId="24">'[7]Attach QR'!$K$791</definedName>
    <definedName name="BL4BBB" localSheetId="26">'[4]Attach-3 (QR)'!#REF!</definedName>
    <definedName name="BL4BBB" localSheetId="12">'[5]Attach-3 (QR)'!#REF!</definedName>
    <definedName name="BL4BBB" localSheetId="7">'Attach-3 (QR)'!#REF!</definedName>
    <definedName name="BL4BBB" localSheetId="5">'Attach-3 (QR)_old'!#REF!</definedName>
    <definedName name="BL4BBB" localSheetId="2">'[6]Attach-3 (QR)'!#REF!</definedName>
    <definedName name="BL4BBB" localSheetId="3">'[3]Attach-3 (QR)'!#REF!</definedName>
    <definedName name="BL4BBB">#REF!</definedName>
    <definedName name="BL4C" localSheetId="12">'[1]Attach-3 (QR)'!#REF!</definedName>
    <definedName name="BL4C" localSheetId="7">'Attach-3 (QR)'!$K$250</definedName>
    <definedName name="BL4C" localSheetId="5">'Attach-3 (QR)_old'!$K$400</definedName>
    <definedName name="BL4C" localSheetId="2">'[2]Attach-3 (QR)'!#REF!</definedName>
    <definedName name="BL4C">#REF!</definedName>
    <definedName name="BL4CC" localSheetId="18">'[3]Attach-3 (QR)'!#REF!</definedName>
    <definedName name="BL4CC" localSheetId="26">'[4]Attach-3 (QR)'!#REF!</definedName>
    <definedName name="BL4CC" localSheetId="12">'[5]Attach-3 (QR)'!#REF!</definedName>
    <definedName name="BL4CC" localSheetId="7">'Attach-3 (QR)'!#REF!</definedName>
    <definedName name="BL4CC" localSheetId="5">'Attach-3 (QR)_old'!#REF!</definedName>
    <definedName name="BL4CC" localSheetId="2">'[6]Attach-3 (QR)'!#REF!</definedName>
    <definedName name="BL4CC" localSheetId="3">'[3]Attach-3 (QR)'!#REF!</definedName>
    <definedName name="BL4CC">#REF!</definedName>
    <definedName name="BL4CCC" localSheetId="18">'[3]Attach-3 (QR)'!#REF!</definedName>
    <definedName name="BL4CCC" localSheetId="24">'[7]Attach QR'!$L$791</definedName>
    <definedName name="BL4CCC" localSheetId="26">'[4]Attach-3 (QR)'!#REF!</definedName>
    <definedName name="BL4CCC" localSheetId="12">'[5]Attach-3 (QR)'!#REF!</definedName>
    <definedName name="BL4CCC" localSheetId="7">'Attach-3 (QR)'!#REF!</definedName>
    <definedName name="BL4CCC" localSheetId="5">'Attach-3 (QR)_old'!#REF!</definedName>
    <definedName name="BL4CCC" localSheetId="2">'[6]Attach-3 (QR)'!#REF!</definedName>
    <definedName name="BL4CCC" localSheetId="3">'[3]Attach-3 (QR)'!#REF!</definedName>
    <definedName name="BL4CCC">#REF!</definedName>
    <definedName name="BL5A" localSheetId="12">'[1]Attach-3 (QR)'!#REF!</definedName>
    <definedName name="BL5A" localSheetId="7">'Attach-3 (QR)'!$I$251</definedName>
    <definedName name="BL5A" localSheetId="5">'Attach-3 (QR)_old'!$I$401</definedName>
    <definedName name="BL5A" localSheetId="2">'[2]Attach-3 (QR)'!#REF!</definedName>
    <definedName name="BL5A">#REF!</definedName>
    <definedName name="BL5AA" localSheetId="18">'[3]Attach-3 (QR)'!#REF!</definedName>
    <definedName name="BL5AA" localSheetId="26">'[4]Attach-3 (QR)'!#REF!</definedName>
    <definedName name="BL5AA" localSheetId="12">'[5]Attach-3 (QR)'!#REF!</definedName>
    <definedName name="BL5AA" localSheetId="7">'Attach-3 (QR)'!#REF!</definedName>
    <definedName name="BL5AA" localSheetId="5">'Attach-3 (QR)_old'!#REF!</definedName>
    <definedName name="BL5AA" localSheetId="2">'[6]Attach-3 (QR)'!#REF!</definedName>
    <definedName name="BL5AA" localSheetId="3">'[3]Attach-3 (QR)'!#REF!</definedName>
    <definedName name="BL5AA">#REF!</definedName>
    <definedName name="BL5AAA" localSheetId="18">'[3]Attach-3 (QR)'!#REF!</definedName>
    <definedName name="BL5AAA" localSheetId="24">'[7]Attach QR'!$J$794</definedName>
    <definedName name="BL5AAA" localSheetId="26">'[4]Attach-3 (QR)'!#REF!</definedName>
    <definedName name="BL5AAA" localSheetId="12">'[5]Attach-3 (QR)'!#REF!</definedName>
    <definedName name="BL5AAA" localSheetId="7">'Attach-3 (QR)'!#REF!</definedName>
    <definedName name="BL5AAA" localSheetId="5">'Attach-3 (QR)_old'!#REF!</definedName>
    <definedName name="BL5AAA" localSheetId="2">'[6]Attach-3 (QR)'!#REF!</definedName>
    <definedName name="BL5AAA" localSheetId="3">'[3]Attach-3 (QR)'!#REF!</definedName>
    <definedName name="BL5AAA">#REF!</definedName>
    <definedName name="BL5B" localSheetId="12">'[1]Attach-3 (QR)'!#REF!</definedName>
    <definedName name="BL5B" localSheetId="7">'Attach-3 (QR)'!$J$251</definedName>
    <definedName name="BL5B" localSheetId="5">'Attach-3 (QR)_old'!$J$401</definedName>
    <definedName name="BL5B" localSheetId="2">'[2]Attach-3 (QR)'!#REF!</definedName>
    <definedName name="BL5B">#REF!</definedName>
    <definedName name="BL5BB" localSheetId="18">'[3]Attach-3 (QR)'!#REF!</definedName>
    <definedName name="BL5BB" localSheetId="26">'[4]Attach-3 (QR)'!#REF!</definedName>
    <definedName name="BL5BB" localSheetId="12">'[5]Attach-3 (QR)'!#REF!</definedName>
    <definedName name="BL5BB" localSheetId="7">'Attach-3 (QR)'!#REF!</definedName>
    <definedName name="BL5BB" localSheetId="5">'Attach-3 (QR)_old'!#REF!</definedName>
    <definedName name="BL5BB" localSheetId="2">'[6]Attach-3 (QR)'!#REF!</definedName>
    <definedName name="BL5BB" localSheetId="3">'[3]Attach-3 (QR)'!#REF!</definedName>
    <definedName name="BL5BB">#REF!</definedName>
    <definedName name="BL5BBB" localSheetId="18">'[3]Attach-3 (QR)'!#REF!</definedName>
    <definedName name="BL5BBB" localSheetId="24">'[7]Attach QR'!$K$794</definedName>
    <definedName name="BL5BBB" localSheetId="26">'[4]Attach-3 (QR)'!#REF!</definedName>
    <definedName name="BL5BBB" localSheetId="12">'[5]Attach-3 (QR)'!#REF!</definedName>
    <definedName name="BL5BBB" localSheetId="7">'Attach-3 (QR)'!#REF!</definedName>
    <definedName name="BL5BBB" localSheetId="5">'Attach-3 (QR)_old'!#REF!</definedName>
    <definedName name="BL5BBB" localSheetId="2">'[6]Attach-3 (QR)'!#REF!</definedName>
    <definedName name="BL5BBB" localSheetId="3">'[3]Attach-3 (QR)'!#REF!</definedName>
    <definedName name="BL5BBB">#REF!</definedName>
    <definedName name="BL5C" localSheetId="12">'[1]Attach-3 (QR)'!#REF!</definedName>
    <definedName name="BL5C" localSheetId="7">'Attach-3 (QR)'!$K$251</definedName>
    <definedName name="BL5C" localSheetId="5">'Attach-3 (QR)_old'!$K$401</definedName>
    <definedName name="BL5C" localSheetId="2">'[2]Attach-3 (QR)'!#REF!</definedName>
    <definedName name="BL5C">#REF!</definedName>
    <definedName name="BL5CC" localSheetId="18">'[3]Attach-3 (QR)'!#REF!</definedName>
    <definedName name="BL5CC" localSheetId="26">'[4]Attach-3 (QR)'!#REF!</definedName>
    <definedName name="BL5CC" localSheetId="12">'[5]Attach-3 (QR)'!#REF!</definedName>
    <definedName name="BL5CC" localSheetId="7">'Attach-3 (QR)'!#REF!</definedName>
    <definedName name="BL5CC" localSheetId="5">'Attach-3 (QR)_old'!#REF!</definedName>
    <definedName name="BL5CC" localSheetId="2">'[6]Attach-3 (QR)'!#REF!</definedName>
    <definedName name="BL5CC" localSheetId="3">'[3]Attach-3 (QR)'!#REF!</definedName>
    <definedName name="BL5CC">#REF!</definedName>
    <definedName name="BL5CCC" localSheetId="18">'[3]Attach-3 (QR)'!#REF!</definedName>
    <definedName name="BL5CCC" localSheetId="24">'[7]Attach QR'!$L$794</definedName>
    <definedName name="BL5CCC" localSheetId="26">'[4]Attach-3 (QR)'!#REF!</definedName>
    <definedName name="BL5CCC" localSheetId="12">'[5]Attach-3 (QR)'!#REF!</definedName>
    <definedName name="BL5CCC" localSheetId="7">'Attach-3 (QR)'!#REF!</definedName>
    <definedName name="BL5CCC" localSheetId="5">'Attach-3 (QR)_old'!#REF!</definedName>
    <definedName name="BL5CCC" localSheetId="2">'[6]Attach-3 (QR)'!#REF!</definedName>
    <definedName name="BL5CCC" localSheetId="3">'[3]Attach-3 (QR)'!#REF!</definedName>
    <definedName name="BL5CCC">#REF!</definedName>
    <definedName name="CAPA1" localSheetId="18">'[3]Attach-3 (QR)'!#REF!</definedName>
    <definedName name="CAPA1" localSheetId="26">'[4]Attach-3 (QR)'!#REF!</definedName>
    <definedName name="CAPA1" localSheetId="12">'[5]Attach-3 (QR)'!#REF!</definedName>
    <definedName name="CAPA1" localSheetId="7">'Attach-3 (QR)'!#REF!</definedName>
    <definedName name="CAPA1" localSheetId="5">'Attach-3 (QR)_old'!#REF!</definedName>
    <definedName name="CAPA1" localSheetId="2">'[6]Attach-3 (QR)'!#REF!</definedName>
    <definedName name="CAPA1" localSheetId="3">'[3]Attach-3 (QR)'!#REF!</definedName>
    <definedName name="CAPA1">#REF!</definedName>
    <definedName name="CAPA11" localSheetId="18">'[3]Attach-3 (QR)'!#REF!</definedName>
    <definedName name="CAPA11" localSheetId="26">'[4]Attach-3 (QR)'!#REF!</definedName>
    <definedName name="CAPA11" localSheetId="12">'[5]Attach-3 (QR)'!#REF!</definedName>
    <definedName name="CAPA11" localSheetId="7">'Attach-3 (QR)'!#REF!</definedName>
    <definedName name="CAPA11" localSheetId="5">'Attach-3 (QR)_old'!#REF!</definedName>
    <definedName name="CAPA11" localSheetId="2">'[6]Attach-3 (QR)'!#REF!</definedName>
    <definedName name="CAPA11" localSheetId="3">'[3]Attach-3 (QR)'!#REF!</definedName>
    <definedName name="CAPA11">#REF!</definedName>
    <definedName name="CAPA111" localSheetId="18">'[3]Attach-3 (QR)'!#REF!</definedName>
    <definedName name="CAPA111" localSheetId="24">'[7]Attach QR'!$F$505</definedName>
    <definedName name="CAPA111" localSheetId="26">'[4]Attach-3 (QR)'!#REF!</definedName>
    <definedName name="CAPA111" localSheetId="12">'[5]Attach-3 (QR)'!#REF!</definedName>
    <definedName name="CAPA111" localSheetId="7">'Attach-3 (QR)'!#REF!</definedName>
    <definedName name="CAPA111" localSheetId="5">'Attach-3 (QR)_old'!#REF!</definedName>
    <definedName name="CAPA111" localSheetId="2">'[6]Attach-3 (QR)'!#REF!</definedName>
    <definedName name="CAPA111" localSheetId="3">'[3]Attach-3 (QR)'!#REF!</definedName>
    <definedName name="CAPA111">#REF!</definedName>
    <definedName name="CAPA2" localSheetId="18">'[3]Attach-3 (QR)'!#REF!</definedName>
    <definedName name="CAPA2" localSheetId="26">'[4]Attach-3 (QR)'!#REF!</definedName>
    <definedName name="CAPA2" localSheetId="12">'[5]Attach-3 (QR)'!#REF!</definedName>
    <definedName name="CAPA2" localSheetId="7">'Attach-3 (QR)'!#REF!</definedName>
    <definedName name="CAPA2" localSheetId="5">'Attach-3 (QR)_old'!#REF!</definedName>
    <definedName name="CAPA2" localSheetId="2">'[6]Attach-3 (QR)'!#REF!</definedName>
    <definedName name="CAPA2" localSheetId="3">'[3]Attach-3 (QR)'!#REF!</definedName>
    <definedName name="CAPA2">#REF!</definedName>
    <definedName name="CAPA22" localSheetId="18">'[3]Attach-3 (QR)'!#REF!</definedName>
    <definedName name="CAPA22" localSheetId="26">'[4]Attach-3 (QR)'!#REF!</definedName>
    <definedName name="CAPA22" localSheetId="12">'[5]Attach-3 (QR)'!#REF!</definedName>
    <definedName name="CAPA22" localSheetId="7">'Attach-3 (QR)'!#REF!</definedName>
    <definedName name="CAPA22" localSheetId="5">'Attach-3 (QR)_old'!#REF!</definedName>
    <definedName name="CAPA22" localSheetId="2">'[6]Attach-3 (QR)'!#REF!</definedName>
    <definedName name="CAPA22" localSheetId="3">'[3]Attach-3 (QR)'!#REF!</definedName>
    <definedName name="CAPA22">#REF!</definedName>
    <definedName name="CAPA222" localSheetId="18">'[3]Attach-3 (QR)'!#REF!</definedName>
    <definedName name="CAPA222" localSheetId="24">'[7]Attach QR'!$I$505</definedName>
    <definedName name="CAPA222" localSheetId="26">'[4]Attach-3 (QR)'!#REF!</definedName>
    <definedName name="CAPA222" localSheetId="12">'[5]Attach-3 (QR)'!#REF!</definedName>
    <definedName name="CAPA222" localSheetId="7">'Attach-3 (QR)'!#REF!</definedName>
    <definedName name="CAPA222" localSheetId="5">'Attach-3 (QR)_old'!#REF!</definedName>
    <definedName name="CAPA222" localSheetId="2">'[6]Attach-3 (QR)'!#REF!</definedName>
    <definedName name="CAPA222" localSheetId="3">'[3]Attach-3 (QR)'!#REF!</definedName>
    <definedName name="CAPA222">#REF!</definedName>
    <definedName name="CAPA3" localSheetId="18">'[3]Attach-3 (QR)'!#REF!</definedName>
    <definedName name="CAPA3" localSheetId="26">'[4]Attach-3 (QR)'!#REF!</definedName>
    <definedName name="CAPA3" localSheetId="12">'[5]Attach-3 (QR)'!#REF!</definedName>
    <definedName name="CAPA3" localSheetId="7">'Attach-3 (QR)'!#REF!</definedName>
    <definedName name="CAPA3" localSheetId="5">'Attach-3 (QR)_old'!#REF!</definedName>
    <definedName name="CAPA3" localSheetId="2">'[6]Attach-3 (QR)'!#REF!</definedName>
    <definedName name="CAPA3" localSheetId="3">'[3]Attach-3 (QR)'!#REF!</definedName>
    <definedName name="CAPA3">#REF!</definedName>
    <definedName name="CAPA33" localSheetId="18">'[3]Attach-3 (QR)'!#REF!</definedName>
    <definedName name="CAPA33" localSheetId="26">'[4]Attach-3 (QR)'!#REF!</definedName>
    <definedName name="CAPA33" localSheetId="12">'[5]Attach-3 (QR)'!#REF!</definedName>
    <definedName name="CAPA33" localSheetId="7">'Attach-3 (QR)'!#REF!</definedName>
    <definedName name="CAPA33" localSheetId="5">'Attach-3 (QR)_old'!#REF!</definedName>
    <definedName name="CAPA33" localSheetId="2">'[6]Attach-3 (QR)'!#REF!</definedName>
    <definedName name="CAPA33" localSheetId="3">'[3]Attach-3 (QR)'!#REF!</definedName>
    <definedName name="CAPA33">#REF!</definedName>
    <definedName name="CAPA333" localSheetId="18">'[3]Attach-3 (QR)'!#REF!</definedName>
    <definedName name="CAPA333" localSheetId="24">'[7]Attach QR'!$G$651</definedName>
    <definedName name="CAPA333" localSheetId="26">'[4]Attach-3 (QR)'!#REF!</definedName>
    <definedName name="CAPA333" localSheetId="12">'[5]Attach-3 (QR)'!#REF!</definedName>
    <definedName name="CAPA333" localSheetId="7">'Attach-3 (QR)'!#REF!</definedName>
    <definedName name="CAPA333" localSheetId="5">'Attach-3 (QR)_old'!#REF!</definedName>
    <definedName name="CAPA333" localSheetId="2">'[6]Attach-3 (QR)'!#REF!</definedName>
    <definedName name="CAPA333" localSheetId="3">'[3]Attach-3 (QR)'!#REF!</definedName>
    <definedName name="CAPA333">#REF!</definedName>
    <definedName name="CAPA4" localSheetId="18">'[3]Attach-3 (QR)'!#REF!</definedName>
    <definedName name="CAPA4" localSheetId="26">'[4]Attach-3 (QR)'!#REF!</definedName>
    <definedName name="CAPA4" localSheetId="12">'[5]Attach-3 (QR)'!#REF!</definedName>
    <definedName name="CAPA4" localSheetId="7">'Attach-3 (QR)'!#REF!</definedName>
    <definedName name="CAPA4" localSheetId="5">'Attach-3 (QR)_old'!#REF!</definedName>
    <definedName name="CAPA4" localSheetId="2">'[6]Attach-3 (QR)'!#REF!</definedName>
    <definedName name="CAPA4" localSheetId="3">'[3]Attach-3 (QR)'!#REF!</definedName>
    <definedName name="CAPA4">#REF!</definedName>
    <definedName name="CAPA44" localSheetId="18">'[3]Attach-3 (QR)'!#REF!</definedName>
    <definedName name="CAPA44" localSheetId="26">'[4]Attach-3 (QR)'!#REF!</definedName>
    <definedName name="CAPA44" localSheetId="12">'[5]Attach-3 (QR)'!#REF!</definedName>
    <definedName name="CAPA44" localSheetId="7">'Attach-3 (QR)'!#REF!</definedName>
    <definedName name="CAPA44" localSheetId="5">'Attach-3 (QR)_old'!#REF!</definedName>
    <definedName name="CAPA44" localSheetId="2">'[6]Attach-3 (QR)'!#REF!</definedName>
    <definedName name="CAPA44" localSheetId="3">'[3]Attach-3 (QR)'!#REF!</definedName>
    <definedName name="CAPA44">#REF!</definedName>
    <definedName name="CAPA444" localSheetId="18">'[3]Attach-3 (QR)'!#REF!</definedName>
    <definedName name="CAPA444" localSheetId="24">'[7]Attach QR'!$I$651</definedName>
    <definedName name="CAPA444" localSheetId="26">'[4]Attach-3 (QR)'!#REF!</definedName>
    <definedName name="CAPA444" localSheetId="12">'[5]Attach-3 (QR)'!#REF!</definedName>
    <definedName name="CAPA444" localSheetId="7">'Attach-3 (QR)'!#REF!</definedName>
    <definedName name="CAPA444" localSheetId="5">'Attach-3 (QR)_old'!#REF!</definedName>
    <definedName name="CAPA444" localSheetId="2">'[6]Attach-3 (QR)'!#REF!</definedName>
    <definedName name="CAPA444" localSheetId="3">'[3]Attach-3 (QR)'!#REF!</definedName>
    <definedName name="CAPA444">#REF!</definedName>
    <definedName name="CAPA7" localSheetId="18">'[3]Attach-3 (QR)'!#REF!</definedName>
    <definedName name="CAPA7" localSheetId="26">'[4]Attach-3 (QR)'!#REF!</definedName>
    <definedName name="CAPA7" localSheetId="12">'[5]Attach-3 (QR)'!#REF!</definedName>
    <definedName name="CAPA7" localSheetId="7">'Attach-3 (QR)'!#REF!</definedName>
    <definedName name="CAPA7" localSheetId="5">'Attach-3 (QR)_old'!#REF!</definedName>
    <definedName name="CAPA7" localSheetId="2">'[6]Attach-3 (QR)'!#REF!</definedName>
    <definedName name="CAPA7" localSheetId="3">'[3]Attach-3 (QR)'!#REF!</definedName>
    <definedName name="CAPA7">#REF!</definedName>
    <definedName name="CAPA77" localSheetId="18">'[3]Attach-3 (QR)'!#REF!</definedName>
    <definedName name="CAPA77" localSheetId="26">'[4]Attach-3 (QR)'!#REF!</definedName>
    <definedName name="CAPA77" localSheetId="12">'[5]Attach-3 (QR)'!#REF!</definedName>
    <definedName name="CAPA77" localSheetId="7">'Attach-3 (QR)'!#REF!</definedName>
    <definedName name="CAPA77" localSheetId="5">'Attach-3 (QR)_old'!#REF!</definedName>
    <definedName name="CAPA77" localSheetId="2">'[6]Attach-3 (QR)'!#REF!</definedName>
    <definedName name="CAPA77" localSheetId="3">'[3]Attach-3 (QR)'!#REF!</definedName>
    <definedName name="CAPA77">#REF!</definedName>
    <definedName name="CAPA777" localSheetId="18">'[3]Attach-3 (QR)'!#REF!</definedName>
    <definedName name="CAPA777" localSheetId="24">'[7]Attach QR'!$D$505</definedName>
    <definedName name="CAPA777" localSheetId="26">'[4]Attach-3 (QR)'!#REF!</definedName>
    <definedName name="CAPA777" localSheetId="12">'[5]Attach-3 (QR)'!#REF!</definedName>
    <definedName name="CAPA777" localSheetId="7">'Attach-3 (QR)'!#REF!</definedName>
    <definedName name="CAPA777" localSheetId="5">'Attach-3 (QR)_old'!#REF!</definedName>
    <definedName name="CAPA777" localSheetId="2">'[6]Attach-3 (QR)'!#REF!</definedName>
    <definedName name="CAPA777" localSheetId="3">'[3]Attach-3 (QR)'!#REF!</definedName>
    <definedName name="CAPA777">#REF!</definedName>
    <definedName name="COO" localSheetId="12">'[8]Sch-1a'!#REF!</definedName>
    <definedName name="COO" localSheetId="7">'[8]Sch-1a'!#REF!</definedName>
    <definedName name="COO" localSheetId="5">'[8]Sch-1a'!#REF!</definedName>
    <definedName name="COO" localSheetId="2">'[9]Sch-1a'!#REF!</definedName>
    <definedName name="COO" localSheetId="3">'[8]Sch-1a'!#REF!</definedName>
    <definedName name="COO">'[8]Sch-1a'!#REF!</definedName>
    <definedName name="date" localSheetId="18">#REF!</definedName>
    <definedName name="date" localSheetId="26">#REF!</definedName>
    <definedName name="date" localSheetId="12">#REF!</definedName>
    <definedName name="date" localSheetId="7">#REF!</definedName>
    <definedName name="date" localSheetId="5">#REF!</definedName>
    <definedName name="date" localSheetId="3">#REF!</definedName>
    <definedName name="date">#REF!</definedName>
    <definedName name="iii" localSheetId="18">#REF!</definedName>
    <definedName name="iii" localSheetId="26">#REF!</definedName>
    <definedName name="iii" localSheetId="12">#REF!</definedName>
    <definedName name="iii" localSheetId="2">#REF!</definedName>
    <definedName name="iii" localSheetId="3">#REF!</definedName>
    <definedName name="iii">#REF!</definedName>
    <definedName name="LA">#REF!</definedName>
    <definedName name="logo1">"Picture 7"</definedName>
    <definedName name="MANU1" localSheetId="18">'[3]Attach-3 (QR)'!#REF!</definedName>
    <definedName name="MANU1" localSheetId="26">'[4]Attach-3 (QR)'!#REF!</definedName>
    <definedName name="MANU1" localSheetId="12">'[5]Attach-3 (QR)'!#REF!</definedName>
    <definedName name="MANU1" localSheetId="7">'Attach-3 (QR)'!#REF!</definedName>
    <definedName name="MANU1" localSheetId="5">'Attach-3 (QR)_old'!#REF!</definedName>
    <definedName name="MANU1" localSheetId="2">'[6]Attach-3 (QR)'!#REF!</definedName>
    <definedName name="MANU1" localSheetId="3">'[3]Attach-3 (QR)'!#REF!</definedName>
    <definedName name="MANU1">#REF!</definedName>
    <definedName name="MANU11" localSheetId="18">'[3]Attach-3 (QR)'!#REF!</definedName>
    <definedName name="MANU11" localSheetId="26">'[4]Attach-3 (QR)'!#REF!</definedName>
    <definedName name="MANU11" localSheetId="12">'[5]Attach-3 (QR)'!#REF!</definedName>
    <definedName name="MANU11" localSheetId="7">'Attach-3 (QR)'!#REF!</definedName>
    <definedName name="MANU11" localSheetId="5">'Attach-3 (QR)_old'!#REF!</definedName>
    <definedName name="MANU11" localSheetId="2">'[6]Attach-3 (QR)'!#REF!</definedName>
    <definedName name="MANU11" localSheetId="3">'[3]Attach-3 (QR)'!#REF!</definedName>
    <definedName name="MANU11">#REF!</definedName>
    <definedName name="MANU111" localSheetId="18">'[3]Attach-3 (QR)'!#REF!</definedName>
    <definedName name="MANU111" localSheetId="24">'[7]Attach QR'!$H$350</definedName>
    <definedName name="MANU111" localSheetId="26">'[4]Attach-3 (QR)'!#REF!</definedName>
    <definedName name="MANU111" localSheetId="12">'[5]Attach-3 (QR)'!#REF!</definedName>
    <definedName name="MANU111" localSheetId="7">'Attach-3 (QR)'!#REF!</definedName>
    <definedName name="MANU111" localSheetId="5">'Attach-3 (QR)_old'!#REF!</definedName>
    <definedName name="MANU111" localSheetId="2">'[6]Attach-3 (QR)'!#REF!</definedName>
    <definedName name="MANU111" localSheetId="3">'[3]Attach-3 (QR)'!#REF!</definedName>
    <definedName name="MANU111">#REF!</definedName>
    <definedName name="MANU2" localSheetId="18">'[3]Attach-3 (QR)'!#REF!</definedName>
    <definedName name="MANU2" localSheetId="26">'[4]Attach-3 (QR)'!#REF!</definedName>
    <definedName name="MANU2" localSheetId="12">'[5]Attach-3 (QR)'!#REF!</definedName>
    <definedName name="MANU2" localSheetId="7">'Attach-3 (QR)'!#REF!</definedName>
    <definedName name="MANU2" localSheetId="5">'Attach-3 (QR)_old'!#REF!</definedName>
    <definedName name="MANU2" localSheetId="2">'[6]Attach-3 (QR)'!#REF!</definedName>
    <definedName name="MANU2" localSheetId="3">'[3]Attach-3 (QR)'!#REF!</definedName>
    <definedName name="MANU2">#REF!</definedName>
    <definedName name="MANU22" localSheetId="18">'[3]Attach-3 (QR)'!#REF!</definedName>
    <definedName name="MANU22" localSheetId="26">'[4]Attach-3 (QR)'!#REF!</definedName>
    <definedName name="MANU22" localSheetId="12">'[5]Attach-3 (QR)'!#REF!</definedName>
    <definedName name="MANU22" localSheetId="7">'Attach-3 (QR)'!#REF!</definedName>
    <definedName name="MANU22" localSheetId="5">'Attach-3 (QR)_old'!#REF!</definedName>
    <definedName name="MANU22" localSheetId="2">'[6]Attach-3 (QR)'!#REF!</definedName>
    <definedName name="MANU22" localSheetId="3">'[3]Attach-3 (QR)'!#REF!</definedName>
    <definedName name="MANU22">#REF!</definedName>
    <definedName name="MANU222" localSheetId="18">'[3]Attach-3 (QR)'!#REF!</definedName>
    <definedName name="MANU222" localSheetId="24">'[7]Attach QR'!$H$419</definedName>
    <definedName name="MANU222" localSheetId="26">'[4]Attach-3 (QR)'!#REF!</definedName>
    <definedName name="MANU222" localSheetId="12">'[5]Attach-3 (QR)'!#REF!</definedName>
    <definedName name="MANU222" localSheetId="7">'Attach-3 (QR)'!#REF!</definedName>
    <definedName name="MANU222" localSheetId="5">'Attach-3 (QR)_old'!#REF!</definedName>
    <definedName name="MANU222" localSheetId="2">'[6]Attach-3 (QR)'!#REF!</definedName>
    <definedName name="MANU222" localSheetId="3">'[3]Attach-3 (QR)'!#REF!</definedName>
    <definedName name="MANU222">#REF!</definedName>
    <definedName name="MANU3" localSheetId="18">'[3]Attach-3 (QR)'!#REF!</definedName>
    <definedName name="MANU3" localSheetId="26">'[4]Attach-3 (QR)'!#REF!</definedName>
    <definedName name="MANU3" localSheetId="12">'[5]Attach-3 (QR)'!#REF!</definedName>
    <definedName name="MANU3" localSheetId="7">'Attach-3 (QR)'!#REF!</definedName>
    <definedName name="MANU3" localSheetId="5">'Attach-3 (QR)_old'!#REF!</definedName>
    <definedName name="MANU3" localSheetId="2">'[6]Attach-3 (QR)'!#REF!</definedName>
    <definedName name="MANU3" localSheetId="3">'[3]Attach-3 (QR)'!#REF!</definedName>
    <definedName name="MANU3">#REF!</definedName>
    <definedName name="MANU33" localSheetId="18">'[3]Attach-3 (QR)'!#REF!</definedName>
    <definedName name="MANU33" localSheetId="26">'[4]Attach-3 (QR)'!#REF!</definedName>
    <definedName name="MANU33" localSheetId="12">'[5]Attach-3 (QR)'!#REF!</definedName>
    <definedName name="MANU33" localSheetId="7">'Attach-3 (QR)'!#REF!</definedName>
    <definedName name="MANU33" localSheetId="5">'Attach-3 (QR)_old'!#REF!</definedName>
    <definedName name="MANU33" localSheetId="2">'[6]Attach-3 (QR)'!#REF!</definedName>
    <definedName name="MANU33" localSheetId="3">'[3]Attach-3 (QR)'!#REF!</definedName>
    <definedName name="MANU33">#REF!</definedName>
    <definedName name="MANU333" localSheetId="18">'[3]Attach-3 (QR)'!#REF!</definedName>
    <definedName name="MANU333" localSheetId="24">'[7]Attach QR'!$G$560</definedName>
    <definedName name="MANU333" localSheetId="26">'[4]Attach-3 (QR)'!#REF!</definedName>
    <definedName name="MANU333" localSheetId="12">'[5]Attach-3 (QR)'!#REF!</definedName>
    <definedName name="MANU333" localSheetId="7">'Attach-3 (QR)'!#REF!</definedName>
    <definedName name="MANU333" localSheetId="5">'Attach-3 (QR)_old'!#REF!</definedName>
    <definedName name="MANU333" localSheetId="2">'[6]Attach-3 (QR)'!#REF!</definedName>
    <definedName name="MANU333" localSheetId="3">'[3]Attach-3 (QR)'!#REF!</definedName>
    <definedName name="MANU333">#REF!</definedName>
    <definedName name="MANU4" localSheetId="18">'[3]Attach-3 (QR)'!#REF!</definedName>
    <definedName name="MANU4" localSheetId="26">'[4]Attach-3 (QR)'!#REF!</definedName>
    <definedName name="MANU4" localSheetId="12">'[5]Attach-3 (QR)'!#REF!</definedName>
    <definedName name="MANU4" localSheetId="7">'Attach-3 (QR)'!#REF!</definedName>
    <definedName name="MANU4" localSheetId="5">'Attach-3 (QR)_old'!#REF!</definedName>
    <definedName name="MANU4" localSheetId="2">'[6]Attach-3 (QR)'!#REF!</definedName>
    <definedName name="MANU4" localSheetId="3">'[3]Attach-3 (QR)'!#REF!</definedName>
    <definedName name="MANU4">#REF!</definedName>
    <definedName name="MANU44" localSheetId="18">'[3]Attach-3 (QR)'!#REF!</definedName>
    <definedName name="MANU44" localSheetId="26">'[4]Attach-3 (QR)'!#REF!</definedName>
    <definedName name="MANU44" localSheetId="12">'[5]Attach-3 (QR)'!#REF!</definedName>
    <definedName name="MANU44" localSheetId="7">'Attach-3 (QR)'!#REF!</definedName>
    <definedName name="MANU44" localSheetId="5">'Attach-3 (QR)_old'!#REF!</definedName>
    <definedName name="MANU44" localSheetId="2">'[6]Attach-3 (QR)'!#REF!</definedName>
    <definedName name="MANU44" localSheetId="3">'[3]Attach-3 (QR)'!#REF!</definedName>
    <definedName name="MANU44">#REF!</definedName>
    <definedName name="MANU444" localSheetId="18">'[3]Attach-3 (QR)'!#REF!</definedName>
    <definedName name="MANU444" localSheetId="24">'[7]Attach QR'!$I$560</definedName>
    <definedName name="MANU444" localSheetId="26">'[4]Attach-3 (QR)'!#REF!</definedName>
    <definedName name="MANU444" localSheetId="12">'[5]Attach-3 (QR)'!#REF!</definedName>
    <definedName name="MANU444" localSheetId="7">'Attach-3 (QR)'!#REF!</definedName>
    <definedName name="MANU444" localSheetId="5">'Attach-3 (QR)_old'!#REF!</definedName>
    <definedName name="MANU444" localSheetId="2">'[6]Attach-3 (QR)'!#REF!</definedName>
    <definedName name="MANU444" localSheetId="3">'[3]Attach-3 (QR)'!#REF!</definedName>
    <definedName name="MANU444">#REF!</definedName>
    <definedName name="MANU5" localSheetId="18">'[3]Attach-3 (QR)'!#REF!</definedName>
    <definedName name="MANU5" localSheetId="26">'[4]Attach-3 (QR)'!#REF!</definedName>
    <definedName name="MANU5" localSheetId="12">'[5]Attach-3 (QR)'!#REF!</definedName>
    <definedName name="MANU5" localSheetId="7">'Attach-3 (QR)'!#REF!</definedName>
    <definedName name="MANU5" localSheetId="5">'Attach-3 (QR)_old'!#REF!</definedName>
    <definedName name="MANU5" localSheetId="2">'[6]Attach-3 (QR)'!#REF!</definedName>
    <definedName name="MANU5" localSheetId="3">'[3]Attach-3 (QR)'!#REF!</definedName>
    <definedName name="MANU5">#REF!</definedName>
    <definedName name="MANU55" localSheetId="18">'[3]Attach-3 (QR)'!#REF!</definedName>
    <definedName name="MANU55" localSheetId="26">'[4]Attach-3 (QR)'!#REF!</definedName>
    <definedName name="MANU55" localSheetId="12">'[5]Attach-3 (QR)'!#REF!</definedName>
    <definedName name="MANU55" localSheetId="7">'Attach-3 (QR)'!#REF!</definedName>
    <definedName name="MANU55" localSheetId="5">'Attach-3 (QR)_old'!#REF!</definedName>
    <definedName name="MANU55" localSheetId="2">'[6]Attach-3 (QR)'!#REF!</definedName>
    <definedName name="MANU55" localSheetId="3">'[3]Attach-3 (QR)'!#REF!</definedName>
    <definedName name="MANU55">#REF!</definedName>
    <definedName name="MANU555" localSheetId="18">'[3]Attach-3 (QR)'!#REF!</definedName>
    <definedName name="MANU555" localSheetId="24">'[7]Attach QR'!$E$560</definedName>
    <definedName name="MANU555" localSheetId="26">'[4]Attach-3 (QR)'!#REF!</definedName>
    <definedName name="MANU555" localSheetId="12">'[5]Attach-3 (QR)'!#REF!</definedName>
    <definedName name="MANU555" localSheetId="7">'Attach-3 (QR)'!#REF!</definedName>
    <definedName name="MANU555" localSheetId="5">'Attach-3 (QR)_old'!#REF!</definedName>
    <definedName name="MANU555" localSheetId="2">'[6]Attach-3 (QR)'!#REF!</definedName>
    <definedName name="MANU555" localSheetId="3">'[3]Attach-3 (QR)'!#REF!</definedName>
    <definedName name="MANU555">#REF!</definedName>
    <definedName name="PATH1" localSheetId="18">'[3]Attach-3 (QR)'!#REF!</definedName>
    <definedName name="PATH1" localSheetId="26">'[4]Attach-3 (QR)'!#REF!</definedName>
    <definedName name="PATH1" localSheetId="12">'[5]Attach-3 (QR)'!#REF!</definedName>
    <definedName name="PATH1" localSheetId="7">'Attach-3 (QR)'!#REF!</definedName>
    <definedName name="PATH1" localSheetId="5">'Attach-3 (QR)_old'!#REF!</definedName>
    <definedName name="PATH1" localSheetId="2">'[6]Attach-3 (QR)'!#REF!</definedName>
    <definedName name="PATH1" localSheetId="3">'[3]Attach-3 (QR)'!#REF!</definedName>
    <definedName name="PATH1">#REF!</definedName>
    <definedName name="PATH11" localSheetId="18">'[3]Attach-3 (QR)'!#REF!</definedName>
    <definedName name="PATH11" localSheetId="26">'[4]Attach-3 (QR)'!#REF!</definedName>
    <definedName name="PATH11" localSheetId="12">'[5]Attach-3 (QR)'!#REF!</definedName>
    <definedName name="PATH11" localSheetId="7">'Attach-3 (QR)'!#REF!</definedName>
    <definedName name="PATH11" localSheetId="5">'Attach-3 (QR)_old'!#REF!</definedName>
    <definedName name="PATH11" localSheetId="2">'[6]Attach-3 (QR)'!#REF!</definedName>
    <definedName name="PATH11" localSheetId="3">'[3]Attach-3 (QR)'!#REF!</definedName>
    <definedName name="PATH11">#REF!</definedName>
    <definedName name="PATH111" localSheetId="18">'[3]Attach-3 (QR)'!#REF!</definedName>
    <definedName name="PATH111" localSheetId="24">'[7]Attach QR'!$G$170</definedName>
    <definedName name="PATH111" localSheetId="26">'[4]Attach-3 (QR)'!#REF!</definedName>
    <definedName name="PATH111" localSheetId="12">'[5]Attach-3 (QR)'!#REF!</definedName>
    <definedName name="PATH111" localSheetId="7">'Attach-3 (QR)'!#REF!</definedName>
    <definedName name="PATH111" localSheetId="5">'Attach-3 (QR)_old'!#REF!</definedName>
    <definedName name="PATH111" localSheetId="2">'[6]Attach-3 (QR)'!#REF!</definedName>
    <definedName name="PATH111" localSheetId="3">'[3]Attach-3 (QR)'!#REF!</definedName>
    <definedName name="PATH111">#REF!</definedName>
    <definedName name="PATH2" localSheetId="18">'[3]Attach-3 (QR)'!#REF!</definedName>
    <definedName name="PATH2" localSheetId="26">'[4]Attach-3 (QR)'!#REF!</definedName>
    <definedName name="PATH2" localSheetId="12">'[5]Attach-3 (QR)'!#REF!</definedName>
    <definedName name="PATH2" localSheetId="7">'Attach-3 (QR)'!#REF!</definedName>
    <definedName name="PATH2" localSheetId="5">'Attach-3 (QR)_old'!#REF!</definedName>
    <definedName name="PATH2" localSheetId="2">'[6]Attach-3 (QR)'!#REF!</definedName>
    <definedName name="PATH2" localSheetId="3">'[3]Attach-3 (QR)'!#REF!</definedName>
    <definedName name="PATH2">#REF!</definedName>
    <definedName name="PATH22" localSheetId="18">'[3]Attach-3 (QR)'!#REF!</definedName>
    <definedName name="PATH22" localSheetId="26">'[4]Attach-3 (QR)'!#REF!</definedName>
    <definedName name="PATH22" localSheetId="12">'[5]Attach-3 (QR)'!#REF!</definedName>
    <definedName name="PATH22" localSheetId="7">'Attach-3 (QR)'!#REF!</definedName>
    <definedName name="PATH22" localSheetId="5">'Attach-3 (QR)_old'!#REF!</definedName>
    <definedName name="PATH22" localSheetId="2">'[6]Attach-3 (QR)'!#REF!</definedName>
    <definedName name="PATH22" localSheetId="3">'[3]Attach-3 (QR)'!#REF!</definedName>
    <definedName name="PATH22">#REF!</definedName>
    <definedName name="PATH222" localSheetId="18">'[3]Attach-3 (QR)'!#REF!</definedName>
    <definedName name="PATH222" localSheetId="24">'[7]Attach QR'!$I$170</definedName>
    <definedName name="PATH222" localSheetId="26">'[4]Attach-3 (QR)'!#REF!</definedName>
    <definedName name="PATH222" localSheetId="12">'[5]Attach-3 (QR)'!#REF!</definedName>
    <definedName name="PATH222" localSheetId="7">'Attach-3 (QR)'!#REF!</definedName>
    <definedName name="PATH222" localSheetId="5">'Attach-3 (QR)_old'!#REF!</definedName>
    <definedName name="PATH222" localSheetId="2">'[6]Attach-3 (QR)'!#REF!</definedName>
    <definedName name="PATH222" localSheetId="3">'[3]Attach-3 (QR)'!#REF!</definedName>
    <definedName name="PATH222">#REF!</definedName>
    <definedName name="PATH3" localSheetId="18">'[3]Attach-3 (QR)'!#REF!</definedName>
    <definedName name="PATH3" localSheetId="26">'[4]Attach-3 (QR)'!#REF!</definedName>
    <definedName name="PATH3" localSheetId="12">'[5]Attach-3 (QR)'!#REF!</definedName>
    <definedName name="PATH3" localSheetId="7">'Attach-3 (QR)'!#REF!</definedName>
    <definedName name="PATH3" localSheetId="5">'Attach-3 (QR)_old'!#REF!</definedName>
    <definedName name="PATH3" localSheetId="2">'[6]Attach-3 (QR)'!#REF!</definedName>
    <definedName name="PATH3" localSheetId="3">'[3]Attach-3 (QR)'!#REF!</definedName>
    <definedName name="PATH3">#REF!</definedName>
    <definedName name="PATH33" localSheetId="18">'[3]Attach-3 (QR)'!#REF!</definedName>
    <definedName name="PATH33" localSheetId="26">'[4]Attach-3 (QR)'!#REF!</definedName>
    <definedName name="PATH33" localSheetId="12">'[5]Attach-3 (QR)'!#REF!</definedName>
    <definedName name="PATH33" localSheetId="7">'Attach-3 (QR)'!#REF!</definedName>
    <definedName name="PATH33" localSheetId="5">'Attach-3 (QR)_old'!#REF!</definedName>
    <definedName name="PATH33" localSheetId="2">'[6]Attach-3 (QR)'!#REF!</definedName>
    <definedName name="PATH33" localSheetId="3">'[3]Attach-3 (QR)'!#REF!</definedName>
    <definedName name="PATH33">#REF!</definedName>
    <definedName name="PATH333" localSheetId="18">'[3]Attach-3 (QR)'!#REF!</definedName>
    <definedName name="PATH333" localSheetId="24">'[7]Attach QR'!$G$246</definedName>
    <definedName name="PATH333" localSheetId="26">'[4]Attach-3 (QR)'!#REF!</definedName>
    <definedName name="PATH333" localSheetId="12">'[5]Attach-3 (QR)'!#REF!</definedName>
    <definedName name="PATH333" localSheetId="7">'Attach-3 (QR)'!#REF!</definedName>
    <definedName name="PATH333" localSheetId="5">'Attach-3 (QR)_old'!#REF!</definedName>
    <definedName name="PATH333" localSheetId="2">'[6]Attach-3 (QR)'!#REF!</definedName>
    <definedName name="PATH333" localSheetId="3">'[3]Attach-3 (QR)'!#REF!</definedName>
    <definedName name="PATH333">#REF!</definedName>
    <definedName name="PATH4" localSheetId="18">'[3]Attach-3 (QR)'!#REF!</definedName>
    <definedName name="PATH4" localSheetId="26">'[4]Attach-3 (QR)'!#REF!</definedName>
    <definedName name="PATH4" localSheetId="12">'[5]Attach-3 (QR)'!#REF!</definedName>
    <definedName name="PATH4" localSheetId="7">'Attach-3 (QR)'!#REF!</definedName>
    <definedName name="PATH4" localSheetId="5">'Attach-3 (QR)_old'!#REF!</definedName>
    <definedName name="PATH4" localSheetId="2">'[6]Attach-3 (QR)'!#REF!</definedName>
    <definedName name="PATH4" localSheetId="3">'[3]Attach-3 (QR)'!#REF!</definedName>
    <definedName name="PATH4">#REF!</definedName>
    <definedName name="PATH44" localSheetId="18">'[3]Attach-3 (QR)'!#REF!</definedName>
    <definedName name="PATH44" localSheetId="26">'[4]Attach-3 (QR)'!#REF!</definedName>
    <definedName name="PATH44" localSheetId="12">'[5]Attach-3 (QR)'!#REF!</definedName>
    <definedName name="PATH44" localSheetId="7">'Attach-3 (QR)'!#REF!</definedName>
    <definedName name="PATH44" localSheetId="5">'Attach-3 (QR)_old'!#REF!</definedName>
    <definedName name="PATH44" localSheetId="2">'[6]Attach-3 (QR)'!#REF!</definedName>
    <definedName name="PATH44" localSheetId="3">'[3]Attach-3 (QR)'!#REF!</definedName>
    <definedName name="PATH44">#REF!</definedName>
    <definedName name="PATH444" localSheetId="18">'[3]Attach-3 (QR)'!#REF!</definedName>
    <definedName name="PATH444" localSheetId="24">'[7]Attach QR'!$I$246</definedName>
    <definedName name="PATH444" localSheetId="26">'[4]Attach-3 (QR)'!#REF!</definedName>
    <definedName name="PATH444" localSheetId="12">'[5]Attach-3 (QR)'!#REF!</definedName>
    <definedName name="PATH444" localSheetId="7">'Attach-3 (QR)'!#REF!</definedName>
    <definedName name="PATH444" localSheetId="5">'Attach-3 (QR)_old'!#REF!</definedName>
    <definedName name="PATH444" localSheetId="2">'[6]Attach-3 (QR)'!#REF!</definedName>
    <definedName name="PATH444" localSheetId="3">'[3]Attach-3 (QR)'!#REF!</definedName>
    <definedName name="PATH444">#REF!</definedName>
    <definedName name="PATH5" localSheetId="18">'[3]Attach-3 (QR)'!#REF!</definedName>
    <definedName name="PATH5" localSheetId="26">'[4]Attach-3 (QR)'!#REF!</definedName>
    <definedName name="PATH5" localSheetId="12">'[5]Attach-3 (QR)'!#REF!</definedName>
    <definedName name="PATH5" localSheetId="7">'Attach-3 (QR)'!#REF!</definedName>
    <definedName name="PATH5" localSheetId="5">'Attach-3 (QR)_old'!#REF!</definedName>
    <definedName name="PATH5" localSheetId="2">'[6]Attach-3 (QR)'!#REF!</definedName>
    <definedName name="PATH5" localSheetId="3">'[3]Attach-3 (QR)'!#REF!</definedName>
    <definedName name="PATH5">#REF!</definedName>
    <definedName name="PATH55" localSheetId="18">'[3]Attach-3 (QR)'!#REF!</definedName>
    <definedName name="PATH55" localSheetId="26">'[4]Attach-3 (QR)'!#REF!</definedName>
    <definedName name="PATH55" localSheetId="12">'[5]Attach-3 (QR)'!#REF!</definedName>
    <definedName name="PATH55" localSheetId="7">'Attach-3 (QR)'!#REF!</definedName>
    <definedName name="PATH55" localSheetId="5">'Attach-3 (QR)_old'!#REF!</definedName>
    <definedName name="PATH55" localSheetId="2">'[6]Attach-3 (QR)'!#REF!</definedName>
    <definedName name="PATH55" localSheetId="3">'[3]Attach-3 (QR)'!#REF!</definedName>
    <definedName name="PATH55">#REF!</definedName>
    <definedName name="PATH555" localSheetId="18">'[3]Attach-3 (QR)'!#REF!</definedName>
    <definedName name="PATH555" localSheetId="26">'[4]Attach-3 (QR)'!#REF!</definedName>
    <definedName name="PATH555" localSheetId="12">'[5]Attach-3 (QR)'!#REF!</definedName>
    <definedName name="PATH555" localSheetId="7">'Attach-3 (QR)'!#REF!</definedName>
    <definedName name="PATH555" localSheetId="5">'Attach-3 (QR)_old'!#REF!</definedName>
    <definedName name="PATH555" localSheetId="2">'[6]Attach-3 (QR)'!#REF!</definedName>
    <definedName name="PATH555" localSheetId="3">'[3]Attach-3 (QR)'!#REF!</definedName>
    <definedName name="PATH555">#REF!</definedName>
    <definedName name="PATHAR1" localSheetId="12">'[1]Attach-3 (QR)'!#REF!</definedName>
    <definedName name="PATHAR1" localSheetId="7">'Attach-3 (QR)'!#REF!</definedName>
    <definedName name="PATHAR1" localSheetId="5">'Attach-3 (QR)_old'!$AN$354</definedName>
    <definedName name="PATHAR1" localSheetId="2">'[2]Attach-3 (QR)'!#REF!</definedName>
    <definedName name="PATHAR1">#REF!</definedName>
    <definedName name="PATHAR2" localSheetId="12">'[1]Attach-3 (QR)'!#REF!</definedName>
    <definedName name="PATHAR2" localSheetId="7">'Attach-3 (QR)'!#REF!</definedName>
    <definedName name="PATHAR2" localSheetId="5">'Attach-3 (QR)_old'!$AN$355</definedName>
    <definedName name="PATHAR2" localSheetId="2">'[2]Attach-3 (QR)'!#REF!</definedName>
    <definedName name="PATHAR2">#REF!</definedName>
    <definedName name="PATHAR3" localSheetId="24">'[7]Attach QR'!$AO$750</definedName>
    <definedName name="PATHAR3" localSheetId="12">'[1]Attach-3 (QR)'!#REF!</definedName>
    <definedName name="PATHAR3" localSheetId="7">'Attach-3 (QR)'!#REF!</definedName>
    <definedName name="PATHAR3" localSheetId="5">'Attach-3 (QR)_old'!$AN$356</definedName>
    <definedName name="PATHAR3" localSheetId="2">'[2]Attach-3 (QR)'!#REF!</definedName>
    <definedName name="PATHAR3">#REF!</definedName>
    <definedName name="PATHJV1" localSheetId="18">'[3]Attach-3 (QR)'!#REF!</definedName>
    <definedName name="PATHJV1" localSheetId="26">'[4]Attach-3 (QR)'!#REF!</definedName>
    <definedName name="PATHJV1" localSheetId="12">'[5]Attach-3 (QR)'!#REF!</definedName>
    <definedName name="PATHJV1" localSheetId="7">'Attach-3 (QR)'!#REF!</definedName>
    <definedName name="PATHJV1" localSheetId="5">'Attach-3 (QR)_old'!#REF!</definedName>
    <definedName name="PATHJV1" localSheetId="2">'[6]Attach-3 (QR)'!#REF!</definedName>
    <definedName name="PATHJV1" localSheetId="3">'[3]Attach-3 (QR)'!#REF!</definedName>
    <definedName name="PATHJV1">#REF!</definedName>
    <definedName name="PATHJV11" localSheetId="18">'[3]Attach-3 (QR)'!#REF!</definedName>
    <definedName name="PATHJV11" localSheetId="26">'[4]Attach-3 (QR)'!#REF!</definedName>
    <definedName name="PATHJV11" localSheetId="12">'[5]Attach-3 (QR)'!#REF!</definedName>
    <definedName name="PATHJV11" localSheetId="7">'Attach-3 (QR)'!#REF!</definedName>
    <definedName name="PATHJV11" localSheetId="5">'Attach-3 (QR)_old'!#REF!</definedName>
    <definedName name="PATHJV11" localSheetId="2">'[6]Attach-3 (QR)'!#REF!</definedName>
    <definedName name="PATHJV11" localSheetId="3">'[3]Attach-3 (QR)'!#REF!</definedName>
    <definedName name="PATHJV11">#REF!</definedName>
    <definedName name="PATHJV111" localSheetId="18">'[3]Attach-3 (QR)'!#REF!</definedName>
    <definedName name="PATHJV111" localSheetId="26">'[4]Attach-3 (QR)'!#REF!</definedName>
    <definedName name="PATHJV111" localSheetId="12">'[5]Attach-3 (QR)'!#REF!</definedName>
    <definedName name="PATHJV111" localSheetId="7">'Attach-3 (QR)'!#REF!</definedName>
    <definedName name="PATHJV111" localSheetId="5">'Attach-3 (QR)_old'!#REF!</definedName>
    <definedName name="PATHJV111" localSheetId="2">'[6]Attach-3 (QR)'!#REF!</definedName>
    <definedName name="PATHJV111" localSheetId="3">'[3]Attach-3 (QR)'!#REF!</definedName>
    <definedName name="PATHJV111">#REF!</definedName>
    <definedName name="PATHJV2" localSheetId="18">'[3]Attach-3 (QR)'!#REF!</definedName>
    <definedName name="PATHJV2" localSheetId="26">'[4]Attach-3 (QR)'!#REF!</definedName>
    <definedName name="PATHJV2" localSheetId="12">'[5]Attach-3 (QR)'!#REF!</definedName>
    <definedName name="PATHJV2" localSheetId="7">'Attach-3 (QR)'!#REF!</definedName>
    <definedName name="PATHJV2" localSheetId="5">'Attach-3 (QR)_old'!#REF!</definedName>
    <definedName name="PATHJV2" localSheetId="2">'[6]Attach-3 (QR)'!#REF!</definedName>
    <definedName name="PATHJV2" localSheetId="3">'[3]Attach-3 (QR)'!#REF!</definedName>
    <definedName name="PATHJV2">#REF!</definedName>
    <definedName name="PATHJV22" localSheetId="18">'[3]Attach-3 (QR)'!#REF!</definedName>
    <definedName name="PATHJV22" localSheetId="26">'[4]Attach-3 (QR)'!#REF!</definedName>
    <definedName name="PATHJV22" localSheetId="12">'[5]Attach-3 (QR)'!#REF!</definedName>
    <definedName name="PATHJV22" localSheetId="7">'Attach-3 (QR)'!#REF!</definedName>
    <definedName name="PATHJV22" localSheetId="5">'Attach-3 (QR)_old'!#REF!</definedName>
    <definedName name="PATHJV22" localSheetId="2">'[6]Attach-3 (QR)'!#REF!</definedName>
    <definedName name="PATHJV22" localSheetId="3">'[3]Attach-3 (QR)'!#REF!</definedName>
    <definedName name="PATHJV22">#REF!</definedName>
    <definedName name="PATHJV222" localSheetId="18">'[3]Attach-3 (QR)'!#REF!</definedName>
    <definedName name="PATHJV222" localSheetId="26">'[4]Attach-3 (QR)'!#REF!</definedName>
    <definedName name="PATHJV222" localSheetId="12">'[5]Attach-3 (QR)'!#REF!</definedName>
    <definedName name="PATHJV222" localSheetId="7">'Attach-3 (QR)'!#REF!</definedName>
    <definedName name="PATHJV222" localSheetId="5">'Attach-3 (QR)_old'!#REF!</definedName>
    <definedName name="PATHJV222" localSheetId="2">'[6]Attach-3 (QR)'!#REF!</definedName>
    <definedName name="PATHJV222" localSheetId="3">'[3]Attach-3 (QR)'!#REF!</definedName>
    <definedName name="PATHJV222">#REF!</definedName>
    <definedName name="PATHJV3" localSheetId="18">'[3]Attach-3 (QR)'!#REF!</definedName>
    <definedName name="PATHJV3" localSheetId="24">'[7]Attach QR'!$I$61</definedName>
    <definedName name="PATHJV3" localSheetId="26">'[4]Attach-3 (QR)'!#REF!</definedName>
    <definedName name="PATHJV3" localSheetId="12">'[5]Attach-3 (QR)'!#REF!</definedName>
    <definedName name="PATHJV3" localSheetId="7">'Attach-3 (QR)'!#REF!</definedName>
    <definedName name="PATHJV3" localSheetId="5">'Attach-3 (QR)_old'!#REF!</definedName>
    <definedName name="PATHJV3" localSheetId="2">'[6]Attach-3 (QR)'!#REF!</definedName>
    <definedName name="PATHJV3" localSheetId="3">'[3]Attach-3 (QR)'!#REF!</definedName>
    <definedName name="PATHJV3">#REF!</definedName>
    <definedName name="PATHJV33" localSheetId="18">'[3]Attach-3 (QR)'!#REF!</definedName>
    <definedName name="PATHJV33" localSheetId="24">'[7]Attach QR'!$G$61</definedName>
    <definedName name="PATHJV33" localSheetId="26">'[4]Attach-3 (QR)'!#REF!</definedName>
    <definedName name="PATHJV33" localSheetId="12">'[5]Attach-3 (QR)'!#REF!</definedName>
    <definedName name="PATHJV33" localSheetId="7">'Attach-3 (QR)'!#REF!</definedName>
    <definedName name="PATHJV33" localSheetId="5">'Attach-3 (QR)_old'!#REF!</definedName>
    <definedName name="PATHJV33" localSheetId="2">'[6]Attach-3 (QR)'!#REF!</definedName>
    <definedName name="PATHJV33" localSheetId="3">'[3]Attach-3 (QR)'!#REF!</definedName>
    <definedName name="PATHJV33">#REF!</definedName>
    <definedName name="PATHJV333" localSheetId="18">'[3]Attach-3 (QR)'!#REF!</definedName>
    <definedName name="PATHJV333" localSheetId="24">'[7]Attach QR'!$E$61</definedName>
    <definedName name="PATHJV333" localSheetId="26">'[4]Attach-3 (QR)'!#REF!</definedName>
    <definedName name="PATHJV333" localSheetId="12">'[5]Attach-3 (QR)'!#REF!</definedName>
    <definedName name="PATHJV333" localSheetId="7">'Attach-3 (QR)'!#REF!</definedName>
    <definedName name="PATHJV333" localSheetId="5">'Attach-3 (QR)_old'!#REF!</definedName>
    <definedName name="PATHJV333" localSheetId="2">'[6]Attach-3 (QR)'!#REF!</definedName>
    <definedName name="PATHJV333" localSheetId="3">'[3]Attach-3 (QR)'!#REF!</definedName>
    <definedName name="PATHJV333">#REF!</definedName>
    <definedName name="PATHJVPR1" localSheetId="12">'[1]Attach-3 (QR)'!#REF!</definedName>
    <definedName name="PATHJVPR1" localSheetId="7">'Attach-3 (QR)'!$J$247</definedName>
    <definedName name="PATHJVPR1" localSheetId="5">'Attach-3 (QR)_old'!$J$397</definedName>
    <definedName name="PATHJVPR1" localSheetId="2">'[2]Attach-3 (QR)'!#REF!</definedName>
    <definedName name="PATHJVPR1">#REF!</definedName>
    <definedName name="PATHJVPR11" localSheetId="18">'[3]Attach-3 (QR)'!#REF!</definedName>
    <definedName name="PATHJVPR11" localSheetId="26">'[4]Attach-3 (QR)'!#REF!</definedName>
    <definedName name="PATHJVPR11" localSheetId="12">'[5]Attach-3 (QR)'!#REF!</definedName>
    <definedName name="PATHJVPR11" localSheetId="7">'Attach-3 (QR)'!#REF!</definedName>
    <definedName name="PATHJVPR11" localSheetId="5">'Attach-3 (QR)_old'!#REF!</definedName>
    <definedName name="PATHJVPR11" localSheetId="2">'[6]Attach-3 (QR)'!#REF!</definedName>
    <definedName name="PATHJVPR11" localSheetId="3">'[3]Attach-3 (QR)'!#REF!</definedName>
    <definedName name="PATHJVPR11">#REF!</definedName>
    <definedName name="PATHJVPR111" localSheetId="18">'[3]Attach-3 (QR)'!#REF!</definedName>
    <definedName name="PATHJVPR111" localSheetId="24">'[7]Attach QR'!$K$782</definedName>
    <definedName name="PATHJVPR111" localSheetId="26">'[4]Attach-3 (QR)'!#REF!</definedName>
    <definedName name="PATHJVPR111" localSheetId="12">'[5]Attach-3 (QR)'!#REF!</definedName>
    <definedName name="PATHJVPR111" localSheetId="7">'Attach-3 (QR)'!#REF!</definedName>
    <definedName name="PATHJVPR111" localSheetId="5">'Attach-3 (QR)_old'!#REF!</definedName>
    <definedName name="PATHJVPR111" localSheetId="2">'[6]Attach-3 (QR)'!#REF!</definedName>
    <definedName name="PATHJVPR111" localSheetId="3">'[3]Attach-3 (QR)'!#REF!</definedName>
    <definedName name="PATHJVPR111">#REF!</definedName>
    <definedName name="PATHJVPR2" localSheetId="12">'[1]Attach-3 (QR)'!#REF!</definedName>
    <definedName name="PATHJVPR2" localSheetId="7">'Attach-3 (QR)'!$K$247</definedName>
    <definedName name="PATHJVPR2" localSheetId="5">'Attach-3 (QR)_old'!$K$397</definedName>
    <definedName name="PATHJVPR2" localSheetId="2">'[2]Attach-3 (QR)'!#REF!</definedName>
    <definedName name="PATHJVPR2">#REF!</definedName>
    <definedName name="PATHJVPR22" localSheetId="18">'[3]Attach-3 (QR)'!#REF!</definedName>
    <definedName name="PATHJVPR22" localSheetId="26">'[4]Attach-3 (QR)'!#REF!</definedName>
    <definedName name="PATHJVPR22" localSheetId="12">'[5]Attach-3 (QR)'!#REF!</definedName>
    <definedName name="PATHJVPR22" localSheetId="7">'Attach-3 (QR)'!#REF!</definedName>
    <definedName name="PATHJVPR22" localSheetId="5">'Attach-3 (QR)_old'!#REF!</definedName>
    <definedName name="PATHJVPR22" localSheetId="2">'[6]Attach-3 (QR)'!#REF!</definedName>
    <definedName name="PATHJVPR22" localSheetId="3">'[3]Attach-3 (QR)'!#REF!</definedName>
    <definedName name="PATHJVPR22">#REF!</definedName>
    <definedName name="PATHJVPR222" localSheetId="18">'[3]Attach-3 (QR)'!#REF!</definedName>
    <definedName name="PATHJVPR222" localSheetId="24">'[7]Attach QR'!$L$782</definedName>
    <definedName name="PATHJVPR222" localSheetId="26">'[4]Attach-3 (QR)'!#REF!</definedName>
    <definedName name="PATHJVPR222" localSheetId="12">'[5]Attach-3 (QR)'!#REF!</definedName>
    <definedName name="PATHJVPR222" localSheetId="7">'Attach-3 (QR)'!#REF!</definedName>
    <definedName name="PATHJVPR222" localSheetId="5">'Attach-3 (QR)_old'!#REF!</definedName>
    <definedName name="PATHJVPR222" localSheetId="2">'[6]Attach-3 (QR)'!#REF!</definedName>
    <definedName name="PATHJVPR222" localSheetId="3">'[3]Attach-3 (QR)'!#REF!</definedName>
    <definedName name="PATHJVPR222">#REF!</definedName>
    <definedName name="PATHLA1" localSheetId="18">'[3]Attach-3 (QR)'!#REF!</definedName>
    <definedName name="PATHLA1" localSheetId="26">'[4]Attach-3 (QR)'!#REF!</definedName>
    <definedName name="PATHLA1" localSheetId="12">'[5]Attach-3 (QR)'!#REF!</definedName>
    <definedName name="PATHLA1" localSheetId="7">'Attach-3 (QR)'!#REF!</definedName>
    <definedName name="PATHLA1" localSheetId="5">'Attach-3 (QR)_old'!#REF!</definedName>
    <definedName name="PATHLA1" localSheetId="2">'[6]Attach-3 (QR)'!#REF!</definedName>
    <definedName name="PATHLA1" localSheetId="3">'[3]Attach-3 (QR)'!#REF!</definedName>
    <definedName name="PATHLA1">#REF!</definedName>
    <definedName name="PATHLA2" localSheetId="18">'[3]Attach-3 (QR)'!#REF!</definedName>
    <definedName name="PATHLA2" localSheetId="26">'[4]Attach-3 (QR)'!#REF!</definedName>
    <definedName name="PATHLA2" localSheetId="12">'[5]Attach-3 (QR)'!#REF!</definedName>
    <definedName name="PATHLA2" localSheetId="7">'Attach-3 (QR)'!#REF!</definedName>
    <definedName name="PATHLA2" localSheetId="5">'Attach-3 (QR)_old'!#REF!</definedName>
    <definedName name="PATHLA2" localSheetId="2">'[6]Attach-3 (QR)'!#REF!</definedName>
    <definedName name="PATHLA2" localSheetId="3">'[3]Attach-3 (QR)'!#REF!</definedName>
    <definedName name="PATHLA2">#REF!</definedName>
    <definedName name="PATHLA3" localSheetId="18">'[3]Attach-3 (QR)'!#REF!</definedName>
    <definedName name="PATHLA3" localSheetId="24">'[7]Attach QR'!$D$651</definedName>
    <definedName name="PATHLA3" localSheetId="26">'[4]Attach-3 (QR)'!#REF!</definedName>
    <definedName name="PATHLA3" localSheetId="12">'[5]Attach-3 (QR)'!#REF!</definedName>
    <definedName name="PATHLA3" localSheetId="7">'Attach-3 (QR)'!#REF!</definedName>
    <definedName name="PATHLA3" localSheetId="5">'Attach-3 (QR)_old'!#REF!</definedName>
    <definedName name="PATHLA3" localSheetId="2">'[6]Attach-3 (QR)'!#REF!</definedName>
    <definedName name="PATHLA3" localSheetId="3">'[3]Attach-3 (QR)'!#REF!</definedName>
    <definedName name="PATHLA3">#REF!</definedName>
    <definedName name="PATHLP1" localSheetId="12">'[1]Attach-3 (QR)'!#REF!</definedName>
    <definedName name="PATHLP1" localSheetId="7">'Attach-3 (QR)'!$I$247</definedName>
    <definedName name="PATHLP1" localSheetId="5">'Attach-3 (QR)_old'!$I$397</definedName>
    <definedName name="PATHLP1" localSheetId="2">'[2]Attach-3 (QR)'!#REF!</definedName>
    <definedName name="PATHLP1">#REF!</definedName>
    <definedName name="PATHLP2" localSheetId="18">'[3]Attach-3 (QR)'!#REF!</definedName>
    <definedName name="PATHLP2" localSheetId="26">'[4]Attach-3 (QR)'!#REF!</definedName>
    <definedName name="PATHLP2" localSheetId="12">'[5]Attach-3 (QR)'!#REF!</definedName>
    <definedName name="PATHLP2" localSheetId="7">'Attach-3 (QR)'!#REF!</definedName>
    <definedName name="PATHLP2" localSheetId="5">'Attach-3 (QR)_old'!#REF!</definedName>
    <definedName name="PATHLP2" localSheetId="2">'[6]Attach-3 (QR)'!#REF!</definedName>
    <definedName name="PATHLP2" localSheetId="3">'[3]Attach-3 (QR)'!#REF!</definedName>
    <definedName name="PATHLP2">#REF!</definedName>
    <definedName name="PATHLP3" localSheetId="18">'[3]Attach-3 (QR)'!#REF!</definedName>
    <definedName name="PATHLP3" localSheetId="24">'[7]Attach QR'!$J$782</definedName>
    <definedName name="PATHLP3" localSheetId="26">'[4]Attach-3 (QR)'!#REF!</definedName>
    <definedName name="PATHLP3" localSheetId="12">'[5]Attach-3 (QR)'!#REF!</definedName>
    <definedName name="PATHLP3" localSheetId="7">'Attach-3 (QR)'!#REF!</definedName>
    <definedName name="PATHLP3" localSheetId="5">'Attach-3 (QR)_old'!#REF!</definedName>
    <definedName name="PATHLP3" localSheetId="2">'[6]Attach-3 (QR)'!#REF!</definedName>
    <definedName name="PATHLP3" localSheetId="3">'[3]Attach-3 (QR)'!#REF!</definedName>
    <definedName name="PATHLP3">#REF!</definedName>
    <definedName name="PATHPR1" localSheetId="12">'[1]Attach-3 (QR)'!#REF!</definedName>
    <definedName name="PATHPR1" localSheetId="7">'Attach-3 (QR)'!$J$247</definedName>
    <definedName name="PATHPR1" localSheetId="5">'Attach-3 (QR)_old'!$J$397</definedName>
    <definedName name="PATHPR1" localSheetId="2">'[2]Attach-3 (QR)'!#REF!</definedName>
    <definedName name="PATHPR1">#REF!</definedName>
    <definedName name="PATHPR2" localSheetId="18">'[3]Attach-3 (QR)'!#REF!</definedName>
    <definedName name="PATHPR2" localSheetId="26">'[4]Attach-3 (QR)'!#REF!</definedName>
    <definedName name="PATHPR2" localSheetId="12">'[5]Attach-3 (QR)'!#REF!</definedName>
    <definedName name="PATHPR2" localSheetId="7">'Attach-3 (QR)'!#REF!</definedName>
    <definedName name="PATHPR2" localSheetId="5">'Attach-3 (QR)_old'!#REF!</definedName>
    <definedName name="PATHPR2" localSheetId="2">'[6]Attach-3 (QR)'!#REF!</definedName>
    <definedName name="PATHPR2" localSheetId="3">'[3]Attach-3 (QR)'!#REF!</definedName>
    <definedName name="PATHPR2">#REF!</definedName>
    <definedName name="_xlnm.Print_Area" localSheetId="16">'Attach 10'!$A$1:$F$18</definedName>
    <definedName name="_xlnm.Print_Area" localSheetId="17">'Attach 11'!$A$1:$E$85</definedName>
    <definedName name="_xlnm.Print_Area" localSheetId="18">'Attach 12'!$A$1:$E$38</definedName>
    <definedName name="_xlnm.Print_Area" localSheetId="19">'Attach 13'!$A$1:$E$26</definedName>
    <definedName name="_xlnm.Print_Area" localSheetId="20">'Attach 14'!$A$1:$E$26</definedName>
    <definedName name="_xlnm.Print_Area" localSheetId="21">'Attach 14-IP'!$A$8:$I$225</definedName>
    <definedName name="_xlnm.Print_Area" localSheetId="22">'Attach 15'!$A$1:$E$91</definedName>
    <definedName name="_xlnm.Print_Area" localSheetId="23">'Attach 16'!$A$1:$L$93</definedName>
    <definedName name="_xlnm.Print_Area" localSheetId="24">'Attach 17'!$A$1:$E$33</definedName>
    <definedName name="_xlnm.Print_Area" localSheetId="25">'Attach 18'!$A$1:$E$21</definedName>
    <definedName name="_xlnm.Print_Area" localSheetId="26">'Attach 18 SP'!$A$7:$I$157</definedName>
    <definedName name="_xlnm.Print_Area" localSheetId="27">'Attach 19'!$A$1:$E$31</definedName>
    <definedName name="_xlnm.Print_Area" localSheetId="4">'Attach 3(JV)'!$A$1:$E$26</definedName>
    <definedName name="_xlnm.Print_Area" localSheetId="6">'Attach 3(QR)'!$A$1:$E$23</definedName>
    <definedName name="_xlnm.Print_Area" localSheetId="8">'Attach 4'!$A$1:$G$22</definedName>
    <definedName name="_xlnm.Print_Area" localSheetId="9">'Attach 4 (A)'!$A$1:$E$27</definedName>
    <definedName name="_xlnm.Print_Area" localSheetId="10">'Attach 4 (B)'!$A$1:$E$26</definedName>
    <definedName name="_xlnm.Print_Area" localSheetId="11">'Attach 5'!$A$1:$E$35</definedName>
    <definedName name="_xlnm.Print_Area" localSheetId="12">'Attach 5A'!$A$1:$E$73</definedName>
    <definedName name="_xlnm.Print_Area" localSheetId="13">'Attach 6'!$A$1:$E$28</definedName>
    <definedName name="_xlnm.Print_Area" localSheetId="14">'Attach 7'!$A$1:$E$24</definedName>
    <definedName name="_xlnm.Print_Area" localSheetId="15">'Attach 9'!$A$1:$H$52</definedName>
    <definedName name="_xlnm.Print_Area" localSheetId="7">'Attach-3 (QR)'!$A$1:$I$257</definedName>
    <definedName name="_xlnm.Print_Area" localSheetId="5">'Attach-3 (QR)_old'!$A$1:$J$407</definedName>
    <definedName name="_xlnm.Print_Area" localSheetId="28">'Bid Form 1st Envelope '!$A$1:$F$119</definedName>
    <definedName name="_xlnm.Print_Area" localSheetId="1">Cover!$A$1:$F$29</definedName>
    <definedName name="_xlnm.Print_Area" localSheetId="2">'Name of Bidders'!$B$1:$D$31</definedName>
    <definedName name="_xlnm.Print_Area" localSheetId="3">'Names of Bidder'!$B$1:$G$38</definedName>
    <definedName name="_xlnm.Print_Titles" localSheetId="15">'Attach 9'!$18:$18</definedName>
    <definedName name="printedname" localSheetId="18">#REF!</definedName>
    <definedName name="printedname" localSheetId="26">#REF!</definedName>
    <definedName name="printedname" localSheetId="12">#REF!</definedName>
    <definedName name="printedname" localSheetId="7">#REF!</definedName>
    <definedName name="printedname" localSheetId="5">#REF!</definedName>
    <definedName name="printedname" localSheetId="3">#REF!</definedName>
    <definedName name="printedname">#REF!</definedName>
    <definedName name="qw" localSheetId="3">#REF!</definedName>
    <definedName name="qw">#REF!</definedName>
    <definedName name="rao" localSheetId="3">#REF!</definedName>
    <definedName name="rao">#REF!</definedName>
    <definedName name="_xlnm.Recorder" localSheetId="18">#REF!</definedName>
    <definedName name="_xlnm.Recorder" localSheetId="24">#REF!</definedName>
    <definedName name="_xlnm.Recorder" localSheetId="25">#REF!</definedName>
    <definedName name="_xlnm.Recorder" localSheetId="12">#REF!</definedName>
    <definedName name="_xlnm.Recorder" localSheetId="7">#REF!</definedName>
    <definedName name="_xlnm.Recorder" localSheetId="5">#REF!</definedName>
    <definedName name="_xlnm.Recorder" localSheetId="2">#REF!</definedName>
    <definedName name="_xlnm.Recorder" localSheetId="3">#REF!</definedName>
    <definedName name="_xlnm.Recorder">#REF!</definedName>
    <definedName name="sss" localSheetId="3">'[10]Attach-3 (QR)'!#REF!</definedName>
    <definedName name="sss">'[10]Attach-3 (QR)'!#REF!</definedName>
    <definedName name="TEST" localSheetId="18">#REF!</definedName>
    <definedName name="TEST" localSheetId="24">#REF!</definedName>
    <definedName name="TEST" localSheetId="25">#REF!</definedName>
    <definedName name="TEST" localSheetId="12">#REF!</definedName>
    <definedName name="TEST" localSheetId="7">#REF!</definedName>
    <definedName name="TEST" localSheetId="5">#REF!</definedName>
    <definedName name="TEST" localSheetId="2">#REF!</definedName>
    <definedName name="TEST" localSheetId="3">#REF!</definedName>
    <definedName name="TEST">#REF!</definedName>
    <definedName name="TO">#REF!</definedName>
    <definedName name="ttt" localSheetId="18">#REF!</definedName>
    <definedName name="ttt" localSheetId="26">#REF!</definedName>
    <definedName name="ttt" localSheetId="12">#REF!</definedName>
    <definedName name="ttt" localSheetId="2">#REF!</definedName>
    <definedName name="ttt" localSheetId="3">#REF!</definedName>
    <definedName name="ttt">#REF!</definedName>
    <definedName name="typeofbidder" localSheetId="18">#REF!</definedName>
    <definedName name="typeofbidder" localSheetId="26">#REF!</definedName>
    <definedName name="typeofbidder" localSheetId="12">#REF!</definedName>
    <definedName name="typeofbidder" localSheetId="3">#REF!</definedName>
    <definedName name="typeofbidder">#REF!</definedName>
    <definedName name="uuu" localSheetId="18">#REF!</definedName>
    <definedName name="uuu" localSheetId="26">#REF!</definedName>
    <definedName name="uuu" localSheetId="12">#REF!</definedName>
    <definedName name="uuu" localSheetId="2">#REF!</definedName>
    <definedName name="uuu" localSheetId="3">#REF!</definedName>
    <definedName name="uuu">#REF!</definedName>
    <definedName name="yyy" localSheetId="18">#REF!</definedName>
    <definedName name="yyy" localSheetId="26">#REF!</definedName>
    <definedName name="yyy" localSheetId="12">#REF!</definedName>
    <definedName name="yyy" localSheetId="2">#REF!</definedName>
    <definedName name="yyy" localSheetId="3">#REF!</definedName>
    <definedName name="yyy">#REF!</definedName>
    <definedName name="Z_01ACF2E1_8E61_4459_ABC1_B6C183DEED61_.wvu.PrintArea" localSheetId="3" hidden="1">'Names of Bidder'!$B$1:$E$35</definedName>
    <definedName name="Z_051E6CD7_8CD0_4985_B57E_E231CB185E23_.wvu.Cols" localSheetId="2" hidden="1">'Name of Bidders'!$A:$A,'Name of Bidders'!$I:$I</definedName>
    <definedName name="Z_051E6CD7_8CD0_4985_B57E_E231CB185E23_.wvu.PrintArea" localSheetId="2" hidden="1">'Name of Bidders'!$B$1:$D$31</definedName>
    <definedName name="Z_051E6CD7_8CD0_4985_B57E_E231CB185E23_.wvu.Rows" localSheetId="2" hidden="1">'Name of Bidders'!$3:$3</definedName>
    <definedName name="Z_05855B4F_D61E_4C97_B759_B2F96767F6F8_.wvu.Cols" localSheetId="18" hidden="1">'Attach 12'!$F:$H</definedName>
    <definedName name="Z_05855B4F_D61E_4C97_B759_B2F96767F6F8_.wvu.Cols" localSheetId="22" hidden="1">'Attach 15'!$H:$H</definedName>
    <definedName name="Z_05855B4F_D61E_4C97_B759_B2F96767F6F8_.wvu.Cols" localSheetId="26" hidden="1">'Attach 18 SP'!$J:$P</definedName>
    <definedName name="Z_05855B4F_D61E_4C97_B759_B2F96767F6F8_.wvu.Cols" localSheetId="4" hidden="1">'Attach 3(JV)'!$G:$H</definedName>
    <definedName name="Z_05855B4F_D61E_4C97_B759_B2F96767F6F8_.wvu.Cols" localSheetId="8" hidden="1">'Attach 4'!$H:$O</definedName>
    <definedName name="Z_05855B4F_D61E_4C97_B759_B2F96767F6F8_.wvu.Cols" localSheetId="11" hidden="1">'Attach 5'!$H:$H</definedName>
    <definedName name="Z_05855B4F_D61E_4C97_B759_B2F96767F6F8_.wvu.Cols" localSheetId="12" hidden="1">'Attach 5A'!$H:$H</definedName>
    <definedName name="Z_05855B4F_D61E_4C97_B759_B2F96767F6F8_.wvu.Cols" localSheetId="13" hidden="1">'Attach 6'!$H:$H</definedName>
    <definedName name="Z_05855B4F_D61E_4C97_B759_B2F96767F6F8_.wvu.Cols" localSheetId="28" hidden="1">'Bid Form 1st Envelope '!$AA:$AK</definedName>
    <definedName name="Z_05855B4F_D61E_4C97_B759_B2F96767F6F8_.wvu.Cols" localSheetId="3" hidden="1">'Names of Bidder'!$H:$M,'Names of Bidder'!$AA:$AB</definedName>
    <definedName name="Z_05855B4F_D61E_4C97_B759_B2F96767F6F8_.wvu.FilterData" localSheetId="3" hidden="1">'Names of Bidder'!$B$6:$G$19</definedName>
    <definedName name="Z_05855B4F_D61E_4C97_B759_B2F96767F6F8_.wvu.PrintArea" localSheetId="16" hidden="1">'Attach 10'!$A$1:$F$23</definedName>
    <definedName name="Z_05855B4F_D61E_4C97_B759_B2F96767F6F8_.wvu.PrintArea" localSheetId="17" hidden="1">'Attach 11'!$A$1:$E$86</definedName>
    <definedName name="Z_05855B4F_D61E_4C97_B759_B2F96767F6F8_.wvu.PrintArea" localSheetId="18" hidden="1">'Attach 12'!$A$1:$E$38</definedName>
    <definedName name="Z_05855B4F_D61E_4C97_B759_B2F96767F6F8_.wvu.PrintArea" localSheetId="19" hidden="1">'Attach 13'!$A$1:$E$27</definedName>
    <definedName name="Z_05855B4F_D61E_4C97_B759_B2F96767F6F8_.wvu.PrintArea" localSheetId="20" hidden="1">'Attach 14'!$A$1:$E$29</definedName>
    <definedName name="Z_05855B4F_D61E_4C97_B759_B2F96767F6F8_.wvu.PrintArea" localSheetId="21" hidden="1">'Attach 14-IP'!$A$8:$I$225</definedName>
    <definedName name="Z_05855B4F_D61E_4C97_B759_B2F96767F6F8_.wvu.PrintArea" localSheetId="22" hidden="1">'Attach 15'!$A$1:$E$91</definedName>
    <definedName name="Z_05855B4F_D61E_4C97_B759_B2F96767F6F8_.wvu.PrintArea" localSheetId="23" hidden="1">'Attach 16'!$A$1:$L$93</definedName>
    <definedName name="Z_05855B4F_D61E_4C97_B759_B2F96767F6F8_.wvu.PrintArea" localSheetId="24" hidden="1">'Attach 17'!$A$1:$E$33</definedName>
    <definedName name="Z_05855B4F_D61E_4C97_B759_B2F96767F6F8_.wvu.PrintArea" localSheetId="25" hidden="1">'Attach 18'!$A$1:$E$24</definedName>
    <definedName name="Z_05855B4F_D61E_4C97_B759_B2F96767F6F8_.wvu.PrintArea" localSheetId="26" hidden="1">'Attach 18 SP'!$A$7:$I$157</definedName>
    <definedName name="Z_05855B4F_D61E_4C97_B759_B2F96767F6F8_.wvu.PrintArea" localSheetId="27" hidden="1">'Attach 19'!$A$1:$E$31</definedName>
    <definedName name="Z_05855B4F_D61E_4C97_B759_B2F96767F6F8_.wvu.PrintArea" localSheetId="4" hidden="1">'Attach 3(JV)'!$A$1:$E$28</definedName>
    <definedName name="Z_05855B4F_D61E_4C97_B759_B2F96767F6F8_.wvu.PrintArea" localSheetId="6" hidden="1">'Attach 3(QR)'!$A$1:$E$28</definedName>
    <definedName name="Z_05855B4F_D61E_4C97_B759_B2F96767F6F8_.wvu.PrintArea" localSheetId="8" hidden="1">'Attach 4'!$A$1:$G$25</definedName>
    <definedName name="Z_05855B4F_D61E_4C97_B759_B2F96767F6F8_.wvu.PrintArea" localSheetId="9" hidden="1">'Attach 4 (A)'!$A$1:$E$27</definedName>
    <definedName name="Z_05855B4F_D61E_4C97_B759_B2F96767F6F8_.wvu.PrintArea" localSheetId="10" hidden="1">'Attach 4 (B)'!$A$1:$E$26</definedName>
    <definedName name="Z_05855B4F_D61E_4C97_B759_B2F96767F6F8_.wvu.PrintArea" localSheetId="11" hidden="1">'Attach 5'!$A$1:$E$34</definedName>
    <definedName name="Z_05855B4F_D61E_4C97_B759_B2F96767F6F8_.wvu.PrintArea" localSheetId="12" hidden="1">'Attach 5A'!$A$1:$E$73</definedName>
    <definedName name="Z_05855B4F_D61E_4C97_B759_B2F96767F6F8_.wvu.PrintArea" localSheetId="13" hidden="1">'Attach 6'!$A$1:$E$28</definedName>
    <definedName name="Z_05855B4F_D61E_4C97_B759_B2F96767F6F8_.wvu.PrintArea" localSheetId="14" hidden="1">'Attach 7'!$A$1:$E$28</definedName>
    <definedName name="Z_05855B4F_D61E_4C97_B759_B2F96767F6F8_.wvu.PrintArea" localSheetId="15" hidden="1">'Attach 9'!$A$1:$E$52</definedName>
    <definedName name="Z_05855B4F_D61E_4C97_B759_B2F96767F6F8_.wvu.PrintArea" localSheetId="7" hidden="1">'Attach-3 (QR)'!$A$1:$H$257</definedName>
    <definedName name="Z_05855B4F_D61E_4C97_B759_B2F96767F6F8_.wvu.PrintArea" localSheetId="5" hidden="1">'Attach-3 (QR)_old'!$A$1:$H$407</definedName>
    <definedName name="Z_05855B4F_D61E_4C97_B759_B2F96767F6F8_.wvu.PrintArea" localSheetId="28" hidden="1">'Bid Form 1st Envelope '!$A$1:$F$120</definedName>
    <definedName name="Z_05855B4F_D61E_4C97_B759_B2F96767F6F8_.wvu.PrintArea" localSheetId="1" hidden="1">Cover!$A$1:$F$29</definedName>
    <definedName name="Z_05855B4F_D61E_4C97_B759_B2F96767F6F8_.wvu.PrintArea" localSheetId="3" hidden="1">'Names of Bidder'!$B$1:$G$38</definedName>
    <definedName name="Z_05855B4F_D61E_4C97_B759_B2F96767F6F8_.wvu.PrintTitles" localSheetId="15" hidden="1">'Attach 9'!$18:$18</definedName>
    <definedName name="Z_05855B4F_D61E_4C97_B759_B2F96767F6F8_.wvu.Rows" localSheetId="18" hidden="1">'Attach 12'!#REF!</definedName>
    <definedName name="Z_05855B4F_D61E_4C97_B759_B2F96767F6F8_.wvu.Rows" localSheetId="22" hidden="1">'Attach 15'!$16:$16</definedName>
    <definedName name="Z_05855B4F_D61E_4C97_B759_B2F96767F6F8_.wvu.Rows" localSheetId="24" hidden="1">'Attach 17'!$26:$26,'Attach 17'!$32:$209</definedName>
    <definedName name="Z_05855B4F_D61E_4C97_B759_B2F96767F6F8_.wvu.Rows" localSheetId="26" hidden="1">'Attach 18 SP'!$149:$153</definedName>
    <definedName name="Z_05855B4F_D61E_4C97_B759_B2F96767F6F8_.wvu.Rows" localSheetId="27" hidden="1">'Attach 19'!$13:$13,'Attach 19'!$20:$28</definedName>
    <definedName name="Z_05855B4F_D61E_4C97_B759_B2F96767F6F8_.wvu.Rows" localSheetId="11" hidden="1">'Attach 5'!$4:$4</definedName>
    <definedName name="Z_05855B4F_D61E_4C97_B759_B2F96767F6F8_.wvu.Rows" localSheetId="12" hidden="1">'Attach 5A'!$25:$30</definedName>
    <definedName name="Z_05855B4F_D61E_4C97_B759_B2F96767F6F8_.wvu.Rows" localSheetId="7" hidden="1">'Attach-3 (QR)'!#REF!,'Attach-3 (QR)'!$70:$178,'Attach-3 (QR)'!#REF!,'Attach-3 (QR)'!#REF!,'Attach-3 (QR)'!#REF!,'Attach-3 (QR)'!#REF!,'Attach-3 (QR)'!#REF!,'Attach-3 (QR)'!#REF!</definedName>
    <definedName name="Z_05855B4F_D61E_4C97_B759_B2F96767F6F8_.wvu.Rows" localSheetId="5" hidden="1">'Attach-3 (QR)_old'!#REF!,'Attach-3 (QR)_old'!$144:$178,'Attach-3 (QR)_old'!#REF!,'Attach-3 (QR)_old'!#REF!,'Attach-3 (QR)_old'!#REF!,'Attach-3 (QR)_old'!#REF!,'Attach-3 (QR)_old'!$273:$275,'Attach-3 (QR)_old'!$334:$348</definedName>
    <definedName name="Z_05855B4F_D61E_4C97_B759_B2F96767F6F8_.wvu.Rows" localSheetId="28" hidden="1">'Bid Form 1st Envelope '!$28:$29,'Bid Form 1st Envelope '!$103:$103,'Bid Form 1st Envelope '!$106:$107</definedName>
    <definedName name="Z_0664780A_E8AC_4BA6_9C3B_53B9085473D3_.wvu.Cols" localSheetId="26" hidden="1">'Attach 18 SP'!$J:$P</definedName>
    <definedName name="Z_0664780A_E8AC_4BA6_9C3B_53B9085473D3_.wvu.PrintArea" localSheetId="26" hidden="1">'Attach 18 SP'!$A$8:$I$157</definedName>
    <definedName name="Z_0664780A_E8AC_4BA6_9C3B_53B9085473D3_.wvu.Rows" localSheetId="26" hidden="1">'Attach 18 SP'!#REF!,'Attach 18 SP'!#REF!,'Attach 18 SP'!#REF!,'Attach 18 SP'!#REF!,'Attach 18 SP'!#REF!,'Attach 18 SP'!$149:$153</definedName>
    <definedName name="Z_091A6405_72DB_46E0_B81A_EC53A5C58396_.wvu.Cols" localSheetId="3" hidden="1">'Names of Bidder'!$L:$L</definedName>
    <definedName name="Z_091A6405_72DB_46E0_B81A_EC53A5C58396_.wvu.PrintArea" localSheetId="3" hidden="1">'Names of Bidder'!$B$1:$E$35</definedName>
    <definedName name="Z_14D7F02E_BCCA_4517_ABC7_537FF4AEB67A_.wvu.PrintArea" localSheetId="3" hidden="1">'Names of Bidder'!$B$1:$E$35</definedName>
    <definedName name="Z_1586E746_E770_4DE8_8EE8_42BC4CF5206B_.wvu.Cols" localSheetId="7" hidden="1">'Attach-3 (QR)'!$K:$M</definedName>
    <definedName name="Z_1586E746_E770_4DE8_8EE8_42BC4CF5206B_.wvu.Cols" localSheetId="5" hidden="1">'Attach-3 (QR)_old'!$K:$M</definedName>
    <definedName name="Z_1586E746_E770_4DE8_8EE8_42BC4CF5206B_.wvu.PrintArea" localSheetId="7" hidden="1">'Attach-3 (QR)'!$A$1:$H$257</definedName>
    <definedName name="Z_1586E746_E770_4DE8_8EE8_42BC4CF5206B_.wvu.PrintArea" localSheetId="5" hidden="1">'Attach-3 (QR)_old'!$A$1:$H$407</definedName>
    <definedName name="Z_15A19D23_A9FD_4FC1_B7B0_F2D16BDFC729_.wvu.Cols" localSheetId="22" hidden="1">'Attach 15'!$H:$H</definedName>
    <definedName name="Z_15A19D23_A9FD_4FC1_B7B0_F2D16BDFC729_.wvu.Cols" localSheetId="11" hidden="1">'Attach 5'!$H:$H</definedName>
    <definedName name="Z_15A19D23_A9FD_4FC1_B7B0_F2D16BDFC729_.wvu.Cols" localSheetId="13" hidden="1">'Attach 6'!$H:$H</definedName>
    <definedName name="Z_15A19D23_A9FD_4FC1_B7B0_F2D16BDFC729_.wvu.PrintArea" localSheetId="16" hidden="1">'Attach 10'!$A$1:$E$23</definedName>
    <definedName name="Z_15A19D23_A9FD_4FC1_B7B0_F2D16BDFC729_.wvu.PrintArea" localSheetId="17" hidden="1">'Attach 11'!$A$1:$E$29</definedName>
    <definedName name="Z_15A19D23_A9FD_4FC1_B7B0_F2D16BDFC729_.wvu.PrintArea" localSheetId="19" hidden="1">'Attach 13'!$A$1:$E$27</definedName>
    <definedName name="Z_15A19D23_A9FD_4FC1_B7B0_F2D16BDFC729_.wvu.PrintArea" localSheetId="20" hidden="1">'Attach 14'!$A$1:$E$29</definedName>
    <definedName name="Z_15A19D23_A9FD_4FC1_B7B0_F2D16BDFC729_.wvu.PrintArea" localSheetId="21" hidden="1">'Attach 14-IP'!$A$8:$I$225</definedName>
    <definedName name="Z_15A19D23_A9FD_4FC1_B7B0_F2D16BDFC729_.wvu.PrintArea" localSheetId="22" hidden="1">'Attach 15'!$A$1:$E$91</definedName>
    <definedName name="Z_15A19D23_A9FD_4FC1_B7B0_F2D16BDFC729_.wvu.PrintArea" localSheetId="23" hidden="1">'Attach 16'!$A$1:$L$93</definedName>
    <definedName name="Z_15A19D23_A9FD_4FC1_B7B0_F2D16BDFC729_.wvu.PrintArea" localSheetId="24" hidden="1">'Attach 17'!$A$1:$E$33</definedName>
    <definedName name="Z_15A19D23_A9FD_4FC1_B7B0_F2D16BDFC729_.wvu.PrintArea" localSheetId="25" hidden="1">'Attach 18'!$A$1:$E$24</definedName>
    <definedName name="Z_15A19D23_A9FD_4FC1_B7B0_F2D16BDFC729_.wvu.PrintArea" localSheetId="27" hidden="1">'Attach 19'!$A$1:$E$31</definedName>
    <definedName name="Z_15A19D23_A9FD_4FC1_B7B0_F2D16BDFC729_.wvu.PrintArea" localSheetId="4" hidden="1">'Attach 3(JV)'!$A$1:$E$28</definedName>
    <definedName name="Z_15A19D23_A9FD_4FC1_B7B0_F2D16BDFC729_.wvu.PrintArea" localSheetId="6" hidden="1">'Attach 3(QR)'!$A$1:$E$28</definedName>
    <definedName name="Z_15A19D23_A9FD_4FC1_B7B0_F2D16BDFC729_.wvu.PrintArea" localSheetId="8" hidden="1">'Attach 4'!$A$1:$G$25</definedName>
    <definedName name="Z_15A19D23_A9FD_4FC1_B7B0_F2D16BDFC729_.wvu.PrintArea" localSheetId="9" hidden="1">'Attach 4 (A)'!$A$1:$E$27</definedName>
    <definedName name="Z_15A19D23_A9FD_4FC1_B7B0_F2D16BDFC729_.wvu.PrintArea" localSheetId="10" hidden="1">'Attach 4 (B)'!$A$1:$E$26</definedName>
    <definedName name="Z_15A19D23_A9FD_4FC1_B7B0_F2D16BDFC729_.wvu.PrintArea" localSheetId="11" hidden="1">'Attach 5'!$A$1:$E$34</definedName>
    <definedName name="Z_15A19D23_A9FD_4FC1_B7B0_F2D16BDFC729_.wvu.PrintArea" localSheetId="13" hidden="1">'Attach 6'!$A$1:$E$28</definedName>
    <definedName name="Z_15A19D23_A9FD_4FC1_B7B0_F2D16BDFC729_.wvu.PrintArea" localSheetId="14" hidden="1">'Attach 7'!$A$1:$E$28</definedName>
    <definedName name="Z_15A19D23_A9FD_4FC1_B7B0_F2D16BDFC729_.wvu.PrintArea" localSheetId="15" hidden="1">'Attach 9'!$A$1:$D$53</definedName>
    <definedName name="Z_15A19D23_A9FD_4FC1_B7B0_F2D16BDFC729_.wvu.PrintArea" localSheetId="28" hidden="1">'Bid Form 1st Envelope '!$A$1:$F$120</definedName>
    <definedName name="Z_15A19D23_A9FD_4FC1_B7B0_F2D16BDFC729_.wvu.PrintTitles" localSheetId="15" hidden="1">'Attach 9'!$18:$18</definedName>
    <definedName name="Z_15A19D23_A9FD_4FC1_B7B0_F2D16BDFC729_.wvu.Rows" localSheetId="22" hidden="1">'Attach 15'!$16:$16</definedName>
    <definedName name="Z_15A19D23_A9FD_4FC1_B7B0_F2D16BDFC729_.wvu.Rows" localSheetId="24" hidden="1">'Attach 17'!$26:$26,'Attach 17'!$32:$209</definedName>
    <definedName name="Z_15A19D23_A9FD_4FC1_B7B0_F2D16BDFC729_.wvu.Rows" localSheetId="27" hidden="1">'Attach 19'!$13:$13,'Attach 19'!$20:$28</definedName>
    <definedName name="Z_15A19D23_A9FD_4FC1_B7B0_F2D16BDFC729_.wvu.Rows" localSheetId="11" hidden="1">'Attach 5'!$4:$4</definedName>
    <definedName name="Z_1C70608C_646A_4043_A222_6253B5006A93_.wvu.Cols" localSheetId="18" hidden="1">'Attach 12'!$G:$H</definedName>
    <definedName name="Z_1C70608C_646A_4043_A222_6253B5006A93_.wvu.Cols" localSheetId="12" hidden="1">'Attach 5A'!$H:$H</definedName>
    <definedName name="Z_1C70608C_646A_4043_A222_6253B5006A93_.wvu.Cols" localSheetId="2" hidden="1">'Name of Bidders'!$A:$A</definedName>
    <definedName name="Z_1C70608C_646A_4043_A222_6253B5006A93_.wvu.PrintArea" localSheetId="18" hidden="1">'Attach 12'!$A$1:$E$38</definedName>
    <definedName name="Z_1C70608C_646A_4043_A222_6253B5006A93_.wvu.PrintArea" localSheetId="26" hidden="1">'Attach 18 SP'!$A$8:$I$170</definedName>
    <definedName name="Z_1C70608C_646A_4043_A222_6253B5006A93_.wvu.PrintArea" localSheetId="12" hidden="1">'Attach 5A'!$A$1:$E$73</definedName>
    <definedName name="Z_1C70608C_646A_4043_A222_6253B5006A93_.wvu.PrintArea" localSheetId="2" hidden="1">'Name of Bidders'!$B$1:$E$29</definedName>
    <definedName name="Z_1C70608C_646A_4043_A222_6253B5006A93_.wvu.PrintTitles" localSheetId="18" hidden="1">'Attach 12'!#REF!</definedName>
    <definedName name="Z_1C70608C_646A_4043_A222_6253B5006A93_.wvu.Rows" localSheetId="18" hidden="1">'Attach 12'!#REF!</definedName>
    <definedName name="Z_1C70608C_646A_4043_A222_6253B5006A93_.wvu.Rows" localSheetId="26" hidden="1">'Attach 18 SP'!$41:$41</definedName>
    <definedName name="Z_1C70608C_646A_4043_A222_6253B5006A93_.wvu.Rows" localSheetId="12" hidden="1">'Attach 5A'!$25:$30</definedName>
    <definedName name="Z_1FD9ACA5_802E_4240_ABEA_3FAA854014ED_.wvu.Cols" localSheetId="7" hidden="1">'Attach-3 (QR)'!$I:$K</definedName>
    <definedName name="Z_1FD9ACA5_802E_4240_ABEA_3FAA854014ED_.wvu.Cols" localSheetId="5" hidden="1">'Attach-3 (QR)_old'!$I:$K</definedName>
    <definedName name="Z_1FD9ACA5_802E_4240_ABEA_3FAA854014ED_.wvu.PrintArea" localSheetId="24" hidden="1">'Attach 17'!$A$1:$E$33</definedName>
    <definedName name="Z_1FD9ACA5_802E_4240_ABEA_3FAA854014ED_.wvu.PrintArea" localSheetId="7" hidden="1">'Attach-3 (QR)'!$A$1:$H$257</definedName>
    <definedName name="Z_1FD9ACA5_802E_4240_ABEA_3FAA854014ED_.wvu.PrintArea" localSheetId="5" hidden="1">'Attach-3 (QR)_old'!$A$1:$H$407</definedName>
    <definedName name="Z_1FD9ACA5_802E_4240_ABEA_3FAA854014ED_.wvu.Rows" localSheetId="24" hidden="1">'Attach 17'!$26:$26,'Attach 17'!$32:$209</definedName>
    <definedName name="Z_1FD9ACA5_802E_4240_ABEA_3FAA854014ED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1FD9ACA5_802E_4240_ABEA_3FAA854014ED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20A53A97_D2BD_4E7F_8ABC_E5DF94CF88E8_.wvu.Cols" localSheetId="7" hidden="1">'Attach-3 (QR)'!$M:$O</definedName>
    <definedName name="Z_20A53A97_D2BD_4E7F_8ABC_E5DF94CF88E8_.wvu.Cols" localSheetId="5" hidden="1">'Attach-3 (QR)_old'!$M:$O</definedName>
    <definedName name="Z_20A53A97_D2BD_4E7F_8ABC_E5DF94CF88E8_.wvu.PrintArea" localSheetId="7" hidden="1">'Attach-3 (QR)'!$A$1:$H$257</definedName>
    <definedName name="Z_20A53A97_D2BD_4E7F_8ABC_E5DF94CF88E8_.wvu.PrintArea" localSheetId="5" hidden="1">'Attach-3 (QR)_old'!$A$1:$H$407</definedName>
    <definedName name="Z_20A53A97_D2BD_4E7F_8ABC_E5DF94CF88E8_.wvu.Rows" localSheetId="7" hidden="1">'Attach-3 (QR)'!#REF!,'Attach-3 (QR)'!#REF!,'Attach-3 (QR)'!#REF!,'Attach-3 (QR)'!#REF!,'Attach-3 (QR)'!#REF!,'Attach-3 (QR)'!#REF!</definedName>
    <definedName name="Z_20A53A97_D2BD_4E7F_8ABC_E5DF94CF88E8_.wvu.Rows" localSheetId="5" hidden="1">'Attach-3 (QR)_old'!#REF!,'Attach-3 (QR)_old'!#REF!,'Attach-3 (QR)_old'!#REF!,'Attach-3 (QR)_old'!$273:$275,'Attach-3 (QR)_old'!$297:$328,'Attach-3 (QR)_old'!$339:$348</definedName>
    <definedName name="Z_20D926F7_8B81_49E9_8147_6E74B4884E5B_.wvu.Cols" localSheetId="3" hidden="1">'Names of Bidder'!$H:$N</definedName>
    <definedName name="Z_20D926F7_8B81_49E9_8147_6E74B4884E5B_.wvu.FilterData" localSheetId="3" hidden="1">'Names of Bidder'!$B$6:$G$19</definedName>
    <definedName name="Z_20D926F7_8B81_49E9_8147_6E74B4884E5B_.wvu.PrintArea" localSheetId="3" hidden="1">'Names of Bidder'!$B$1:$G$38</definedName>
    <definedName name="Z_237D8718_39ED_4FFE_B3B2_D1192F8D2E87_.wvu.Cols" localSheetId="18" hidden="1">'Attach 12'!$G:$H</definedName>
    <definedName name="Z_237D8718_39ED_4FFE_B3B2_D1192F8D2E87_.wvu.Cols" localSheetId="12" hidden="1">'Attach 5A'!$H:$H</definedName>
    <definedName name="Z_237D8718_39ED_4FFE_B3B2_D1192F8D2E87_.wvu.Cols" localSheetId="2" hidden="1">'Name of Bidders'!$A:$A</definedName>
    <definedName name="Z_237D8718_39ED_4FFE_B3B2_D1192F8D2E87_.wvu.PrintArea" localSheetId="18" hidden="1">'Attach 12'!$A$1:$E$38</definedName>
    <definedName name="Z_237D8718_39ED_4FFE_B3B2_D1192F8D2E87_.wvu.PrintArea" localSheetId="26" hidden="1">'Attach 18 SP'!$A$8:$I$170</definedName>
    <definedName name="Z_237D8718_39ED_4FFE_B3B2_D1192F8D2E87_.wvu.PrintArea" localSheetId="12" hidden="1">'Attach 5A'!$A$1:$E$73</definedName>
    <definedName name="Z_237D8718_39ED_4FFE_B3B2_D1192F8D2E87_.wvu.PrintArea" localSheetId="2" hidden="1">'Name of Bidders'!$B$1:$E$29</definedName>
    <definedName name="Z_237D8718_39ED_4FFE_B3B2_D1192F8D2E87_.wvu.PrintTitles" localSheetId="18" hidden="1">'Attach 12'!#REF!</definedName>
    <definedName name="Z_237D8718_39ED_4FFE_B3B2_D1192F8D2E87_.wvu.Rows" localSheetId="26" hidden="1">'Attach 18 SP'!$41:$41</definedName>
    <definedName name="Z_237D8718_39ED_4FFE_B3B2_D1192F8D2E87_.wvu.Rows" localSheetId="12" hidden="1">'Attach 5A'!$25:$30</definedName>
    <definedName name="Z_240327DD_375F_45D4_BA52_89AFD79FE6A1_.wvu.Cols" localSheetId="22" hidden="1">'Attach 15'!$H:$H</definedName>
    <definedName name="Z_240327DD_375F_45D4_BA52_89AFD79FE6A1_.wvu.Cols" localSheetId="11" hidden="1">'Attach 5'!$H:$H</definedName>
    <definedName name="Z_240327DD_375F_45D4_BA52_89AFD79FE6A1_.wvu.Cols" localSheetId="13" hidden="1">'Attach 6'!$H:$H</definedName>
    <definedName name="Z_240327DD_375F_45D4_BA52_89AFD79FE6A1_.wvu.PrintArea" localSheetId="16" hidden="1">'Attach 10'!$A$1:$E$23</definedName>
    <definedName name="Z_240327DD_375F_45D4_BA52_89AFD79FE6A1_.wvu.PrintArea" localSheetId="17" hidden="1">'Attach 11'!$A$1:$E$29</definedName>
    <definedName name="Z_240327DD_375F_45D4_BA52_89AFD79FE6A1_.wvu.PrintArea" localSheetId="19" hidden="1">'Attach 13'!$A$1:$E$29</definedName>
    <definedName name="Z_240327DD_375F_45D4_BA52_89AFD79FE6A1_.wvu.PrintArea" localSheetId="20" hidden="1">'Attach 14'!$A$1:$E$29</definedName>
    <definedName name="Z_240327DD_375F_45D4_BA52_89AFD79FE6A1_.wvu.PrintArea" localSheetId="21" hidden="1">'Attach 14-IP'!$A$8:$I$225</definedName>
    <definedName name="Z_240327DD_375F_45D4_BA52_89AFD79FE6A1_.wvu.PrintArea" localSheetId="22" hidden="1">'Attach 15'!$A$1:$E$91</definedName>
    <definedName name="Z_240327DD_375F_45D4_BA52_89AFD79FE6A1_.wvu.PrintArea" localSheetId="23" hidden="1">'Attach 16'!$A$1:$L$93</definedName>
    <definedName name="Z_240327DD_375F_45D4_BA52_89AFD79FE6A1_.wvu.PrintArea" localSheetId="24" hidden="1">'Attach 17'!$A$1:$E$33</definedName>
    <definedName name="Z_240327DD_375F_45D4_BA52_89AFD79FE6A1_.wvu.PrintArea" localSheetId="25" hidden="1">'Attach 18'!$A$1:$E$24</definedName>
    <definedName name="Z_240327DD_375F_45D4_BA52_89AFD79FE6A1_.wvu.PrintArea" localSheetId="27" hidden="1">'Attach 19'!$A$1:$E$31</definedName>
    <definedName name="Z_240327DD_375F_45D4_BA52_89AFD79FE6A1_.wvu.PrintArea" localSheetId="4" hidden="1">'Attach 3(JV)'!$A$1:$E$28</definedName>
    <definedName name="Z_240327DD_375F_45D4_BA52_89AFD79FE6A1_.wvu.PrintArea" localSheetId="6" hidden="1">'Attach 3(QR)'!$A$1:$E$28</definedName>
    <definedName name="Z_240327DD_375F_45D4_BA52_89AFD79FE6A1_.wvu.PrintArea" localSheetId="8" hidden="1">'Attach 4'!$A$1:$E$25</definedName>
    <definedName name="Z_240327DD_375F_45D4_BA52_89AFD79FE6A1_.wvu.PrintArea" localSheetId="9" hidden="1">'Attach 4 (A)'!$A$1:$E$27</definedName>
    <definedName name="Z_240327DD_375F_45D4_BA52_89AFD79FE6A1_.wvu.PrintArea" localSheetId="10" hidden="1">'Attach 4 (B)'!$A$1:$E$26</definedName>
    <definedName name="Z_240327DD_375F_45D4_BA52_89AFD79FE6A1_.wvu.PrintArea" localSheetId="11" hidden="1">'Attach 5'!$A$1:$E$34</definedName>
    <definedName name="Z_240327DD_375F_45D4_BA52_89AFD79FE6A1_.wvu.PrintArea" localSheetId="13" hidden="1">'Attach 6'!$A$1:$E$28</definedName>
    <definedName name="Z_240327DD_375F_45D4_BA52_89AFD79FE6A1_.wvu.PrintArea" localSheetId="14" hidden="1">'Attach 7'!$A$1:$E$28</definedName>
    <definedName name="Z_240327DD_375F_45D4_BA52_89AFD79FE6A1_.wvu.PrintArea" localSheetId="15" hidden="1">'Attach 9'!$A$1:$D$53</definedName>
    <definedName name="Z_240327DD_375F_45D4_BA52_89AFD79FE6A1_.wvu.PrintArea" localSheetId="28" hidden="1">'Bid Form 1st Envelope '!$A$1:$F$120</definedName>
    <definedName name="Z_240327DD_375F_45D4_BA52_89AFD79FE6A1_.wvu.PrintTitles" localSheetId="15" hidden="1">'Attach 9'!$18:$18</definedName>
    <definedName name="Z_240327DD_375F_45D4_BA52_89AFD79FE6A1_.wvu.Rows" localSheetId="22" hidden="1">'Attach 15'!$16:$16</definedName>
    <definedName name="Z_240327DD_375F_45D4_BA52_89AFD79FE6A1_.wvu.Rows" localSheetId="24" hidden="1">'Attach 17'!$26:$26,'Attach 17'!$32:$209</definedName>
    <definedName name="Z_240327DD_375F_45D4_BA52_89AFD79FE6A1_.wvu.Rows" localSheetId="27" hidden="1">'Attach 19'!$13:$13,'Attach 19'!$20:$28</definedName>
    <definedName name="Z_240327DD_375F_45D4_BA52_89AFD79FE6A1_.wvu.Rows" localSheetId="11" hidden="1">'Attach 5'!$4:$4</definedName>
    <definedName name="Z_24FB9AF1_17BD_4082_A3EA_FA7FEE02F32F_.wvu.Cols" localSheetId="18" hidden="1">'Attach 12'!$F:$F</definedName>
    <definedName name="Z_24FB9AF1_17BD_4082_A3EA_FA7FEE02F32F_.wvu.PrintArea" localSheetId="18" hidden="1">'Attach 12'!$A$1:$E$38</definedName>
    <definedName name="Z_24FB9AF1_17BD_4082_A3EA_FA7FEE02F32F_.wvu.Rows" localSheetId="18" hidden="1">'Attach 12'!#REF!</definedName>
    <definedName name="Z_2648A02A_7B8C_446F_A14E_7410EA5360FE_.wvu.Cols" localSheetId="18" hidden="1">'Attach 12'!$F:$F</definedName>
    <definedName name="Z_2648A02A_7B8C_446F_A14E_7410EA5360FE_.wvu.Cols" localSheetId="26" hidden="1">'Attach 18 SP'!$J:$P</definedName>
    <definedName name="Z_2648A02A_7B8C_446F_A14E_7410EA5360FE_.wvu.Cols" localSheetId="3" hidden="1">'Names of Bidder'!$L:$L</definedName>
    <definedName name="Z_2648A02A_7B8C_446F_A14E_7410EA5360FE_.wvu.PrintArea" localSheetId="18" hidden="1">'Attach 12'!$A$1:$E$38</definedName>
    <definedName name="Z_2648A02A_7B8C_446F_A14E_7410EA5360FE_.wvu.PrintArea" localSheetId="26" hidden="1">'Attach 18 SP'!$A$8:$I$157</definedName>
    <definedName name="Z_2648A02A_7B8C_446F_A14E_7410EA5360FE_.wvu.PrintArea" localSheetId="3" hidden="1">'Names of Bidder'!$B$1:$G$38</definedName>
    <definedName name="Z_27A45B7A_04F2_4516_B80B_5ED0825D4ED3_.wvu.Cols" localSheetId="3" hidden="1">'Names of Bidder'!$L:$L</definedName>
    <definedName name="Z_27A45B7A_04F2_4516_B80B_5ED0825D4ED3_.wvu.PrintArea" localSheetId="3" hidden="1">'Names of Bidder'!$B$1:$E$35</definedName>
    <definedName name="Z_280EA05C_4582_4B0F_895F_5C9134A73222_.wvu.Cols" localSheetId="7" hidden="1">'Attach-3 (QR)'!$M:$O</definedName>
    <definedName name="Z_280EA05C_4582_4B0F_895F_5C9134A73222_.wvu.Cols" localSheetId="5" hidden="1">'Attach-3 (QR)_old'!$M:$O</definedName>
    <definedName name="Z_280EA05C_4582_4B0F_895F_5C9134A73222_.wvu.PrintArea" localSheetId="7" hidden="1">'Attach-3 (QR)'!$A$1:$H$257</definedName>
    <definedName name="Z_280EA05C_4582_4B0F_895F_5C9134A73222_.wvu.PrintArea" localSheetId="5" hidden="1">'Attach-3 (QR)_old'!$A$1:$H$407</definedName>
    <definedName name="Z_280EA05C_4582_4B0F_895F_5C9134A73222_.wvu.Rows" localSheetId="7" hidden="1">'Attach-3 (QR)'!$70:$178,'Attach-3 (QR)'!#REF!,'Attach-3 (QR)'!#REF!,'Attach-3 (QR)'!#REF!,'Attach-3 (QR)'!#REF!,'Attach-3 (QR)'!#REF!</definedName>
    <definedName name="Z_280EA05C_4582_4B0F_895F_5C9134A73222_.wvu.Rows" localSheetId="5" hidden="1">'Attach-3 (QR)_old'!$144:$178,'Attach-3 (QR)_old'!#REF!,'Attach-3 (QR)_old'!#REF!,'Attach-3 (QR)_old'!$273:$275,'Attach-3 (QR)_old'!$297:$328,'Attach-3 (QR)_old'!$339:$348</definedName>
    <definedName name="Z_28358ADF_83C9_480A_8EF5_E9DA8FAE77A0_.wvu.Cols" localSheetId="26" hidden="1">'Attach 18 SP'!$J:$P</definedName>
    <definedName name="Z_28358ADF_83C9_480A_8EF5_E9DA8FAE77A0_.wvu.PrintArea" localSheetId="26" hidden="1">'Attach 18 SP'!$A$8:$I$157</definedName>
    <definedName name="Z_28358ADF_83C9_480A_8EF5_E9DA8FAE77A0_.wvu.Rows" localSheetId="26" hidden="1">'Attach 18 SP'!#REF!,'Attach 18 SP'!#REF!,'Attach 18 SP'!#REF!,'Attach 18 SP'!#REF!,'Attach 18 SP'!#REF!,'Attach 18 SP'!$149:$153</definedName>
    <definedName name="Z_2A2FB930_C663_4A04_A0CA_73AD259C762E_.wvu.Cols" localSheetId="12" hidden="1">'Attach 5A'!$H:$H</definedName>
    <definedName name="Z_2A2FB930_C663_4A04_A0CA_73AD259C762E_.wvu.Cols" localSheetId="2" hidden="1">'Name of Bidders'!$A:$A,'Name of Bidders'!$H:$I</definedName>
    <definedName name="Z_2A2FB930_C663_4A04_A0CA_73AD259C762E_.wvu.PrintArea" localSheetId="12" hidden="1">'Attach 5A'!$A$1:$E$73</definedName>
    <definedName name="Z_2A2FB930_C663_4A04_A0CA_73AD259C762E_.wvu.PrintArea" localSheetId="2" hidden="1">'Name of Bidders'!$B$1:$D$31</definedName>
    <definedName name="Z_2A2FB930_C663_4A04_A0CA_73AD259C762E_.wvu.Rows" localSheetId="12" hidden="1">'Attach 5A'!$25:$30</definedName>
    <definedName name="Z_2CF6F19D_227C_4840_A9E1_6C944B0145DB_.wvu.Cols" localSheetId="18" hidden="1">'Attach 12'!$F:$H</definedName>
    <definedName name="Z_2CF6F19D_227C_4840_A9E1_6C944B0145DB_.wvu.Cols" localSheetId="22" hidden="1">'Attach 15'!$H:$H,'Attach 15'!$L:$N</definedName>
    <definedName name="Z_2CF6F19D_227C_4840_A9E1_6C944B0145DB_.wvu.Cols" localSheetId="26" hidden="1">'Attach 18 SP'!$J:$P</definedName>
    <definedName name="Z_2CF6F19D_227C_4840_A9E1_6C944B0145DB_.wvu.Cols" localSheetId="4" hidden="1">'Attach 3(JV)'!$G:$H</definedName>
    <definedName name="Z_2CF6F19D_227C_4840_A9E1_6C944B0145DB_.wvu.Cols" localSheetId="8" hidden="1">'Attach 4'!$H:$O</definedName>
    <definedName name="Z_2CF6F19D_227C_4840_A9E1_6C944B0145DB_.wvu.Cols" localSheetId="11" hidden="1">'Attach 5'!$H:$H</definedName>
    <definedName name="Z_2CF6F19D_227C_4840_A9E1_6C944B0145DB_.wvu.Cols" localSheetId="12" hidden="1">'Attach 5A'!$H:$H</definedName>
    <definedName name="Z_2CF6F19D_227C_4840_A9E1_6C944B0145DB_.wvu.Cols" localSheetId="13" hidden="1">'Attach 6'!$H:$H</definedName>
    <definedName name="Z_2CF6F19D_227C_4840_A9E1_6C944B0145DB_.wvu.Cols" localSheetId="7" hidden="1">'Attach-3 (QR)'!$J:$AB</definedName>
    <definedName name="Z_2CF6F19D_227C_4840_A9E1_6C944B0145DB_.wvu.Cols" localSheetId="5" hidden="1">'Attach-3 (QR)_old'!$J:$AB</definedName>
    <definedName name="Z_2CF6F19D_227C_4840_A9E1_6C944B0145DB_.wvu.Cols" localSheetId="28" hidden="1">'Bid Form 1st Envelope '!$K:$K</definedName>
    <definedName name="Z_2CF6F19D_227C_4840_A9E1_6C944B0145DB_.wvu.Cols" localSheetId="3" hidden="1">'Names of Bidder'!$I:$M,'Names of Bidder'!$AA:$AB</definedName>
    <definedName name="Z_2CF6F19D_227C_4840_A9E1_6C944B0145DB_.wvu.FilterData" localSheetId="3" hidden="1">'Names of Bidder'!$B$6:$G$19</definedName>
    <definedName name="Z_2CF6F19D_227C_4840_A9E1_6C944B0145DB_.wvu.PrintArea" localSheetId="16" hidden="1">'Attach 10'!$A$1:$F$18</definedName>
    <definedName name="Z_2CF6F19D_227C_4840_A9E1_6C944B0145DB_.wvu.PrintArea" localSheetId="17" hidden="1">'Attach 11'!$A$1:$E$86</definedName>
    <definedName name="Z_2CF6F19D_227C_4840_A9E1_6C944B0145DB_.wvu.PrintArea" localSheetId="18" hidden="1">'Attach 12'!$A$1:$E$38</definedName>
    <definedName name="Z_2CF6F19D_227C_4840_A9E1_6C944B0145DB_.wvu.PrintArea" localSheetId="19" hidden="1">'Attach 13'!$A$1:$E$26</definedName>
    <definedName name="Z_2CF6F19D_227C_4840_A9E1_6C944B0145DB_.wvu.PrintArea" localSheetId="20" hidden="1">'Attach 14'!$A$1:$E$26</definedName>
    <definedName name="Z_2CF6F19D_227C_4840_A9E1_6C944B0145DB_.wvu.PrintArea" localSheetId="21" hidden="1">'Attach 14-IP'!$A$8:$I$225</definedName>
    <definedName name="Z_2CF6F19D_227C_4840_A9E1_6C944B0145DB_.wvu.PrintArea" localSheetId="22" hidden="1">'Attach 15'!$A$1:$E$91</definedName>
    <definedName name="Z_2CF6F19D_227C_4840_A9E1_6C944B0145DB_.wvu.PrintArea" localSheetId="23" hidden="1">'Attach 16'!$A$1:$L$93</definedName>
    <definedName name="Z_2CF6F19D_227C_4840_A9E1_6C944B0145DB_.wvu.PrintArea" localSheetId="24" hidden="1">'Attach 17'!$A$1:$E$33</definedName>
    <definedName name="Z_2CF6F19D_227C_4840_A9E1_6C944B0145DB_.wvu.PrintArea" localSheetId="25" hidden="1">'Attach 18'!$A$1:$E$21</definedName>
    <definedName name="Z_2CF6F19D_227C_4840_A9E1_6C944B0145DB_.wvu.PrintArea" localSheetId="26" hidden="1">'Attach 18 SP'!$A$7:$I$157</definedName>
    <definedName name="Z_2CF6F19D_227C_4840_A9E1_6C944B0145DB_.wvu.PrintArea" localSheetId="27" hidden="1">'Attach 19'!$A$1:$E$31</definedName>
    <definedName name="Z_2CF6F19D_227C_4840_A9E1_6C944B0145DB_.wvu.PrintArea" localSheetId="4" hidden="1">'Attach 3(JV)'!$A$1:$E$26</definedName>
    <definedName name="Z_2CF6F19D_227C_4840_A9E1_6C944B0145DB_.wvu.PrintArea" localSheetId="6" hidden="1">'Attach 3(QR)'!$A$1:$E$28</definedName>
    <definedName name="Z_2CF6F19D_227C_4840_A9E1_6C944B0145DB_.wvu.PrintArea" localSheetId="8" hidden="1">'Attach 4'!$A$1:$G$26</definedName>
    <definedName name="Z_2CF6F19D_227C_4840_A9E1_6C944B0145DB_.wvu.PrintArea" localSheetId="9" hidden="1">'Attach 4 (A)'!$A$1:$E$27</definedName>
    <definedName name="Z_2CF6F19D_227C_4840_A9E1_6C944B0145DB_.wvu.PrintArea" localSheetId="10" hidden="1">'Attach 4 (B)'!$A$1:$E$26</definedName>
    <definedName name="Z_2CF6F19D_227C_4840_A9E1_6C944B0145DB_.wvu.PrintArea" localSheetId="11" hidden="1">'Attach 5'!$A$1:$E$35</definedName>
    <definedName name="Z_2CF6F19D_227C_4840_A9E1_6C944B0145DB_.wvu.PrintArea" localSheetId="12" hidden="1">'Attach 5A'!$A$1:$E$73</definedName>
    <definedName name="Z_2CF6F19D_227C_4840_A9E1_6C944B0145DB_.wvu.PrintArea" localSheetId="13" hidden="1">'Attach 6'!$A$1:$E$28</definedName>
    <definedName name="Z_2CF6F19D_227C_4840_A9E1_6C944B0145DB_.wvu.PrintArea" localSheetId="14" hidden="1">'Attach 7'!$A$1:$E$24</definedName>
    <definedName name="Z_2CF6F19D_227C_4840_A9E1_6C944B0145DB_.wvu.PrintArea" localSheetId="15" hidden="1">'Attach 9'!$A$1:$H$52</definedName>
    <definedName name="Z_2CF6F19D_227C_4840_A9E1_6C944B0145DB_.wvu.PrintArea" localSheetId="7" hidden="1">'Attach-3 (QR)'!$A$1:$I$257</definedName>
    <definedName name="Z_2CF6F19D_227C_4840_A9E1_6C944B0145DB_.wvu.PrintArea" localSheetId="5" hidden="1">'Attach-3 (QR)_old'!$A$1:$J$407</definedName>
    <definedName name="Z_2CF6F19D_227C_4840_A9E1_6C944B0145DB_.wvu.PrintArea" localSheetId="28" hidden="1">'Bid Form 1st Envelope '!$A$1:$F$119</definedName>
    <definedName name="Z_2CF6F19D_227C_4840_A9E1_6C944B0145DB_.wvu.PrintArea" localSheetId="1" hidden="1">Cover!$A$1:$F$29</definedName>
    <definedName name="Z_2CF6F19D_227C_4840_A9E1_6C944B0145DB_.wvu.PrintArea" localSheetId="3" hidden="1">'Names of Bidder'!$B$1:$G$38</definedName>
    <definedName name="Z_2CF6F19D_227C_4840_A9E1_6C944B0145DB_.wvu.PrintTitles" localSheetId="15" hidden="1">'Attach 9'!$18:$18</definedName>
    <definedName name="Z_2CF6F19D_227C_4840_A9E1_6C944B0145DB_.wvu.Rows" localSheetId="18" hidden="1">'Attach 12'!$4:$4,'Attach 12'!$18:$34</definedName>
    <definedName name="Z_2CF6F19D_227C_4840_A9E1_6C944B0145DB_.wvu.Rows" localSheetId="22" hidden="1">'Attach 15'!$16:$16,'Attach 15'!$21:$21</definedName>
    <definedName name="Z_2CF6F19D_227C_4840_A9E1_6C944B0145DB_.wvu.Rows" localSheetId="24" hidden="1">'Attach 17'!$26:$26,'Attach 17'!$32:$209</definedName>
    <definedName name="Z_2CF6F19D_227C_4840_A9E1_6C944B0145DB_.wvu.Rows" localSheetId="26" hidden="1">'Attach 18 SP'!$149:$153</definedName>
    <definedName name="Z_2CF6F19D_227C_4840_A9E1_6C944B0145DB_.wvu.Rows" localSheetId="27" hidden="1">'Attach 19'!$13:$13,'Attach 19'!$20:$28</definedName>
    <definedName name="Z_2CF6F19D_227C_4840_A9E1_6C944B0145DB_.wvu.Rows" localSheetId="8" hidden="1">'Attach 4'!$26:$26</definedName>
    <definedName name="Z_2CF6F19D_227C_4840_A9E1_6C944B0145DB_.wvu.Rows" localSheetId="11" hidden="1">'Attach 5'!$4:$4,'Attach 5'!$25:$30</definedName>
    <definedName name="Z_2CF6F19D_227C_4840_A9E1_6C944B0145DB_.wvu.Rows" localSheetId="12" hidden="1">'Attach 5A'!$25:$30</definedName>
    <definedName name="Z_2CF6F19D_227C_4840_A9E1_6C944B0145DB_.wvu.Rows" localSheetId="15" hidden="1">'Attach 9'!$23:$31,'Attach 9'!$35:$44</definedName>
    <definedName name="Z_2CF6F19D_227C_4840_A9E1_6C944B0145DB_.wvu.Rows" localSheetId="7" hidden="1">'Attach-3 (QR)'!$19:$23,'Attach-3 (QR)'!$25:$25,'Attach-3 (QR)'!$34:$34,'Attach-3 (QR)'!$89:$89,'Attach-3 (QR)'!$115:$115</definedName>
    <definedName name="Z_2CF6F19D_227C_4840_A9E1_6C944B0145DB_.wvu.Rows" localSheetId="5" hidden="1">'Attach-3 (QR)_old'!$19:$23,'Attach-3 (QR)_old'!$25:$25,'Attach-3 (QR)_old'!$34:$34,'Attach-3 (QR)_old'!$91:$91,'Attach-3 (QR)_old'!$117:$117,'Attach-3 (QR)_old'!$204:$204,'Attach-3 (QR)_old'!$235:$235,'Attach-3 (QR)_old'!$260:$386</definedName>
    <definedName name="Z_2CF6F19D_227C_4840_A9E1_6C944B0145DB_.wvu.Rows" localSheetId="28" hidden="1">'Bid Form 1st Envelope '!$25:$26,'Bid Form 1st Envelope '!$28:$29,'Bid Form 1st Envelope '!$50:$50,'Bid Form 1st Envelope '!$77:$77,'Bid Form 1st Envelope '!$103:$103,'Bid Form 1st Envelope '!$106:$107</definedName>
    <definedName name="Z_2CF6F19D_227C_4840_A9E1_6C944B0145DB_.wvu.Rows" localSheetId="1" hidden="1">Cover!$10:$10</definedName>
    <definedName name="Z_2CF6F19D_227C_4840_A9E1_6C944B0145DB_.wvu.Rows" localSheetId="3" hidden="1">'Names of Bidder'!$6:$7,'Names of Bidder'!$23:$26,'Names of Bidder'!$28:$31</definedName>
    <definedName name="Z_302180FF_1273_4E30_B223_664D7EC9185F_.wvu.Cols" localSheetId="2" hidden="1">'Name of Bidders'!$A:$A,'Name of Bidders'!$I:$I</definedName>
    <definedName name="Z_302180FF_1273_4E30_B223_664D7EC9185F_.wvu.PrintArea" localSheetId="2" hidden="1">'Name of Bidders'!$B$1:$D$31</definedName>
    <definedName name="Z_302180FF_1273_4E30_B223_664D7EC9185F_.wvu.Rows" localSheetId="2" hidden="1">'Name of Bidders'!$3:$3</definedName>
    <definedName name="Z_308F00E9_5A71_4486_BCFD_DF8513C1906D_.wvu.Cols" localSheetId="7" hidden="1">'Attach-3 (QR)'!$M:$O</definedName>
    <definedName name="Z_308F00E9_5A71_4486_BCFD_DF8513C1906D_.wvu.Cols" localSheetId="5" hidden="1">'Attach-3 (QR)_old'!$M:$O</definedName>
    <definedName name="Z_308F00E9_5A71_4486_BCFD_DF8513C1906D_.wvu.PrintArea" localSheetId="7" hidden="1">'Attach-3 (QR)'!$A$1:$H$257</definedName>
    <definedName name="Z_308F00E9_5A71_4486_BCFD_DF8513C1906D_.wvu.PrintArea" localSheetId="5" hidden="1">'Attach-3 (QR)_old'!$A$1:$H$407</definedName>
    <definedName name="Z_308F00E9_5A71_4486_BCFD_DF8513C1906D_.wvu.Rows" localSheetId="7" hidden="1">'Attach-3 (QR)'!#REF!,'Attach-3 (QR)'!$70:$178,'Attach-3 (QR)'!#REF!,'Attach-3 (QR)'!#REF!,'Attach-3 (QR)'!#REF!,'Attach-3 (QR)'!#REF!,'Attach-3 (QR)'!#REF!,'Attach-3 (QR)'!#REF!,'Attach-3 (QR)'!#REF!</definedName>
    <definedName name="Z_308F00E9_5A71_4486_BCFD_DF8513C1906D_.wvu.Rows" localSheetId="5" hidden="1">'Attach-3 (QR)_old'!#REF!,'Attach-3 (QR)_old'!$144:$178,'Attach-3 (QR)_old'!#REF!,'Attach-3 (QR)_old'!#REF!,'Attach-3 (QR)_old'!#REF!,'Attach-3 (QR)_old'!#REF!,'Attach-3 (QR)_old'!$273:$275,'Attach-3 (QR)_old'!$297:$328,'Attach-3 (QR)_old'!$334:$348</definedName>
    <definedName name="Z_3365131F_6BE7_432A_859B_F41B794BB9E6_.wvu.Cols" localSheetId="7" hidden="1">'Attach-3 (QR)'!$M:$O</definedName>
    <definedName name="Z_3365131F_6BE7_432A_859B_F41B794BB9E6_.wvu.Cols" localSheetId="5" hidden="1">'Attach-3 (QR)_old'!$M:$O</definedName>
    <definedName name="Z_3365131F_6BE7_432A_859B_F41B794BB9E6_.wvu.PrintArea" localSheetId="7" hidden="1">'Attach-3 (QR)'!$A$1:$H$257</definedName>
    <definedName name="Z_3365131F_6BE7_432A_859B_F41B794BB9E6_.wvu.PrintArea" localSheetId="5" hidden="1">'Attach-3 (QR)_old'!$A$1:$H$407</definedName>
    <definedName name="Z_3365131F_6BE7_432A_859B_F41B794BB9E6_.wvu.Rows" localSheetId="7" hidden="1">'Attach-3 (QR)'!#REF!,'Attach-3 (QR)'!$70:$178,'Attach-3 (QR)'!#REF!,'Attach-3 (QR)'!#REF!,'Attach-3 (QR)'!#REF!,'Attach-3 (QR)'!#REF!,'Attach-3 (QR)'!#REF!,'Attach-3 (QR)'!#REF!,'Attach-3 (QR)'!#REF!,'Attach-3 (QR)'!#REF!</definedName>
    <definedName name="Z_3365131F_6BE7_432A_859B_F41B794BB9E6_.wvu.Rows" localSheetId="5" hidden="1">'Attach-3 (QR)_old'!#REF!,'Attach-3 (QR)_old'!$144:$178,'Attach-3 (QR)_old'!#REF!,'Attach-3 (QR)_old'!#REF!,'Attach-3 (QR)_old'!#REF!,'Attach-3 (QR)_old'!#REF!,'Attach-3 (QR)_old'!$273:$275,'Attach-3 (QR)_old'!$289:$329,'Attach-3 (QR)_old'!$334:$348,'Attach-3 (QR)_old'!$366:$386</definedName>
    <definedName name="Z_340562B9_6CEE_4962_8D7D_CA1C6778F52C_.wvu.Cols" localSheetId="22" hidden="1">'Attach 15'!$H:$H</definedName>
    <definedName name="Z_340562B9_6CEE_4962_8D7D_CA1C6778F52C_.wvu.Cols" localSheetId="11" hidden="1">'Attach 5'!$H:$H</definedName>
    <definedName name="Z_340562B9_6CEE_4962_8D7D_CA1C6778F52C_.wvu.Cols" localSheetId="13" hidden="1">'Attach 6'!$H:$H</definedName>
    <definedName name="Z_340562B9_6CEE_4962_8D7D_CA1C6778F52C_.wvu.PrintArea" localSheetId="16" hidden="1">'Attach 10'!$A$1:$E$23</definedName>
    <definedName name="Z_340562B9_6CEE_4962_8D7D_CA1C6778F52C_.wvu.PrintArea" localSheetId="17" hidden="1">'Attach 11'!$A$1:$E$29</definedName>
    <definedName name="Z_340562B9_6CEE_4962_8D7D_CA1C6778F52C_.wvu.PrintArea" localSheetId="19" hidden="1">'Attach 13'!$A$1:$E$27</definedName>
    <definedName name="Z_340562B9_6CEE_4962_8D7D_CA1C6778F52C_.wvu.PrintArea" localSheetId="20" hidden="1">'Attach 14'!$A$1:$E$29</definedName>
    <definedName name="Z_340562B9_6CEE_4962_8D7D_CA1C6778F52C_.wvu.PrintArea" localSheetId="21" hidden="1">'Attach 14-IP'!$A$8:$I$225</definedName>
    <definedName name="Z_340562B9_6CEE_4962_8D7D_CA1C6778F52C_.wvu.PrintArea" localSheetId="22" hidden="1">'Attach 15'!$A$1:$E$91</definedName>
    <definedName name="Z_340562B9_6CEE_4962_8D7D_CA1C6778F52C_.wvu.PrintArea" localSheetId="23" hidden="1">'Attach 16'!$A$1:$L$93</definedName>
    <definedName name="Z_340562B9_6CEE_4962_8D7D_CA1C6778F52C_.wvu.PrintArea" localSheetId="24" hidden="1">'Attach 17'!$A$1:$E$33</definedName>
    <definedName name="Z_340562B9_6CEE_4962_8D7D_CA1C6778F52C_.wvu.PrintArea" localSheetId="25" hidden="1">'Attach 18'!$A$1:$E$24</definedName>
    <definedName name="Z_340562B9_6CEE_4962_8D7D_CA1C6778F52C_.wvu.PrintArea" localSheetId="27" hidden="1">'Attach 19'!$A$1:$E$31</definedName>
    <definedName name="Z_340562B9_6CEE_4962_8D7D_CA1C6778F52C_.wvu.PrintArea" localSheetId="4" hidden="1">'Attach 3(JV)'!$A$1:$E$28</definedName>
    <definedName name="Z_340562B9_6CEE_4962_8D7D_CA1C6778F52C_.wvu.PrintArea" localSheetId="6" hidden="1">'Attach 3(QR)'!$A$1:$E$28</definedName>
    <definedName name="Z_340562B9_6CEE_4962_8D7D_CA1C6778F52C_.wvu.PrintArea" localSheetId="8" hidden="1">'Attach 4'!$A$1:$G$25</definedName>
    <definedName name="Z_340562B9_6CEE_4962_8D7D_CA1C6778F52C_.wvu.PrintArea" localSheetId="9" hidden="1">'Attach 4 (A)'!$A$1:$E$27</definedName>
    <definedName name="Z_340562B9_6CEE_4962_8D7D_CA1C6778F52C_.wvu.PrintArea" localSheetId="10" hidden="1">'Attach 4 (B)'!$A$1:$E$26</definedName>
    <definedName name="Z_340562B9_6CEE_4962_8D7D_CA1C6778F52C_.wvu.PrintArea" localSheetId="11" hidden="1">'Attach 5'!$A$1:$E$34</definedName>
    <definedName name="Z_340562B9_6CEE_4962_8D7D_CA1C6778F52C_.wvu.PrintArea" localSheetId="13" hidden="1">'Attach 6'!$A$1:$E$28</definedName>
    <definedName name="Z_340562B9_6CEE_4962_8D7D_CA1C6778F52C_.wvu.PrintArea" localSheetId="14" hidden="1">'Attach 7'!$A$1:$E$28</definedName>
    <definedName name="Z_340562B9_6CEE_4962_8D7D_CA1C6778F52C_.wvu.PrintArea" localSheetId="15" hidden="1">'Attach 9'!$A$1:$D$53</definedName>
    <definedName name="Z_340562B9_6CEE_4962_8D7D_CA1C6778F52C_.wvu.PrintArea" localSheetId="28" hidden="1">'Bid Form 1st Envelope '!$A$1:$F$120</definedName>
    <definedName name="Z_340562B9_6CEE_4962_8D7D_CA1C6778F52C_.wvu.PrintTitles" localSheetId="15" hidden="1">'Attach 9'!$18:$18</definedName>
    <definedName name="Z_340562B9_6CEE_4962_8D7D_CA1C6778F52C_.wvu.Rows" localSheetId="22" hidden="1">'Attach 15'!$16:$16</definedName>
    <definedName name="Z_340562B9_6CEE_4962_8D7D_CA1C6778F52C_.wvu.Rows" localSheetId="24" hidden="1">'Attach 17'!$26:$26,'Attach 17'!$32:$209</definedName>
    <definedName name="Z_340562B9_6CEE_4962_8D7D_CA1C6778F52C_.wvu.Rows" localSheetId="27" hidden="1">'Attach 19'!$13:$13,'Attach 19'!$20:$28</definedName>
    <definedName name="Z_340562B9_6CEE_4962_8D7D_CA1C6778F52C_.wvu.Rows" localSheetId="11" hidden="1">'Attach 5'!$4:$4</definedName>
    <definedName name="Z_3836A67F_51F8_4B52_B51D_937DC398CD1F_.wvu.Cols" localSheetId="18" hidden="1">'Attach 12'!$F:$H</definedName>
    <definedName name="Z_3836A67F_51F8_4B52_B51D_937DC398CD1F_.wvu.Cols" localSheetId="22" hidden="1">'Attach 15'!$H:$H,'Attach 15'!$L:$N</definedName>
    <definedName name="Z_3836A67F_51F8_4B52_B51D_937DC398CD1F_.wvu.Cols" localSheetId="26" hidden="1">'Attach 18 SP'!$J:$P</definedName>
    <definedName name="Z_3836A67F_51F8_4B52_B51D_937DC398CD1F_.wvu.Cols" localSheetId="4" hidden="1">'Attach 3(JV)'!$G:$H</definedName>
    <definedName name="Z_3836A67F_51F8_4B52_B51D_937DC398CD1F_.wvu.Cols" localSheetId="8" hidden="1">'Attach 4'!$H:$O</definedName>
    <definedName name="Z_3836A67F_51F8_4B52_B51D_937DC398CD1F_.wvu.Cols" localSheetId="11" hidden="1">'Attach 5'!$H:$H</definedName>
    <definedName name="Z_3836A67F_51F8_4B52_B51D_937DC398CD1F_.wvu.Cols" localSheetId="12" hidden="1">'Attach 5A'!$H:$H</definedName>
    <definedName name="Z_3836A67F_51F8_4B52_B51D_937DC398CD1F_.wvu.Cols" localSheetId="13" hidden="1">'Attach 6'!$H:$H</definedName>
    <definedName name="Z_3836A67F_51F8_4B52_B51D_937DC398CD1F_.wvu.Cols" localSheetId="7" hidden="1">'Attach-3 (QR)'!$J:$AB</definedName>
    <definedName name="Z_3836A67F_51F8_4B52_B51D_937DC398CD1F_.wvu.Cols" localSheetId="5" hidden="1">'Attach-3 (QR)_old'!$J:$AB</definedName>
    <definedName name="Z_3836A67F_51F8_4B52_B51D_937DC398CD1F_.wvu.Cols" localSheetId="28" hidden="1">'Bid Form 1st Envelope '!$K:$K</definedName>
    <definedName name="Z_3836A67F_51F8_4B52_B51D_937DC398CD1F_.wvu.Cols" localSheetId="2" hidden="1">'Name of Bidders'!$A:$A,'Name of Bidders'!$H:$J</definedName>
    <definedName name="Z_3836A67F_51F8_4B52_B51D_937DC398CD1F_.wvu.Cols" localSheetId="3" hidden="1">'Names of Bidder'!$H:$M,'Names of Bidder'!$AA:$AB</definedName>
    <definedName name="Z_3836A67F_51F8_4B52_B51D_937DC398CD1F_.wvu.FilterData" localSheetId="3" hidden="1">'Names of Bidder'!$B$6:$G$19</definedName>
    <definedName name="Z_3836A67F_51F8_4B52_B51D_937DC398CD1F_.wvu.PrintArea" localSheetId="16" hidden="1">'Attach 10'!$A$1:$F$18</definedName>
    <definedName name="Z_3836A67F_51F8_4B52_B51D_937DC398CD1F_.wvu.PrintArea" localSheetId="17" hidden="1">'Attach 11'!$A$1:$E$86</definedName>
    <definedName name="Z_3836A67F_51F8_4B52_B51D_937DC398CD1F_.wvu.PrintArea" localSheetId="18" hidden="1">'Attach 12'!$A$1:$E$38</definedName>
    <definedName name="Z_3836A67F_51F8_4B52_B51D_937DC398CD1F_.wvu.PrintArea" localSheetId="19" hidden="1">'Attach 13'!$A$1:$E$26</definedName>
    <definedName name="Z_3836A67F_51F8_4B52_B51D_937DC398CD1F_.wvu.PrintArea" localSheetId="20" hidden="1">'Attach 14'!$A$1:$E$26</definedName>
    <definedName name="Z_3836A67F_51F8_4B52_B51D_937DC398CD1F_.wvu.PrintArea" localSheetId="21" hidden="1">'Attach 14-IP'!$A$8:$I$225</definedName>
    <definedName name="Z_3836A67F_51F8_4B52_B51D_937DC398CD1F_.wvu.PrintArea" localSheetId="22" hidden="1">'Attach 15'!$A$1:$E$91</definedName>
    <definedName name="Z_3836A67F_51F8_4B52_B51D_937DC398CD1F_.wvu.PrintArea" localSheetId="23" hidden="1">'Attach 16'!$A$1:$L$93</definedName>
    <definedName name="Z_3836A67F_51F8_4B52_B51D_937DC398CD1F_.wvu.PrintArea" localSheetId="24" hidden="1">'Attach 17'!$A$1:$E$33</definedName>
    <definedName name="Z_3836A67F_51F8_4B52_B51D_937DC398CD1F_.wvu.PrintArea" localSheetId="25" hidden="1">'Attach 18'!$A$1:$E$21</definedName>
    <definedName name="Z_3836A67F_51F8_4B52_B51D_937DC398CD1F_.wvu.PrintArea" localSheetId="26" hidden="1">'Attach 18 SP'!$A$7:$I$157</definedName>
    <definedName name="Z_3836A67F_51F8_4B52_B51D_937DC398CD1F_.wvu.PrintArea" localSheetId="27" hidden="1">'Attach 19'!$A$1:$E$31</definedName>
    <definedName name="Z_3836A67F_51F8_4B52_B51D_937DC398CD1F_.wvu.PrintArea" localSheetId="4" hidden="1">'Attach 3(JV)'!$A$1:$E$26</definedName>
    <definedName name="Z_3836A67F_51F8_4B52_B51D_937DC398CD1F_.wvu.PrintArea" localSheetId="6" hidden="1">'Attach 3(QR)'!$A$1:$E$23</definedName>
    <definedName name="Z_3836A67F_51F8_4B52_B51D_937DC398CD1F_.wvu.PrintArea" localSheetId="8" hidden="1">'Attach 4'!$A$1:$G$22</definedName>
    <definedName name="Z_3836A67F_51F8_4B52_B51D_937DC398CD1F_.wvu.PrintArea" localSheetId="9" hidden="1">'Attach 4 (A)'!$A$1:$E$27</definedName>
    <definedName name="Z_3836A67F_51F8_4B52_B51D_937DC398CD1F_.wvu.PrintArea" localSheetId="10" hidden="1">'Attach 4 (B)'!$A$1:$E$26</definedName>
    <definedName name="Z_3836A67F_51F8_4B52_B51D_937DC398CD1F_.wvu.PrintArea" localSheetId="11" hidden="1">'Attach 5'!$A$1:$E$35</definedName>
    <definedName name="Z_3836A67F_51F8_4B52_B51D_937DC398CD1F_.wvu.PrintArea" localSheetId="12" hidden="1">'Attach 5A'!$A$1:$E$73</definedName>
    <definedName name="Z_3836A67F_51F8_4B52_B51D_937DC398CD1F_.wvu.PrintArea" localSheetId="13" hidden="1">'Attach 6'!$A$1:$E$28</definedName>
    <definedName name="Z_3836A67F_51F8_4B52_B51D_937DC398CD1F_.wvu.PrintArea" localSheetId="14" hidden="1">'Attach 7'!$A$1:$E$24</definedName>
    <definedName name="Z_3836A67F_51F8_4B52_B51D_937DC398CD1F_.wvu.PrintArea" localSheetId="15" hidden="1">'Attach 9'!$A$1:$H$52</definedName>
    <definedName name="Z_3836A67F_51F8_4B52_B51D_937DC398CD1F_.wvu.PrintArea" localSheetId="7" hidden="1">'Attach-3 (QR)'!$A$1:$I$257</definedName>
    <definedName name="Z_3836A67F_51F8_4B52_B51D_937DC398CD1F_.wvu.PrintArea" localSheetId="5" hidden="1">'Attach-3 (QR)_old'!$A$1:$J$407</definedName>
    <definedName name="Z_3836A67F_51F8_4B52_B51D_937DC398CD1F_.wvu.PrintArea" localSheetId="28" hidden="1">'Bid Form 1st Envelope '!$A$1:$F$119</definedName>
    <definedName name="Z_3836A67F_51F8_4B52_B51D_937DC398CD1F_.wvu.PrintArea" localSheetId="1" hidden="1">Cover!$A$1:$F$29</definedName>
    <definedName name="Z_3836A67F_51F8_4B52_B51D_937DC398CD1F_.wvu.PrintArea" localSheetId="2" hidden="1">'Name of Bidders'!$B$1:$D$31</definedName>
    <definedName name="Z_3836A67F_51F8_4B52_B51D_937DC398CD1F_.wvu.PrintArea" localSheetId="3" hidden="1">'Names of Bidder'!$B$1:$G$38</definedName>
    <definedName name="Z_3836A67F_51F8_4B52_B51D_937DC398CD1F_.wvu.PrintTitles" localSheetId="15" hidden="1">'Attach 9'!$18:$18</definedName>
    <definedName name="Z_3836A67F_51F8_4B52_B51D_937DC398CD1F_.wvu.Rows" localSheetId="18" hidden="1">'Attach 12'!$4:$4,'Attach 12'!$18:$34</definedName>
    <definedName name="Z_3836A67F_51F8_4B52_B51D_937DC398CD1F_.wvu.Rows" localSheetId="22" hidden="1">'Attach 15'!$16:$16,'Attach 15'!$21:$21</definedName>
    <definedName name="Z_3836A67F_51F8_4B52_B51D_937DC398CD1F_.wvu.Rows" localSheetId="24" hidden="1">'Attach 17'!$26:$26,'Attach 17'!$32:$209</definedName>
    <definedName name="Z_3836A67F_51F8_4B52_B51D_937DC398CD1F_.wvu.Rows" localSheetId="26" hidden="1">'Attach 18 SP'!$149:$153</definedName>
    <definedName name="Z_3836A67F_51F8_4B52_B51D_937DC398CD1F_.wvu.Rows" localSheetId="27" hidden="1">'Attach 19'!$13:$13,'Attach 19'!$20:$28</definedName>
    <definedName name="Z_3836A67F_51F8_4B52_B51D_937DC398CD1F_.wvu.Rows" localSheetId="4" hidden="1">'Attach 3(JV)'!$27:$29</definedName>
    <definedName name="Z_3836A67F_51F8_4B52_B51D_937DC398CD1F_.wvu.Rows" localSheetId="8" hidden="1">'Attach 4'!$26:$26</definedName>
    <definedName name="Z_3836A67F_51F8_4B52_B51D_937DC398CD1F_.wvu.Rows" localSheetId="11" hidden="1">'Attach 5'!$4:$4,'Attach 5'!$25:$30</definedName>
    <definedName name="Z_3836A67F_51F8_4B52_B51D_937DC398CD1F_.wvu.Rows" localSheetId="12" hidden="1">'Attach 5A'!$25:$30</definedName>
    <definedName name="Z_3836A67F_51F8_4B52_B51D_937DC398CD1F_.wvu.Rows" localSheetId="15" hidden="1">'Attach 9'!$23:$31,'Attach 9'!$35:$44</definedName>
    <definedName name="Z_3836A67F_51F8_4B52_B51D_937DC398CD1F_.wvu.Rows" localSheetId="7" hidden="1">'Attach-3 (QR)'!$19:$23,'Attach-3 (QR)'!$25:$25,'Attach-3 (QR)'!$34:$34,'Attach-3 (QR)'!$89:$89,'Attach-3 (QR)'!$115:$115</definedName>
    <definedName name="Z_3836A67F_51F8_4B52_B51D_937DC398CD1F_.wvu.Rows" localSheetId="5" hidden="1">'Attach-3 (QR)_old'!$19:$23,'Attach-3 (QR)_old'!$25:$25,'Attach-3 (QR)_old'!$34:$34,'Attach-3 (QR)_old'!$91:$91,'Attach-3 (QR)_old'!$117:$117,'Attach-3 (QR)_old'!$204:$204,'Attach-3 (QR)_old'!$235:$235,'Attach-3 (QR)_old'!$260:$386</definedName>
    <definedName name="Z_3836A67F_51F8_4B52_B51D_937DC398CD1F_.wvu.Rows" localSheetId="28" hidden="1">'Bid Form 1st Envelope '!$25:$26,'Bid Form 1st Envelope '!$28:$29,'Bid Form 1st Envelope '!$77:$77,'Bid Form 1st Envelope '!$103:$103,'Bid Form 1st Envelope '!$106:$107</definedName>
    <definedName name="Z_3836A67F_51F8_4B52_B51D_937DC398CD1F_.wvu.Rows" localSheetId="1" hidden="1">Cover!$10:$10</definedName>
    <definedName name="Z_3836A67F_51F8_4B52_B51D_937DC398CD1F_.wvu.Rows" localSheetId="2" hidden="1">'Name of Bidders'!$3:$3,'Name of Bidders'!$9:$9</definedName>
    <definedName name="Z_3836A67F_51F8_4B52_B51D_937DC398CD1F_.wvu.Rows" localSheetId="3" hidden="1">'Names of Bidder'!$6:$7,'Names of Bidder'!$23:$26,'Names of Bidder'!$28:$31</definedName>
    <definedName name="Z_3881FE0E_DEB9_4339_A806_1EDAFD591227_.wvu.Cols" localSheetId="7" hidden="1">'Attach-3 (QR)'!$J:$AB</definedName>
    <definedName name="Z_3881FE0E_DEB9_4339_A806_1EDAFD591227_.wvu.PrintArea" localSheetId="7" hidden="1">'Attach-3 (QR)'!$A$1:$I$257</definedName>
    <definedName name="Z_3881FE0E_DEB9_4339_A806_1EDAFD591227_.wvu.Rows" localSheetId="7" hidden="1">'Attach-3 (QR)'!$19:$23,'Attach-3 (QR)'!$25:$25,'Attach-3 (QR)'!$34:$34,'Attach-3 (QR)'!#REF!,'Attach-3 (QR)'!#REF!,'Attach-3 (QR)'!$70:$178,'Attach-3 (QR)'!#REF!,'Attach-3 (QR)'!#REF!,'Attach-3 (QR)'!#REF!</definedName>
    <definedName name="Z_38BECF6E_1A53_4F98_87B9_44F2C5F77E08_.wvu.Cols" localSheetId="22" hidden="1">'Attach 15'!$H:$H</definedName>
    <definedName name="Z_38BECF6E_1A53_4F98_87B9_44F2C5F77E08_.wvu.Cols" localSheetId="11" hidden="1">'Attach 5'!$H:$H</definedName>
    <definedName name="Z_38BECF6E_1A53_4F98_87B9_44F2C5F77E08_.wvu.Cols" localSheetId="13" hidden="1">'Attach 6'!$H:$H</definedName>
    <definedName name="Z_38BECF6E_1A53_4F98_87B9_44F2C5F77E08_.wvu.PrintArea" localSheetId="16" hidden="1">'Attach 10'!$A$1:$E$23</definedName>
    <definedName name="Z_38BECF6E_1A53_4F98_87B9_44F2C5F77E08_.wvu.PrintArea" localSheetId="17" hidden="1">'Attach 11'!$A$1:$E$29</definedName>
    <definedName name="Z_38BECF6E_1A53_4F98_87B9_44F2C5F77E08_.wvu.PrintArea" localSheetId="19" hidden="1">'Attach 13'!$A$1:$E$27</definedName>
    <definedName name="Z_38BECF6E_1A53_4F98_87B9_44F2C5F77E08_.wvu.PrintArea" localSheetId="20" hidden="1">'Attach 14'!$A$1:$E$29</definedName>
    <definedName name="Z_38BECF6E_1A53_4F98_87B9_44F2C5F77E08_.wvu.PrintArea" localSheetId="21" hidden="1">'Attach 14-IP'!$A$8:$I$225</definedName>
    <definedName name="Z_38BECF6E_1A53_4F98_87B9_44F2C5F77E08_.wvu.PrintArea" localSheetId="22" hidden="1">'Attach 15'!$A$1:$E$91</definedName>
    <definedName name="Z_38BECF6E_1A53_4F98_87B9_44F2C5F77E08_.wvu.PrintArea" localSheetId="23" hidden="1">'Attach 16'!$A$1:$L$93</definedName>
    <definedName name="Z_38BECF6E_1A53_4F98_87B9_44F2C5F77E08_.wvu.PrintArea" localSheetId="24" hidden="1">'Attach 17'!$A$1:$E$33</definedName>
    <definedName name="Z_38BECF6E_1A53_4F98_87B9_44F2C5F77E08_.wvu.PrintArea" localSheetId="25" hidden="1">'Attach 18'!$A$1:$E$24</definedName>
    <definedName name="Z_38BECF6E_1A53_4F98_87B9_44F2C5F77E08_.wvu.PrintArea" localSheetId="27" hidden="1">'Attach 19'!$A$1:$E$31</definedName>
    <definedName name="Z_38BECF6E_1A53_4F98_87B9_44F2C5F77E08_.wvu.PrintArea" localSheetId="4" hidden="1">'Attach 3(JV)'!$A$1:$E$28</definedName>
    <definedName name="Z_38BECF6E_1A53_4F98_87B9_44F2C5F77E08_.wvu.PrintArea" localSheetId="6" hidden="1">'Attach 3(QR)'!$A$1:$E$28</definedName>
    <definedName name="Z_38BECF6E_1A53_4F98_87B9_44F2C5F77E08_.wvu.PrintArea" localSheetId="8" hidden="1">'Attach 4'!$A$1:$G$25</definedName>
    <definedName name="Z_38BECF6E_1A53_4F98_87B9_44F2C5F77E08_.wvu.PrintArea" localSheetId="9" hidden="1">'Attach 4 (A)'!$A$1:$E$27</definedName>
    <definedName name="Z_38BECF6E_1A53_4F98_87B9_44F2C5F77E08_.wvu.PrintArea" localSheetId="10" hidden="1">'Attach 4 (B)'!$A$1:$E$26</definedName>
    <definedName name="Z_38BECF6E_1A53_4F98_87B9_44F2C5F77E08_.wvu.PrintArea" localSheetId="11" hidden="1">'Attach 5'!$A$1:$E$34</definedName>
    <definedName name="Z_38BECF6E_1A53_4F98_87B9_44F2C5F77E08_.wvu.PrintArea" localSheetId="13" hidden="1">'Attach 6'!$A$1:$E$28</definedName>
    <definedName name="Z_38BECF6E_1A53_4F98_87B9_44F2C5F77E08_.wvu.PrintArea" localSheetId="14" hidden="1">'Attach 7'!$A$1:$E$28</definedName>
    <definedName name="Z_38BECF6E_1A53_4F98_87B9_44F2C5F77E08_.wvu.PrintArea" localSheetId="15" hidden="1">'Attach 9'!$A$1:$D$53</definedName>
    <definedName name="Z_38BECF6E_1A53_4F98_87B9_44F2C5F77E08_.wvu.PrintArea" localSheetId="28" hidden="1">'Bid Form 1st Envelope '!$A$1:$F$120</definedName>
    <definedName name="Z_38BECF6E_1A53_4F98_87B9_44F2C5F77E08_.wvu.PrintTitles" localSheetId="15" hidden="1">'Attach 9'!$18:$18</definedName>
    <definedName name="Z_38BECF6E_1A53_4F98_87B9_44F2C5F77E08_.wvu.Rows" localSheetId="22" hidden="1">'Attach 15'!$16:$16</definedName>
    <definedName name="Z_38BECF6E_1A53_4F98_87B9_44F2C5F77E08_.wvu.Rows" localSheetId="24" hidden="1">'Attach 17'!$26:$26,'Attach 17'!$32:$209</definedName>
    <definedName name="Z_38BECF6E_1A53_4F98_87B9_44F2C5F77E08_.wvu.Rows" localSheetId="27" hidden="1">'Attach 19'!$13:$13,'Attach 19'!$20:$28</definedName>
    <definedName name="Z_38BECF6E_1A53_4F98_87B9_44F2C5F77E08_.wvu.Rows" localSheetId="11" hidden="1">'Attach 5'!$4:$4</definedName>
    <definedName name="Z_3AF5D368_0F40_4903_B06B_A4E8DE0BBD2F_.wvu.Cols" localSheetId="3" hidden="1">'Names of Bidder'!$L:$L</definedName>
    <definedName name="Z_3AF5D368_0F40_4903_B06B_A4E8DE0BBD2F_.wvu.PrintArea" localSheetId="3" hidden="1">'Names of Bidder'!$B$1:$E$35</definedName>
    <definedName name="Z_43BCBF1E_CDCF_4541_8D79_87EDCECBC1FD_.wvu.Cols" localSheetId="22" hidden="1">'Attach 15'!$H:$H</definedName>
    <definedName name="Z_43BCBF1E_CDCF_4541_8D79_87EDCECBC1FD_.wvu.Cols" localSheetId="11" hidden="1">'Attach 5'!$H:$H</definedName>
    <definedName name="Z_43BCBF1E_CDCF_4541_8D79_87EDCECBC1FD_.wvu.Cols" localSheetId="13" hidden="1">'Attach 6'!$H:$H</definedName>
    <definedName name="Z_43BCBF1E_CDCF_4541_8D79_87EDCECBC1FD_.wvu.PrintArea" localSheetId="16" hidden="1">'Attach 10'!$A$1:$E$23</definedName>
    <definedName name="Z_43BCBF1E_CDCF_4541_8D79_87EDCECBC1FD_.wvu.PrintArea" localSheetId="17" hidden="1">'Attach 11'!$A$1:$E$85</definedName>
    <definedName name="Z_43BCBF1E_CDCF_4541_8D79_87EDCECBC1FD_.wvu.PrintArea" localSheetId="19" hidden="1">'Attach 13'!$A$1:$E$29</definedName>
    <definedName name="Z_43BCBF1E_CDCF_4541_8D79_87EDCECBC1FD_.wvu.PrintArea" localSheetId="20" hidden="1">'Attach 14'!$A$1:$E$29</definedName>
    <definedName name="Z_43BCBF1E_CDCF_4541_8D79_87EDCECBC1FD_.wvu.PrintArea" localSheetId="22" hidden="1">'Attach 15'!$A$1:$E$92</definedName>
    <definedName name="Z_43BCBF1E_CDCF_4541_8D79_87EDCECBC1FD_.wvu.PrintArea" localSheetId="23" hidden="1">'Attach 16'!$A$1:$L$93</definedName>
    <definedName name="Z_43BCBF1E_CDCF_4541_8D79_87EDCECBC1FD_.wvu.PrintArea" localSheetId="25" hidden="1">'Attach 18'!$A$1:$E$24</definedName>
    <definedName name="Z_43BCBF1E_CDCF_4541_8D79_87EDCECBC1FD_.wvu.PrintArea" localSheetId="27" hidden="1">'Attach 19'!$A$1:$E$35</definedName>
    <definedName name="Z_43BCBF1E_CDCF_4541_8D79_87EDCECBC1FD_.wvu.PrintArea" localSheetId="4" hidden="1">'Attach 3(JV)'!$A$1:$E$28</definedName>
    <definedName name="Z_43BCBF1E_CDCF_4541_8D79_87EDCECBC1FD_.wvu.PrintArea" localSheetId="6" hidden="1">'Attach 3(QR)'!$A$1:$E$28</definedName>
    <definedName name="Z_43BCBF1E_CDCF_4541_8D79_87EDCECBC1FD_.wvu.PrintArea" localSheetId="8" hidden="1">'Attach 4'!$A$1:$E$25</definedName>
    <definedName name="Z_43BCBF1E_CDCF_4541_8D79_87EDCECBC1FD_.wvu.PrintArea" localSheetId="9" hidden="1">'Attach 4 (A)'!$A$1:$E$27</definedName>
    <definedName name="Z_43BCBF1E_CDCF_4541_8D79_87EDCECBC1FD_.wvu.PrintArea" localSheetId="10" hidden="1">'Attach 4 (B)'!$A$1:$E$26</definedName>
    <definedName name="Z_43BCBF1E_CDCF_4541_8D79_87EDCECBC1FD_.wvu.PrintArea" localSheetId="11" hidden="1">'Attach 5'!$A$1:$E$109</definedName>
    <definedName name="Z_43BCBF1E_CDCF_4541_8D79_87EDCECBC1FD_.wvu.PrintArea" localSheetId="13" hidden="1">'Attach 6'!$A$1:$E$51</definedName>
    <definedName name="Z_43BCBF1E_CDCF_4541_8D79_87EDCECBC1FD_.wvu.PrintArea" localSheetId="14" hidden="1">'Attach 7'!$A$1:$E$28</definedName>
    <definedName name="Z_43BCBF1E_CDCF_4541_8D79_87EDCECBC1FD_.wvu.PrintArea" localSheetId="15" hidden="1">'Attach 9'!$A$1:$D$59</definedName>
    <definedName name="Z_43BCBF1E_CDCF_4541_8D79_87EDCECBC1FD_.wvu.PrintArea" localSheetId="28" hidden="1">'Bid Form 1st Envelope '!$A$1:$F$120</definedName>
    <definedName name="Z_43BCBF1E_CDCF_4541_8D79_87EDCECBC1FD_.wvu.PrintTitles" localSheetId="15" hidden="1">'Attach 9'!$18:$18</definedName>
    <definedName name="Z_43BCBF1E_CDCF_4541_8D79_87EDCECBC1FD_.wvu.Rows" localSheetId="22" hidden="1">'Attach 15'!$13:$14,'Attach 15'!$16:$16</definedName>
    <definedName name="Z_45814E31_7EF7_46D4_AAA9_9580F481731A_.wvu.Cols" localSheetId="18" hidden="1">'Attach 12'!$F:$H</definedName>
    <definedName name="Z_45814E31_7EF7_46D4_AAA9_9580F481731A_.wvu.Cols" localSheetId="22" hidden="1">'Attach 15'!$H:$H,'Attach 15'!$L:$N</definedName>
    <definedName name="Z_45814E31_7EF7_46D4_AAA9_9580F481731A_.wvu.Cols" localSheetId="26" hidden="1">'Attach 18 SP'!$J:$P</definedName>
    <definedName name="Z_45814E31_7EF7_46D4_AAA9_9580F481731A_.wvu.Cols" localSheetId="4" hidden="1">'Attach 3(JV)'!$G:$H</definedName>
    <definedName name="Z_45814E31_7EF7_46D4_AAA9_9580F481731A_.wvu.Cols" localSheetId="8" hidden="1">'Attach 4'!$H:$O</definedName>
    <definedName name="Z_45814E31_7EF7_46D4_AAA9_9580F481731A_.wvu.Cols" localSheetId="11" hidden="1">'Attach 5'!$H:$H</definedName>
    <definedName name="Z_45814E31_7EF7_46D4_AAA9_9580F481731A_.wvu.Cols" localSheetId="12" hidden="1">'Attach 5A'!$H:$H</definedName>
    <definedName name="Z_45814E31_7EF7_46D4_AAA9_9580F481731A_.wvu.Cols" localSheetId="13" hidden="1">'Attach 6'!$H:$H</definedName>
    <definedName name="Z_45814E31_7EF7_46D4_AAA9_9580F481731A_.wvu.Cols" localSheetId="7" hidden="1">'Attach-3 (QR)'!$J:$AB</definedName>
    <definedName name="Z_45814E31_7EF7_46D4_AAA9_9580F481731A_.wvu.Cols" localSheetId="5" hidden="1">'Attach-3 (QR)_old'!$J:$AB</definedName>
    <definedName name="Z_45814E31_7EF7_46D4_AAA9_9580F481731A_.wvu.Cols" localSheetId="28" hidden="1">'Bid Form 1st Envelope '!$K:$K</definedName>
    <definedName name="Z_45814E31_7EF7_46D4_AAA9_9580F481731A_.wvu.Cols" localSheetId="2" hidden="1">'Name of Bidders'!$A:$A,'Name of Bidders'!$H:$J</definedName>
    <definedName name="Z_45814E31_7EF7_46D4_AAA9_9580F481731A_.wvu.Cols" localSheetId="3" hidden="1">'Names of Bidder'!$H:$M,'Names of Bidder'!$AA:$AB</definedName>
    <definedName name="Z_45814E31_7EF7_46D4_AAA9_9580F481731A_.wvu.FilterData" localSheetId="3" hidden="1">'Names of Bidder'!$B$6:$G$19</definedName>
    <definedName name="Z_45814E31_7EF7_46D4_AAA9_9580F481731A_.wvu.PrintArea" localSheetId="16" hidden="1">'Attach 10'!$A$1:$F$18</definedName>
    <definedName name="Z_45814E31_7EF7_46D4_AAA9_9580F481731A_.wvu.PrintArea" localSheetId="17" hidden="1">'Attach 11'!$A$1:$E$86</definedName>
    <definedName name="Z_45814E31_7EF7_46D4_AAA9_9580F481731A_.wvu.PrintArea" localSheetId="18" hidden="1">'Attach 12'!$A$1:$E$38</definedName>
    <definedName name="Z_45814E31_7EF7_46D4_AAA9_9580F481731A_.wvu.PrintArea" localSheetId="19" hidden="1">'Attach 13'!$A$1:$E$26</definedName>
    <definedName name="Z_45814E31_7EF7_46D4_AAA9_9580F481731A_.wvu.PrintArea" localSheetId="20" hidden="1">'Attach 14'!$A$1:$E$26</definedName>
    <definedName name="Z_45814E31_7EF7_46D4_AAA9_9580F481731A_.wvu.PrintArea" localSheetId="21" hidden="1">'Attach 14-IP'!$A$8:$I$225</definedName>
    <definedName name="Z_45814E31_7EF7_46D4_AAA9_9580F481731A_.wvu.PrintArea" localSheetId="22" hidden="1">'Attach 15'!$A$1:$E$91</definedName>
    <definedName name="Z_45814E31_7EF7_46D4_AAA9_9580F481731A_.wvu.PrintArea" localSheetId="23" hidden="1">'Attach 16'!$A$1:$L$93</definedName>
    <definedName name="Z_45814E31_7EF7_46D4_AAA9_9580F481731A_.wvu.PrintArea" localSheetId="24" hidden="1">'Attach 17'!$A$1:$E$33</definedName>
    <definedName name="Z_45814E31_7EF7_46D4_AAA9_9580F481731A_.wvu.PrintArea" localSheetId="25" hidden="1">'Attach 18'!$A$1:$E$21</definedName>
    <definedName name="Z_45814E31_7EF7_46D4_AAA9_9580F481731A_.wvu.PrintArea" localSheetId="26" hidden="1">'Attach 18 SP'!$A$7:$I$157</definedName>
    <definedName name="Z_45814E31_7EF7_46D4_AAA9_9580F481731A_.wvu.PrintArea" localSheetId="27" hidden="1">'Attach 19'!$A$1:$E$31</definedName>
    <definedName name="Z_45814E31_7EF7_46D4_AAA9_9580F481731A_.wvu.PrintArea" localSheetId="4" hidden="1">'Attach 3(JV)'!$A$1:$E$26</definedName>
    <definedName name="Z_45814E31_7EF7_46D4_AAA9_9580F481731A_.wvu.PrintArea" localSheetId="6" hidden="1">'Attach 3(QR)'!$A$1:$E$23</definedName>
    <definedName name="Z_45814E31_7EF7_46D4_AAA9_9580F481731A_.wvu.PrintArea" localSheetId="8" hidden="1">'Attach 4'!$A$1:$G$22</definedName>
    <definedName name="Z_45814E31_7EF7_46D4_AAA9_9580F481731A_.wvu.PrintArea" localSheetId="9" hidden="1">'Attach 4 (A)'!$A$1:$E$27</definedName>
    <definedName name="Z_45814E31_7EF7_46D4_AAA9_9580F481731A_.wvu.PrintArea" localSheetId="10" hidden="1">'Attach 4 (B)'!$A$1:$E$26</definedName>
    <definedName name="Z_45814E31_7EF7_46D4_AAA9_9580F481731A_.wvu.PrintArea" localSheetId="11" hidden="1">'Attach 5'!$A$1:$E$35</definedName>
    <definedName name="Z_45814E31_7EF7_46D4_AAA9_9580F481731A_.wvu.PrintArea" localSheetId="12" hidden="1">'Attach 5A'!$A$1:$E$73</definedName>
    <definedName name="Z_45814E31_7EF7_46D4_AAA9_9580F481731A_.wvu.PrintArea" localSheetId="13" hidden="1">'Attach 6'!$A$1:$E$28</definedName>
    <definedName name="Z_45814E31_7EF7_46D4_AAA9_9580F481731A_.wvu.PrintArea" localSheetId="14" hidden="1">'Attach 7'!$A$1:$E$24</definedName>
    <definedName name="Z_45814E31_7EF7_46D4_AAA9_9580F481731A_.wvu.PrintArea" localSheetId="15" hidden="1">'Attach 9'!$A$1:$H$52</definedName>
    <definedName name="Z_45814E31_7EF7_46D4_AAA9_9580F481731A_.wvu.PrintArea" localSheetId="7" hidden="1">'Attach-3 (QR)'!$A$1:$I$257</definedName>
    <definedName name="Z_45814E31_7EF7_46D4_AAA9_9580F481731A_.wvu.PrintArea" localSheetId="5" hidden="1">'Attach-3 (QR)_old'!$A$1:$J$407</definedName>
    <definedName name="Z_45814E31_7EF7_46D4_AAA9_9580F481731A_.wvu.PrintArea" localSheetId="28" hidden="1">'Bid Form 1st Envelope '!$A$1:$F$119</definedName>
    <definedName name="Z_45814E31_7EF7_46D4_AAA9_9580F481731A_.wvu.PrintArea" localSheetId="1" hidden="1">Cover!$A$1:$F$29</definedName>
    <definedName name="Z_45814E31_7EF7_46D4_AAA9_9580F481731A_.wvu.PrintArea" localSheetId="2" hidden="1">'Name of Bidders'!$B$1:$D$31</definedName>
    <definedName name="Z_45814E31_7EF7_46D4_AAA9_9580F481731A_.wvu.PrintArea" localSheetId="3" hidden="1">'Names of Bidder'!$B$1:$G$38</definedName>
    <definedName name="Z_45814E31_7EF7_46D4_AAA9_9580F481731A_.wvu.PrintTitles" localSheetId="15" hidden="1">'Attach 9'!$18:$18</definedName>
    <definedName name="Z_45814E31_7EF7_46D4_AAA9_9580F481731A_.wvu.Rows" localSheetId="18" hidden="1">'Attach 12'!$4:$4,'Attach 12'!$18:$34</definedName>
    <definedName name="Z_45814E31_7EF7_46D4_AAA9_9580F481731A_.wvu.Rows" localSheetId="22" hidden="1">'Attach 15'!$16:$16,'Attach 15'!$21:$21</definedName>
    <definedName name="Z_45814E31_7EF7_46D4_AAA9_9580F481731A_.wvu.Rows" localSheetId="24" hidden="1">'Attach 17'!$26:$26,'Attach 17'!$32:$209</definedName>
    <definedName name="Z_45814E31_7EF7_46D4_AAA9_9580F481731A_.wvu.Rows" localSheetId="26" hidden="1">'Attach 18 SP'!$149:$153</definedName>
    <definedName name="Z_45814E31_7EF7_46D4_AAA9_9580F481731A_.wvu.Rows" localSheetId="27" hidden="1">'Attach 19'!$13:$13,'Attach 19'!$20:$28</definedName>
    <definedName name="Z_45814E31_7EF7_46D4_AAA9_9580F481731A_.wvu.Rows" localSheetId="4" hidden="1">'Attach 3(JV)'!$27:$29</definedName>
    <definedName name="Z_45814E31_7EF7_46D4_AAA9_9580F481731A_.wvu.Rows" localSheetId="8" hidden="1">'Attach 4'!$26:$26</definedName>
    <definedName name="Z_45814E31_7EF7_46D4_AAA9_9580F481731A_.wvu.Rows" localSheetId="11" hidden="1">'Attach 5'!$4:$4,'Attach 5'!$25:$30</definedName>
    <definedName name="Z_45814E31_7EF7_46D4_AAA9_9580F481731A_.wvu.Rows" localSheetId="12" hidden="1">'Attach 5A'!$25:$30</definedName>
    <definedName name="Z_45814E31_7EF7_46D4_AAA9_9580F481731A_.wvu.Rows" localSheetId="15" hidden="1">'Attach 9'!$23:$31,'Attach 9'!$35:$44</definedName>
    <definedName name="Z_45814E31_7EF7_46D4_AAA9_9580F481731A_.wvu.Rows" localSheetId="7" hidden="1">'Attach-3 (QR)'!$19:$23,'Attach-3 (QR)'!$25:$25,'Attach-3 (QR)'!$34:$34,'Attach-3 (QR)'!$89:$89,'Attach-3 (QR)'!$115:$115</definedName>
    <definedName name="Z_45814E31_7EF7_46D4_AAA9_9580F481731A_.wvu.Rows" localSheetId="5" hidden="1">'Attach-3 (QR)_old'!$19:$23,'Attach-3 (QR)_old'!$25:$25,'Attach-3 (QR)_old'!$34:$34,'Attach-3 (QR)_old'!$91:$91,'Attach-3 (QR)_old'!$117:$117,'Attach-3 (QR)_old'!$204:$204,'Attach-3 (QR)_old'!$235:$235,'Attach-3 (QR)_old'!$260:$386</definedName>
    <definedName name="Z_45814E31_7EF7_46D4_AAA9_9580F481731A_.wvu.Rows" localSheetId="28" hidden="1">'Bid Form 1st Envelope '!$25:$26,'Bid Form 1st Envelope '!$28:$29,'Bid Form 1st Envelope '!$77:$77,'Bid Form 1st Envelope '!$103:$103,'Bid Form 1st Envelope '!$106:$107</definedName>
    <definedName name="Z_45814E31_7EF7_46D4_AAA9_9580F481731A_.wvu.Rows" localSheetId="1" hidden="1">Cover!$10:$10</definedName>
    <definedName name="Z_45814E31_7EF7_46D4_AAA9_9580F481731A_.wvu.Rows" localSheetId="2" hidden="1">'Name of Bidders'!$3:$3,'Name of Bidders'!$9:$9</definedName>
    <definedName name="Z_45814E31_7EF7_46D4_AAA9_9580F481731A_.wvu.Rows" localSheetId="3" hidden="1">'Names of Bidder'!$6:$7,'Names of Bidder'!$23:$26,'Names of Bidder'!$28:$31</definedName>
    <definedName name="Z_477F7E43_D393_45BA_B99B_D838E4629B5D_.wvu.Cols" localSheetId="22" hidden="1">'Attach 15'!$H:$H</definedName>
    <definedName name="Z_477F7E43_D393_45BA_B99B_D838E4629B5D_.wvu.Cols" localSheetId="11" hidden="1">'Attach 5'!$H:$H</definedName>
    <definedName name="Z_477F7E43_D393_45BA_B99B_D838E4629B5D_.wvu.Cols" localSheetId="13" hidden="1">'Attach 6'!$H:$H</definedName>
    <definedName name="Z_477F7E43_D393_45BA_B99B_D838E4629B5D_.wvu.PrintArea" localSheetId="16" hidden="1">'Attach 10'!$A$1:$E$23</definedName>
    <definedName name="Z_477F7E43_D393_45BA_B99B_D838E4629B5D_.wvu.PrintArea" localSheetId="17" hidden="1">'Attach 11'!$A$1:$E$29</definedName>
    <definedName name="Z_477F7E43_D393_45BA_B99B_D838E4629B5D_.wvu.PrintArea" localSheetId="19" hidden="1">'Attach 13'!$A$1:$E$27</definedName>
    <definedName name="Z_477F7E43_D393_45BA_B99B_D838E4629B5D_.wvu.PrintArea" localSheetId="20" hidden="1">'Attach 14'!$A$1:$E$29</definedName>
    <definedName name="Z_477F7E43_D393_45BA_B99B_D838E4629B5D_.wvu.PrintArea" localSheetId="21" hidden="1">'Attach 14-IP'!$A$8:$I$225</definedName>
    <definedName name="Z_477F7E43_D393_45BA_B99B_D838E4629B5D_.wvu.PrintArea" localSheetId="22" hidden="1">'Attach 15'!$A$1:$E$91</definedName>
    <definedName name="Z_477F7E43_D393_45BA_B99B_D838E4629B5D_.wvu.PrintArea" localSheetId="23" hidden="1">'Attach 16'!$A$1:$L$93</definedName>
    <definedName name="Z_477F7E43_D393_45BA_B99B_D838E4629B5D_.wvu.PrintArea" localSheetId="24" hidden="1">'Attach 17'!$A$1:$E$33</definedName>
    <definedName name="Z_477F7E43_D393_45BA_B99B_D838E4629B5D_.wvu.PrintArea" localSheetId="25" hidden="1">'Attach 18'!$A$1:$E$24</definedName>
    <definedName name="Z_477F7E43_D393_45BA_B99B_D838E4629B5D_.wvu.PrintArea" localSheetId="27" hidden="1">'Attach 19'!$A$1:$E$31</definedName>
    <definedName name="Z_477F7E43_D393_45BA_B99B_D838E4629B5D_.wvu.PrintArea" localSheetId="4" hidden="1">'Attach 3(JV)'!$A$1:$E$28</definedName>
    <definedName name="Z_477F7E43_D393_45BA_B99B_D838E4629B5D_.wvu.PrintArea" localSheetId="6" hidden="1">'Attach 3(QR)'!$A$1:$E$28</definedName>
    <definedName name="Z_477F7E43_D393_45BA_B99B_D838E4629B5D_.wvu.PrintArea" localSheetId="8" hidden="1">'Attach 4'!$A$1:$G$25</definedName>
    <definedName name="Z_477F7E43_D393_45BA_B99B_D838E4629B5D_.wvu.PrintArea" localSheetId="9" hidden="1">'Attach 4 (A)'!$A$1:$E$27</definedName>
    <definedName name="Z_477F7E43_D393_45BA_B99B_D838E4629B5D_.wvu.PrintArea" localSheetId="10" hidden="1">'Attach 4 (B)'!$A$1:$E$26</definedName>
    <definedName name="Z_477F7E43_D393_45BA_B99B_D838E4629B5D_.wvu.PrintArea" localSheetId="11" hidden="1">'Attach 5'!$A$1:$E$34</definedName>
    <definedName name="Z_477F7E43_D393_45BA_B99B_D838E4629B5D_.wvu.PrintArea" localSheetId="13" hidden="1">'Attach 6'!$A$1:$E$28</definedName>
    <definedName name="Z_477F7E43_D393_45BA_B99B_D838E4629B5D_.wvu.PrintArea" localSheetId="14" hidden="1">'Attach 7'!$A$1:$E$28</definedName>
    <definedName name="Z_477F7E43_D393_45BA_B99B_D838E4629B5D_.wvu.PrintArea" localSheetId="15" hidden="1">'Attach 9'!$A$1:$D$53</definedName>
    <definedName name="Z_477F7E43_D393_45BA_B99B_D838E4629B5D_.wvu.PrintArea" localSheetId="28" hidden="1">'Bid Form 1st Envelope '!$A$1:$F$120</definedName>
    <definedName name="Z_477F7E43_D393_45BA_B99B_D838E4629B5D_.wvu.PrintTitles" localSheetId="15" hidden="1">'Attach 9'!$18:$18</definedName>
    <definedName name="Z_477F7E43_D393_45BA_B99B_D838E4629B5D_.wvu.Rows" localSheetId="22" hidden="1">'Attach 15'!$16:$16</definedName>
    <definedName name="Z_477F7E43_D393_45BA_B99B_D838E4629B5D_.wvu.Rows" localSheetId="24" hidden="1">'Attach 17'!$26:$26,'Attach 17'!$32:$209</definedName>
    <definedName name="Z_477F7E43_D393_45BA_B99B_D838E4629B5D_.wvu.Rows" localSheetId="27" hidden="1">'Attach 19'!$13:$13,'Attach 19'!$20:$28</definedName>
    <definedName name="Z_477F7E43_D393_45BA_B99B_D838E4629B5D_.wvu.Rows" localSheetId="11" hidden="1">'Attach 5'!$4:$4</definedName>
    <definedName name="Z_494F6778_23FE_4AAC_B37D_6C7543FC13B9_.wvu.Cols" localSheetId="22" hidden="1">'Attach 15'!$H:$H</definedName>
    <definedName name="Z_494F6778_23FE_4AAC_B37D_6C7543FC13B9_.wvu.Cols" localSheetId="11" hidden="1">'Attach 5'!$H:$H</definedName>
    <definedName name="Z_494F6778_23FE_4AAC_B37D_6C7543FC13B9_.wvu.Cols" localSheetId="13" hidden="1">'Attach 6'!$H:$H</definedName>
    <definedName name="Z_494F6778_23FE_4AAC_B37D_6C7543FC13B9_.wvu.Cols" localSheetId="7" hidden="1">'Attach-3 (QR)'!$I:$K</definedName>
    <definedName name="Z_494F6778_23FE_4AAC_B37D_6C7543FC13B9_.wvu.Cols" localSheetId="5" hidden="1">'Attach-3 (QR)_old'!$I:$K</definedName>
    <definedName name="Z_494F6778_23FE_4AAC_B37D_6C7543FC13B9_.wvu.PrintArea" localSheetId="16" hidden="1">'Attach 10'!$A$1:$E$23</definedName>
    <definedName name="Z_494F6778_23FE_4AAC_B37D_6C7543FC13B9_.wvu.PrintArea" localSheetId="17" hidden="1">'Attach 11'!$A$1:$E$85</definedName>
    <definedName name="Z_494F6778_23FE_4AAC_B37D_6C7543FC13B9_.wvu.PrintArea" localSheetId="19" hidden="1">'Attach 13'!$A$1:$E$29</definedName>
    <definedName name="Z_494F6778_23FE_4AAC_B37D_6C7543FC13B9_.wvu.PrintArea" localSheetId="20" hidden="1">'Attach 14'!$A$1:$E$29</definedName>
    <definedName name="Z_494F6778_23FE_4AAC_B37D_6C7543FC13B9_.wvu.PrintArea" localSheetId="21" hidden="1">'Attach 14-IP'!$A$8:$I$225</definedName>
    <definedName name="Z_494F6778_23FE_4AAC_B37D_6C7543FC13B9_.wvu.PrintArea" localSheetId="22" hidden="1">'Attach 15'!$A$1:$E$91</definedName>
    <definedName name="Z_494F6778_23FE_4AAC_B37D_6C7543FC13B9_.wvu.PrintArea" localSheetId="23" hidden="1">'Attach 16'!$A$1:$L$93</definedName>
    <definedName name="Z_494F6778_23FE_4AAC_B37D_6C7543FC13B9_.wvu.PrintArea" localSheetId="25" hidden="1">'Attach 18'!$A$1:$E$24</definedName>
    <definedName name="Z_494F6778_23FE_4AAC_B37D_6C7543FC13B9_.wvu.PrintArea" localSheetId="27" hidden="1">'Attach 19'!$A$1:$E$35</definedName>
    <definedName name="Z_494F6778_23FE_4AAC_B37D_6C7543FC13B9_.wvu.PrintArea" localSheetId="4" hidden="1">'Attach 3(JV)'!$A$1:$E$28</definedName>
    <definedName name="Z_494F6778_23FE_4AAC_B37D_6C7543FC13B9_.wvu.PrintArea" localSheetId="6" hidden="1">'Attach 3(QR)'!$A$1:$E$28</definedName>
    <definedName name="Z_494F6778_23FE_4AAC_B37D_6C7543FC13B9_.wvu.PrintArea" localSheetId="8" hidden="1">'Attach 4'!$A$1:$E$25</definedName>
    <definedName name="Z_494F6778_23FE_4AAC_B37D_6C7543FC13B9_.wvu.PrintArea" localSheetId="9" hidden="1">'Attach 4 (A)'!$A$1:$E$27</definedName>
    <definedName name="Z_494F6778_23FE_4AAC_B37D_6C7543FC13B9_.wvu.PrintArea" localSheetId="10" hidden="1">'Attach 4 (B)'!$A$1:$E$26</definedName>
    <definedName name="Z_494F6778_23FE_4AAC_B37D_6C7543FC13B9_.wvu.PrintArea" localSheetId="11" hidden="1">'Attach 5'!$A$1:$E$109</definedName>
    <definedName name="Z_494F6778_23FE_4AAC_B37D_6C7543FC13B9_.wvu.PrintArea" localSheetId="13" hidden="1">'Attach 6'!$A$1:$E$51</definedName>
    <definedName name="Z_494F6778_23FE_4AAC_B37D_6C7543FC13B9_.wvu.PrintArea" localSheetId="14" hidden="1">'Attach 7'!$A$1:$E$28</definedName>
    <definedName name="Z_494F6778_23FE_4AAC_B37D_6C7543FC13B9_.wvu.PrintArea" localSheetId="15" hidden="1">'Attach 9'!$A$1:$D$59</definedName>
    <definedName name="Z_494F6778_23FE_4AAC_B37D_6C7543FC13B9_.wvu.PrintArea" localSheetId="7" hidden="1">'Attach-3 (QR)'!$A$1:$H$257</definedName>
    <definedName name="Z_494F6778_23FE_4AAC_B37D_6C7543FC13B9_.wvu.PrintArea" localSheetId="5" hidden="1">'Attach-3 (QR)_old'!$A$1:$H$407</definedName>
    <definedName name="Z_494F6778_23FE_4AAC_B37D_6C7543FC13B9_.wvu.PrintArea" localSheetId="28" hidden="1">'Bid Form 1st Envelope '!$A$1:$F$120</definedName>
    <definedName name="Z_494F6778_23FE_4AAC_B37D_6C7543FC13B9_.wvu.PrintTitles" localSheetId="15" hidden="1">'Attach 9'!$18:$18</definedName>
    <definedName name="Z_494F6778_23FE_4AAC_B37D_6C7543FC13B9_.wvu.Rows" localSheetId="22" hidden="1">'Attach 15'!$16:$16</definedName>
    <definedName name="Z_494F6778_23FE_4AAC_B37D_6C7543FC13B9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494F6778_23FE_4AAC_B37D_6C7543FC13B9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4A248946_722A_4651_AEA1_DE3476F52461_.wvu.Cols" localSheetId="12" hidden="1">'Attach 5A'!$H:$H</definedName>
    <definedName name="Z_4A248946_722A_4651_AEA1_DE3476F52461_.wvu.Cols" localSheetId="2" hidden="1">'Name of Bidders'!$A:$A,'Name of Bidders'!$H:$I</definedName>
    <definedName name="Z_4A248946_722A_4651_AEA1_DE3476F52461_.wvu.PrintArea" localSheetId="12" hidden="1">'Attach 5A'!$A$1:$E$73</definedName>
    <definedName name="Z_4A248946_722A_4651_AEA1_DE3476F52461_.wvu.PrintArea" localSheetId="2" hidden="1">'Name of Bidders'!$B$1:$D$31</definedName>
    <definedName name="Z_4A248946_722A_4651_AEA1_DE3476F52461_.wvu.Rows" localSheetId="12" hidden="1">'Attach 5A'!$25:$30</definedName>
    <definedName name="Z_4F65FF32_EC61_4022_A399_2986D7B6B8B3_.wvu.PrintArea" localSheetId="3" hidden="1">'Names of Bidder'!$B$1:$E$35</definedName>
    <definedName name="Z_4FC0AD0E_817E_4CA2_8399_B627A39139DF_.wvu.Cols" localSheetId="26" hidden="1">'Attach 18 SP'!$J:$P</definedName>
    <definedName name="Z_4FC0AD0E_817E_4CA2_8399_B627A39139DF_.wvu.PrintArea" localSheetId="26" hidden="1">'Attach 18 SP'!$A$8:$I$157</definedName>
    <definedName name="Z_5476C51C_4037_4B28_A818_10D7CDF0C66A_.wvu.Cols" localSheetId="18" hidden="1">'Attach 12'!$F:$H</definedName>
    <definedName name="Z_5476C51C_4037_4B28_A818_10D7CDF0C66A_.wvu.Cols" localSheetId="22" hidden="1">'Attach 15'!$H:$H,'Attach 15'!$L:$N</definedName>
    <definedName name="Z_5476C51C_4037_4B28_A818_10D7CDF0C66A_.wvu.Cols" localSheetId="26" hidden="1">'Attach 18 SP'!$J:$P</definedName>
    <definedName name="Z_5476C51C_4037_4B28_A818_10D7CDF0C66A_.wvu.Cols" localSheetId="4" hidden="1">'Attach 3(JV)'!$G:$H</definedName>
    <definedName name="Z_5476C51C_4037_4B28_A818_10D7CDF0C66A_.wvu.Cols" localSheetId="8" hidden="1">'Attach 4'!$H:$O</definedName>
    <definedName name="Z_5476C51C_4037_4B28_A818_10D7CDF0C66A_.wvu.Cols" localSheetId="11" hidden="1">'Attach 5'!$H:$H</definedName>
    <definedName name="Z_5476C51C_4037_4B28_A818_10D7CDF0C66A_.wvu.Cols" localSheetId="12" hidden="1">'Attach 5A'!$H:$H</definedName>
    <definedName name="Z_5476C51C_4037_4B28_A818_10D7CDF0C66A_.wvu.Cols" localSheetId="13" hidden="1">'Attach 6'!$H:$H</definedName>
    <definedName name="Z_5476C51C_4037_4B28_A818_10D7CDF0C66A_.wvu.Cols" localSheetId="7" hidden="1">'Attach-3 (QR)'!$J:$AB</definedName>
    <definedName name="Z_5476C51C_4037_4B28_A818_10D7CDF0C66A_.wvu.Cols" localSheetId="5" hidden="1">'Attach-3 (QR)_old'!$J:$AB</definedName>
    <definedName name="Z_5476C51C_4037_4B28_A818_10D7CDF0C66A_.wvu.Cols" localSheetId="28" hidden="1">'Bid Form 1st Envelope '!$K:$K</definedName>
    <definedName name="Z_5476C51C_4037_4B28_A818_10D7CDF0C66A_.wvu.Cols" localSheetId="2" hidden="1">'Name of Bidders'!$A:$A,'Name of Bidders'!$G:$G</definedName>
    <definedName name="Z_5476C51C_4037_4B28_A818_10D7CDF0C66A_.wvu.Cols" localSheetId="3" hidden="1">'Names of Bidder'!$H:$M,'Names of Bidder'!$AA:$AB</definedName>
    <definedName name="Z_5476C51C_4037_4B28_A818_10D7CDF0C66A_.wvu.FilterData" localSheetId="3" hidden="1">'Names of Bidder'!$B$6:$G$19</definedName>
    <definedName name="Z_5476C51C_4037_4B28_A818_10D7CDF0C66A_.wvu.PrintArea" localSheetId="16" hidden="1">'Attach 10'!$A$1:$F$18</definedName>
    <definedName name="Z_5476C51C_4037_4B28_A818_10D7CDF0C66A_.wvu.PrintArea" localSheetId="17" hidden="1">'Attach 11'!$A$1:$E$86</definedName>
    <definedName name="Z_5476C51C_4037_4B28_A818_10D7CDF0C66A_.wvu.PrintArea" localSheetId="18" hidden="1">'Attach 12'!$A$1:$E$38</definedName>
    <definedName name="Z_5476C51C_4037_4B28_A818_10D7CDF0C66A_.wvu.PrintArea" localSheetId="19" hidden="1">'Attach 13'!$A$1:$E$26</definedName>
    <definedName name="Z_5476C51C_4037_4B28_A818_10D7CDF0C66A_.wvu.PrintArea" localSheetId="20" hidden="1">'Attach 14'!$A$1:$E$26</definedName>
    <definedName name="Z_5476C51C_4037_4B28_A818_10D7CDF0C66A_.wvu.PrintArea" localSheetId="21" hidden="1">'Attach 14-IP'!$A$8:$I$225</definedName>
    <definedName name="Z_5476C51C_4037_4B28_A818_10D7CDF0C66A_.wvu.PrintArea" localSheetId="22" hidden="1">'Attach 15'!$A$1:$E$91</definedName>
    <definedName name="Z_5476C51C_4037_4B28_A818_10D7CDF0C66A_.wvu.PrintArea" localSheetId="23" hidden="1">'Attach 16'!$A$1:$L$93</definedName>
    <definedName name="Z_5476C51C_4037_4B28_A818_10D7CDF0C66A_.wvu.PrintArea" localSheetId="24" hidden="1">'Attach 17'!$A$1:$E$33</definedName>
    <definedName name="Z_5476C51C_4037_4B28_A818_10D7CDF0C66A_.wvu.PrintArea" localSheetId="25" hidden="1">'Attach 18'!$A$1:$E$21</definedName>
    <definedName name="Z_5476C51C_4037_4B28_A818_10D7CDF0C66A_.wvu.PrintArea" localSheetId="26" hidden="1">'Attach 18 SP'!$A$7:$I$157</definedName>
    <definedName name="Z_5476C51C_4037_4B28_A818_10D7CDF0C66A_.wvu.PrintArea" localSheetId="27" hidden="1">'Attach 19'!$A$1:$E$31</definedName>
    <definedName name="Z_5476C51C_4037_4B28_A818_10D7CDF0C66A_.wvu.PrintArea" localSheetId="4" hidden="1">'Attach 3(JV)'!$A$1:$E$26</definedName>
    <definedName name="Z_5476C51C_4037_4B28_A818_10D7CDF0C66A_.wvu.PrintArea" localSheetId="6" hidden="1">'Attach 3(QR)'!$A$1:$E$23</definedName>
    <definedName name="Z_5476C51C_4037_4B28_A818_10D7CDF0C66A_.wvu.PrintArea" localSheetId="8" hidden="1">'Attach 4'!$A$1:$G$22</definedName>
    <definedName name="Z_5476C51C_4037_4B28_A818_10D7CDF0C66A_.wvu.PrintArea" localSheetId="9" hidden="1">'Attach 4 (A)'!$A$1:$E$27</definedName>
    <definedName name="Z_5476C51C_4037_4B28_A818_10D7CDF0C66A_.wvu.PrintArea" localSheetId="10" hidden="1">'Attach 4 (B)'!$A$1:$E$26</definedName>
    <definedName name="Z_5476C51C_4037_4B28_A818_10D7CDF0C66A_.wvu.PrintArea" localSheetId="11" hidden="1">'Attach 5'!$A$1:$E$35</definedName>
    <definedName name="Z_5476C51C_4037_4B28_A818_10D7CDF0C66A_.wvu.PrintArea" localSheetId="12" hidden="1">'Attach 5A'!$A$1:$E$73</definedName>
    <definedName name="Z_5476C51C_4037_4B28_A818_10D7CDF0C66A_.wvu.PrintArea" localSheetId="13" hidden="1">'Attach 6'!$A$1:$E$28</definedName>
    <definedName name="Z_5476C51C_4037_4B28_A818_10D7CDF0C66A_.wvu.PrintArea" localSheetId="14" hidden="1">'Attach 7'!$A$1:$E$24</definedName>
    <definedName name="Z_5476C51C_4037_4B28_A818_10D7CDF0C66A_.wvu.PrintArea" localSheetId="15" hidden="1">'Attach 9'!$A$1:$H$52</definedName>
    <definedName name="Z_5476C51C_4037_4B28_A818_10D7CDF0C66A_.wvu.PrintArea" localSheetId="7" hidden="1">'Attach-3 (QR)'!$A$1:$I$257</definedName>
    <definedName name="Z_5476C51C_4037_4B28_A818_10D7CDF0C66A_.wvu.PrintArea" localSheetId="5" hidden="1">'Attach-3 (QR)_old'!$A$1:$J$407</definedName>
    <definedName name="Z_5476C51C_4037_4B28_A818_10D7CDF0C66A_.wvu.PrintArea" localSheetId="28" hidden="1">'Bid Form 1st Envelope '!$A$1:$F$119</definedName>
    <definedName name="Z_5476C51C_4037_4B28_A818_10D7CDF0C66A_.wvu.PrintArea" localSheetId="1" hidden="1">Cover!$A$1:$F$29</definedName>
    <definedName name="Z_5476C51C_4037_4B28_A818_10D7CDF0C66A_.wvu.PrintArea" localSheetId="2" hidden="1">'Name of Bidders'!$B$1:$D$31</definedName>
    <definedName name="Z_5476C51C_4037_4B28_A818_10D7CDF0C66A_.wvu.PrintArea" localSheetId="3" hidden="1">'Names of Bidder'!$B$1:$G$38</definedName>
    <definedName name="Z_5476C51C_4037_4B28_A818_10D7CDF0C66A_.wvu.PrintTitles" localSheetId="15" hidden="1">'Attach 9'!$18:$18</definedName>
    <definedName name="Z_5476C51C_4037_4B28_A818_10D7CDF0C66A_.wvu.Rows" localSheetId="18" hidden="1">'Attach 12'!$4:$4,'Attach 12'!$18:$34</definedName>
    <definedName name="Z_5476C51C_4037_4B28_A818_10D7CDF0C66A_.wvu.Rows" localSheetId="22" hidden="1">'Attach 15'!$16:$16,'Attach 15'!$20:$21</definedName>
    <definedName name="Z_5476C51C_4037_4B28_A818_10D7CDF0C66A_.wvu.Rows" localSheetId="24" hidden="1">'Attach 17'!$26:$26,'Attach 17'!$32:$209</definedName>
    <definedName name="Z_5476C51C_4037_4B28_A818_10D7CDF0C66A_.wvu.Rows" localSheetId="26" hidden="1">'Attach 18 SP'!$149:$153</definedName>
    <definedName name="Z_5476C51C_4037_4B28_A818_10D7CDF0C66A_.wvu.Rows" localSheetId="27" hidden="1">'Attach 19'!$13:$13,'Attach 19'!$20:$28</definedName>
    <definedName name="Z_5476C51C_4037_4B28_A818_10D7CDF0C66A_.wvu.Rows" localSheetId="4" hidden="1">'Attach 3(JV)'!$27:$29</definedName>
    <definedName name="Z_5476C51C_4037_4B28_A818_10D7CDF0C66A_.wvu.Rows" localSheetId="8" hidden="1">'Attach 4'!$26:$26</definedName>
    <definedName name="Z_5476C51C_4037_4B28_A818_10D7CDF0C66A_.wvu.Rows" localSheetId="11" hidden="1">'Attach 5'!$4:$4,'Attach 5'!$25:$30</definedName>
    <definedName name="Z_5476C51C_4037_4B28_A818_10D7CDF0C66A_.wvu.Rows" localSheetId="12" hidden="1">'Attach 5A'!$25:$30</definedName>
    <definedName name="Z_5476C51C_4037_4B28_A818_10D7CDF0C66A_.wvu.Rows" localSheetId="15" hidden="1">'Attach 9'!$23:$31,'Attach 9'!$35:$44</definedName>
    <definedName name="Z_5476C51C_4037_4B28_A818_10D7CDF0C66A_.wvu.Rows" localSheetId="7" hidden="1">'Attach-3 (QR)'!$19:$23,'Attach-3 (QR)'!$25:$25,'Attach-3 (QR)'!$34:$34,'Attach-3 (QR)'!$89:$89,'Attach-3 (QR)'!$115:$115</definedName>
    <definedName name="Z_5476C51C_4037_4B28_A818_10D7CDF0C66A_.wvu.Rows" localSheetId="5" hidden="1">'Attach-3 (QR)_old'!$19:$23,'Attach-3 (QR)_old'!$25:$25,'Attach-3 (QR)_old'!$34:$34,'Attach-3 (QR)_old'!$91:$91,'Attach-3 (QR)_old'!$117:$117,'Attach-3 (QR)_old'!$204:$204,'Attach-3 (QR)_old'!$235:$235,'Attach-3 (QR)_old'!$260:$386</definedName>
    <definedName name="Z_5476C51C_4037_4B28_A818_10D7CDF0C66A_.wvu.Rows" localSheetId="28" hidden="1">'Bid Form 1st Envelope '!$25:$26,'Bid Form 1st Envelope '!$28:$29,'Bid Form 1st Envelope '!$77:$77,'Bid Form 1st Envelope '!$103:$103,'Bid Form 1st Envelope '!$106:$107</definedName>
    <definedName name="Z_5476C51C_4037_4B28_A818_10D7CDF0C66A_.wvu.Rows" localSheetId="1" hidden="1">Cover!$10:$10</definedName>
    <definedName name="Z_5476C51C_4037_4B28_A818_10D7CDF0C66A_.wvu.Rows" localSheetId="2" hidden="1">'Name of Bidders'!$3:$3,'Name of Bidders'!$9:$9,'Name of Bidders'!$13:$16</definedName>
    <definedName name="Z_5476C51C_4037_4B28_A818_10D7CDF0C66A_.wvu.Rows" localSheetId="3" hidden="1">'Names of Bidder'!$6:$7,'Names of Bidder'!$23:$26,'Names of Bidder'!$28:$31</definedName>
    <definedName name="Z_57A1126F_C815_44AF_BD70_07C9EB2E1554_.wvu.Cols" localSheetId="12" hidden="1">'Attach 5A'!$H:$H</definedName>
    <definedName name="Z_57A1126F_C815_44AF_BD70_07C9EB2E1554_.wvu.PrintArea" localSheetId="12" hidden="1">'Attach 5A'!$A$1:$E$73</definedName>
    <definedName name="Z_57A1126F_C815_44AF_BD70_07C9EB2E1554_.wvu.Rows" localSheetId="12" hidden="1">'Attach 5A'!$25:$30</definedName>
    <definedName name="Z_57E4EEDF_E340_4846_ADCE_0D9CA5E441D2_.wvu.Cols" localSheetId="2" hidden="1">'Name of Bidders'!$A:$A,'Name of Bidders'!$I:$I</definedName>
    <definedName name="Z_57E4EEDF_E340_4846_ADCE_0D9CA5E441D2_.wvu.PrintArea" localSheetId="2" hidden="1">'Name of Bidders'!$B$1:$D$31</definedName>
    <definedName name="Z_57EC2AB3_459C_475C_AFE6_EBB6882FA67E_.wvu.Cols" localSheetId="7" hidden="1">'Attach-3 (QR)'!$I:$I,'Attach-3 (QR)'!$K:$M</definedName>
    <definedName name="Z_57EC2AB3_459C_475C_AFE6_EBB6882FA67E_.wvu.Cols" localSheetId="5" hidden="1">'Attach-3 (QR)_old'!$I:$I,'Attach-3 (QR)_old'!$K:$M</definedName>
    <definedName name="Z_57EC2AB3_459C_475C_AFE6_EBB6882FA67E_.wvu.PrintArea" localSheetId="7" hidden="1">'Attach-3 (QR)'!$A$1:$H$257</definedName>
    <definedName name="Z_57EC2AB3_459C_475C_AFE6_EBB6882FA67E_.wvu.PrintArea" localSheetId="5" hidden="1">'Attach-3 (QR)_old'!$A$1:$H$407</definedName>
    <definedName name="Z_582CF44B_0703_4CA2_AB84_00685031CD39_.wvu.Cols" localSheetId="7" hidden="1">'Attach-3 (QR)'!$M:$O</definedName>
    <definedName name="Z_582CF44B_0703_4CA2_AB84_00685031CD39_.wvu.Cols" localSheetId="5" hidden="1">'Attach-3 (QR)_old'!$M:$O</definedName>
    <definedName name="Z_582CF44B_0703_4CA2_AB84_00685031CD39_.wvu.PrintArea" localSheetId="7" hidden="1">'Attach-3 (QR)'!$A$1:$H$257</definedName>
    <definedName name="Z_582CF44B_0703_4CA2_AB84_00685031CD39_.wvu.PrintArea" localSheetId="5" hidden="1">'Attach-3 (QR)_old'!$A$1:$H$407</definedName>
    <definedName name="Z_582CF44B_0703_4CA2_AB84_00685031CD39_.wvu.Rows" localSheetId="7" hidden="1">'Attach-3 (QR)'!#REF!,'Attach-3 (QR)'!$70:$178,'Attach-3 (QR)'!#REF!,'Attach-3 (QR)'!#REF!,'Attach-3 (QR)'!#REF!,'Attach-3 (QR)'!#REF!,'Attach-3 (QR)'!#REF!,'Attach-3 (QR)'!#REF!,'Attach-3 (QR)'!#REF!</definedName>
    <definedName name="Z_582CF44B_0703_4CA2_AB84_00685031CD39_.wvu.Rows" localSheetId="5" hidden="1">'Attach-3 (QR)_old'!#REF!,'Attach-3 (QR)_old'!$144:$178,'Attach-3 (QR)_old'!#REF!,'Attach-3 (QR)_old'!#REF!,'Attach-3 (QR)_old'!#REF!,'Attach-3 (QR)_old'!#REF!,'Attach-3 (QR)_old'!$273:$275,'Attach-3 (QR)_old'!$297:$328,'Attach-3 (QR)_old'!$334:$348</definedName>
    <definedName name="Z_58E3016B_91DE_45B1_ADEB_496391BDEDAF_.wvu.Cols" localSheetId="26" hidden="1">'Attach 18 SP'!$J:$P</definedName>
    <definedName name="Z_58E3016B_91DE_45B1_ADEB_496391BDEDAF_.wvu.PrintArea" localSheetId="26" hidden="1">'Attach 18 SP'!$A$8:$I$157</definedName>
    <definedName name="Z_58E3016B_91DE_45B1_ADEB_496391BDEDAF_.wvu.Rows" localSheetId="26" hidden="1">'Attach 18 SP'!#REF!,'Attach 18 SP'!#REF!,'Attach 18 SP'!#REF!,'Attach 18 SP'!#REF!,'Attach 18 SP'!#REF!,'Attach 18 SP'!$149:$153</definedName>
    <definedName name="Z_5B8D5D4A_E3F3_4270_9E8A_31566626E806_.wvu.Cols" localSheetId="18" hidden="1">'Attach 12'!$F:$F</definedName>
    <definedName name="Z_5B8D5D4A_E3F3_4270_9E8A_31566626E806_.wvu.Cols" localSheetId="3" hidden="1">'Names of Bidder'!$L:$L</definedName>
    <definedName name="Z_5B8D5D4A_E3F3_4270_9E8A_31566626E806_.wvu.PrintArea" localSheetId="18" hidden="1">'Attach 12'!$A$1:$E$38</definedName>
    <definedName name="Z_5B8D5D4A_E3F3_4270_9E8A_31566626E806_.wvu.PrintArea" localSheetId="3" hidden="1">'Names of Bidder'!$B$1:$G$38</definedName>
    <definedName name="Z_5DC8802C_6CD8_4623_90B5_A2B66DEC93B5_.wvu.Cols" localSheetId="26" hidden="1">'Attach 18 SP'!$J:$P</definedName>
    <definedName name="Z_5DC8802C_6CD8_4623_90B5_A2B66DEC93B5_.wvu.PrintArea" localSheetId="26" hidden="1">'Attach 18 SP'!$A$8:$I$157</definedName>
    <definedName name="Z_5DC8802C_6CD8_4623_90B5_A2B66DEC93B5_.wvu.Rows" localSheetId="26" hidden="1">'Attach 18 SP'!#REF!,'Attach 18 SP'!#REF!,'Attach 18 SP'!#REF!,'Attach 18 SP'!#REF!,'Attach 18 SP'!#REF!,'Attach 18 SP'!$149:$153</definedName>
    <definedName name="Z_5FD74E67_DB24_44D3_983B_19D633AA18A1_.wvu.Cols" localSheetId="18" hidden="1">'Attach 12'!$F:$F</definedName>
    <definedName name="Z_5FD74E67_DB24_44D3_983B_19D633AA18A1_.wvu.Cols" localSheetId="3" hidden="1">'Names of Bidder'!$L:$L</definedName>
    <definedName name="Z_5FD74E67_DB24_44D3_983B_19D633AA18A1_.wvu.PrintArea" localSheetId="18" hidden="1">'Attach 12'!$A$1:$E$38</definedName>
    <definedName name="Z_5FD74E67_DB24_44D3_983B_19D633AA18A1_.wvu.PrintArea" localSheetId="3" hidden="1">'Names of Bidder'!$B$1:$G$38</definedName>
    <definedName name="Z_611D8B62_9C40_451B_ABB4_92F111B2BF43_.wvu.Cols" localSheetId="26" hidden="1">'Attach 18 SP'!$J:$P</definedName>
    <definedName name="Z_611D8B62_9C40_451B_ABB4_92F111B2BF43_.wvu.Cols" localSheetId="3" hidden="1">'Names of Bidder'!$L:$L</definedName>
    <definedName name="Z_611D8B62_9C40_451B_ABB4_92F111B2BF43_.wvu.PrintArea" localSheetId="26" hidden="1">'Attach 18 SP'!$A$8:$I$157</definedName>
    <definedName name="Z_611D8B62_9C40_451B_ABB4_92F111B2BF43_.wvu.PrintArea" localSheetId="3" hidden="1">'Names of Bidder'!$B$1:$E$35</definedName>
    <definedName name="Z_611D8B62_9C40_451B_ABB4_92F111B2BF43_.wvu.Rows" localSheetId="26" hidden="1">'Attach 18 SP'!#REF!,'Attach 18 SP'!#REF!,'Attach 18 SP'!#REF!,'Attach 18 SP'!#REF!,'Attach 18 SP'!#REF!,'Attach 18 SP'!$149:$153</definedName>
    <definedName name="Z_6B2C1320_5106_401D_86E8_03FFC7419150_.wvu.Cols" localSheetId="18" hidden="1">'Attach 12'!$F:$F</definedName>
    <definedName name="Z_6B2C1320_5106_401D_86E8_03FFC7419150_.wvu.Cols" localSheetId="26" hidden="1">'Attach 18 SP'!$K:$P</definedName>
    <definedName name="Z_6B2C1320_5106_401D_86E8_03FFC7419150_.wvu.Cols" localSheetId="7" hidden="1">'Attach-3 (QR)'!$I:$I,'Attach-3 (QR)'!$M:$M</definedName>
    <definedName name="Z_6B2C1320_5106_401D_86E8_03FFC7419150_.wvu.Cols" localSheetId="5" hidden="1">'Attach-3 (QR)_old'!$I:$I,'Attach-3 (QR)_old'!$M:$M</definedName>
    <definedName name="Z_6B2C1320_5106_401D_86E8_03FFC7419150_.wvu.PrintArea" localSheetId="18" hidden="1">'Attach 12'!$A$1:$E$38</definedName>
    <definedName name="Z_6B2C1320_5106_401D_86E8_03FFC7419150_.wvu.PrintArea" localSheetId="26" hidden="1">'Attach 18 SP'!$A$8:$I$157</definedName>
    <definedName name="Z_6B2C1320_5106_401D_86E8_03FFC7419150_.wvu.PrintArea" localSheetId="7" hidden="1">'Attach-3 (QR)'!$A$1:$H$257</definedName>
    <definedName name="Z_6B2C1320_5106_401D_86E8_03FFC7419150_.wvu.PrintArea" localSheetId="5" hidden="1">'Attach-3 (QR)_old'!$A$1:$H$407</definedName>
    <definedName name="Z_6B2C1320_5106_401D_86E8_03FFC7419150_.wvu.Rows" localSheetId="26" hidden="1">'Attach 18 SP'!$41:$41</definedName>
    <definedName name="Z_6B2C1320_5106_401D_86E8_03FFC7419150_.wvu.Rows" localSheetId="7" hidden="1">'Attach-3 (QR)'!#REF!,'Attach-3 (QR)'!#REF!</definedName>
    <definedName name="Z_6B2C1320_5106_401D_86E8_03FFC7419150_.wvu.Rows" localSheetId="5" hidden="1">'Attach-3 (QR)_old'!#REF!,'Attach-3 (QR)_old'!#REF!</definedName>
    <definedName name="Z_6FD3A41D_DEEE_48F5_96DB_6021F0BEBAF6_.wvu.Cols" localSheetId="7" hidden="1">'Attach-3 (QR)'!$M:$O</definedName>
    <definedName name="Z_6FD3A41D_DEEE_48F5_96DB_6021F0BEBAF6_.wvu.Cols" localSheetId="5" hidden="1">'Attach-3 (QR)_old'!$M:$O</definedName>
    <definedName name="Z_6FD3A41D_DEEE_48F5_96DB_6021F0BEBAF6_.wvu.PrintArea" localSheetId="7" hidden="1">'Attach-3 (QR)'!$A$1:$H$257</definedName>
    <definedName name="Z_6FD3A41D_DEEE_48F5_96DB_6021F0BEBAF6_.wvu.PrintArea" localSheetId="5" hidden="1">'Attach-3 (QR)_old'!$A$1:$H$407</definedName>
    <definedName name="Z_6FD3A41D_DEEE_48F5_96DB_6021F0BEBAF6_.wvu.Rows" localSheetId="7" hidden="1">'Attach-3 (QR)'!#REF!,'Attach-3 (QR)'!$70:$178,'Attach-3 (QR)'!#REF!,'Attach-3 (QR)'!#REF!,'Attach-3 (QR)'!#REF!,'Attach-3 (QR)'!#REF!,'Attach-3 (QR)'!#REF!,'Attach-3 (QR)'!#REF!,'Attach-3 (QR)'!#REF!,'Attach-3 (QR)'!#REF!</definedName>
    <definedName name="Z_6FD3A41D_DEEE_48F5_96DB_6021F0BEBAF6_.wvu.Rows" localSheetId="5" hidden="1">'Attach-3 (QR)_old'!#REF!,'Attach-3 (QR)_old'!$144:$178,'Attach-3 (QR)_old'!#REF!,'Attach-3 (QR)_old'!#REF!,'Attach-3 (QR)_old'!#REF!,'Attach-3 (QR)_old'!#REF!,'Attach-3 (QR)_old'!$273:$275,'Attach-3 (QR)_old'!$289:$329,'Attach-3 (QR)_old'!$334:$348,'Attach-3 (QR)_old'!$366:$386</definedName>
    <definedName name="Z_7060B914_93C4_4D75_AFF4_2E6EDEC8C9B0_.wvu.Cols" localSheetId="18" hidden="1">'Attach 12'!$F:$H</definedName>
    <definedName name="Z_7060B914_93C4_4D75_AFF4_2E6EDEC8C9B0_.wvu.Cols" localSheetId="22" hidden="1">'Attach 15'!$H:$H,'Attach 15'!$L:$N</definedName>
    <definedName name="Z_7060B914_93C4_4D75_AFF4_2E6EDEC8C9B0_.wvu.Cols" localSheetId="26" hidden="1">'Attach 18 SP'!$J:$P</definedName>
    <definedName name="Z_7060B914_93C4_4D75_AFF4_2E6EDEC8C9B0_.wvu.Cols" localSheetId="4" hidden="1">'Attach 3(JV)'!$G:$H</definedName>
    <definedName name="Z_7060B914_93C4_4D75_AFF4_2E6EDEC8C9B0_.wvu.Cols" localSheetId="8" hidden="1">'Attach 4'!$H:$O</definedName>
    <definedName name="Z_7060B914_93C4_4D75_AFF4_2E6EDEC8C9B0_.wvu.Cols" localSheetId="11" hidden="1">'Attach 5'!$H:$H</definedName>
    <definedName name="Z_7060B914_93C4_4D75_AFF4_2E6EDEC8C9B0_.wvu.Cols" localSheetId="12" hidden="1">'Attach 5A'!$H:$H</definedName>
    <definedName name="Z_7060B914_93C4_4D75_AFF4_2E6EDEC8C9B0_.wvu.Cols" localSheetId="13" hidden="1">'Attach 6'!$H:$H</definedName>
    <definedName name="Z_7060B914_93C4_4D75_AFF4_2E6EDEC8C9B0_.wvu.Cols" localSheetId="7" hidden="1">'Attach-3 (QR)'!$J:$AB</definedName>
    <definedName name="Z_7060B914_93C4_4D75_AFF4_2E6EDEC8C9B0_.wvu.Cols" localSheetId="5" hidden="1">'Attach-3 (QR)_old'!$J:$AB</definedName>
    <definedName name="Z_7060B914_93C4_4D75_AFF4_2E6EDEC8C9B0_.wvu.Cols" localSheetId="28" hidden="1">'Bid Form 1st Envelope '!$K:$K</definedName>
    <definedName name="Z_7060B914_93C4_4D75_AFF4_2E6EDEC8C9B0_.wvu.Cols" localSheetId="2" hidden="1">'Name of Bidders'!$A:$A,'Name of Bidders'!$G:$G</definedName>
    <definedName name="Z_7060B914_93C4_4D75_AFF4_2E6EDEC8C9B0_.wvu.Cols" localSheetId="3" hidden="1">'Names of Bidder'!$H:$M,'Names of Bidder'!$AA:$AB</definedName>
    <definedName name="Z_7060B914_93C4_4D75_AFF4_2E6EDEC8C9B0_.wvu.FilterData" localSheetId="3" hidden="1">'Names of Bidder'!$B$6:$G$19</definedName>
    <definedName name="Z_7060B914_93C4_4D75_AFF4_2E6EDEC8C9B0_.wvu.PrintArea" localSheetId="16" hidden="1">'Attach 10'!$A$1:$F$18</definedName>
    <definedName name="Z_7060B914_93C4_4D75_AFF4_2E6EDEC8C9B0_.wvu.PrintArea" localSheetId="17" hidden="1">'Attach 11'!$A$1:$E$86</definedName>
    <definedName name="Z_7060B914_93C4_4D75_AFF4_2E6EDEC8C9B0_.wvu.PrintArea" localSheetId="18" hidden="1">'Attach 12'!$A$1:$E$38</definedName>
    <definedName name="Z_7060B914_93C4_4D75_AFF4_2E6EDEC8C9B0_.wvu.PrintArea" localSheetId="19" hidden="1">'Attach 13'!$A$1:$E$26</definedName>
    <definedName name="Z_7060B914_93C4_4D75_AFF4_2E6EDEC8C9B0_.wvu.PrintArea" localSheetId="20" hidden="1">'Attach 14'!$A$1:$E$26</definedName>
    <definedName name="Z_7060B914_93C4_4D75_AFF4_2E6EDEC8C9B0_.wvu.PrintArea" localSheetId="21" hidden="1">'Attach 14-IP'!$A$8:$I$225</definedName>
    <definedName name="Z_7060B914_93C4_4D75_AFF4_2E6EDEC8C9B0_.wvu.PrintArea" localSheetId="22" hidden="1">'Attach 15'!$A$1:$E$91</definedName>
    <definedName name="Z_7060B914_93C4_4D75_AFF4_2E6EDEC8C9B0_.wvu.PrintArea" localSheetId="23" hidden="1">'Attach 16'!$A$1:$L$93</definedName>
    <definedName name="Z_7060B914_93C4_4D75_AFF4_2E6EDEC8C9B0_.wvu.PrintArea" localSheetId="24" hidden="1">'Attach 17'!$A$1:$E$33</definedName>
    <definedName name="Z_7060B914_93C4_4D75_AFF4_2E6EDEC8C9B0_.wvu.PrintArea" localSheetId="25" hidden="1">'Attach 18'!$A$1:$E$21</definedName>
    <definedName name="Z_7060B914_93C4_4D75_AFF4_2E6EDEC8C9B0_.wvu.PrintArea" localSheetId="26" hidden="1">'Attach 18 SP'!$A$7:$I$157</definedName>
    <definedName name="Z_7060B914_93C4_4D75_AFF4_2E6EDEC8C9B0_.wvu.PrintArea" localSheetId="27" hidden="1">'Attach 19'!$A$1:$E$31</definedName>
    <definedName name="Z_7060B914_93C4_4D75_AFF4_2E6EDEC8C9B0_.wvu.PrintArea" localSheetId="4" hidden="1">'Attach 3(JV)'!$A$1:$E$26</definedName>
    <definedName name="Z_7060B914_93C4_4D75_AFF4_2E6EDEC8C9B0_.wvu.PrintArea" localSheetId="6" hidden="1">'Attach 3(QR)'!$A$1:$E$23</definedName>
    <definedName name="Z_7060B914_93C4_4D75_AFF4_2E6EDEC8C9B0_.wvu.PrintArea" localSheetId="8" hidden="1">'Attach 4'!$A$1:$G$22</definedName>
    <definedName name="Z_7060B914_93C4_4D75_AFF4_2E6EDEC8C9B0_.wvu.PrintArea" localSheetId="9" hidden="1">'Attach 4 (A)'!$A$1:$E$27</definedName>
    <definedName name="Z_7060B914_93C4_4D75_AFF4_2E6EDEC8C9B0_.wvu.PrintArea" localSheetId="10" hidden="1">'Attach 4 (B)'!$A$1:$E$26</definedName>
    <definedName name="Z_7060B914_93C4_4D75_AFF4_2E6EDEC8C9B0_.wvu.PrintArea" localSheetId="11" hidden="1">'Attach 5'!$A$1:$E$35</definedName>
    <definedName name="Z_7060B914_93C4_4D75_AFF4_2E6EDEC8C9B0_.wvu.PrintArea" localSheetId="12" hidden="1">'Attach 5A'!$A$1:$E$73</definedName>
    <definedName name="Z_7060B914_93C4_4D75_AFF4_2E6EDEC8C9B0_.wvu.PrintArea" localSheetId="13" hidden="1">'Attach 6'!$A$1:$E$28</definedName>
    <definedName name="Z_7060B914_93C4_4D75_AFF4_2E6EDEC8C9B0_.wvu.PrintArea" localSheetId="14" hidden="1">'Attach 7'!$A$1:$E$24</definedName>
    <definedName name="Z_7060B914_93C4_4D75_AFF4_2E6EDEC8C9B0_.wvu.PrintArea" localSheetId="15" hidden="1">'Attach 9'!$A$1:$H$52</definedName>
    <definedName name="Z_7060B914_93C4_4D75_AFF4_2E6EDEC8C9B0_.wvu.PrintArea" localSheetId="7" hidden="1">'Attach-3 (QR)'!$A$1:$I$257</definedName>
    <definedName name="Z_7060B914_93C4_4D75_AFF4_2E6EDEC8C9B0_.wvu.PrintArea" localSheetId="5" hidden="1">'Attach-3 (QR)_old'!$A$1:$J$407</definedName>
    <definedName name="Z_7060B914_93C4_4D75_AFF4_2E6EDEC8C9B0_.wvu.PrintArea" localSheetId="28" hidden="1">'Bid Form 1st Envelope '!$A$1:$F$119</definedName>
    <definedName name="Z_7060B914_93C4_4D75_AFF4_2E6EDEC8C9B0_.wvu.PrintArea" localSheetId="1" hidden="1">Cover!$A$1:$F$29</definedName>
    <definedName name="Z_7060B914_93C4_4D75_AFF4_2E6EDEC8C9B0_.wvu.PrintArea" localSheetId="2" hidden="1">'Name of Bidders'!$B$1:$D$31</definedName>
    <definedName name="Z_7060B914_93C4_4D75_AFF4_2E6EDEC8C9B0_.wvu.PrintArea" localSheetId="3" hidden="1">'Names of Bidder'!$B$1:$G$38</definedName>
    <definedName name="Z_7060B914_93C4_4D75_AFF4_2E6EDEC8C9B0_.wvu.PrintTitles" localSheetId="15" hidden="1">'Attach 9'!$18:$18</definedName>
    <definedName name="Z_7060B914_93C4_4D75_AFF4_2E6EDEC8C9B0_.wvu.Rows" localSheetId="18" hidden="1">'Attach 12'!$4:$4,'Attach 12'!$18:$34</definedName>
    <definedName name="Z_7060B914_93C4_4D75_AFF4_2E6EDEC8C9B0_.wvu.Rows" localSheetId="22" hidden="1">'Attach 15'!$16:$16,'Attach 15'!$20:$21</definedName>
    <definedName name="Z_7060B914_93C4_4D75_AFF4_2E6EDEC8C9B0_.wvu.Rows" localSheetId="24" hidden="1">'Attach 17'!$26:$26,'Attach 17'!$32:$209</definedName>
    <definedName name="Z_7060B914_93C4_4D75_AFF4_2E6EDEC8C9B0_.wvu.Rows" localSheetId="26" hidden="1">'Attach 18 SP'!$149:$153</definedName>
    <definedName name="Z_7060B914_93C4_4D75_AFF4_2E6EDEC8C9B0_.wvu.Rows" localSheetId="27" hidden="1">'Attach 19'!$13:$13,'Attach 19'!$20:$28</definedName>
    <definedName name="Z_7060B914_93C4_4D75_AFF4_2E6EDEC8C9B0_.wvu.Rows" localSheetId="4" hidden="1">'Attach 3(JV)'!$27:$29</definedName>
    <definedName name="Z_7060B914_93C4_4D75_AFF4_2E6EDEC8C9B0_.wvu.Rows" localSheetId="8" hidden="1">'Attach 4'!$26:$26</definedName>
    <definedName name="Z_7060B914_93C4_4D75_AFF4_2E6EDEC8C9B0_.wvu.Rows" localSheetId="11" hidden="1">'Attach 5'!$4:$4,'Attach 5'!$25:$30</definedName>
    <definedName name="Z_7060B914_93C4_4D75_AFF4_2E6EDEC8C9B0_.wvu.Rows" localSheetId="12" hidden="1">'Attach 5A'!$25:$30</definedName>
    <definedName name="Z_7060B914_93C4_4D75_AFF4_2E6EDEC8C9B0_.wvu.Rows" localSheetId="15" hidden="1">'Attach 9'!$23:$31,'Attach 9'!$35:$44</definedName>
    <definedName name="Z_7060B914_93C4_4D75_AFF4_2E6EDEC8C9B0_.wvu.Rows" localSheetId="7" hidden="1">'Attach-3 (QR)'!$19:$23,'Attach-3 (QR)'!$25:$25,'Attach-3 (QR)'!$34:$34,'Attach-3 (QR)'!$89:$89,'Attach-3 (QR)'!$115:$115</definedName>
    <definedName name="Z_7060B914_93C4_4D75_AFF4_2E6EDEC8C9B0_.wvu.Rows" localSheetId="5" hidden="1">'Attach-3 (QR)_old'!$19:$23,'Attach-3 (QR)_old'!$25:$25,'Attach-3 (QR)_old'!$34:$34,'Attach-3 (QR)_old'!$91:$91,'Attach-3 (QR)_old'!$117:$117,'Attach-3 (QR)_old'!$204:$204,'Attach-3 (QR)_old'!$235:$235,'Attach-3 (QR)_old'!$260:$386</definedName>
    <definedName name="Z_7060B914_93C4_4D75_AFF4_2E6EDEC8C9B0_.wvu.Rows" localSheetId="28" hidden="1">'Bid Form 1st Envelope '!$25:$26,'Bid Form 1st Envelope '!$28:$29,'Bid Form 1st Envelope '!$77:$77,'Bid Form 1st Envelope '!$103:$103,'Bid Form 1st Envelope '!$106:$107</definedName>
    <definedName name="Z_7060B914_93C4_4D75_AFF4_2E6EDEC8C9B0_.wvu.Rows" localSheetId="1" hidden="1">Cover!$10:$10</definedName>
    <definedName name="Z_7060B914_93C4_4D75_AFF4_2E6EDEC8C9B0_.wvu.Rows" localSheetId="2" hidden="1">'Name of Bidders'!$3:$3,'Name of Bidders'!$9:$9,'Name of Bidders'!$13:$16</definedName>
    <definedName name="Z_7060B914_93C4_4D75_AFF4_2E6EDEC8C9B0_.wvu.Rows" localSheetId="3" hidden="1">'Names of Bidder'!$6:$7,'Names of Bidder'!$23:$26,'Names of Bidder'!$28:$31</definedName>
    <definedName name="Z_70A80C84_CC07_4E4D_A598_BF928357D74F_.wvu.Cols" localSheetId="12" hidden="1">'Attach 5A'!$H:$H</definedName>
    <definedName name="Z_70A80C84_CC07_4E4D_A598_BF928357D74F_.wvu.Cols" localSheetId="2" hidden="1">'Name of Bidders'!$A:$A,'Name of Bidders'!$H:$I</definedName>
    <definedName name="Z_70A80C84_CC07_4E4D_A598_BF928357D74F_.wvu.PrintArea" localSheetId="12" hidden="1">'Attach 5A'!$A$1:$E$73</definedName>
    <definedName name="Z_70A80C84_CC07_4E4D_A598_BF928357D74F_.wvu.PrintArea" localSheetId="2" hidden="1">'Name of Bidders'!$B$1:$D$31</definedName>
    <definedName name="Z_70A80C84_CC07_4E4D_A598_BF928357D74F_.wvu.Rows" localSheetId="12" hidden="1">'Attach 5A'!$25:$30</definedName>
    <definedName name="Z_70B78559_AE2A_4A85_855C_A3044383137A_.wvu.Cols" localSheetId="7" hidden="1">'Attach-3 (QR)'!$J:$P</definedName>
    <definedName name="Z_70B78559_AE2A_4A85_855C_A3044383137A_.wvu.Cols" localSheetId="5" hidden="1">'Attach-3 (QR)_old'!$J:$P</definedName>
    <definedName name="Z_70B78559_AE2A_4A85_855C_A3044383137A_.wvu.PrintArea" localSheetId="7" hidden="1">'Attach-3 (QR)'!$A$1:$I$257</definedName>
    <definedName name="Z_70B78559_AE2A_4A85_855C_A3044383137A_.wvu.PrintArea" localSheetId="5" hidden="1">'Attach-3 (QR)_old'!$A$1:$I$407</definedName>
    <definedName name="Z_70B78559_AE2A_4A85_855C_A3044383137A_.wvu.Rows" localSheetId="7" hidden="1">'Attach-3 (QR)'!$19:$23,'Attach-3 (QR)'!$25:$25,'Attach-3 (QR)'!$34:$34,'Attach-3 (QR)'!#REF!,'Attach-3 (QR)'!#REF!,'Attach-3 (QR)'!$70:$178,'Attach-3 (QR)'!#REF!,'Attach-3 (QR)'!#REF!</definedName>
    <definedName name="Z_70B78559_AE2A_4A85_855C_A3044383137A_.wvu.Rows" localSheetId="5" hidden="1">'Attach-3 (QR)_old'!$19:$23,'Attach-3 (QR)_old'!$25:$25,'Attach-3 (QR)_old'!$34:$34,'Attach-3 (QR)_old'!#REF!,'Attach-3 (QR)_old'!$91:$91,'Attach-3 (QR)_old'!$144:$178,'Attach-3 (QR)_old'!#REF!,'Attach-3 (QR)_old'!$260:$386</definedName>
    <definedName name="Z_71CED947_16BC_4420_B977_41F665B59AFF_.wvu.Cols" localSheetId="18" hidden="1">'Attach 12'!$F:$F</definedName>
    <definedName name="Z_71CED947_16BC_4420_B977_41F665B59AFF_.wvu.Cols" localSheetId="3" hidden="1">'Names of Bidder'!$L:$L</definedName>
    <definedName name="Z_71CED947_16BC_4420_B977_41F665B59AFF_.wvu.PrintArea" localSheetId="18" hidden="1">'Attach 12'!$A$1:$E$38</definedName>
    <definedName name="Z_71CED947_16BC_4420_B977_41F665B59AFF_.wvu.PrintArea" localSheetId="3" hidden="1">'Names of Bidder'!$B$1:$G$38</definedName>
    <definedName name="Z_728AEB16_F9CD_4198_B4E9_2E28A5E42262_.wvu.Cols" localSheetId="7" hidden="1">'Attach-3 (QR)'!$M:$O</definedName>
    <definedName name="Z_728AEB16_F9CD_4198_B4E9_2E28A5E42262_.wvu.Cols" localSheetId="5" hidden="1">'Attach-3 (QR)_old'!$M:$O</definedName>
    <definedName name="Z_728AEB16_F9CD_4198_B4E9_2E28A5E42262_.wvu.PrintArea" localSheetId="7" hidden="1">'Attach-3 (QR)'!$A$1:$H$257</definedName>
    <definedName name="Z_728AEB16_F9CD_4198_B4E9_2E28A5E42262_.wvu.PrintArea" localSheetId="5" hidden="1">'Attach-3 (QR)_old'!$A$1:$H$407</definedName>
    <definedName name="Z_728AEB16_F9CD_4198_B4E9_2E28A5E42262_.wvu.Rows" localSheetId="7" hidden="1">'Attach-3 (QR)'!#REF!,'Attach-3 (QR)'!$70:$178,'Attach-3 (QR)'!#REF!,'Attach-3 (QR)'!#REF!,'Attach-3 (QR)'!#REF!,'Attach-3 (QR)'!#REF!,'Attach-3 (QR)'!#REF!,'Attach-3 (QR)'!#REF!,'Attach-3 (QR)'!#REF!,'Attach-3 (QR)'!#REF!</definedName>
    <definedName name="Z_728AEB16_F9CD_4198_B4E9_2E28A5E42262_.wvu.Rows" localSheetId="5" hidden="1">'Attach-3 (QR)_old'!#REF!,'Attach-3 (QR)_old'!$144:$178,'Attach-3 (QR)_old'!#REF!,'Attach-3 (QR)_old'!#REF!,'Attach-3 (QR)_old'!#REF!,'Attach-3 (QR)_old'!#REF!,'Attach-3 (QR)_old'!$273:$275,'Attach-3 (QR)_old'!$289:$329,'Attach-3 (QR)_old'!$334:$348,'Attach-3 (QR)_old'!$366:$386</definedName>
    <definedName name="Z_7450D003_2D71_4937_8099_C282E69FF570_.wvu.Cols" localSheetId="26" hidden="1">'Attach 18 SP'!$J:$P</definedName>
    <definedName name="Z_7450D003_2D71_4937_8099_C282E69FF570_.wvu.Cols" localSheetId="12" hidden="1">'Attach 5A'!$H:$H</definedName>
    <definedName name="Z_7450D003_2D71_4937_8099_C282E69FF570_.wvu.PrintArea" localSheetId="26" hidden="1">'Attach 18 SP'!$A$8:$I$157</definedName>
    <definedName name="Z_7450D003_2D71_4937_8099_C282E69FF570_.wvu.PrintArea" localSheetId="12" hidden="1">'Attach 5A'!$A$1:$E$73</definedName>
    <definedName name="Z_7450D003_2D71_4937_8099_C282E69FF570_.wvu.Rows" localSheetId="26" hidden="1">'Attach 18 SP'!#REF!,'Attach 18 SP'!#REF!,'Attach 18 SP'!#REF!,'Attach 18 SP'!#REF!,'Attach 18 SP'!#REF!,'Attach 18 SP'!$149:$153</definedName>
    <definedName name="Z_7450D003_2D71_4937_8099_C282E69FF570_.wvu.Rows" localSheetId="12" hidden="1">'Attach 5A'!$25:$30</definedName>
    <definedName name="Z_77F6FFF9_F41A_43A9_8242_690DB1C4DD1E_.wvu.Cols" localSheetId="26" hidden="1">'Attach 18 SP'!$J:$P</definedName>
    <definedName name="Z_77F6FFF9_F41A_43A9_8242_690DB1C4DD1E_.wvu.PrintArea" localSheetId="26" hidden="1">'Attach 18 SP'!$A$8:$I$157</definedName>
    <definedName name="Z_77F6FFF9_F41A_43A9_8242_690DB1C4DD1E_.wvu.Rows" localSheetId="26" hidden="1">'Attach 18 SP'!#REF!,'Attach 18 SP'!#REF!,'Attach 18 SP'!#REF!,'Attach 18 SP'!#REF!,'Attach 18 SP'!#REF!,'Attach 18 SP'!$149:$153</definedName>
    <definedName name="Z_7951453C_4A9A_41E1_B5EB_C9032A630325_.wvu.Cols" localSheetId="26" hidden="1">'Attach 18 SP'!$J:$P</definedName>
    <definedName name="Z_7951453C_4A9A_41E1_B5EB_C9032A630325_.wvu.Cols" localSheetId="12" hidden="1">'Attach 5A'!$H:$H</definedName>
    <definedName name="Z_7951453C_4A9A_41E1_B5EB_C9032A630325_.wvu.PrintArea" localSheetId="26" hidden="1">'Attach 18 SP'!$A$8:$I$157</definedName>
    <definedName name="Z_7951453C_4A9A_41E1_B5EB_C9032A630325_.wvu.PrintArea" localSheetId="12" hidden="1">'Attach 5A'!$A$1:$E$73</definedName>
    <definedName name="Z_7951453C_4A9A_41E1_B5EB_C9032A630325_.wvu.Rows" localSheetId="26" hidden="1">'Attach 18 SP'!#REF!,'Attach 18 SP'!#REF!,'Attach 18 SP'!#REF!,'Attach 18 SP'!#REF!,'Attach 18 SP'!#REF!,'Attach 18 SP'!$149:$153</definedName>
    <definedName name="Z_7951453C_4A9A_41E1_B5EB_C9032A630325_.wvu.Rows" localSheetId="12" hidden="1">'Attach 5A'!$25:$30</definedName>
    <definedName name="Z_7A9EA6D6_4DDF_43D9_92E6_C6AFAD14E266_.wvu.Cols" localSheetId="22" hidden="1">'Attach 15'!$H:$H</definedName>
    <definedName name="Z_7A9EA6D6_4DDF_43D9_92E6_C6AFAD14E266_.wvu.Cols" localSheetId="11" hidden="1">'Attach 5'!$H:$H</definedName>
    <definedName name="Z_7A9EA6D6_4DDF_43D9_92E6_C6AFAD14E266_.wvu.Cols" localSheetId="13" hidden="1">'Attach 6'!$H:$H</definedName>
    <definedName name="Z_7A9EA6D6_4DDF_43D9_92E6_C6AFAD14E266_.wvu.PrintArea" localSheetId="16" hidden="1">'Attach 10'!$A$1:$E$23</definedName>
    <definedName name="Z_7A9EA6D6_4DDF_43D9_92E6_C6AFAD14E266_.wvu.PrintArea" localSheetId="17" hidden="1">'Attach 11'!$A$1:$E$29</definedName>
    <definedName name="Z_7A9EA6D6_4DDF_43D9_92E6_C6AFAD14E266_.wvu.PrintArea" localSheetId="19" hidden="1">'Attach 13'!$A$1:$E$29</definedName>
    <definedName name="Z_7A9EA6D6_4DDF_43D9_92E6_C6AFAD14E266_.wvu.PrintArea" localSheetId="20" hidden="1">'Attach 14'!$A$1:$E$29</definedName>
    <definedName name="Z_7A9EA6D6_4DDF_43D9_92E6_C6AFAD14E266_.wvu.PrintArea" localSheetId="21" hidden="1">'Attach 14-IP'!$A$8:$I$225</definedName>
    <definedName name="Z_7A9EA6D6_4DDF_43D9_92E6_C6AFAD14E266_.wvu.PrintArea" localSheetId="22" hidden="1">'Attach 15'!$A$1:$E$91</definedName>
    <definedName name="Z_7A9EA6D6_4DDF_43D9_92E6_C6AFAD14E266_.wvu.PrintArea" localSheetId="23" hidden="1">'Attach 16'!$A$1:$L$93</definedName>
    <definedName name="Z_7A9EA6D6_4DDF_43D9_92E6_C6AFAD14E266_.wvu.PrintArea" localSheetId="24" hidden="1">'Attach 17'!$A$1:$E$33</definedName>
    <definedName name="Z_7A9EA6D6_4DDF_43D9_92E6_C6AFAD14E266_.wvu.PrintArea" localSheetId="25" hidden="1">'Attach 18'!$A$1:$E$24</definedName>
    <definedName name="Z_7A9EA6D6_4DDF_43D9_92E6_C6AFAD14E266_.wvu.PrintArea" localSheetId="27" hidden="1">'Attach 19'!$A$1:$E$31</definedName>
    <definedName name="Z_7A9EA6D6_4DDF_43D9_92E6_C6AFAD14E266_.wvu.PrintArea" localSheetId="4" hidden="1">'Attach 3(JV)'!$A$1:$E$28</definedName>
    <definedName name="Z_7A9EA6D6_4DDF_43D9_92E6_C6AFAD14E266_.wvu.PrintArea" localSheetId="6" hidden="1">'Attach 3(QR)'!$A$1:$E$28</definedName>
    <definedName name="Z_7A9EA6D6_4DDF_43D9_92E6_C6AFAD14E266_.wvu.PrintArea" localSheetId="8" hidden="1">'Attach 4'!$A$1:$E$25</definedName>
    <definedName name="Z_7A9EA6D6_4DDF_43D9_92E6_C6AFAD14E266_.wvu.PrintArea" localSheetId="9" hidden="1">'Attach 4 (A)'!$A$1:$E$27</definedName>
    <definedName name="Z_7A9EA6D6_4DDF_43D9_92E6_C6AFAD14E266_.wvu.PrintArea" localSheetId="10" hidden="1">'Attach 4 (B)'!$A$1:$E$26</definedName>
    <definedName name="Z_7A9EA6D6_4DDF_43D9_92E6_C6AFAD14E266_.wvu.PrintArea" localSheetId="11" hidden="1">'Attach 5'!$A$1:$E$34</definedName>
    <definedName name="Z_7A9EA6D6_4DDF_43D9_92E6_C6AFAD14E266_.wvu.PrintArea" localSheetId="13" hidden="1">'Attach 6'!$A$1:$E$28</definedName>
    <definedName name="Z_7A9EA6D6_4DDF_43D9_92E6_C6AFAD14E266_.wvu.PrintArea" localSheetId="14" hidden="1">'Attach 7'!$A$1:$E$28</definedName>
    <definedName name="Z_7A9EA6D6_4DDF_43D9_92E6_C6AFAD14E266_.wvu.PrintArea" localSheetId="15" hidden="1">'Attach 9'!$A$1:$D$59</definedName>
    <definedName name="Z_7A9EA6D6_4DDF_43D9_92E6_C6AFAD14E266_.wvu.PrintArea" localSheetId="28" hidden="1">'Bid Form 1st Envelope '!$A$1:$F$120</definedName>
    <definedName name="Z_7A9EA6D6_4DDF_43D9_92E6_C6AFAD14E266_.wvu.PrintTitles" localSheetId="15" hidden="1">'Attach 9'!$18:$18</definedName>
    <definedName name="Z_7A9EA6D6_4DDF_43D9_92E6_C6AFAD14E266_.wvu.Rows" localSheetId="22" hidden="1">'Attach 15'!$16:$16</definedName>
    <definedName name="Z_7A9EA6D6_4DDF_43D9_92E6_C6AFAD14E266_.wvu.Rows" localSheetId="24" hidden="1">'Attach 17'!$26:$26,'Attach 17'!$32:$209</definedName>
    <definedName name="Z_7A9EA6D6_4DDF_43D9_92E6_C6AFAD14E266_.wvu.Rows" localSheetId="27" hidden="1">'Attach 19'!$13:$13,'Attach 19'!$20:$28</definedName>
    <definedName name="Z_7A9EA6D6_4DDF_43D9_92E6_C6AFAD14E266_.wvu.Rows" localSheetId="11" hidden="1">'Attach 5'!$4:$4</definedName>
    <definedName name="Z_7AB19D08_66F0_4286_83C5_279B475AE3A4_.wvu.Cols" localSheetId="12" hidden="1">'Attach 5A'!$H:$H</definedName>
    <definedName name="Z_7AB19D08_66F0_4286_83C5_279B475AE3A4_.wvu.PrintArea" localSheetId="12" hidden="1">'Attach 5A'!$A$1:$E$73</definedName>
    <definedName name="Z_7AB19D08_66F0_4286_83C5_279B475AE3A4_.wvu.Rows" localSheetId="12" hidden="1">'Attach 5A'!$25:$30</definedName>
    <definedName name="Z_7DC13EB1_5F25_4667_BD87_340DAD4F0E72_.wvu.Cols" localSheetId="7" hidden="1">'Attach-3 (QR)'!$M:$O</definedName>
    <definedName name="Z_7DC13EB1_5F25_4667_BD87_340DAD4F0E72_.wvu.Cols" localSheetId="5" hidden="1">'Attach-3 (QR)_old'!$M:$O</definedName>
    <definedName name="Z_7DC13EB1_5F25_4667_BD87_340DAD4F0E72_.wvu.PrintArea" localSheetId="7" hidden="1">'Attach-3 (QR)'!$A$1:$H$257</definedName>
    <definedName name="Z_7DC13EB1_5F25_4667_BD87_340DAD4F0E72_.wvu.PrintArea" localSheetId="5" hidden="1">'Attach-3 (QR)_old'!$A$1:$H$407</definedName>
    <definedName name="Z_7DC13EB1_5F25_4667_BD87_340DAD4F0E72_.wvu.Rows" localSheetId="7" hidden="1">'Attach-3 (QR)'!#REF!,'Attach-3 (QR)'!$70:$178,'Attach-3 (QR)'!#REF!,'Attach-3 (QR)'!#REF!,'Attach-3 (QR)'!#REF!,'Attach-3 (QR)'!#REF!,'Attach-3 (QR)'!#REF!,'Attach-3 (QR)'!#REF!,'Attach-3 (QR)'!#REF!</definedName>
    <definedName name="Z_7DC13EB1_5F25_4667_BD87_340DAD4F0E72_.wvu.Rows" localSheetId="5" hidden="1">'Attach-3 (QR)_old'!#REF!,'Attach-3 (QR)_old'!$144:$178,'Attach-3 (QR)_old'!#REF!,'Attach-3 (QR)_old'!#REF!,'Attach-3 (QR)_old'!#REF!,'Attach-3 (QR)_old'!#REF!,'Attach-3 (QR)_old'!$273:$275,'Attach-3 (QR)_old'!$297:$328,'Attach-3 (QR)_old'!$334:$348</definedName>
    <definedName name="Z_7FED4A88_DA6B_4AEC_96D2_BAE29634CEBD_.wvu.Cols" localSheetId="7" hidden="1">'Attach-3 (QR)'!$I:$I,'Attach-3 (QR)'!$K:$M</definedName>
    <definedName name="Z_7FED4A88_DA6B_4AEC_96D2_BAE29634CEBD_.wvu.Cols" localSheetId="5" hidden="1">'Attach-3 (QR)_old'!$I:$I,'Attach-3 (QR)_old'!$K:$M</definedName>
    <definedName name="Z_7FED4A88_DA6B_4AEC_96D2_BAE29634CEBD_.wvu.PrintArea" localSheetId="7" hidden="1">'Attach-3 (QR)'!$A$1:$H$257</definedName>
    <definedName name="Z_7FED4A88_DA6B_4AEC_96D2_BAE29634CEBD_.wvu.PrintArea" localSheetId="5" hidden="1">'Attach-3 (QR)_old'!$A$1:$H$407</definedName>
    <definedName name="Z_82E8A0F5_0020_4355_95CF_28601763A783_.wvu.Cols" localSheetId="22" hidden="1">'Attach 15'!$H:$H</definedName>
    <definedName name="Z_82E8A0F5_0020_4355_95CF_28601763A783_.wvu.Cols" localSheetId="11" hidden="1">'Attach 5'!$H:$H</definedName>
    <definedName name="Z_82E8A0F5_0020_4355_95CF_28601763A783_.wvu.Cols" localSheetId="13" hidden="1">'Attach 6'!$H:$H</definedName>
    <definedName name="Z_82E8A0F5_0020_4355_95CF_28601763A783_.wvu.Cols" localSheetId="15" hidden="1">'Attach 9'!#REF!</definedName>
    <definedName name="Z_82E8A0F5_0020_4355_95CF_28601763A783_.wvu.PrintArea" localSheetId="16" hidden="1">'Attach 10'!$A$1:$E$23</definedName>
    <definedName name="Z_82E8A0F5_0020_4355_95CF_28601763A783_.wvu.PrintArea" localSheetId="17" hidden="1">'Attach 11'!$A$1:$E$86</definedName>
    <definedName name="Z_82E8A0F5_0020_4355_95CF_28601763A783_.wvu.PrintArea" localSheetId="19" hidden="1">'Attach 13'!$A$1:$E$27</definedName>
    <definedName name="Z_82E8A0F5_0020_4355_95CF_28601763A783_.wvu.PrintArea" localSheetId="20" hidden="1">'Attach 14'!$A$1:$E$29</definedName>
    <definedName name="Z_82E8A0F5_0020_4355_95CF_28601763A783_.wvu.PrintArea" localSheetId="21" hidden="1">'Attach 14-IP'!$A$8:$I$225</definedName>
    <definedName name="Z_82E8A0F5_0020_4355_95CF_28601763A783_.wvu.PrintArea" localSheetId="22" hidden="1">'Attach 15'!$A$1:$E$91</definedName>
    <definedName name="Z_82E8A0F5_0020_4355_95CF_28601763A783_.wvu.PrintArea" localSheetId="23" hidden="1">'Attach 16'!$A$1:$L$93</definedName>
    <definedName name="Z_82E8A0F5_0020_4355_95CF_28601763A783_.wvu.PrintArea" localSheetId="24" hidden="1">'Attach 17'!$A$1:$E$33</definedName>
    <definedName name="Z_82E8A0F5_0020_4355_95CF_28601763A783_.wvu.PrintArea" localSheetId="25" hidden="1">'Attach 18'!$A$1:$E$24</definedName>
    <definedName name="Z_82E8A0F5_0020_4355_95CF_28601763A783_.wvu.PrintArea" localSheetId="27" hidden="1">'Attach 19'!$A$1:$E$31</definedName>
    <definedName name="Z_82E8A0F5_0020_4355_95CF_28601763A783_.wvu.PrintArea" localSheetId="4" hidden="1">'Attach 3(JV)'!$A$1:$E$28</definedName>
    <definedName name="Z_82E8A0F5_0020_4355_95CF_28601763A783_.wvu.PrintArea" localSheetId="6" hidden="1">'Attach 3(QR)'!$A$1:$E$28</definedName>
    <definedName name="Z_82E8A0F5_0020_4355_95CF_28601763A783_.wvu.PrintArea" localSheetId="8" hidden="1">'Attach 4'!$A$1:$G$25</definedName>
    <definedName name="Z_82E8A0F5_0020_4355_95CF_28601763A783_.wvu.PrintArea" localSheetId="9" hidden="1">'Attach 4 (A)'!$A$1:$E$27</definedName>
    <definedName name="Z_82E8A0F5_0020_4355_95CF_28601763A783_.wvu.PrintArea" localSheetId="10" hidden="1">'Attach 4 (B)'!$A$1:$E$26</definedName>
    <definedName name="Z_82E8A0F5_0020_4355_95CF_28601763A783_.wvu.PrintArea" localSheetId="11" hidden="1">'Attach 5'!$A$1:$E$34</definedName>
    <definedName name="Z_82E8A0F5_0020_4355_95CF_28601763A783_.wvu.PrintArea" localSheetId="13" hidden="1">'Attach 6'!$A$1:$E$28</definedName>
    <definedName name="Z_82E8A0F5_0020_4355_95CF_28601763A783_.wvu.PrintArea" localSheetId="14" hidden="1">'Attach 7'!$A$1:$E$28</definedName>
    <definedName name="Z_82E8A0F5_0020_4355_95CF_28601763A783_.wvu.PrintArea" localSheetId="15" hidden="1">'Attach 9'!$A$1:$D$52</definedName>
    <definedName name="Z_82E8A0F5_0020_4355_95CF_28601763A783_.wvu.PrintArea" localSheetId="28" hidden="1">'Bid Form 1st Envelope '!$A$1:$F$120</definedName>
    <definedName name="Z_82E8A0F5_0020_4355_95CF_28601763A783_.wvu.PrintTitles" localSheetId="15" hidden="1">'Attach 9'!$18:$18</definedName>
    <definedName name="Z_82E8A0F5_0020_4355_95CF_28601763A783_.wvu.Rows" localSheetId="22" hidden="1">'Attach 15'!$16:$16</definedName>
    <definedName name="Z_82E8A0F5_0020_4355_95CF_28601763A783_.wvu.Rows" localSheetId="24" hidden="1">'Attach 17'!$26:$26,'Attach 17'!$32:$209</definedName>
    <definedName name="Z_82E8A0F5_0020_4355_95CF_28601763A783_.wvu.Rows" localSheetId="27" hidden="1">'Attach 19'!$13:$13,'Attach 19'!$20:$28</definedName>
    <definedName name="Z_82E8A0F5_0020_4355_95CF_28601763A783_.wvu.Rows" localSheetId="11" hidden="1">'Attach 5'!$4:$4</definedName>
    <definedName name="Z_83E639F0_925C_438D_A777_FD99BFFD55B2_.wvu.Cols" localSheetId="18" hidden="1">'Attach 12'!$F:$F</definedName>
    <definedName name="Z_83E639F0_925C_438D_A777_FD99BFFD55B2_.wvu.Cols" localSheetId="3" hidden="1">'Names of Bidder'!$L:$L</definedName>
    <definedName name="Z_83E639F0_925C_438D_A777_FD99BFFD55B2_.wvu.PrintArea" localSheetId="18" hidden="1">'Attach 12'!$A$1:$E$38</definedName>
    <definedName name="Z_83E639F0_925C_438D_A777_FD99BFFD55B2_.wvu.PrintArea" localSheetId="3" hidden="1">'Names of Bidder'!$B$1:$G$38</definedName>
    <definedName name="Z_8A533148_D9C8_4792_A653_457C42E0B0D6_.wvu.Cols" localSheetId="2" hidden="1">'Name of Bidders'!$A:$A</definedName>
    <definedName name="Z_8A533148_D9C8_4792_A653_457C42E0B0D6_.wvu.PrintArea" localSheetId="2" hidden="1">'Name of Bidders'!$B$1:$E$29</definedName>
    <definedName name="Z_8E3ED18F_7B8F_4A1C_969D_A70DC3B696C3_.wvu.Cols" localSheetId="22" hidden="1">'Attach 15'!$H:$H</definedName>
    <definedName name="Z_8E3ED18F_7B8F_4A1C_969D_A70DC3B696C3_.wvu.Cols" localSheetId="11" hidden="1">'Attach 5'!$H:$H</definedName>
    <definedName name="Z_8E3ED18F_7B8F_4A1C_969D_A70DC3B696C3_.wvu.Cols" localSheetId="13" hidden="1">'Attach 6'!$H:$H</definedName>
    <definedName name="Z_8E3ED18F_7B8F_4A1C_969D_A70DC3B696C3_.wvu.PrintArea" localSheetId="16" hidden="1">'Attach 10'!$A$1:$E$23</definedName>
    <definedName name="Z_8E3ED18F_7B8F_4A1C_969D_A70DC3B696C3_.wvu.PrintArea" localSheetId="17" hidden="1">'Attach 11'!$A$1:$E$29</definedName>
    <definedName name="Z_8E3ED18F_7B8F_4A1C_969D_A70DC3B696C3_.wvu.PrintArea" localSheetId="19" hidden="1">'Attach 13'!$A$1:$E$27</definedName>
    <definedName name="Z_8E3ED18F_7B8F_4A1C_969D_A70DC3B696C3_.wvu.PrintArea" localSheetId="20" hidden="1">'Attach 14'!$A$1:$E$29</definedName>
    <definedName name="Z_8E3ED18F_7B8F_4A1C_969D_A70DC3B696C3_.wvu.PrintArea" localSheetId="21" hidden="1">'Attach 14-IP'!$A$8:$I$225</definedName>
    <definedName name="Z_8E3ED18F_7B8F_4A1C_969D_A70DC3B696C3_.wvu.PrintArea" localSheetId="22" hidden="1">'Attach 15'!$A$1:$E$91</definedName>
    <definedName name="Z_8E3ED18F_7B8F_4A1C_969D_A70DC3B696C3_.wvu.PrintArea" localSheetId="23" hidden="1">'Attach 16'!$A$1:$L$93</definedName>
    <definedName name="Z_8E3ED18F_7B8F_4A1C_969D_A70DC3B696C3_.wvu.PrintArea" localSheetId="24" hidden="1">'Attach 17'!$A$1:$E$33</definedName>
    <definedName name="Z_8E3ED18F_7B8F_4A1C_969D_A70DC3B696C3_.wvu.PrintArea" localSheetId="25" hidden="1">'Attach 18'!$A$1:$E$24</definedName>
    <definedName name="Z_8E3ED18F_7B8F_4A1C_969D_A70DC3B696C3_.wvu.PrintArea" localSheetId="27" hidden="1">'Attach 19'!$A$1:$E$31</definedName>
    <definedName name="Z_8E3ED18F_7B8F_4A1C_969D_A70DC3B696C3_.wvu.PrintArea" localSheetId="4" hidden="1">'Attach 3(JV)'!$A$1:$E$28</definedName>
    <definedName name="Z_8E3ED18F_7B8F_4A1C_969D_A70DC3B696C3_.wvu.PrintArea" localSheetId="6" hidden="1">'Attach 3(QR)'!$A$1:$E$28</definedName>
    <definedName name="Z_8E3ED18F_7B8F_4A1C_969D_A70DC3B696C3_.wvu.PrintArea" localSheetId="8" hidden="1">'Attach 4'!$A$1:$G$25</definedName>
    <definedName name="Z_8E3ED18F_7B8F_4A1C_969D_A70DC3B696C3_.wvu.PrintArea" localSheetId="9" hidden="1">'Attach 4 (A)'!$A$1:$E$27</definedName>
    <definedName name="Z_8E3ED18F_7B8F_4A1C_969D_A70DC3B696C3_.wvu.PrintArea" localSheetId="10" hidden="1">'Attach 4 (B)'!$A$1:$E$26</definedName>
    <definedName name="Z_8E3ED18F_7B8F_4A1C_969D_A70DC3B696C3_.wvu.PrintArea" localSheetId="11" hidden="1">'Attach 5'!$A$1:$E$34</definedName>
    <definedName name="Z_8E3ED18F_7B8F_4A1C_969D_A70DC3B696C3_.wvu.PrintArea" localSheetId="13" hidden="1">'Attach 6'!$A$1:$E$28</definedName>
    <definedName name="Z_8E3ED18F_7B8F_4A1C_969D_A70DC3B696C3_.wvu.PrintArea" localSheetId="14" hidden="1">'Attach 7'!$A$1:$E$28</definedName>
    <definedName name="Z_8E3ED18F_7B8F_4A1C_969D_A70DC3B696C3_.wvu.PrintArea" localSheetId="15" hidden="1">'Attach 9'!$A$1:$D$53</definedName>
    <definedName name="Z_8E3ED18F_7B8F_4A1C_969D_A70DC3B696C3_.wvu.PrintArea" localSheetId="28" hidden="1">'Bid Form 1st Envelope '!$A$1:$F$120</definedName>
    <definedName name="Z_8E3ED18F_7B8F_4A1C_969D_A70DC3B696C3_.wvu.PrintTitles" localSheetId="15" hidden="1">'Attach 9'!$18:$18</definedName>
    <definedName name="Z_8E3ED18F_7B8F_4A1C_969D_A70DC3B696C3_.wvu.Rows" localSheetId="22" hidden="1">'Attach 15'!$16:$16</definedName>
    <definedName name="Z_8E3ED18F_7B8F_4A1C_969D_A70DC3B696C3_.wvu.Rows" localSheetId="24" hidden="1">'Attach 17'!$26:$26,'Attach 17'!$32:$209</definedName>
    <definedName name="Z_8E3ED18F_7B8F_4A1C_969D_A70DC3B696C3_.wvu.Rows" localSheetId="27" hidden="1">'Attach 19'!$13:$13,'Attach 19'!$20:$28</definedName>
    <definedName name="Z_8E3ED18F_7B8F_4A1C_969D_A70DC3B696C3_.wvu.Rows" localSheetId="11" hidden="1">'Attach 5'!$4:$4</definedName>
    <definedName name="Z_8E7B022F_1113_4BA2_B2BA_8EDBE02A2557_.wvu.PrintArea" localSheetId="16" hidden="1">'Attach 10'!$A$1:$E$23</definedName>
    <definedName name="Z_8E7B022F_1113_4BA2_B2BA_8EDBE02A2557_.wvu.PrintArea" localSheetId="17" hidden="1">'Attach 11'!$A$1:$E$85</definedName>
    <definedName name="Z_8E7B022F_1113_4BA2_B2BA_8EDBE02A2557_.wvu.PrintArea" localSheetId="18" hidden="1">'Attach 12'!$A$1:$E$38</definedName>
    <definedName name="Z_8E7B022F_1113_4BA2_B2BA_8EDBE02A2557_.wvu.PrintArea" localSheetId="19" hidden="1">'Attach 13'!$A$1:$E$29</definedName>
    <definedName name="Z_8E7B022F_1113_4BA2_B2BA_8EDBE02A2557_.wvu.PrintArea" localSheetId="20" hidden="1">'Attach 14'!$A$1:$E$29</definedName>
    <definedName name="Z_8E7B022F_1113_4BA2_B2BA_8EDBE02A2557_.wvu.PrintArea" localSheetId="22" hidden="1">'Attach 15'!$A$1:$E$92</definedName>
    <definedName name="Z_8E7B022F_1113_4BA2_B2BA_8EDBE02A2557_.wvu.PrintArea" localSheetId="23" hidden="1">'Attach 16'!$A$1:$L$93</definedName>
    <definedName name="Z_8E7B022F_1113_4BA2_B2BA_8EDBE02A2557_.wvu.PrintArea" localSheetId="25" hidden="1">'Attach 18'!$A$1:$E$24</definedName>
    <definedName name="Z_8E7B022F_1113_4BA2_B2BA_8EDBE02A2557_.wvu.PrintArea" localSheetId="27" hidden="1">'Attach 19'!$A$1:$E$35</definedName>
    <definedName name="Z_8E7B022F_1113_4BA2_B2BA_8EDBE02A2557_.wvu.PrintArea" localSheetId="4" hidden="1">'Attach 3(JV)'!$A$1:$E$28</definedName>
    <definedName name="Z_8E7B022F_1113_4BA2_B2BA_8EDBE02A2557_.wvu.PrintArea" localSheetId="6" hidden="1">'Attach 3(QR)'!$A$1:$E$28</definedName>
    <definedName name="Z_8E7B022F_1113_4BA2_B2BA_8EDBE02A2557_.wvu.PrintArea" localSheetId="8" hidden="1">'Attach 4'!$A$1:$E$25</definedName>
    <definedName name="Z_8E7B022F_1113_4BA2_B2BA_8EDBE02A2557_.wvu.PrintArea" localSheetId="9" hidden="1">'Attach 4 (A)'!$A$1:$E$27</definedName>
    <definedName name="Z_8E7B022F_1113_4BA2_B2BA_8EDBE02A2557_.wvu.PrintArea" localSheetId="10" hidden="1">'Attach 4 (B)'!$A$1:$E$26</definedName>
    <definedName name="Z_8E7B022F_1113_4BA2_B2BA_8EDBE02A2557_.wvu.PrintArea" localSheetId="11" hidden="1">'Attach 5'!$A$1:$E$109</definedName>
    <definedName name="Z_8E7B022F_1113_4BA2_B2BA_8EDBE02A2557_.wvu.PrintArea" localSheetId="12" hidden="1">'Attach 5A'!$A$1:$E$73</definedName>
    <definedName name="Z_8E7B022F_1113_4BA2_B2BA_8EDBE02A2557_.wvu.PrintArea" localSheetId="13" hidden="1">'Attach 6'!$A$1:$E$51</definedName>
    <definedName name="Z_8E7B022F_1113_4BA2_B2BA_8EDBE02A2557_.wvu.PrintArea" localSheetId="14" hidden="1">'Attach 7'!$A$1:$E$28</definedName>
    <definedName name="Z_8E7B022F_1113_4BA2_B2BA_8EDBE02A2557_.wvu.PrintArea" localSheetId="15" hidden="1">'Attach 9'!$A$1:$D$59</definedName>
    <definedName name="Z_8E7B022F_1113_4BA2_B2BA_8EDBE02A2557_.wvu.PrintArea" localSheetId="28" hidden="1">'Bid Form 1st Envelope '!$A$1:$F$120</definedName>
    <definedName name="Z_8E7B022F_1113_4BA2_B2BA_8EDBE02A2557_.wvu.PrintTitles" localSheetId="18" hidden="1">'Attach 12'!#REF!</definedName>
    <definedName name="Z_8E7B022F_1113_4BA2_B2BA_8EDBE02A2557_.wvu.PrintTitles" localSheetId="15" hidden="1">'Attach 9'!$18:$18</definedName>
    <definedName name="Z_8FC0B3D6_A78E_4DDC_99E8_A5E9B8E73FA3_.wvu.Cols" localSheetId="26" hidden="1">'Attach 18 SP'!$J:$P</definedName>
    <definedName name="Z_8FC0B3D6_A78E_4DDC_99E8_A5E9B8E73FA3_.wvu.PrintArea" localSheetId="26" hidden="1">'Attach 18 SP'!$A$8:$I$157</definedName>
    <definedName name="Z_8FC0B3D6_A78E_4DDC_99E8_A5E9B8E73FA3_.wvu.Rows" localSheetId="26" hidden="1">'Attach 18 SP'!#REF!,'Attach 18 SP'!#REF!,'Attach 18 SP'!#REF!,'Attach 18 SP'!#REF!,'Attach 18 SP'!#REF!,'Attach 18 SP'!$149:$153</definedName>
    <definedName name="Z_91F0A354_BED8_4256_9A56_8B391088A09C_.wvu.Cols" localSheetId="18" hidden="1">'Attach 12'!$F:$H</definedName>
    <definedName name="Z_91F0A354_BED8_4256_9A56_8B391088A09C_.wvu.Cols" localSheetId="22" hidden="1">'Attach 15'!$H:$H,'Attach 15'!$L:$N</definedName>
    <definedName name="Z_91F0A354_BED8_4256_9A56_8B391088A09C_.wvu.Cols" localSheetId="26" hidden="1">'Attach 18 SP'!$J:$P</definedName>
    <definedName name="Z_91F0A354_BED8_4256_9A56_8B391088A09C_.wvu.Cols" localSheetId="4" hidden="1">'Attach 3(JV)'!$G:$H</definedName>
    <definedName name="Z_91F0A354_BED8_4256_9A56_8B391088A09C_.wvu.Cols" localSheetId="8" hidden="1">'Attach 4'!$H:$O</definedName>
    <definedName name="Z_91F0A354_BED8_4256_9A56_8B391088A09C_.wvu.Cols" localSheetId="11" hidden="1">'Attach 5'!$H:$H</definedName>
    <definedName name="Z_91F0A354_BED8_4256_9A56_8B391088A09C_.wvu.Cols" localSheetId="12" hidden="1">'Attach 5A'!$H:$H</definedName>
    <definedName name="Z_91F0A354_BED8_4256_9A56_8B391088A09C_.wvu.Cols" localSheetId="13" hidden="1">'Attach 6'!$H:$H</definedName>
    <definedName name="Z_91F0A354_BED8_4256_9A56_8B391088A09C_.wvu.Cols" localSheetId="7" hidden="1">'Attach-3 (QR)'!$J:$AB</definedName>
    <definedName name="Z_91F0A354_BED8_4256_9A56_8B391088A09C_.wvu.Cols" localSheetId="5" hidden="1">'Attach-3 (QR)_old'!$J:$AB</definedName>
    <definedName name="Z_91F0A354_BED8_4256_9A56_8B391088A09C_.wvu.Cols" localSheetId="28" hidden="1">'Bid Form 1st Envelope '!$K:$K</definedName>
    <definedName name="Z_91F0A354_BED8_4256_9A56_8B391088A09C_.wvu.Cols" localSheetId="2" hidden="1">'Name of Bidders'!$A:$A,'Name of Bidders'!$H:$J</definedName>
    <definedName name="Z_91F0A354_BED8_4256_9A56_8B391088A09C_.wvu.Cols" localSheetId="3" hidden="1">'Names of Bidder'!$H:$M,'Names of Bidder'!$AA:$AB</definedName>
    <definedName name="Z_91F0A354_BED8_4256_9A56_8B391088A09C_.wvu.FilterData" localSheetId="3" hidden="1">'Names of Bidder'!$B$6:$G$19</definedName>
    <definedName name="Z_91F0A354_BED8_4256_9A56_8B391088A09C_.wvu.PrintArea" localSheetId="16" hidden="1">'Attach 10'!$A$1:$F$18</definedName>
    <definedName name="Z_91F0A354_BED8_4256_9A56_8B391088A09C_.wvu.PrintArea" localSheetId="17" hidden="1">'Attach 11'!$A$1:$E$86</definedName>
    <definedName name="Z_91F0A354_BED8_4256_9A56_8B391088A09C_.wvu.PrintArea" localSheetId="18" hidden="1">'Attach 12'!$A$1:$E$38</definedName>
    <definedName name="Z_91F0A354_BED8_4256_9A56_8B391088A09C_.wvu.PrintArea" localSheetId="19" hidden="1">'Attach 13'!$A$1:$E$26</definedName>
    <definedName name="Z_91F0A354_BED8_4256_9A56_8B391088A09C_.wvu.PrintArea" localSheetId="20" hidden="1">'Attach 14'!$A$1:$E$26</definedName>
    <definedName name="Z_91F0A354_BED8_4256_9A56_8B391088A09C_.wvu.PrintArea" localSheetId="21" hidden="1">'Attach 14-IP'!$A$8:$I$225</definedName>
    <definedName name="Z_91F0A354_BED8_4256_9A56_8B391088A09C_.wvu.PrintArea" localSheetId="22" hidden="1">'Attach 15'!$A$1:$E$91</definedName>
    <definedName name="Z_91F0A354_BED8_4256_9A56_8B391088A09C_.wvu.PrintArea" localSheetId="23" hidden="1">'Attach 16'!$A$1:$L$93</definedName>
    <definedName name="Z_91F0A354_BED8_4256_9A56_8B391088A09C_.wvu.PrintArea" localSheetId="24" hidden="1">'Attach 17'!$A$1:$E$33</definedName>
    <definedName name="Z_91F0A354_BED8_4256_9A56_8B391088A09C_.wvu.PrintArea" localSheetId="25" hidden="1">'Attach 18'!$A$1:$E$21</definedName>
    <definedName name="Z_91F0A354_BED8_4256_9A56_8B391088A09C_.wvu.PrintArea" localSheetId="26" hidden="1">'Attach 18 SP'!$A$7:$I$157</definedName>
    <definedName name="Z_91F0A354_BED8_4256_9A56_8B391088A09C_.wvu.PrintArea" localSheetId="27" hidden="1">'Attach 19'!$A$1:$E$31</definedName>
    <definedName name="Z_91F0A354_BED8_4256_9A56_8B391088A09C_.wvu.PrintArea" localSheetId="4" hidden="1">'Attach 3(JV)'!$A$1:$E$26</definedName>
    <definedName name="Z_91F0A354_BED8_4256_9A56_8B391088A09C_.wvu.PrintArea" localSheetId="6" hidden="1">'Attach 3(QR)'!$A$1:$E$23</definedName>
    <definedName name="Z_91F0A354_BED8_4256_9A56_8B391088A09C_.wvu.PrintArea" localSheetId="8" hidden="1">'Attach 4'!$A$1:$G$22</definedName>
    <definedName name="Z_91F0A354_BED8_4256_9A56_8B391088A09C_.wvu.PrintArea" localSheetId="9" hidden="1">'Attach 4 (A)'!$A$1:$E$27</definedName>
    <definedName name="Z_91F0A354_BED8_4256_9A56_8B391088A09C_.wvu.PrintArea" localSheetId="10" hidden="1">'Attach 4 (B)'!$A$1:$E$26</definedName>
    <definedName name="Z_91F0A354_BED8_4256_9A56_8B391088A09C_.wvu.PrintArea" localSheetId="11" hidden="1">'Attach 5'!$A$1:$E$35</definedName>
    <definedName name="Z_91F0A354_BED8_4256_9A56_8B391088A09C_.wvu.PrintArea" localSheetId="12" hidden="1">'Attach 5A'!$A$1:$E$73</definedName>
    <definedName name="Z_91F0A354_BED8_4256_9A56_8B391088A09C_.wvu.PrintArea" localSheetId="13" hidden="1">'Attach 6'!$A$1:$E$28</definedName>
    <definedName name="Z_91F0A354_BED8_4256_9A56_8B391088A09C_.wvu.PrintArea" localSheetId="14" hidden="1">'Attach 7'!$A$1:$E$24</definedName>
    <definedName name="Z_91F0A354_BED8_4256_9A56_8B391088A09C_.wvu.PrintArea" localSheetId="15" hidden="1">'Attach 9'!$A$1:$H$52</definedName>
    <definedName name="Z_91F0A354_BED8_4256_9A56_8B391088A09C_.wvu.PrintArea" localSheetId="7" hidden="1">'Attach-3 (QR)'!$A$1:$I$257</definedName>
    <definedName name="Z_91F0A354_BED8_4256_9A56_8B391088A09C_.wvu.PrintArea" localSheetId="5" hidden="1">'Attach-3 (QR)_old'!$A$1:$J$407</definedName>
    <definedName name="Z_91F0A354_BED8_4256_9A56_8B391088A09C_.wvu.PrintArea" localSheetId="28" hidden="1">'Bid Form 1st Envelope '!$A$1:$F$119</definedName>
    <definedName name="Z_91F0A354_BED8_4256_9A56_8B391088A09C_.wvu.PrintArea" localSheetId="1" hidden="1">Cover!$A$1:$F$29</definedName>
    <definedName name="Z_91F0A354_BED8_4256_9A56_8B391088A09C_.wvu.PrintArea" localSheetId="2" hidden="1">'Name of Bidders'!$B$1:$D$31</definedName>
    <definedName name="Z_91F0A354_BED8_4256_9A56_8B391088A09C_.wvu.PrintArea" localSheetId="3" hidden="1">'Names of Bidder'!$B$1:$G$38</definedName>
    <definedName name="Z_91F0A354_BED8_4256_9A56_8B391088A09C_.wvu.PrintTitles" localSheetId="15" hidden="1">'Attach 9'!$18:$18</definedName>
    <definedName name="Z_91F0A354_BED8_4256_9A56_8B391088A09C_.wvu.Rows" localSheetId="18" hidden="1">'Attach 12'!$4:$4,'Attach 12'!$18:$34</definedName>
    <definedName name="Z_91F0A354_BED8_4256_9A56_8B391088A09C_.wvu.Rows" localSheetId="22" hidden="1">'Attach 15'!$16:$16,'Attach 15'!$21:$21</definedName>
    <definedName name="Z_91F0A354_BED8_4256_9A56_8B391088A09C_.wvu.Rows" localSheetId="24" hidden="1">'Attach 17'!$26:$26,'Attach 17'!$32:$209</definedName>
    <definedName name="Z_91F0A354_BED8_4256_9A56_8B391088A09C_.wvu.Rows" localSheetId="26" hidden="1">'Attach 18 SP'!$149:$153</definedName>
    <definedName name="Z_91F0A354_BED8_4256_9A56_8B391088A09C_.wvu.Rows" localSheetId="27" hidden="1">'Attach 19'!$13:$13,'Attach 19'!$20:$28</definedName>
    <definedName name="Z_91F0A354_BED8_4256_9A56_8B391088A09C_.wvu.Rows" localSheetId="4" hidden="1">'Attach 3(JV)'!$27:$29</definedName>
    <definedName name="Z_91F0A354_BED8_4256_9A56_8B391088A09C_.wvu.Rows" localSheetId="8" hidden="1">'Attach 4'!$26:$26</definedName>
    <definedName name="Z_91F0A354_BED8_4256_9A56_8B391088A09C_.wvu.Rows" localSheetId="11" hidden="1">'Attach 5'!$4:$4,'Attach 5'!$25:$30</definedName>
    <definedName name="Z_91F0A354_BED8_4256_9A56_8B391088A09C_.wvu.Rows" localSheetId="12" hidden="1">'Attach 5A'!$25:$30</definedName>
    <definedName name="Z_91F0A354_BED8_4256_9A56_8B391088A09C_.wvu.Rows" localSheetId="15" hidden="1">'Attach 9'!$23:$31,'Attach 9'!$35:$44</definedName>
    <definedName name="Z_91F0A354_BED8_4256_9A56_8B391088A09C_.wvu.Rows" localSheetId="7" hidden="1">'Attach-3 (QR)'!$19:$23,'Attach-3 (QR)'!$25:$25,'Attach-3 (QR)'!$34:$34,'Attach-3 (QR)'!$89:$89,'Attach-3 (QR)'!$115:$115</definedName>
    <definedName name="Z_91F0A354_BED8_4256_9A56_8B391088A09C_.wvu.Rows" localSheetId="5" hidden="1">'Attach-3 (QR)_old'!$19:$23,'Attach-3 (QR)_old'!$25:$25,'Attach-3 (QR)_old'!$34:$34,'Attach-3 (QR)_old'!$91:$91,'Attach-3 (QR)_old'!$117:$117,'Attach-3 (QR)_old'!$204:$204,'Attach-3 (QR)_old'!$235:$235,'Attach-3 (QR)_old'!$260:$386</definedName>
    <definedName name="Z_91F0A354_BED8_4256_9A56_8B391088A09C_.wvu.Rows" localSheetId="28" hidden="1">'Bid Form 1st Envelope '!$25:$26,'Bid Form 1st Envelope '!$28:$29,'Bid Form 1st Envelope '!$77:$77,'Bid Form 1st Envelope '!$103:$103,'Bid Form 1st Envelope '!$106:$107</definedName>
    <definedName name="Z_91F0A354_BED8_4256_9A56_8B391088A09C_.wvu.Rows" localSheetId="1" hidden="1">Cover!$10:$10</definedName>
    <definedName name="Z_91F0A354_BED8_4256_9A56_8B391088A09C_.wvu.Rows" localSheetId="2" hidden="1">'Name of Bidders'!$3:$3,'Name of Bidders'!$9:$9</definedName>
    <definedName name="Z_91F0A354_BED8_4256_9A56_8B391088A09C_.wvu.Rows" localSheetId="3" hidden="1">'Names of Bidder'!$6:$7,'Names of Bidder'!$23:$26,'Names of Bidder'!$28:$31</definedName>
    <definedName name="Z_96F579F8_6FBC_4D6C_A8FF_6E5F0425C1EB_.wvu.Cols" localSheetId="2" hidden="1">'Name of Bidders'!$A:$A,'Name of Bidders'!$H:$I</definedName>
    <definedName name="Z_96F579F8_6FBC_4D6C_A8FF_6E5F0425C1EB_.wvu.PrintArea" localSheetId="2" hidden="1">'Name of Bidders'!$B$1:$D$31</definedName>
    <definedName name="Z_96F579F8_6FBC_4D6C_A8FF_6E5F0425C1EB_.wvu.Rows" localSheetId="2" hidden="1">'Name of Bidders'!$3:$3</definedName>
    <definedName name="Z_97C0FC0E_800C_45C9_895E_E91A3F1ADBA4_.wvu.Cols" localSheetId="22" hidden="1">'Attach 15'!$H:$H</definedName>
    <definedName name="Z_97C0FC0E_800C_45C9_895E_E91A3F1ADBA4_.wvu.Cols" localSheetId="11" hidden="1">'Attach 5'!$H:$H</definedName>
    <definedName name="Z_97C0FC0E_800C_45C9_895E_E91A3F1ADBA4_.wvu.Cols" localSheetId="13" hidden="1">'Attach 6'!$H:$H</definedName>
    <definedName name="Z_97C0FC0E_800C_45C9_895E_E91A3F1ADBA4_.wvu.PrintArea" localSheetId="16" hidden="1">'Attach 10'!$A$1:$E$23</definedName>
    <definedName name="Z_97C0FC0E_800C_45C9_895E_E91A3F1ADBA4_.wvu.PrintArea" localSheetId="17" hidden="1">'Attach 11'!$A$1:$E$29</definedName>
    <definedName name="Z_97C0FC0E_800C_45C9_895E_E91A3F1ADBA4_.wvu.PrintArea" localSheetId="19" hidden="1">'Attach 13'!$A$1:$E$27</definedName>
    <definedName name="Z_97C0FC0E_800C_45C9_895E_E91A3F1ADBA4_.wvu.PrintArea" localSheetId="20" hidden="1">'Attach 14'!$A$1:$E$29</definedName>
    <definedName name="Z_97C0FC0E_800C_45C9_895E_E91A3F1ADBA4_.wvu.PrintArea" localSheetId="21" hidden="1">'Attach 14-IP'!$A$8:$I$225</definedName>
    <definedName name="Z_97C0FC0E_800C_45C9_895E_E91A3F1ADBA4_.wvu.PrintArea" localSheetId="22" hidden="1">'Attach 15'!$A$1:$E$91</definedName>
    <definedName name="Z_97C0FC0E_800C_45C9_895E_E91A3F1ADBA4_.wvu.PrintArea" localSheetId="23" hidden="1">'Attach 16'!$A$1:$L$93</definedName>
    <definedName name="Z_97C0FC0E_800C_45C9_895E_E91A3F1ADBA4_.wvu.PrintArea" localSheetId="24" hidden="1">'Attach 17'!$A$1:$E$33</definedName>
    <definedName name="Z_97C0FC0E_800C_45C9_895E_E91A3F1ADBA4_.wvu.PrintArea" localSheetId="25" hidden="1">'Attach 18'!$A$1:$E$24</definedName>
    <definedName name="Z_97C0FC0E_800C_45C9_895E_E91A3F1ADBA4_.wvu.PrintArea" localSheetId="27" hidden="1">'Attach 19'!$A$1:$E$31</definedName>
    <definedName name="Z_97C0FC0E_800C_45C9_895E_E91A3F1ADBA4_.wvu.PrintArea" localSheetId="4" hidden="1">'Attach 3(JV)'!$A$1:$E$28</definedName>
    <definedName name="Z_97C0FC0E_800C_45C9_895E_E91A3F1ADBA4_.wvu.PrintArea" localSheetId="6" hidden="1">'Attach 3(QR)'!$A$1:$E$28</definedName>
    <definedName name="Z_97C0FC0E_800C_45C9_895E_E91A3F1ADBA4_.wvu.PrintArea" localSheetId="8" hidden="1">'Attach 4'!$A$1:$G$25</definedName>
    <definedName name="Z_97C0FC0E_800C_45C9_895E_E91A3F1ADBA4_.wvu.PrintArea" localSheetId="9" hidden="1">'Attach 4 (A)'!$A$1:$E$27</definedName>
    <definedName name="Z_97C0FC0E_800C_45C9_895E_E91A3F1ADBA4_.wvu.PrintArea" localSheetId="10" hidden="1">'Attach 4 (B)'!$A$1:$E$26</definedName>
    <definedName name="Z_97C0FC0E_800C_45C9_895E_E91A3F1ADBA4_.wvu.PrintArea" localSheetId="11" hidden="1">'Attach 5'!$A$1:$E$34</definedName>
    <definedName name="Z_97C0FC0E_800C_45C9_895E_E91A3F1ADBA4_.wvu.PrintArea" localSheetId="13" hidden="1">'Attach 6'!$A$1:$E$28</definedName>
    <definedName name="Z_97C0FC0E_800C_45C9_895E_E91A3F1ADBA4_.wvu.PrintArea" localSheetId="14" hidden="1">'Attach 7'!$A$1:$E$28</definedName>
    <definedName name="Z_97C0FC0E_800C_45C9_895E_E91A3F1ADBA4_.wvu.PrintArea" localSheetId="15" hidden="1">'Attach 9'!$A$1:$D$53</definedName>
    <definedName name="Z_97C0FC0E_800C_45C9_895E_E91A3F1ADBA4_.wvu.PrintArea" localSheetId="28" hidden="1">'Bid Form 1st Envelope '!$A$1:$F$120</definedName>
    <definedName name="Z_97C0FC0E_800C_45C9_895E_E91A3F1ADBA4_.wvu.PrintTitles" localSheetId="15" hidden="1">'Attach 9'!$18:$18</definedName>
    <definedName name="Z_97C0FC0E_800C_45C9_895E_E91A3F1ADBA4_.wvu.Rows" localSheetId="22" hidden="1">'Attach 15'!$16:$16</definedName>
    <definedName name="Z_97C0FC0E_800C_45C9_895E_E91A3F1ADBA4_.wvu.Rows" localSheetId="24" hidden="1">'Attach 17'!$26:$26,'Attach 17'!$32:$209</definedName>
    <definedName name="Z_97C0FC0E_800C_45C9_895E_E91A3F1ADBA4_.wvu.Rows" localSheetId="27" hidden="1">'Attach 19'!$13:$13,'Attach 19'!$20:$28</definedName>
    <definedName name="Z_97C0FC0E_800C_45C9_895E_E91A3F1ADBA4_.wvu.Rows" localSheetId="11" hidden="1">'Attach 5'!$4:$4</definedName>
    <definedName name="Z_9F8CD454_46B1_47B9_9F5F_73ED69AC40D4_.wvu.Cols" localSheetId="7" hidden="1">'Attach-3 (QR)'!$M:$O</definedName>
    <definedName name="Z_9F8CD454_46B1_47B9_9F5F_73ED69AC40D4_.wvu.Cols" localSheetId="5" hidden="1">'Attach-3 (QR)_old'!$M:$O</definedName>
    <definedName name="Z_9F8CD454_46B1_47B9_9F5F_73ED69AC40D4_.wvu.PrintArea" localSheetId="7" hidden="1">'Attach-3 (QR)'!$A$1:$H$257</definedName>
    <definedName name="Z_9F8CD454_46B1_47B9_9F5F_73ED69AC40D4_.wvu.PrintArea" localSheetId="5" hidden="1">'Attach-3 (QR)_old'!$A$1:$H$407</definedName>
    <definedName name="Z_9F8CD454_46B1_47B9_9F5F_73ED69AC40D4_.wvu.Rows" localSheetId="7" hidden="1">'Attach-3 (QR)'!#REF!,'Attach-3 (QR)'!$70:$178,'Attach-3 (QR)'!#REF!,'Attach-3 (QR)'!#REF!,'Attach-3 (QR)'!#REF!,'Attach-3 (QR)'!#REF!,'Attach-3 (QR)'!#REF!,'Attach-3 (QR)'!#REF!,'Attach-3 (QR)'!#REF!</definedName>
    <definedName name="Z_9F8CD454_46B1_47B9_9F5F_73ED69AC40D4_.wvu.Rows" localSheetId="5" hidden="1">'Attach-3 (QR)_old'!#REF!,'Attach-3 (QR)_old'!$144:$178,'Attach-3 (QR)_old'!#REF!,'Attach-3 (QR)_old'!#REF!,'Attach-3 (QR)_old'!#REF!,'Attach-3 (QR)_old'!#REF!,'Attach-3 (QR)_old'!$273:$275,'Attach-3 (QR)_old'!$297:$328,'Attach-3 (QR)_old'!$334:$348</definedName>
    <definedName name="Z_A317F5C2_E44F_4A46_8833_2AE6CAE06F6E_.wvu.Cols" localSheetId="7" hidden="1">'Attach-3 (QR)'!$M:$O</definedName>
    <definedName name="Z_A317F5C2_E44F_4A46_8833_2AE6CAE06F6E_.wvu.Cols" localSheetId="5" hidden="1">'Attach-3 (QR)_old'!$M:$O</definedName>
    <definedName name="Z_A317F5C2_E44F_4A46_8833_2AE6CAE06F6E_.wvu.PrintArea" localSheetId="7" hidden="1">'Attach-3 (QR)'!$A$1:$H$257</definedName>
    <definedName name="Z_A317F5C2_E44F_4A46_8833_2AE6CAE06F6E_.wvu.PrintArea" localSheetId="5" hidden="1">'Attach-3 (QR)_old'!$A$1:$H$407</definedName>
    <definedName name="Z_A317F5C2_E44F_4A46_8833_2AE6CAE06F6E_.wvu.Rows" localSheetId="7" hidden="1">'Attach-3 (QR)'!#REF!,'Attach-3 (QR)'!#REF!,'Attach-3 (QR)'!#REF!,'Attach-3 (QR)'!#REF!</definedName>
    <definedName name="Z_A317F5C2_E44F_4A46_8833_2AE6CAE06F6E_.wvu.Rows" localSheetId="5" hidden="1">'Attach-3 (QR)_old'!#REF!,'Attach-3 (QR)_old'!#REF!,'Attach-3 (QR)_old'!#REF!,'Attach-3 (QR)_old'!$273:$275</definedName>
    <definedName name="Z_A3F641DF_CF1D_48E3_AFDC_E52726A449CB_.wvu.PrintArea" localSheetId="16" hidden="1">'Attach 10'!$A$1:$E$24</definedName>
    <definedName name="Z_A3F641DF_CF1D_48E3_AFDC_E52726A449CB_.wvu.PrintArea" localSheetId="17" hidden="1">'Attach 11'!$A$1:$E$85</definedName>
    <definedName name="Z_A3F641DF_CF1D_48E3_AFDC_E52726A449CB_.wvu.PrintArea" localSheetId="18" hidden="1">'Attach 12'!$A$1:$E$38</definedName>
    <definedName name="Z_A3F641DF_CF1D_48E3_AFDC_E52726A449CB_.wvu.PrintArea" localSheetId="19" hidden="1">'Attach 13'!$A$1:$E$30</definedName>
    <definedName name="Z_A3F641DF_CF1D_48E3_AFDC_E52726A449CB_.wvu.PrintArea" localSheetId="20" hidden="1">'Attach 14'!$A$1:$E$30</definedName>
    <definedName name="Z_A3F641DF_CF1D_48E3_AFDC_E52726A449CB_.wvu.PrintArea" localSheetId="22" hidden="1">'Attach 15'!$A$1:$E$93</definedName>
    <definedName name="Z_A3F641DF_CF1D_48E3_AFDC_E52726A449CB_.wvu.PrintArea" localSheetId="23" hidden="1">'Attach 16'!$A$1:$L$93</definedName>
    <definedName name="Z_A3F641DF_CF1D_48E3_AFDC_E52726A449CB_.wvu.PrintArea" localSheetId="25" hidden="1">'Attach 18'!$A$1:$E$25</definedName>
    <definedName name="Z_A3F641DF_CF1D_48E3_AFDC_E52726A449CB_.wvu.PrintArea" localSheetId="27" hidden="1">'Attach 19'!$A$1:$E$35</definedName>
    <definedName name="Z_A3F641DF_CF1D_48E3_AFDC_E52726A449CB_.wvu.PrintArea" localSheetId="4" hidden="1">'Attach 3(JV)'!$A$1:$E$28</definedName>
    <definedName name="Z_A3F641DF_CF1D_48E3_AFDC_E52726A449CB_.wvu.PrintArea" localSheetId="6" hidden="1">'Attach 3(QR)'!$A$1:$E$28</definedName>
    <definedName name="Z_A3F641DF_CF1D_48E3_AFDC_E52726A449CB_.wvu.PrintArea" localSheetId="8" hidden="1">'Attach 4'!$A$1:$E$24</definedName>
    <definedName name="Z_A3F641DF_CF1D_48E3_AFDC_E52726A449CB_.wvu.PrintArea" localSheetId="9" hidden="1">'Attach 4 (A)'!$A$1:$E$27</definedName>
    <definedName name="Z_A3F641DF_CF1D_48E3_AFDC_E52726A449CB_.wvu.PrintArea" localSheetId="10" hidden="1">'Attach 4 (B)'!$A$1:$E$26</definedName>
    <definedName name="Z_A3F641DF_CF1D_48E3_AFDC_E52726A449CB_.wvu.PrintArea" localSheetId="11" hidden="1">'Attach 5'!$A$1:$E$34</definedName>
    <definedName name="Z_A3F641DF_CF1D_48E3_AFDC_E52726A449CB_.wvu.PrintArea" localSheetId="12" hidden="1">'Attach 5A'!$A$1:$E$34</definedName>
    <definedName name="Z_A3F641DF_CF1D_48E3_AFDC_E52726A449CB_.wvu.PrintArea" localSheetId="13" hidden="1">'Attach 6'!$A$1:$E$52</definedName>
    <definedName name="Z_A3F641DF_CF1D_48E3_AFDC_E52726A449CB_.wvu.PrintArea" localSheetId="14" hidden="1">'Attach 7'!$A$1:$E$28</definedName>
    <definedName name="Z_A3F641DF_CF1D_48E3_AFDC_E52726A449CB_.wvu.PrintArea" localSheetId="15" hidden="1">'Attach 9'!$A$1:$D$59</definedName>
    <definedName name="Z_A3F641DF_CF1D_48E3_AFDC_E52726A449CB_.wvu.PrintArea" localSheetId="28" hidden="1">'Bid Form 1st Envelope '!$A$1:$F$120</definedName>
    <definedName name="Z_A3F641DF_CF1D_48E3_AFDC_E52726A449CB_.wvu.PrintTitles" localSheetId="18" hidden="1">'Attach 12'!#REF!</definedName>
    <definedName name="Z_A3F641DF_CF1D_48E3_AFDC_E52726A449CB_.wvu.PrintTitles" localSheetId="15" hidden="1">'Attach 9'!$18:$18</definedName>
    <definedName name="Z_A8583C01_5E6A_4469_ADCA_440E12AA8084_.wvu.Cols" localSheetId="18" hidden="1">'Attach 12'!$F:$H</definedName>
    <definedName name="Z_A8583C01_5E6A_4469_ADCA_440E12AA8084_.wvu.Cols" localSheetId="22" hidden="1">'Attach 15'!$H:$H,'Attach 15'!$L:$N</definedName>
    <definedName name="Z_A8583C01_5E6A_4469_ADCA_440E12AA8084_.wvu.Cols" localSheetId="26" hidden="1">'Attach 18 SP'!$J:$P</definedName>
    <definedName name="Z_A8583C01_5E6A_4469_ADCA_440E12AA8084_.wvu.Cols" localSheetId="4" hidden="1">'Attach 3(JV)'!$G:$H</definedName>
    <definedName name="Z_A8583C01_5E6A_4469_ADCA_440E12AA8084_.wvu.Cols" localSheetId="8" hidden="1">'Attach 4'!$H:$O</definedName>
    <definedName name="Z_A8583C01_5E6A_4469_ADCA_440E12AA8084_.wvu.Cols" localSheetId="11" hidden="1">'Attach 5'!$H:$H</definedName>
    <definedName name="Z_A8583C01_5E6A_4469_ADCA_440E12AA8084_.wvu.Cols" localSheetId="12" hidden="1">'Attach 5A'!$H:$H</definedName>
    <definedName name="Z_A8583C01_5E6A_4469_ADCA_440E12AA8084_.wvu.Cols" localSheetId="13" hidden="1">'Attach 6'!$H:$H</definedName>
    <definedName name="Z_A8583C01_5E6A_4469_ADCA_440E12AA8084_.wvu.Cols" localSheetId="7" hidden="1">'Attach-3 (QR)'!$J:$AB</definedName>
    <definedName name="Z_A8583C01_5E6A_4469_ADCA_440E12AA8084_.wvu.Cols" localSheetId="5" hidden="1">'Attach-3 (QR)_old'!$J:$AB</definedName>
    <definedName name="Z_A8583C01_5E6A_4469_ADCA_440E12AA8084_.wvu.Cols" localSheetId="28" hidden="1">'Bid Form 1st Envelope '!$K:$K</definedName>
    <definedName name="Z_A8583C01_5E6A_4469_ADCA_440E12AA8084_.wvu.Cols" localSheetId="2" hidden="1">'Name of Bidders'!$A:$A,'Name of Bidders'!$I:$J</definedName>
    <definedName name="Z_A8583C01_5E6A_4469_ADCA_440E12AA8084_.wvu.Cols" localSheetId="3" hidden="1">'Names of Bidder'!$I:$M,'Names of Bidder'!$AA:$AB</definedName>
    <definedName name="Z_A8583C01_5E6A_4469_ADCA_440E12AA8084_.wvu.FilterData" localSheetId="3" hidden="1">'Names of Bidder'!$B$6:$G$19</definedName>
    <definedName name="Z_A8583C01_5E6A_4469_ADCA_440E12AA8084_.wvu.PrintArea" localSheetId="16" hidden="1">'Attach 10'!$A$1:$F$18</definedName>
    <definedName name="Z_A8583C01_5E6A_4469_ADCA_440E12AA8084_.wvu.PrintArea" localSheetId="17" hidden="1">'Attach 11'!$A$1:$E$86</definedName>
    <definedName name="Z_A8583C01_5E6A_4469_ADCA_440E12AA8084_.wvu.PrintArea" localSheetId="18" hidden="1">'Attach 12'!$A$1:$E$38</definedName>
    <definedName name="Z_A8583C01_5E6A_4469_ADCA_440E12AA8084_.wvu.PrintArea" localSheetId="19" hidden="1">'Attach 13'!$A$1:$E$26</definedName>
    <definedName name="Z_A8583C01_5E6A_4469_ADCA_440E12AA8084_.wvu.PrintArea" localSheetId="20" hidden="1">'Attach 14'!$A$1:$E$26</definedName>
    <definedName name="Z_A8583C01_5E6A_4469_ADCA_440E12AA8084_.wvu.PrintArea" localSheetId="21" hidden="1">'Attach 14-IP'!$A$8:$I$225</definedName>
    <definedName name="Z_A8583C01_5E6A_4469_ADCA_440E12AA8084_.wvu.PrintArea" localSheetId="22" hidden="1">'Attach 15'!$A$1:$E$91</definedName>
    <definedName name="Z_A8583C01_5E6A_4469_ADCA_440E12AA8084_.wvu.PrintArea" localSheetId="23" hidden="1">'Attach 16'!$A$1:$L$93</definedName>
    <definedName name="Z_A8583C01_5E6A_4469_ADCA_440E12AA8084_.wvu.PrintArea" localSheetId="24" hidden="1">'Attach 17'!$A$1:$E$33</definedName>
    <definedName name="Z_A8583C01_5E6A_4469_ADCA_440E12AA8084_.wvu.PrintArea" localSheetId="25" hidden="1">'Attach 18'!$A$1:$E$21</definedName>
    <definedName name="Z_A8583C01_5E6A_4469_ADCA_440E12AA8084_.wvu.PrintArea" localSheetId="26" hidden="1">'Attach 18 SP'!$A$7:$I$157</definedName>
    <definedName name="Z_A8583C01_5E6A_4469_ADCA_440E12AA8084_.wvu.PrintArea" localSheetId="27" hidden="1">'Attach 19'!$A$1:$E$31</definedName>
    <definedName name="Z_A8583C01_5E6A_4469_ADCA_440E12AA8084_.wvu.PrintArea" localSheetId="4" hidden="1">'Attach 3(JV)'!$A$1:$E$25</definedName>
    <definedName name="Z_A8583C01_5E6A_4469_ADCA_440E12AA8084_.wvu.PrintArea" localSheetId="6" hidden="1">'Attach 3(QR)'!$A$1:$E$23</definedName>
    <definedName name="Z_A8583C01_5E6A_4469_ADCA_440E12AA8084_.wvu.PrintArea" localSheetId="8" hidden="1">'Attach 4'!$A$1:$G$22</definedName>
    <definedName name="Z_A8583C01_5E6A_4469_ADCA_440E12AA8084_.wvu.PrintArea" localSheetId="9" hidden="1">'Attach 4 (A)'!$A$1:$E$27</definedName>
    <definedName name="Z_A8583C01_5E6A_4469_ADCA_440E12AA8084_.wvu.PrintArea" localSheetId="10" hidden="1">'Attach 4 (B)'!$A$1:$E$26</definedName>
    <definedName name="Z_A8583C01_5E6A_4469_ADCA_440E12AA8084_.wvu.PrintArea" localSheetId="11" hidden="1">'Attach 5'!$A$1:$E$35</definedName>
    <definedName name="Z_A8583C01_5E6A_4469_ADCA_440E12AA8084_.wvu.PrintArea" localSheetId="12" hidden="1">'Attach 5A'!$A$1:$E$73</definedName>
    <definedName name="Z_A8583C01_5E6A_4469_ADCA_440E12AA8084_.wvu.PrintArea" localSheetId="13" hidden="1">'Attach 6'!$A$1:$E$28</definedName>
    <definedName name="Z_A8583C01_5E6A_4469_ADCA_440E12AA8084_.wvu.PrintArea" localSheetId="14" hidden="1">'Attach 7'!$A$1:$E$24</definedName>
    <definedName name="Z_A8583C01_5E6A_4469_ADCA_440E12AA8084_.wvu.PrintArea" localSheetId="15" hidden="1">'Attach 9'!$A$1:$H$52</definedName>
    <definedName name="Z_A8583C01_5E6A_4469_ADCA_440E12AA8084_.wvu.PrintArea" localSheetId="7" hidden="1">'Attach-3 (QR)'!$A$1:$I$257</definedName>
    <definedName name="Z_A8583C01_5E6A_4469_ADCA_440E12AA8084_.wvu.PrintArea" localSheetId="5" hidden="1">'Attach-3 (QR)_old'!$A$1:$J$407</definedName>
    <definedName name="Z_A8583C01_5E6A_4469_ADCA_440E12AA8084_.wvu.PrintArea" localSheetId="28" hidden="1">'Bid Form 1st Envelope '!$A$1:$F$119</definedName>
    <definedName name="Z_A8583C01_5E6A_4469_ADCA_440E12AA8084_.wvu.PrintArea" localSheetId="1" hidden="1">Cover!$A$1:$F$29</definedName>
    <definedName name="Z_A8583C01_5E6A_4469_ADCA_440E12AA8084_.wvu.PrintArea" localSheetId="2" hidden="1">'Name of Bidders'!$B$1:$D$31</definedName>
    <definedName name="Z_A8583C01_5E6A_4469_ADCA_440E12AA8084_.wvu.PrintArea" localSheetId="3" hidden="1">'Names of Bidder'!$B$1:$G$38</definedName>
    <definedName name="Z_A8583C01_5E6A_4469_ADCA_440E12AA8084_.wvu.PrintTitles" localSheetId="15" hidden="1">'Attach 9'!$18:$18</definedName>
    <definedName name="Z_A8583C01_5E6A_4469_ADCA_440E12AA8084_.wvu.Rows" localSheetId="18" hidden="1">'Attach 12'!$4:$4,'Attach 12'!$18:$34</definedName>
    <definedName name="Z_A8583C01_5E6A_4469_ADCA_440E12AA8084_.wvu.Rows" localSheetId="22" hidden="1">'Attach 15'!$16:$16,'Attach 15'!$21:$21</definedName>
    <definedName name="Z_A8583C01_5E6A_4469_ADCA_440E12AA8084_.wvu.Rows" localSheetId="24" hidden="1">'Attach 17'!$26:$26,'Attach 17'!$32:$209</definedName>
    <definedName name="Z_A8583C01_5E6A_4469_ADCA_440E12AA8084_.wvu.Rows" localSheetId="26" hidden="1">'Attach 18 SP'!$149:$153</definedName>
    <definedName name="Z_A8583C01_5E6A_4469_ADCA_440E12AA8084_.wvu.Rows" localSheetId="27" hidden="1">'Attach 19'!$13:$13,'Attach 19'!$20:$28</definedName>
    <definedName name="Z_A8583C01_5E6A_4469_ADCA_440E12AA8084_.wvu.Rows" localSheetId="4" hidden="1">'Attach 3(JV)'!$27:$29</definedName>
    <definedName name="Z_A8583C01_5E6A_4469_ADCA_440E12AA8084_.wvu.Rows" localSheetId="8" hidden="1">'Attach 4'!$26:$26</definedName>
    <definedName name="Z_A8583C01_5E6A_4469_ADCA_440E12AA8084_.wvu.Rows" localSheetId="11" hidden="1">'Attach 5'!$4:$4,'Attach 5'!$25:$30</definedName>
    <definedName name="Z_A8583C01_5E6A_4469_ADCA_440E12AA8084_.wvu.Rows" localSheetId="12" hidden="1">'Attach 5A'!$25:$30</definedName>
    <definedName name="Z_A8583C01_5E6A_4469_ADCA_440E12AA8084_.wvu.Rows" localSheetId="15" hidden="1">'Attach 9'!$23:$31,'Attach 9'!$35:$44</definedName>
    <definedName name="Z_A8583C01_5E6A_4469_ADCA_440E12AA8084_.wvu.Rows" localSheetId="7" hidden="1">'Attach-3 (QR)'!$19:$23,'Attach-3 (QR)'!$25:$25,'Attach-3 (QR)'!$34:$34,'Attach-3 (QR)'!$89:$89,'Attach-3 (QR)'!$115:$115</definedName>
    <definedName name="Z_A8583C01_5E6A_4469_ADCA_440E12AA8084_.wvu.Rows" localSheetId="5" hidden="1">'Attach-3 (QR)_old'!$19:$23,'Attach-3 (QR)_old'!$25:$25,'Attach-3 (QR)_old'!$34:$34,'Attach-3 (QR)_old'!$91:$91,'Attach-3 (QR)_old'!$117:$117,'Attach-3 (QR)_old'!$204:$204,'Attach-3 (QR)_old'!$235:$235,'Attach-3 (QR)_old'!$260:$386</definedName>
    <definedName name="Z_A8583C01_5E6A_4469_ADCA_440E12AA8084_.wvu.Rows" localSheetId="28" hidden="1">'Bid Form 1st Envelope '!$25:$26,'Bid Form 1st Envelope '!$28:$29,'Bid Form 1st Envelope '!$77:$77,'Bid Form 1st Envelope '!$103:$103,'Bid Form 1st Envelope '!$106:$107</definedName>
    <definedName name="Z_A8583C01_5E6A_4469_ADCA_440E12AA8084_.wvu.Rows" localSheetId="1" hidden="1">Cover!$10:$10</definedName>
    <definedName name="Z_A8583C01_5E6A_4469_ADCA_440E12AA8084_.wvu.Rows" localSheetId="2" hidden="1">'Name of Bidders'!$3:$3</definedName>
    <definedName name="Z_A8583C01_5E6A_4469_ADCA_440E12AA8084_.wvu.Rows" localSheetId="3" hidden="1">'Names of Bidder'!$23:$26,'Names of Bidder'!$28:$31</definedName>
    <definedName name="Z_ABDD40A7_66B9_43CC_B63B_09D98A5A40BE_.wvu.Cols" localSheetId="18" hidden="1">'Attach 12'!$F:$H</definedName>
    <definedName name="Z_ABDD40A7_66B9_43CC_B63B_09D98A5A40BE_.wvu.Cols" localSheetId="22" hidden="1">'Attach 15'!$H:$H,'Attach 15'!$L:$N</definedName>
    <definedName name="Z_ABDD40A7_66B9_43CC_B63B_09D98A5A40BE_.wvu.Cols" localSheetId="26" hidden="1">'Attach 18 SP'!$J:$P</definedName>
    <definedName name="Z_ABDD40A7_66B9_43CC_B63B_09D98A5A40BE_.wvu.Cols" localSheetId="4" hidden="1">'Attach 3(JV)'!$G:$H</definedName>
    <definedName name="Z_ABDD40A7_66B9_43CC_B63B_09D98A5A40BE_.wvu.Cols" localSheetId="8" hidden="1">'Attach 4'!$H:$O</definedName>
    <definedName name="Z_ABDD40A7_66B9_43CC_B63B_09D98A5A40BE_.wvu.Cols" localSheetId="11" hidden="1">'Attach 5'!$H:$H</definedName>
    <definedName name="Z_ABDD40A7_66B9_43CC_B63B_09D98A5A40BE_.wvu.Cols" localSheetId="12" hidden="1">'Attach 5A'!$H:$H</definedName>
    <definedName name="Z_ABDD40A7_66B9_43CC_B63B_09D98A5A40BE_.wvu.Cols" localSheetId="13" hidden="1">'Attach 6'!$H:$H</definedName>
    <definedName name="Z_ABDD40A7_66B9_43CC_B63B_09D98A5A40BE_.wvu.Cols" localSheetId="7" hidden="1">'Attach-3 (QR)'!$J:$AB</definedName>
    <definedName name="Z_ABDD40A7_66B9_43CC_B63B_09D98A5A40BE_.wvu.Cols" localSheetId="5" hidden="1">'Attach-3 (QR)_old'!$J:$AB</definedName>
    <definedName name="Z_ABDD40A7_66B9_43CC_B63B_09D98A5A40BE_.wvu.Cols" localSheetId="28" hidden="1">'Bid Form 1st Envelope '!$K:$K</definedName>
    <definedName name="Z_ABDD40A7_66B9_43CC_B63B_09D98A5A40BE_.wvu.Cols" localSheetId="2" hidden="1">'Name of Bidders'!$A:$A,'Name of Bidders'!$G:$K</definedName>
    <definedName name="Z_ABDD40A7_66B9_43CC_B63B_09D98A5A40BE_.wvu.Cols" localSheetId="3" hidden="1">'Names of Bidder'!$I:$M,'Names of Bidder'!$AA:$AB</definedName>
    <definedName name="Z_ABDD40A7_66B9_43CC_B63B_09D98A5A40BE_.wvu.FilterData" localSheetId="3" hidden="1">'Names of Bidder'!$B$6:$G$19</definedName>
    <definedName name="Z_ABDD40A7_66B9_43CC_B63B_09D98A5A40BE_.wvu.PrintArea" localSheetId="16" hidden="1">'Attach 10'!$A$1:$F$18</definedName>
    <definedName name="Z_ABDD40A7_66B9_43CC_B63B_09D98A5A40BE_.wvu.PrintArea" localSheetId="17" hidden="1">'Attach 11'!$A$1:$E$86</definedName>
    <definedName name="Z_ABDD40A7_66B9_43CC_B63B_09D98A5A40BE_.wvu.PrintArea" localSheetId="18" hidden="1">'Attach 12'!$A$1:$E$38</definedName>
    <definedName name="Z_ABDD40A7_66B9_43CC_B63B_09D98A5A40BE_.wvu.PrintArea" localSheetId="19" hidden="1">'Attach 13'!$A$1:$E$26</definedName>
    <definedName name="Z_ABDD40A7_66B9_43CC_B63B_09D98A5A40BE_.wvu.PrintArea" localSheetId="20" hidden="1">'Attach 14'!$A$1:$E$26</definedName>
    <definedName name="Z_ABDD40A7_66B9_43CC_B63B_09D98A5A40BE_.wvu.PrintArea" localSheetId="21" hidden="1">'Attach 14-IP'!$A$8:$I$225</definedName>
    <definedName name="Z_ABDD40A7_66B9_43CC_B63B_09D98A5A40BE_.wvu.PrintArea" localSheetId="22" hidden="1">'Attach 15'!$A$1:$E$91</definedName>
    <definedName name="Z_ABDD40A7_66B9_43CC_B63B_09D98A5A40BE_.wvu.PrintArea" localSheetId="23" hidden="1">'Attach 16'!$A$1:$L$93</definedName>
    <definedName name="Z_ABDD40A7_66B9_43CC_B63B_09D98A5A40BE_.wvu.PrintArea" localSheetId="24" hidden="1">'Attach 17'!$A$1:$E$33</definedName>
    <definedName name="Z_ABDD40A7_66B9_43CC_B63B_09D98A5A40BE_.wvu.PrintArea" localSheetId="25" hidden="1">'Attach 18'!$A$1:$E$21</definedName>
    <definedName name="Z_ABDD40A7_66B9_43CC_B63B_09D98A5A40BE_.wvu.PrintArea" localSheetId="26" hidden="1">'Attach 18 SP'!$A$7:$I$157</definedName>
    <definedName name="Z_ABDD40A7_66B9_43CC_B63B_09D98A5A40BE_.wvu.PrintArea" localSheetId="27" hidden="1">'Attach 19'!$A$1:$E$31</definedName>
    <definedName name="Z_ABDD40A7_66B9_43CC_B63B_09D98A5A40BE_.wvu.PrintArea" localSheetId="4" hidden="1">'Attach 3(JV)'!$A$1:$E$25</definedName>
    <definedName name="Z_ABDD40A7_66B9_43CC_B63B_09D98A5A40BE_.wvu.PrintArea" localSheetId="6" hidden="1">'Attach 3(QR)'!$A$1:$E$23</definedName>
    <definedName name="Z_ABDD40A7_66B9_43CC_B63B_09D98A5A40BE_.wvu.PrintArea" localSheetId="8" hidden="1">'Attach 4'!$A$1:$G$22</definedName>
    <definedName name="Z_ABDD40A7_66B9_43CC_B63B_09D98A5A40BE_.wvu.PrintArea" localSheetId="9" hidden="1">'Attach 4 (A)'!$A$1:$E$27</definedName>
    <definedName name="Z_ABDD40A7_66B9_43CC_B63B_09D98A5A40BE_.wvu.PrintArea" localSheetId="10" hidden="1">'Attach 4 (B)'!$A$1:$E$26</definedName>
    <definedName name="Z_ABDD40A7_66B9_43CC_B63B_09D98A5A40BE_.wvu.PrintArea" localSheetId="11" hidden="1">'Attach 5'!$A$1:$E$35</definedName>
    <definedName name="Z_ABDD40A7_66B9_43CC_B63B_09D98A5A40BE_.wvu.PrintArea" localSheetId="12" hidden="1">'Attach 5A'!$A$1:$E$73</definedName>
    <definedName name="Z_ABDD40A7_66B9_43CC_B63B_09D98A5A40BE_.wvu.PrintArea" localSheetId="13" hidden="1">'Attach 6'!$A$1:$E$28</definedName>
    <definedName name="Z_ABDD40A7_66B9_43CC_B63B_09D98A5A40BE_.wvu.PrintArea" localSheetId="14" hidden="1">'Attach 7'!$A$1:$E$24</definedName>
    <definedName name="Z_ABDD40A7_66B9_43CC_B63B_09D98A5A40BE_.wvu.PrintArea" localSheetId="15" hidden="1">'Attach 9'!$A$1:$H$52</definedName>
    <definedName name="Z_ABDD40A7_66B9_43CC_B63B_09D98A5A40BE_.wvu.PrintArea" localSheetId="7" hidden="1">'Attach-3 (QR)'!$A$1:$I$257</definedName>
    <definedName name="Z_ABDD40A7_66B9_43CC_B63B_09D98A5A40BE_.wvu.PrintArea" localSheetId="5" hidden="1">'Attach-3 (QR)_old'!$A$1:$J$407</definedName>
    <definedName name="Z_ABDD40A7_66B9_43CC_B63B_09D98A5A40BE_.wvu.PrintArea" localSheetId="28" hidden="1">'Bid Form 1st Envelope '!$A$1:$F$119</definedName>
    <definedName name="Z_ABDD40A7_66B9_43CC_B63B_09D98A5A40BE_.wvu.PrintArea" localSheetId="1" hidden="1">Cover!$A$1:$F$29</definedName>
    <definedName name="Z_ABDD40A7_66B9_43CC_B63B_09D98A5A40BE_.wvu.PrintArea" localSheetId="2" hidden="1">'Name of Bidders'!$B$1:$D$31</definedName>
    <definedName name="Z_ABDD40A7_66B9_43CC_B63B_09D98A5A40BE_.wvu.PrintArea" localSheetId="3" hidden="1">'Names of Bidder'!$B$1:$G$38</definedName>
    <definedName name="Z_ABDD40A7_66B9_43CC_B63B_09D98A5A40BE_.wvu.PrintTitles" localSheetId="15" hidden="1">'Attach 9'!$18:$18</definedName>
    <definedName name="Z_ABDD40A7_66B9_43CC_B63B_09D98A5A40BE_.wvu.Rows" localSheetId="18" hidden="1">'Attach 12'!$4:$4,'Attach 12'!$18:$34</definedName>
    <definedName name="Z_ABDD40A7_66B9_43CC_B63B_09D98A5A40BE_.wvu.Rows" localSheetId="22" hidden="1">'Attach 15'!$16:$16,'Attach 15'!$21:$21</definedName>
    <definedName name="Z_ABDD40A7_66B9_43CC_B63B_09D98A5A40BE_.wvu.Rows" localSheetId="24" hidden="1">'Attach 17'!$26:$26,'Attach 17'!$32:$209</definedName>
    <definedName name="Z_ABDD40A7_66B9_43CC_B63B_09D98A5A40BE_.wvu.Rows" localSheetId="26" hidden="1">'Attach 18 SP'!$149:$153</definedName>
    <definedName name="Z_ABDD40A7_66B9_43CC_B63B_09D98A5A40BE_.wvu.Rows" localSheetId="27" hidden="1">'Attach 19'!$13:$13,'Attach 19'!$20:$28</definedName>
    <definedName name="Z_ABDD40A7_66B9_43CC_B63B_09D98A5A40BE_.wvu.Rows" localSheetId="4" hidden="1">'Attach 3(JV)'!$27:$29</definedName>
    <definedName name="Z_ABDD40A7_66B9_43CC_B63B_09D98A5A40BE_.wvu.Rows" localSheetId="8" hidden="1">'Attach 4'!$26:$26</definedName>
    <definedName name="Z_ABDD40A7_66B9_43CC_B63B_09D98A5A40BE_.wvu.Rows" localSheetId="11" hidden="1">'Attach 5'!$4:$4,'Attach 5'!$25:$30</definedName>
    <definedName name="Z_ABDD40A7_66B9_43CC_B63B_09D98A5A40BE_.wvu.Rows" localSheetId="12" hidden="1">'Attach 5A'!$25:$30</definedName>
    <definedName name="Z_ABDD40A7_66B9_43CC_B63B_09D98A5A40BE_.wvu.Rows" localSheetId="15" hidden="1">'Attach 9'!$23:$31,'Attach 9'!$35:$44</definedName>
    <definedName name="Z_ABDD40A7_66B9_43CC_B63B_09D98A5A40BE_.wvu.Rows" localSheetId="7" hidden="1">'Attach-3 (QR)'!$19:$23,'Attach-3 (QR)'!$25:$25,'Attach-3 (QR)'!$34:$34,'Attach-3 (QR)'!$89:$89,'Attach-3 (QR)'!$115:$115</definedName>
    <definedName name="Z_ABDD40A7_66B9_43CC_B63B_09D98A5A40BE_.wvu.Rows" localSheetId="5" hidden="1">'Attach-3 (QR)_old'!$19:$23,'Attach-3 (QR)_old'!$25:$25,'Attach-3 (QR)_old'!$34:$34,'Attach-3 (QR)_old'!$91:$91,'Attach-3 (QR)_old'!$117:$117,'Attach-3 (QR)_old'!$204:$204,'Attach-3 (QR)_old'!$235:$235,'Attach-3 (QR)_old'!$260:$386</definedName>
    <definedName name="Z_ABDD40A7_66B9_43CC_B63B_09D98A5A40BE_.wvu.Rows" localSheetId="28" hidden="1">'Bid Form 1st Envelope '!$25:$26,'Bid Form 1st Envelope '!$28:$29,'Bid Form 1st Envelope '!$77:$77,'Bid Form 1st Envelope '!$103:$103,'Bid Form 1st Envelope '!$106:$107</definedName>
    <definedName name="Z_ABDD40A7_66B9_43CC_B63B_09D98A5A40BE_.wvu.Rows" localSheetId="1" hidden="1">Cover!$10:$10</definedName>
    <definedName name="Z_ABDD40A7_66B9_43CC_B63B_09D98A5A40BE_.wvu.Rows" localSheetId="2" hidden="1">'Name of Bidders'!$3:$3,'Name of Bidders'!$9:$9,'Name of Bidders'!$13:$17</definedName>
    <definedName name="Z_ABDD40A7_66B9_43CC_B63B_09D98A5A40BE_.wvu.Rows" localSheetId="3" hidden="1">'Names of Bidder'!$23:$26,'Names of Bidder'!$28:$31</definedName>
    <definedName name="Z_AF19F13B_761B_48FB_A70F_9439A4D7530B_.wvu.Cols" localSheetId="7" hidden="1">'Attach-3 (QR)'!$M:$O</definedName>
    <definedName name="Z_AF19F13B_761B_48FB_A70F_9439A4D7530B_.wvu.Cols" localSheetId="5" hidden="1">'Attach-3 (QR)_old'!$M:$O</definedName>
    <definedName name="Z_AF19F13B_761B_48FB_A70F_9439A4D7530B_.wvu.PrintArea" localSheetId="7" hidden="1">'Attach-3 (QR)'!$A$1:$H$257</definedName>
    <definedName name="Z_AF19F13B_761B_48FB_A70F_9439A4D7530B_.wvu.PrintArea" localSheetId="5" hidden="1">'Attach-3 (QR)_old'!$A$1:$H$407</definedName>
    <definedName name="Z_AF19F13B_761B_48FB_A70F_9439A4D7530B_.wvu.Rows" localSheetId="7" hidden="1">'Attach-3 (QR)'!$70:$178,'Attach-3 (QR)'!#REF!,'Attach-3 (QR)'!#REF!,'Attach-3 (QR)'!#REF!,'Attach-3 (QR)'!#REF!,'Attach-3 (QR)'!#REF!,'Attach-3 (QR)'!#REF!</definedName>
    <definedName name="Z_AF19F13B_761B_48FB_A70F_9439A4D7530B_.wvu.Rows" localSheetId="5" hidden="1">'Attach-3 (QR)_old'!$144:$178,'Attach-3 (QR)_old'!#REF!,'Attach-3 (QR)_old'!#REF!,'Attach-3 (QR)_old'!#REF!,'Attach-3 (QR)_old'!$273:$275,'Attach-3 (QR)_old'!$297:$328,'Attach-3 (QR)_old'!$339:$348</definedName>
    <definedName name="Z_B4EB0A64_5B9B_4AEA_9CE7_DAE01E073B72_.wvu.Cols" localSheetId="2" hidden="1">'Name of Bidders'!$A:$A,'Name of Bidders'!$I:$I</definedName>
    <definedName name="Z_B4EB0A64_5B9B_4AEA_9CE7_DAE01E073B72_.wvu.PrintArea" localSheetId="2" hidden="1">'Name of Bidders'!$B$1:$D$31</definedName>
    <definedName name="Z_B4EB0A64_5B9B_4AEA_9CE7_DAE01E073B72_.wvu.Rows" localSheetId="2" hidden="1">'Name of Bidders'!$3:$3</definedName>
    <definedName name="Z_B7A16C2F_5026_4C0C_BBB1_23B0149C8FB9_.wvu.Cols" localSheetId="18" hidden="1">'Attach 12'!$F:$F</definedName>
    <definedName name="Z_B7A16C2F_5026_4C0C_BBB1_23B0149C8FB9_.wvu.Cols" localSheetId="3" hidden="1">'Names of Bidder'!$L:$L</definedName>
    <definedName name="Z_B7A16C2F_5026_4C0C_BBB1_23B0149C8FB9_.wvu.PrintArea" localSheetId="18" hidden="1">'Attach 12'!$A$1:$E$38</definedName>
    <definedName name="Z_B7A16C2F_5026_4C0C_BBB1_23B0149C8FB9_.wvu.PrintArea" localSheetId="3" hidden="1">'Names of Bidder'!$B$1:$G$38</definedName>
    <definedName name="Z_B91EC26D_75AC_424B_8A9A_6507DA2B48E7_.wvu.PrintArea" localSheetId="24" hidden="1">'Attach 17'!$A$1:$E$33</definedName>
    <definedName name="Z_B91EC26D_75AC_424B_8A9A_6507DA2B48E7_.wvu.Rows" localSheetId="24" hidden="1">'Attach 17'!$26:$26,'Attach 17'!$32:$209</definedName>
    <definedName name="Z_BAD55399_D87A_4ECF_9E7F_7FDC8D233D80_.wvu.Cols" localSheetId="2" hidden="1">'Name of Bidders'!$A:$A</definedName>
    <definedName name="Z_BAD55399_D87A_4ECF_9E7F_7FDC8D233D80_.wvu.PrintArea" localSheetId="2" hidden="1">'Name of Bidders'!$B$1:$E$29</definedName>
    <definedName name="Z_BEBC2BCF_3C2E_482B_92A6_F191EBEA5DE6_.wvu.Cols" localSheetId="18" hidden="1">'Attach 12'!$F:$F</definedName>
    <definedName name="Z_BEBC2BCF_3C2E_482B_92A6_F191EBEA5DE6_.wvu.Cols" localSheetId="3" hidden="1">'Names of Bidder'!$H:$N</definedName>
    <definedName name="Z_BEBC2BCF_3C2E_482B_92A6_F191EBEA5DE6_.wvu.FilterData" localSheetId="3" hidden="1">'Names of Bidder'!$B$6:$G$19</definedName>
    <definedName name="Z_BEBC2BCF_3C2E_482B_92A6_F191EBEA5DE6_.wvu.PrintArea" localSheetId="18" hidden="1">'Attach 12'!$A$1:$E$38</definedName>
    <definedName name="Z_BEBC2BCF_3C2E_482B_92A6_F191EBEA5DE6_.wvu.PrintArea" localSheetId="3" hidden="1">'Names of Bidder'!$B$1:$G$38</definedName>
    <definedName name="Z_BEBC2BCF_3C2E_482B_92A6_F191EBEA5DE6_.wvu.Rows" localSheetId="18" hidden="1">'Attach 12'!#REF!</definedName>
    <definedName name="Z_BF8F2B92_C48E_4FD4_B912_C25042B180F9_.wvu.Cols" localSheetId="12" hidden="1">'Attach 5A'!$H:$H</definedName>
    <definedName name="Z_BF8F2B92_C48E_4FD4_B912_C25042B180F9_.wvu.Cols" localSheetId="2" hidden="1">'Name of Bidders'!$A:$A,'Name of Bidders'!$H:$I</definedName>
    <definedName name="Z_BF8F2B92_C48E_4FD4_B912_C25042B180F9_.wvu.PrintArea" localSheetId="12" hidden="1">'Attach 5A'!$A$1:$E$73</definedName>
    <definedName name="Z_BF8F2B92_C48E_4FD4_B912_C25042B180F9_.wvu.PrintArea" localSheetId="2" hidden="1">'Name of Bidders'!$B$1:$D$31</definedName>
    <definedName name="Z_BF8F2B92_C48E_4FD4_B912_C25042B180F9_.wvu.Rows" localSheetId="12" hidden="1">'Attach 5A'!$25:$30</definedName>
    <definedName name="Z_C2585D41_B874_4E75_8165_F55C0DD108E7_.wvu.Cols" localSheetId="2" hidden="1">'Name of Bidders'!$A:$A</definedName>
    <definedName name="Z_C2585D41_B874_4E75_8165_F55C0DD108E7_.wvu.PrintArea" localSheetId="2" hidden="1">'Name of Bidders'!$B$1:$E$29</definedName>
    <definedName name="Z_C5EDD9E3_0801_4479_8600_A80B0FCFDF0B_.wvu.Cols" localSheetId="22" hidden="1">'Attach 15'!$H:$H</definedName>
    <definedName name="Z_C5EDD9E3_0801_4479_8600_A80B0FCFDF0B_.wvu.Cols" localSheetId="11" hidden="1">'Attach 5'!$H:$H</definedName>
    <definedName name="Z_C5EDD9E3_0801_4479_8600_A80B0FCFDF0B_.wvu.Cols" localSheetId="13" hidden="1">'Attach 6'!$H:$H</definedName>
    <definedName name="Z_C5EDD9E3_0801_4479_8600_A80B0FCFDF0B_.wvu.PrintArea" localSheetId="16" hidden="1">'Attach 10'!$A$1:$E$23</definedName>
    <definedName name="Z_C5EDD9E3_0801_4479_8600_A80B0FCFDF0B_.wvu.PrintArea" localSheetId="17" hidden="1">'Attach 11'!$A$1:$E$29</definedName>
    <definedName name="Z_C5EDD9E3_0801_4479_8600_A80B0FCFDF0B_.wvu.PrintArea" localSheetId="19" hidden="1">'Attach 13'!$A$1:$E$27</definedName>
    <definedName name="Z_C5EDD9E3_0801_4479_8600_A80B0FCFDF0B_.wvu.PrintArea" localSheetId="20" hidden="1">'Attach 14'!$A$1:$E$29</definedName>
    <definedName name="Z_C5EDD9E3_0801_4479_8600_A80B0FCFDF0B_.wvu.PrintArea" localSheetId="21" hidden="1">'Attach 14-IP'!$A$8:$I$225</definedName>
    <definedName name="Z_C5EDD9E3_0801_4479_8600_A80B0FCFDF0B_.wvu.PrintArea" localSheetId="22" hidden="1">'Attach 15'!$A$1:$E$91</definedName>
    <definedName name="Z_C5EDD9E3_0801_4479_8600_A80B0FCFDF0B_.wvu.PrintArea" localSheetId="23" hidden="1">'Attach 16'!$A$1:$L$93</definedName>
    <definedName name="Z_C5EDD9E3_0801_4479_8600_A80B0FCFDF0B_.wvu.PrintArea" localSheetId="24" hidden="1">'Attach 17'!$A$1:$E$33</definedName>
    <definedName name="Z_C5EDD9E3_0801_4479_8600_A80B0FCFDF0B_.wvu.PrintArea" localSheetId="25" hidden="1">'Attach 18'!$A$1:$E$24</definedName>
    <definedName name="Z_C5EDD9E3_0801_4479_8600_A80B0FCFDF0B_.wvu.PrintArea" localSheetId="27" hidden="1">'Attach 19'!$A$1:$E$31</definedName>
    <definedName name="Z_C5EDD9E3_0801_4479_8600_A80B0FCFDF0B_.wvu.PrintArea" localSheetId="4" hidden="1">'Attach 3(JV)'!$A$1:$E$28</definedName>
    <definedName name="Z_C5EDD9E3_0801_4479_8600_A80B0FCFDF0B_.wvu.PrintArea" localSheetId="6" hidden="1">'Attach 3(QR)'!$A$1:$E$28</definedName>
    <definedName name="Z_C5EDD9E3_0801_4479_8600_A80B0FCFDF0B_.wvu.PrintArea" localSheetId="8" hidden="1">'Attach 4'!$A$1:$G$25</definedName>
    <definedName name="Z_C5EDD9E3_0801_4479_8600_A80B0FCFDF0B_.wvu.PrintArea" localSheetId="9" hidden="1">'Attach 4 (A)'!$A$1:$E$27</definedName>
    <definedName name="Z_C5EDD9E3_0801_4479_8600_A80B0FCFDF0B_.wvu.PrintArea" localSheetId="10" hidden="1">'Attach 4 (B)'!$A$1:$E$26</definedName>
    <definedName name="Z_C5EDD9E3_0801_4479_8600_A80B0FCFDF0B_.wvu.PrintArea" localSheetId="11" hidden="1">'Attach 5'!$A$1:$E$34</definedName>
    <definedName name="Z_C5EDD9E3_0801_4479_8600_A80B0FCFDF0B_.wvu.PrintArea" localSheetId="13" hidden="1">'Attach 6'!$A$1:$E$28</definedName>
    <definedName name="Z_C5EDD9E3_0801_4479_8600_A80B0FCFDF0B_.wvu.PrintArea" localSheetId="14" hidden="1">'Attach 7'!$A$1:$E$28</definedName>
    <definedName name="Z_C5EDD9E3_0801_4479_8600_A80B0FCFDF0B_.wvu.PrintArea" localSheetId="15" hidden="1">'Attach 9'!$A$1:$D$53</definedName>
    <definedName name="Z_C5EDD9E3_0801_4479_8600_A80B0FCFDF0B_.wvu.PrintArea" localSheetId="28" hidden="1">'Bid Form 1st Envelope '!$A$1:$F$120</definedName>
    <definedName name="Z_C5EDD9E3_0801_4479_8600_A80B0FCFDF0B_.wvu.PrintTitles" localSheetId="15" hidden="1">'Attach 9'!$18:$18</definedName>
    <definedName name="Z_C5EDD9E3_0801_4479_8600_A80B0FCFDF0B_.wvu.Rows" localSheetId="22" hidden="1">'Attach 15'!$16:$16</definedName>
    <definedName name="Z_C5EDD9E3_0801_4479_8600_A80B0FCFDF0B_.wvu.Rows" localSheetId="24" hidden="1">'Attach 17'!$26:$26,'Attach 17'!$32:$209</definedName>
    <definedName name="Z_C5EDD9E3_0801_4479_8600_A80B0FCFDF0B_.wvu.Rows" localSheetId="27" hidden="1">'Attach 19'!$13:$13,'Attach 19'!$20:$28</definedName>
    <definedName name="Z_C5EDD9E3_0801_4479_8600_A80B0FCFDF0B_.wvu.Rows" localSheetId="11" hidden="1">'Attach 5'!$4:$4</definedName>
    <definedName name="Z_C6260980_92A1_43AC_B382_AABD0C7279CA_.wvu.Cols" localSheetId="2" hidden="1">'Name of Bidders'!$A:$A,'Name of Bidders'!$I:$I</definedName>
    <definedName name="Z_C6260980_92A1_43AC_B382_AABD0C7279CA_.wvu.PrintArea" localSheetId="2" hidden="1">'Name of Bidders'!$B$1:$D$31</definedName>
    <definedName name="Z_C6260980_92A1_43AC_B382_AABD0C7279CA_.wvu.Rows" localSheetId="2" hidden="1">'Name of Bidders'!$3:$3</definedName>
    <definedName name="Z_C67BDB47_88AF_4F4C_B4D8_CA6175AD6D46_.wvu.Cols" localSheetId="26" hidden="1">'Attach 18 SP'!$J:$P</definedName>
    <definedName name="Z_C67BDB47_88AF_4F4C_B4D8_CA6175AD6D46_.wvu.Cols" localSheetId="12" hidden="1">'Attach 5A'!$H:$H</definedName>
    <definedName name="Z_C67BDB47_88AF_4F4C_B4D8_CA6175AD6D46_.wvu.PrintArea" localSheetId="26" hidden="1">'Attach 18 SP'!$A$8:$I$157</definedName>
    <definedName name="Z_C67BDB47_88AF_4F4C_B4D8_CA6175AD6D46_.wvu.PrintArea" localSheetId="12" hidden="1">'Attach 5A'!$A$1:$E$73</definedName>
    <definedName name="Z_C67BDB47_88AF_4F4C_B4D8_CA6175AD6D46_.wvu.Rows" localSheetId="26" hidden="1">'Attach 18 SP'!#REF!,'Attach 18 SP'!#REF!,'Attach 18 SP'!#REF!,'Attach 18 SP'!#REF!,'Attach 18 SP'!#REF!,'Attach 18 SP'!$149:$153</definedName>
    <definedName name="Z_C67BDB47_88AF_4F4C_B4D8_CA6175AD6D46_.wvu.Rows" localSheetId="12" hidden="1">'Attach 5A'!$25:$30</definedName>
    <definedName name="Z_C7FCA09A_C3E0_4408_81A0_5CFFEB0C6237_.wvu.Cols" localSheetId="7" hidden="1">'Attach-3 (QR)'!$I:$K</definedName>
    <definedName name="Z_C7FCA09A_C3E0_4408_81A0_5CFFEB0C6237_.wvu.Cols" localSheetId="5" hidden="1">'Attach-3 (QR)_old'!$I:$K</definedName>
    <definedName name="Z_C7FCA09A_C3E0_4408_81A0_5CFFEB0C6237_.wvu.PrintArea" localSheetId="24" hidden="1">'Attach 17'!$A$1:$F$30</definedName>
    <definedName name="Z_C7FCA09A_C3E0_4408_81A0_5CFFEB0C6237_.wvu.PrintArea" localSheetId="7" hidden="1">'Attach-3 (QR)'!$A$1:$H$257</definedName>
    <definedName name="Z_C7FCA09A_C3E0_4408_81A0_5CFFEB0C6237_.wvu.PrintArea" localSheetId="5" hidden="1">'Attach-3 (QR)_old'!$A$1:$H$407</definedName>
    <definedName name="Z_C7FCA09A_C3E0_4408_81A0_5CFFEB0C6237_.wvu.Rows" localSheetId="24" hidden="1">'Attach 17'!$32:$209</definedName>
    <definedName name="Z_C7FCA09A_C3E0_4408_81A0_5CFFEB0C6237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C7FCA09A_C3E0_4408_81A0_5CFFEB0C6237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C8CCAA5D_CB26_4EC5_ABA8_6FDF0DF0183E_.wvu.Cols" localSheetId="26" hidden="1">'Attach 18 SP'!$J:$P</definedName>
    <definedName name="Z_C8CCAA5D_CB26_4EC5_ABA8_6FDF0DF0183E_.wvu.Cols" localSheetId="12" hidden="1">'Attach 5A'!$H:$H</definedName>
    <definedName name="Z_C8CCAA5D_CB26_4EC5_ABA8_6FDF0DF0183E_.wvu.PrintArea" localSheetId="26" hidden="1">'Attach 18 SP'!$A$8:$I$157</definedName>
    <definedName name="Z_C8CCAA5D_CB26_4EC5_ABA8_6FDF0DF0183E_.wvu.PrintArea" localSheetId="12" hidden="1">'Attach 5A'!$A$1:$E$73</definedName>
    <definedName name="Z_C8CCAA5D_CB26_4EC5_ABA8_6FDF0DF0183E_.wvu.Rows" localSheetId="26" hidden="1">'Attach 18 SP'!#REF!,'Attach 18 SP'!#REF!,'Attach 18 SP'!#REF!,'Attach 18 SP'!#REF!,'Attach 18 SP'!#REF!,'Attach 18 SP'!$149:$153</definedName>
    <definedName name="Z_C8CCAA5D_CB26_4EC5_ABA8_6FDF0DF0183E_.wvu.Rows" localSheetId="12" hidden="1">'Attach 5A'!$25:$30</definedName>
    <definedName name="Z_C993A10D_E804_443C_86F1_89E4BB0439EA_.wvu.Cols" localSheetId="12" hidden="1">'Attach 5A'!$H:$H</definedName>
    <definedName name="Z_C993A10D_E804_443C_86F1_89E4BB0439EA_.wvu.Cols" localSheetId="2" hidden="1">'Name of Bidders'!$A:$A,'Name of Bidders'!$I:$I</definedName>
    <definedName name="Z_C993A10D_E804_443C_86F1_89E4BB0439EA_.wvu.PrintArea" localSheetId="12" hidden="1">'Attach 5A'!$A$1:$E$73</definedName>
    <definedName name="Z_C993A10D_E804_443C_86F1_89E4BB0439EA_.wvu.PrintArea" localSheetId="2" hidden="1">'Name of Bidders'!$B$1:$D$31</definedName>
    <definedName name="Z_C993A10D_E804_443C_86F1_89E4BB0439EA_.wvu.Rows" localSheetId="12" hidden="1">'Attach 5A'!$25:$30</definedName>
    <definedName name="Z_CB7992C9_ABA5_4C7D_8C49_1E1D8E8875C7_.wvu.Cols" localSheetId="22" hidden="1">'Attach 15'!$H:$H</definedName>
    <definedName name="Z_CB7992C9_ABA5_4C7D_8C49_1E1D8E8875C7_.wvu.Cols" localSheetId="11" hidden="1">'Attach 5'!$H:$H</definedName>
    <definedName name="Z_CB7992C9_ABA5_4C7D_8C49_1E1D8E8875C7_.wvu.Cols" localSheetId="13" hidden="1">'Attach 6'!$H:$H</definedName>
    <definedName name="Z_CB7992C9_ABA5_4C7D_8C49_1E1D8E8875C7_.wvu.PrintArea" localSheetId="16" hidden="1">'Attach 10'!$A$1:$E$23</definedName>
    <definedName name="Z_CB7992C9_ABA5_4C7D_8C49_1E1D8E8875C7_.wvu.PrintArea" localSheetId="17" hidden="1">'Attach 11'!$A$1:$E$86</definedName>
    <definedName name="Z_CB7992C9_ABA5_4C7D_8C49_1E1D8E8875C7_.wvu.PrintArea" localSheetId="19" hidden="1">'Attach 13'!$A$1:$E$27</definedName>
    <definedName name="Z_CB7992C9_ABA5_4C7D_8C49_1E1D8E8875C7_.wvu.PrintArea" localSheetId="20" hidden="1">'Attach 14'!$A$1:$E$29</definedName>
    <definedName name="Z_CB7992C9_ABA5_4C7D_8C49_1E1D8E8875C7_.wvu.PrintArea" localSheetId="21" hidden="1">'Attach 14-IP'!$A$8:$I$225</definedName>
    <definedName name="Z_CB7992C9_ABA5_4C7D_8C49_1E1D8E8875C7_.wvu.PrintArea" localSheetId="22" hidden="1">'Attach 15'!$A$1:$E$91</definedName>
    <definedName name="Z_CB7992C9_ABA5_4C7D_8C49_1E1D8E8875C7_.wvu.PrintArea" localSheetId="23" hidden="1">'Attach 16'!$A$1:$L$93</definedName>
    <definedName name="Z_CB7992C9_ABA5_4C7D_8C49_1E1D8E8875C7_.wvu.PrintArea" localSheetId="24" hidden="1">'Attach 17'!$A$1:$E$33</definedName>
    <definedName name="Z_CB7992C9_ABA5_4C7D_8C49_1E1D8E8875C7_.wvu.PrintArea" localSheetId="25" hidden="1">'Attach 18'!$A$1:$E$24</definedName>
    <definedName name="Z_CB7992C9_ABA5_4C7D_8C49_1E1D8E8875C7_.wvu.PrintArea" localSheetId="27" hidden="1">'Attach 19'!$A$1:$E$31</definedName>
    <definedName name="Z_CB7992C9_ABA5_4C7D_8C49_1E1D8E8875C7_.wvu.PrintArea" localSheetId="4" hidden="1">'Attach 3(JV)'!$A$1:$E$28</definedName>
    <definedName name="Z_CB7992C9_ABA5_4C7D_8C49_1E1D8E8875C7_.wvu.PrintArea" localSheetId="6" hidden="1">'Attach 3(QR)'!$A$1:$E$28</definedName>
    <definedName name="Z_CB7992C9_ABA5_4C7D_8C49_1E1D8E8875C7_.wvu.PrintArea" localSheetId="8" hidden="1">'Attach 4'!$A$1:$G$25</definedName>
    <definedName name="Z_CB7992C9_ABA5_4C7D_8C49_1E1D8E8875C7_.wvu.PrintArea" localSheetId="9" hidden="1">'Attach 4 (A)'!$A$1:$E$27</definedName>
    <definedName name="Z_CB7992C9_ABA5_4C7D_8C49_1E1D8E8875C7_.wvu.PrintArea" localSheetId="10" hidden="1">'Attach 4 (B)'!$A$1:$E$26</definedName>
    <definedName name="Z_CB7992C9_ABA5_4C7D_8C49_1E1D8E8875C7_.wvu.PrintArea" localSheetId="11" hidden="1">'Attach 5'!$A$1:$E$34</definedName>
    <definedName name="Z_CB7992C9_ABA5_4C7D_8C49_1E1D8E8875C7_.wvu.PrintArea" localSheetId="13" hidden="1">'Attach 6'!$A$1:$E$28</definedName>
    <definedName name="Z_CB7992C9_ABA5_4C7D_8C49_1E1D8E8875C7_.wvu.PrintArea" localSheetId="14" hidden="1">'Attach 7'!$A$1:$E$28</definedName>
    <definedName name="Z_CB7992C9_ABA5_4C7D_8C49_1E1D8E8875C7_.wvu.PrintArea" localSheetId="15" hidden="1">'Attach 9'!$A$1:$D$52</definedName>
    <definedName name="Z_CB7992C9_ABA5_4C7D_8C49_1E1D8E8875C7_.wvu.PrintArea" localSheetId="28" hidden="1">'Bid Form 1st Envelope '!$A$1:$F$120</definedName>
    <definedName name="Z_CB7992C9_ABA5_4C7D_8C49_1E1D8E8875C7_.wvu.PrintTitles" localSheetId="15" hidden="1">'Attach 9'!$18:$18</definedName>
    <definedName name="Z_CB7992C9_ABA5_4C7D_8C49_1E1D8E8875C7_.wvu.Rows" localSheetId="22" hidden="1">'Attach 15'!$16:$16</definedName>
    <definedName name="Z_CB7992C9_ABA5_4C7D_8C49_1E1D8E8875C7_.wvu.Rows" localSheetId="24" hidden="1">'Attach 17'!$26:$26,'Attach 17'!$32:$209</definedName>
    <definedName name="Z_CB7992C9_ABA5_4C7D_8C49_1E1D8E8875C7_.wvu.Rows" localSheetId="27" hidden="1">'Attach 19'!$13:$13,'Attach 19'!$20:$28</definedName>
    <definedName name="Z_CB7992C9_ABA5_4C7D_8C49_1E1D8E8875C7_.wvu.Rows" localSheetId="11" hidden="1">'Attach 5'!$4:$4</definedName>
    <definedName name="Z_CD4CA1A8_824A_452F_BDBA_32A47C1B3013_.wvu.Cols" localSheetId="18" hidden="1">'Attach 12'!$G:$H</definedName>
    <definedName name="Z_CD4CA1A8_824A_452F_BDBA_32A47C1B3013_.wvu.Cols" localSheetId="22" hidden="1">'Attach 15'!$H:$H</definedName>
    <definedName name="Z_CD4CA1A8_824A_452F_BDBA_32A47C1B3013_.wvu.Cols" localSheetId="11" hidden="1">'Attach 5'!$H:$H</definedName>
    <definedName name="Z_CD4CA1A8_824A_452F_BDBA_32A47C1B3013_.wvu.Cols" localSheetId="12" hidden="1">'Attach 5A'!$H:$H</definedName>
    <definedName name="Z_CD4CA1A8_824A_452F_BDBA_32A47C1B3013_.wvu.Cols" localSheetId="13" hidden="1">'Attach 6'!$H:$H</definedName>
    <definedName name="Z_CD4CA1A8_824A_452F_BDBA_32A47C1B3013_.wvu.Cols" localSheetId="2" hidden="1">'Name of Bidders'!$A:$A</definedName>
    <definedName name="Z_CD4CA1A8_824A_452F_BDBA_32A47C1B3013_.wvu.PrintArea" localSheetId="16" hidden="1">'Attach 10'!$A$1:$E$23</definedName>
    <definedName name="Z_CD4CA1A8_824A_452F_BDBA_32A47C1B3013_.wvu.PrintArea" localSheetId="17" hidden="1">'Attach 11'!$A$1:$E$85</definedName>
    <definedName name="Z_CD4CA1A8_824A_452F_BDBA_32A47C1B3013_.wvu.PrintArea" localSheetId="18" hidden="1">'Attach 12'!$A$1:$E$38</definedName>
    <definedName name="Z_CD4CA1A8_824A_452F_BDBA_32A47C1B3013_.wvu.PrintArea" localSheetId="19" hidden="1">'Attach 13'!$A$1:$E$29</definedName>
    <definedName name="Z_CD4CA1A8_824A_452F_BDBA_32A47C1B3013_.wvu.PrintArea" localSheetId="20" hidden="1">'Attach 14'!$A$1:$E$29</definedName>
    <definedName name="Z_CD4CA1A8_824A_452F_BDBA_32A47C1B3013_.wvu.PrintArea" localSheetId="22" hidden="1">'Attach 15'!$A$1:$E$92</definedName>
    <definedName name="Z_CD4CA1A8_824A_452F_BDBA_32A47C1B3013_.wvu.PrintArea" localSheetId="23" hidden="1">'Attach 16'!$A$1:$L$93</definedName>
    <definedName name="Z_CD4CA1A8_824A_452F_BDBA_32A47C1B3013_.wvu.PrintArea" localSheetId="25" hidden="1">'Attach 18'!$A$1:$E$24</definedName>
    <definedName name="Z_CD4CA1A8_824A_452F_BDBA_32A47C1B3013_.wvu.PrintArea" localSheetId="26" hidden="1">'Attach 18 SP'!$A$8:$I$170</definedName>
    <definedName name="Z_CD4CA1A8_824A_452F_BDBA_32A47C1B3013_.wvu.PrintArea" localSheetId="27" hidden="1">'Attach 19'!$A$1:$E$35</definedName>
    <definedName name="Z_CD4CA1A8_824A_452F_BDBA_32A47C1B3013_.wvu.PrintArea" localSheetId="4" hidden="1">'Attach 3(JV)'!$A$1:$E$28</definedName>
    <definedName name="Z_CD4CA1A8_824A_452F_BDBA_32A47C1B3013_.wvu.PrintArea" localSheetId="6" hidden="1">'Attach 3(QR)'!$A$1:$E$28</definedName>
    <definedName name="Z_CD4CA1A8_824A_452F_BDBA_32A47C1B3013_.wvu.PrintArea" localSheetId="8" hidden="1">'Attach 4'!$A$1:$E$25</definedName>
    <definedName name="Z_CD4CA1A8_824A_452F_BDBA_32A47C1B3013_.wvu.PrintArea" localSheetId="9" hidden="1">'Attach 4 (A)'!$A$1:$E$27</definedName>
    <definedName name="Z_CD4CA1A8_824A_452F_BDBA_32A47C1B3013_.wvu.PrintArea" localSheetId="10" hidden="1">'Attach 4 (B)'!$A$1:$E$26</definedName>
    <definedName name="Z_CD4CA1A8_824A_452F_BDBA_32A47C1B3013_.wvu.PrintArea" localSheetId="11" hidden="1">'Attach 5'!$A$1:$E$109</definedName>
    <definedName name="Z_CD4CA1A8_824A_452F_BDBA_32A47C1B3013_.wvu.PrintArea" localSheetId="12" hidden="1">'Attach 5A'!$A$1:$E$73</definedName>
    <definedName name="Z_CD4CA1A8_824A_452F_BDBA_32A47C1B3013_.wvu.PrintArea" localSheetId="13" hidden="1">'Attach 6'!$A$1:$E$51</definedName>
    <definedName name="Z_CD4CA1A8_824A_452F_BDBA_32A47C1B3013_.wvu.PrintArea" localSheetId="14" hidden="1">'Attach 7'!$A$1:$E$28</definedName>
    <definedName name="Z_CD4CA1A8_824A_452F_BDBA_32A47C1B3013_.wvu.PrintArea" localSheetId="15" hidden="1">'Attach 9'!$A$1:$D$59</definedName>
    <definedName name="Z_CD4CA1A8_824A_452F_BDBA_32A47C1B3013_.wvu.PrintArea" localSheetId="2" hidden="1">'Name of Bidders'!$B$1:$E$29</definedName>
    <definedName name="Z_CD4CA1A8_824A_452F_BDBA_32A47C1B3013_.wvu.PrintTitles" localSheetId="18" hidden="1">'Attach 12'!#REF!</definedName>
    <definedName name="Z_CD4CA1A8_824A_452F_BDBA_32A47C1B3013_.wvu.PrintTitles" localSheetId="15" hidden="1">'Attach 9'!$18:$18</definedName>
    <definedName name="Z_CD4CA1A8_824A_452F_BDBA_32A47C1B3013_.wvu.Rows" localSheetId="22" hidden="1">'Attach 15'!$13:$14,'Attach 15'!$16:$16</definedName>
    <definedName name="Z_CD4CA1A8_824A_452F_BDBA_32A47C1B3013_.wvu.Rows" localSheetId="26" hidden="1">'Attach 18 SP'!$41:$41</definedName>
    <definedName name="Z_CD4CA1A8_824A_452F_BDBA_32A47C1B3013_.wvu.Rows" localSheetId="12" hidden="1">'Attach 5A'!$25:$30</definedName>
    <definedName name="Z_CF17E9CE_6256_454A_8F64_F1E1D655931E_.wvu.Cols" localSheetId="18" hidden="1">'Attach 12'!$F:$F</definedName>
    <definedName name="Z_CF17E9CE_6256_454A_8F64_F1E1D655931E_.wvu.Cols" localSheetId="3" hidden="1">'Names of Bidder'!$H:$N</definedName>
    <definedName name="Z_CF17E9CE_6256_454A_8F64_F1E1D655931E_.wvu.FilterData" localSheetId="3" hidden="1">'Names of Bidder'!$B$6:$G$19</definedName>
    <definedName name="Z_CF17E9CE_6256_454A_8F64_F1E1D655931E_.wvu.PrintArea" localSheetId="18" hidden="1">'Attach 12'!$A$1:$E$38</definedName>
    <definedName name="Z_CF17E9CE_6256_454A_8F64_F1E1D655931E_.wvu.PrintArea" localSheetId="3" hidden="1">'Names of Bidder'!$B$1:$G$38</definedName>
    <definedName name="Z_CF17E9CE_6256_454A_8F64_F1E1D655931E_.wvu.Rows" localSheetId="18" hidden="1">'Attach 12'!#REF!</definedName>
    <definedName name="Z_D5994A17_2357_4B78_B667_DDB5D94B6FD1_.wvu.Cols" localSheetId="7" hidden="1">'Attach-3 (QR)'!$M:$O</definedName>
    <definedName name="Z_D5994A17_2357_4B78_B667_DDB5D94B6FD1_.wvu.Cols" localSheetId="5" hidden="1">'Attach-3 (QR)_old'!$M:$O</definedName>
    <definedName name="Z_D5994A17_2357_4B78_B667_DDB5D94B6FD1_.wvu.PrintArea" localSheetId="7" hidden="1">'Attach-3 (QR)'!$A$1:$H$257</definedName>
    <definedName name="Z_D5994A17_2357_4B78_B667_DDB5D94B6FD1_.wvu.PrintArea" localSheetId="5" hidden="1">'Attach-3 (QR)_old'!$A$1:$H$407</definedName>
    <definedName name="Z_D5994A17_2357_4B78_B667_DDB5D94B6FD1_.wvu.Rows" localSheetId="7" hidden="1">'Attach-3 (QR)'!#REF!,'Attach-3 (QR)'!#REF!,'Attach-3 (QR)'!#REF!,'Attach-3 (QR)'!#REF!</definedName>
    <definedName name="Z_D5994A17_2357_4B78_B667_DDB5D94B6FD1_.wvu.Rows" localSheetId="5" hidden="1">'Attach-3 (QR)_old'!#REF!,'Attach-3 (QR)_old'!#REF!,'Attach-3 (QR)_old'!#REF!,'Attach-3 (QR)_old'!$273:$275</definedName>
    <definedName name="Z_D69D2B09_6F35_4678_B712_8272F13318EF_.wvu.Cols" localSheetId="26" hidden="1">'Attach 18 SP'!$J:$P</definedName>
    <definedName name="Z_D69D2B09_6F35_4678_B712_8272F13318EF_.wvu.PrintArea" localSheetId="26" hidden="1">'Attach 18 SP'!$A$8:$I$157</definedName>
    <definedName name="Z_D69D2B09_6F35_4678_B712_8272F13318EF_.wvu.Rows" localSheetId="26" hidden="1">'Attach 18 SP'!#REF!,'Attach 18 SP'!#REF!,'Attach 18 SP'!#REF!,'Attach 18 SP'!#REF!,'Attach 18 SP'!#REF!,'Attach 18 SP'!$149:$153</definedName>
    <definedName name="Z_D746C519_1650_47E9_B563_EAC91382C9E5_.wvu.Cols" localSheetId="2" hidden="1">'Name of Bidders'!$A:$A</definedName>
    <definedName name="Z_D746C519_1650_47E9_B563_EAC91382C9E5_.wvu.PrintArea" localSheetId="2" hidden="1">'Name of Bidders'!$B$1:$E$29</definedName>
    <definedName name="Z_DC28ED1E_3E35_4094_9C2B_5C0A1C1D459C_.wvu.Cols" localSheetId="22" hidden="1">'Attach 15'!$H:$H</definedName>
    <definedName name="Z_DC28ED1E_3E35_4094_9C2B_5C0A1C1D459C_.wvu.Cols" localSheetId="11" hidden="1">'Attach 5'!$H:$H</definedName>
    <definedName name="Z_DC28ED1E_3E35_4094_9C2B_5C0A1C1D459C_.wvu.Cols" localSheetId="13" hidden="1">'Attach 6'!$H:$H</definedName>
    <definedName name="Z_DC28ED1E_3E35_4094_9C2B_5C0A1C1D459C_.wvu.PrintArea" localSheetId="16" hidden="1">'Attach 10'!$A$1:$E$23</definedName>
    <definedName name="Z_DC28ED1E_3E35_4094_9C2B_5C0A1C1D459C_.wvu.PrintArea" localSheetId="17" hidden="1">'Attach 11'!$A$1:$E$29</definedName>
    <definedName name="Z_DC28ED1E_3E35_4094_9C2B_5C0A1C1D459C_.wvu.PrintArea" localSheetId="19" hidden="1">'Attach 13'!$A$1:$E$29</definedName>
    <definedName name="Z_DC28ED1E_3E35_4094_9C2B_5C0A1C1D459C_.wvu.PrintArea" localSheetId="20" hidden="1">'Attach 14'!$A$1:$E$29</definedName>
    <definedName name="Z_DC28ED1E_3E35_4094_9C2B_5C0A1C1D459C_.wvu.PrintArea" localSheetId="21" hidden="1">'Attach 14-IP'!$A$8:$I$225</definedName>
    <definedName name="Z_DC28ED1E_3E35_4094_9C2B_5C0A1C1D459C_.wvu.PrintArea" localSheetId="22" hidden="1">'Attach 15'!$A$1:$E$91</definedName>
    <definedName name="Z_DC28ED1E_3E35_4094_9C2B_5C0A1C1D459C_.wvu.PrintArea" localSheetId="23" hidden="1">'Attach 16'!$A$1:$L$93</definedName>
    <definedName name="Z_DC28ED1E_3E35_4094_9C2B_5C0A1C1D459C_.wvu.PrintArea" localSheetId="24" hidden="1">'Attach 17'!$A$1:$E$33</definedName>
    <definedName name="Z_DC28ED1E_3E35_4094_9C2B_5C0A1C1D459C_.wvu.PrintArea" localSheetId="25" hidden="1">'Attach 18'!$A$1:$E$24</definedName>
    <definedName name="Z_DC28ED1E_3E35_4094_9C2B_5C0A1C1D459C_.wvu.PrintArea" localSheetId="27" hidden="1">'Attach 19'!$A$1:$E$31</definedName>
    <definedName name="Z_DC28ED1E_3E35_4094_9C2B_5C0A1C1D459C_.wvu.PrintArea" localSheetId="4" hidden="1">'Attach 3(JV)'!$A$1:$E$28</definedName>
    <definedName name="Z_DC28ED1E_3E35_4094_9C2B_5C0A1C1D459C_.wvu.PrintArea" localSheetId="6" hidden="1">'Attach 3(QR)'!$A$1:$E$28</definedName>
    <definedName name="Z_DC28ED1E_3E35_4094_9C2B_5C0A1C1D459C_.wvu.PrintArea" localSheetId="8" hidden="1">'Attach 4'!$A$1:$E$25</definedName>
    <definedName name="Z_DC28ED1E_3E35_4094_9C2B_5C0A1C1D459C_.wvu.PrintArea" localSheetId="9" hidden="1">'Attach 4 (A)'!$A$1:$E$27</definedName>
    <definedName name="Z_DC28ED1E_3E35_4094_9C2B_5C0A1C1D459C_.wvu.PrintArea" localSheetId="10" hidden="1">'Attach 4 (B)'!$A$1:$E$26</definedName>
    <definedName name="Z_DC28ED1E_3E35_4094_9C2B_5C0A1C1D459C_.wvu.PrintArea" localSheetId="11" hidden="1">'Attach 5'!$A$1:$E$34</definedName>
    <definedName name="Z_DC28ED1E_3E35_4094_9C2B_5C0A1C1D459C_.wvu.PrintArea" localSheetId="13" hidden="1">'Attach 6'!$A$1:$E$28</definedName>
    <definedName name="Z_DC28ED1E_3E35_4094_9C2B_5C0A1C1D459C_.wvu.PrintArea" localSheetId="14" hidden="1">'Attach 7'!$A$1:$E$28</definedName>
    <definedName name="Z_DC28ED1E_3E35_4094_9C2B_5C0A1C1D459C_.wvu.PrintArea" localSheetId="15" hidden="1">'Attach 9'!$A$1:$D$59</definedName>
    <definedName name="Z_DC28ED1E_3E35_4094_9C2B_5C0A1C1D459C_.wvu.PrintArea" localSheetId="28" hidden="1">'Bid Form 1st Envelope '!$A$1:$F$120</definedName>
    <definedName name="Z_DC28ED1E_3E35_4094_9C2B_5C0A1C1D459C_.wvu.PrintTitles" localSheetId="15" hidden="1">'Attach 9'!$18:$18</definedName>
    <definedName name="Z_DC28ED1E_3E35_4094_9C2B_5C0A1C1D459C_.wvu.Rows" localSheetId="22" hidden="1">'Attach 15'!$16:$16</definedName>
    <definedName name="Z_DC28ED1E_3E35_4094_9C2B_5C0A1C1D459C_.wvu.Rows" localSheetId="24" hidden="1">'Attach 17'!$26:$26,'Attach 17'!$32:$209</definedName>
    <definedName name="Z_DC28ED1E_3E35_4094_9C2B_5C0A1C1D459C_.wvu.Rows" localSheetId="27" hidden="1">'Attach 19'!$13:$13,'Attach 19'!$20:$28</definedName>
    <definedName name="Z_DC28ED1E_3E35_4094_9C2B_5C0A1C1D459C_.wvu.Rows" localSheetId="11" hidden="1">'Attach 5'!$4:$4</definedName>
    <definedName name="Z_E0F296A4_A978_4686_BFBB_37CA7822B74C_.wvu.PrintArea" localSheetId="24" hidden="1">'Attach 17'!$A$1:$E$33</definedName>
    <definedName name="Z_E0F296A4_A978_4686_BFBB_37CA7822B74C_.wvu.Rows" localSheetId="24" hidden="1">'Attach 17'!$26:$26,'Attach 17'!$32:$209</definedName>
    <definedName name="Z_E51D3662_FFCE_4FD6_A590_7DDC9E38C41F_.wvu.Cols" localSheetId="22" hidden="1">'Attach 15'!$H:$H</definedName>
    <definedName name="Z_E51D3662_FFCE_4FD6_A590_7DDC9E38C41F_.wvu.Cols" localSheetId="11" hidden="1">'Attach 5'!$H:$H</definedName>
    <definedName name="Z_E51D3662_FFCE_4FD6_A590_7DDC9E38C41F_.wvu.Cols" localSheetId="13" hidden="1">'Attach 6'!$H:$H</definedName>
    <definedName name="Z_E51D3662_FFCE_4FD6_A590_7DDC9E38C41F_.wvu.Cols" localSheetId="15" hidden="1">'Attach 9'!#REF!</definedName>
    <definedName name="Z_E51D3662_FFCE_4FD6_A590_7DDC9E38C41F_.wvu.PrintArea" localSheetId="16" hidden="1">'Attach 10'!$A$1:$E$23</definedName>
    <definedName name="Z_E51D3662_FFCE_4FD6_A590_7DDC9E38C41F_.wvu.PrintArea" localSheetId="17" hidden="1">'Attach 11'!$A$1:$E$86</definedName>
    <definedName name="Z_E51D3662_FFCE_4FD6_A590_7DDC9E38C41F_.wvu.PrintArea" localSheetId="19" hidden="1">'Attach 13'!$A$1:$E$27</definedName>
    <definedName name="Z_E51D3662_FFCE_4FD6_A590_7DDC9E38C41F_.wvu.PrintArea" localSheetId="20" hidden="1">'Attach 14'!$A$1:$E$29</definedName>
    <definedName name="Z_E51D3662_FFCE_4FD6_A590_7DDC9E38C41F_.wvu.PrintArea" localSheetId="21" hidden="1">'Attach 14-IP'!$A$8:$I$225</definedName>
    <definedName name="Z_E51D3662_FFCE_4FD6_A590_7DDC9E38C41F_.wvu.PrintArea" localSheetId="22" hidden="1">'Attach 15'!$A$1:$E$91</definedName>
    <definedName name="Z_E51D3662_FFCE_4FD6_A590_7DDC9E38C41F_.wvu.PrintArea" localSheetId="23" hidden="1">'Attach 16'!$A$1:$L$93</definedName>
    <definedName name="Z_E51D3662_FFCE_4FD6_A590_7DDC9E38C41F_.wvu.PrintArea" localSheetId="24" hidden="1">'Attach 17'!$A$1:$E$33</definedName>
    <definedName name="Z_E51D3662_FFCE_4FD6_A590_7DDC9E38C41F_.wvu.PrintArea" localSheetId="25" hidden="1">'Attach 18'!$A$1:$E$24</definedName>
    <definedName name="Z_E51D3662_FFCE_4FD6_A590_7DDC9E38C41F_.wvu.PrintArea" localSheetId="27" hidden="1">'Attach 19'!$A$1:$E$31</definedName>
    <definedName name="Z_E51D3662_FFCE_4FD6_A590_7DDC9E38C41F_.wvu.PrintArea" localSheetId="4" hidden="1">'Attach 3(JV)'!$A$1:$E$28</definedName>
    <definedName name="Z_E51D3662_FFCE_4FD6_A590_7DDC9E38C41F_.wvu.PrintArea" localSheetId="6" hidden="1">'Attach 3(QR)'!$A$1:$E$28</definedName>
    <definedName name="Z_E51D3662_FFCE_4FD6_A590_7DDC9E38C41F_.wvu.PrintArea" localSheetId="8" hidden="1">'Attach 4'!$A$1:$G$25</definedName>
    <definedName name="Z_E51D3662_FFCE_4FD6_A590_7DDC9E38C41F_.wvu.PrintArea" localSheetId="9" hidden="1">'Attach 4 (A)'!$A$1:$E$27</definedName>
    <definedName name="Z_E51D3662_FFCE_4FD6_A590_7DDC9E38C41F_.wvu.PrintArea" localSheetId="10" hidden="1">'Attach 4 (B)'!$A$1:$E$26</definedName>
    <definedName name="Z_E51D3662_FFCE_4FD6_A590_7DDC9E38C41F_.wvu.PrintArea" localSheetId="11" hidden="1">'Attach 5'!$A$1:$E$34</definedName>
    <definedName name="Z_E51D3662_FFCE_4FD6_A590_7DDC9E38C41F_.wvu.PrintArea" localSheetId="13" hidden="1">'Attach 6'!$A$1:$E$28</definedName>
    <definedName name="Z_E51D3662_FFCE_4FD6_A590_7DDC9E38C41F_.wvu.PrintArea" localSheetId="14" hidden="1">'Attach 7'!$A$1:$E$28</definedName>
    <definedName name="Z_E51D3662_FFCE_4FD6_A590_7DDC9E38C41F_.wvu.PrintArea" localSheetId="15" hidden="1">'Attach 9'!$A$1:$D$52</definedName>
    <definedName name="Z_E51D3662_FFCE_4FD6_A590_7DDC9E38C41F_.wvu.PrintArea" localSheetId="28" hidden="1">'Bid Form 1st Envelope '!$A$1:$F$120</definedName>
    <definedName name="Z_E51D3662_FFCE_4FD6_A590_7DDC9E38C41F_.wvu.PrintTitles" localSheetId="15" hidden="1">'Attach 9'!$18:$18</definedName>
    <definedName name="Z_E51D3662_FFCE_4FD6_A590_7DDC9E38C41F_.wvu.Rows" localSheetId="22" hidden="1">'Attach 15'!$16:$16</definedName>
    <definedName name="Z_E51D3662_FFCE_4FD6_A590_7DDC9E38C41F_.wvu.Rows" localSheetId="24" hidden="1">'Attach 17'!$26:$26,'Attach 17'!$32:$209</definedName>
    <definedName name="Z_E51D3662_FFCE_4FD6_A590_7DDC9E38C41F_.wvu.Rows" localSheetId="27" hidden="1">'Attach 19'!$13:$13,'Attach 19'!$20:$28</definedName>
    <definedName name="Z_E51D3662_FFCE_4FD6_A590_7DDC9E38C41F_.wvu.Rows" localSheetId="11" hidden="1">'Attach 5'!$4:$4</definedName>
    <definedName name="Z_EB6D706F_EAFA_4638_9794_291A4840DB97_.wvu.Cols" localSheetId="7" hidden="1">'Attach-3 (QR)'!$J:$P</definedName>
    <definedName name="Z_EB6D706F_EAFA_4638_9794_291A4840DB97_.wvu.Cols" localSheetId="5" hidden="1">'Attach-3 (QR)_old'!$J:$P</definedName>
    <definedName name="Z_EB6D706F_EAFA_4638_9794_291A4840DB97_.wvu.PrintArea" localSheetId="7" hidden="1">'Attach-3 (QR)'!$A$1:$I$257</definedName>
    <definedName name="Z_EB6D706F_EAFA_4638_9794_291A4840DB97_.wvu.PrintArea" localSheetId="5" hidden="1">'Attach-3 (QR)_old'!$A$1:$I$407</definedName>
    <definedName name="Z_EB6D706F_EAFA_4638_9794_291A4840DB97_.wvu.Rows" localSheetId="7" hidden="1">'Attach-3 (QR)'!$19:$23,'Attach-3 (QR)'!$25:$25,'Attach-3 (QR)'!$34:$34,'Attach-3 (QR)'!#REF!,'Attach-3 (QR)'!#REF!,'Attach-3 (QR)'!$70:$178,'Attach-3 (QR)'!#REF!,'Attach-3 (QR)'!#REF!</definedName>
    <definedName name="Z_EB6D706F_EAFA_4638_9794_291A4840DB97_.wvu.Rows" localSheetId="5" hidden="1">'Attach-3 (QR)_old'!$19:$23,'Attach-3 (QR)_old'!$25:$25,'Attach-3 (QR)_old'!$34:$34,'Attach-3 (QR)_old'!#REF!,'Attach-3 (QR)_old'!$91:$91,'Attach-3 (QR)_old'!$144:$178,'Attach-3 (QR)_old'!#REF!,'Attach-3 (QR)_old'!$260:$386</definedName>
    <definedName name="Z_EBAEADC8_DFAF_4DD1_92A4_0349F1C8EBDD_.wvu.Cols" localSheetId="7" hidden="1">'Attach-3 (QR)'!$I:$I,'Attach-3 (QR)'!$K:$M</definedName>
    <definedName name="Z_EBAEADC8_DFAF_4DD1_92A4_0349F1C8EBDD_.wvu.Cols" localSheetId="5" hidden="1">'Attach-3 (QR)_old'!$I:$I,'Attach-3 (QR)_old'!$K:$M</definedName>
    <definedName name="Z_EBAEADC8_DFAF_4DD1_92A4_0349F1C8EBDD_.wvu.PrintArea" localSheetId="7" hidden="1">'Attach-3 (QR)'!$A$1:$H$257</definedName>
    <definedName name="Z_EBAEADC8_DFAF_4DD1_92A4_0349F1C8EBDD_.wvu.PrintArea" localSheetId="5" hidden="1">'Attach-3 (QR)_old'!$A$1:$H$407</definedName>
    <definedName name="Z_ECEBABD0_566A_41C4_AA9A_38EA30EFEDA8_.wvu.PrintArea" localSheetId="16" hidden="1">'Attach 10'!$A$1:$E$23</definedName>
    <definedName name="Z_ECEBABD0_566A_41C4_AA9A_38EA30EFEDA8_.wvu.PrintArea" localSheetId="17" hidden="1">'Attach 11'!$A$1:$E$85</definedName>
    <definedName name="Z_ECEBABD0_566A_41C4_AA9A_38EA30EFEDA8_.wvu.PrintArea" localSheetId="18" hidden="1">'Attach 12'!$A$1:$E$38</definedName>
    <definedName name="Z_ECEBABD0_566A_41C4_AA9A_38EA30EFEDA8_.wvu.PrintArea" localSheetId="19" hidden="1">'Attach 13'!$A$1:$E$29</definedName>
    <definedName name="Z_ECEBABD0_566A_41C4_AA9A_38EA30EFEDA8_.wvu.PrintArea" localSheetId="20" hidden="1">'Attach 14'!$A$1:$E$29</definedName>
    <definedName name="Z_ECEBABD0_566A_41C4_AA9A_38EA30EFEDA8_.wvu.PrintArea" localSheetId="22" hidden="1">'Attach 15'!$A$1:$E$92</definedName>
    <definedName name="Z_ECEBABD0_566A_41C4_AA9A_38EA30EFEDA8_.wvu.PrintArea" localSheetId="23" hidden="1">'Attach 16'!$A$1:$L$93</definedName>
    <definedName name="Z_ECEBABD0_566A_41C4_AA9A_38EA30EFEDA8_.wvu.PrintArea" localSheetId="25" hidden="1">'Attach 18'!$A$1:$E$24</definedName>
    <definedName name="Z_ECEBABD0_566A_41C4_AA9A_38EA30EFEDA8_.wvu.PrintArea" localSheetId="27" hidden="1">'Attach 19'!$A$1:$E$35</definedName>
    <definedName name="Z_ECEBABD0_566A_41C4_AA9A_38EA30EFEDA8_.wvu.PrintArea" localSheetId="4" hidden="1">'Attach 3(JV)'!$A$1:$E$28</definedName>
    <definedName name="Z_ECEBABD0_566A_41C4_AA9A_38EA30EFEDA8_.wvu.PrintArea" localSheetId="6" hidden="1">'Attach 3(QR)'!$A$1:$E$28</definedName>
    <definedName name="Z_ECEBABD0_566A_41C4_AA9A_38EA30EFEDA8_.wvu.PrintArea" localSheetId="8" hidden="1">'Attach 4'!$A$1:$E$25</definedName>
    <definedName name="Z_ECEBABD0_566A_41C4_AA9A_38EA30EFEDA8_.wvu.PrintArea" localSheetId="9" hidden="1">'Attach 4 (A)'!$A$1:$E$27</definedName>
    <definedName name="Z_ECEBABD0_566A_41C4_AA9A_38EA30EFEDA8_.wvu.PrintArea" localSheetId="10" hidden="1">'Attach 4 (B)'!$A$1:$E$26</definedName>
    <definedName name="Z_ECEBABD0_566A_41C4_AA9A_38EA30EFEDA8_.wvu.PrintArea" localSheetId="11" hidden="1">'Attach 5'!$A$1:$E$110</definedName>
    <definedName name="Z_ECEBABD0_566A_41C4_AA9A_38EA30EFEDA8_.wvu.PrintArea" localSheetId="12" hidden="1">'Attach 5A'!$A$1:$E$74</definedName>
    <definedName name="Z_ECEBABD0_566A_41C4_AA9A_38EA30EFEDA8_.wvu.PrintArea" localSheetId="13" hidden="1">'Attach 6'!$A$1:$E$52</definedName>
    <definedName name="Z_ECEBABD0_566A_41C4_AA9A_38EA30EFEDA8_.wvu.PrintArea" localSheetId="14" hidden="1">'Attach 7'!$A$1:$E$28</definedName>
    <definedName name="Z_ECEBABD0_566A_41C4_AA9A_38EA30EFEDA8_.wvu.PrintArea" localSheetId="15" hidden="1">'Attach 9'!$A$1:$D$59</definedName>
    <definedName name="Z_ECEBABD0_566A_41C4_AA9A_38EA30EFEDA8_.wvu.PrintArea" localSheetId="28" hidden="1">'Bid Form 1st Envelope '!$A$1:$F$120</definedName>
    <definedName name="Z_ECEBABD0_566A_41C4_AA9A_38EA30EFEDA8_.wvu.PrintTitles" localSheetId="18" hidden="1">'Attach 12'!#REF!</definedName>
    <definedName name="Z_ECEBABD0_566A_41C4_AA9A_38EA30EFEDA8_.wvu.PrintTitles" localSheetId="15" hidden="1">'Attach 9'!$18:$18</definedName>
    <definedName name="Z_F9FE2C60_2849_4C32_B532_2B1A89FFA9CD_.wvu.Cols" localSheetId="22" hidden="1">'Attach 15'!$H:$H</definedName>
    <definedName name="Z_F9FE2C60_2849_4C32_B532_2B1A89FFA9CD_.wvu.Cols" localSheetId="11" hidden="1">'Attach 5'!$H:$H</definedName>
    <definedName name="Z_F9FE2C60_2849_4C32_B532_2B1A89FFA9CD_.wvu.Cols" localSheetId="13" hidden="1">'Attach 6'!$H:$H</definedName>
    <definedName name="Z_F9FE2C60_2849_4C32_B532_2B1A89FFA9CD_.wvu.PrintArea" localSheetId="16" hidden="1">'Attach 10'!$A$1:$E$23</definedName>
    <definedName name="Z_F9FE2C60_2849_4C32_B532_2B1A89FFA9CD_.wvu.PrintArea" localSheetId="17" hidden="1">'Attach 11'!$A$1:$E$29</definedName>
    <definedName name="Z_F9FE2C60_2849_4C32_B532_2B1A89FFA9CD_.wvu.PrintArea" localSheetId="19" hidden="1">'Attach 13'!$A$1:$E$29</definedName>
    <definedName name="Z_F9FE2C60_2849_4C32_B532_2B1A89FFA9CD_.wvu.PrintArea" localSheetId="20" hidden="1">'Attach 14'!$A$1:$E$29</definedName>
    <definedName name="Z_F9FE2C60_2849_4C32_B532_2B1A89FFA9CD_.wvu.PrintArea" localSheetId="21" hidden="1">'Attach 14-IP'!$A$8:$I$225</definedName>
    <definedName name="Z_F9FE2C60_2849_4C32_B532_2B1A89FFA9CD_.wvu.PrintArea" localSheetId="22" hidden="1">'Attach 15'!$A$1:$E$91</definedName>
    <definedName name="Z_F9FE2C60_2849_4C32_B532_2B1A89FFA9CD_.wvu.PrintArea" localSheetId="23" hidden="1">'Attach 16'!$A$1:$L$93</definedName>
    <definedName name="Z_F9FE2C60_2849_4C32_B532_2B1A89FFA9CD_.wvu.PrintArea" localSheetId="24" hidden="1">'Attach 17'!$A$1:$E$33</definedName>
    <definedName name="Z_F9FE2C60_2849_4C32_B532_2B1A89FFA9CD_.wvu.PrintArea" localSheetId="25" hidden="1">'Attach 18'!$A$1:$E$24</definedName>
    <definedName name="Z_F9FE2C60_2849_4C32_B532_2B1A89FFA9CD_.wvu.PrintArea" localSheetId="27" hidden="1">'Attach 19'!$A$1:$E$31</definedName>
    <definedName name="Z_F9FE2C60_2849_4C32_B532_2B1A89FFA9CD_.wvu.PrintArea" localSheetId="4" hidden="1">'Attach 3(JV)'!$A$1:$E$28</definedName>
    <definedName name="Z_F9FE2C60_2849_4C32_B532_2B1A89FFA9CD_.wvu.PrintArea" localSheetId="6" hidden="1">'Attach 3(QR)'!$A$1:$E$28</definedName>
    <definedName name="Z_F9FE2C60_2849_4C32_B532_2B1A89FFA9CD_.wvu.PrintArea" localSheetId="8" hidden="1">'Attach 4'!$A$1:$E$25</definedName>
    <definedName name="Z_F9FE2C60_2849_4C32_B532_2B1A89FFA9CD_.wvu.PrintArea" localSheetId="9" hidden="1">'Attach 4 (A)'!$A$1:$E$27</definedName>
    <definedName name="Z_F9FE2C60_2849_4C32_B532_2B1A89FFA9CD_.wvu.PrintArea" localSheetId="10" hidden="1">'Attach 4 (B)'!$A$1:$E$26</definedName>
    <definedName name="Z_F9FE2C60_2849_4C32_B532_2B1A89FFA9CD_.wvu.PrintArea" localSheetId="11" hidden="1">'Attach 5'!$A$1:$E$34</definedName>
    <definedName name="Z_F9FE2C60_2849_4C32_B532_2B1A89FFA9CD_.wvu.PrintArea" localSheetId="13" hidden="1">'Attach 6'!$A$1:$E$28</definedName>
    <definedName name="Z_F9FE2C60_2849_4C32_B532_2B1A89FFA9CD_.wvu.PrintArea" localSheetId="14" hidden="1">'Attach 7'!$A$1:$E$28</definedName>
    <definedName name="Z_F9FE2C60_2849_4C32_B532_2B1A89FFA9CD_.wvu.PrintArea" localSheetId="15" hidden="1">'Attach 9'!$A$1:$D$53</definedName>
    <definedName name="Z_F9FE2C60_2849_4C32_B532_2B1A89FFA9CD_.wvu.PrintArea" localSheetId="28" hidden="1">'Bid Form 1st Envelope '!$A$1:$F$120</definedName>
    <definedName name="Z_F9FE2C60_2849_4C32_B532_2B1A89FFA9CD_.wvu.PrintTitles" localSheetId="15" hidden="1">'Attach 9'!$18:$18</definedName>
    <definedName name="Z_F9FE2C60_2849_4C32_B532_2B1A89FFA9CD_.wvu.Rows" localSheetId="22" hidden="1">'Attach 15'!$16:$16</definedName>
    <definedName name="Z_F9FE2C60_2849_4C32_B532_2B1A89FFA9CD_.wvu.Rows" localSheetId="24" hidden="1">'Attach 17'!$26:$26,'Attach 17'!$32:$209</definedName>
    <definedName name="Z_F9FE2C60_2849_4C32_B532_2B1A89FFA9CD_.wvu.Rows" localSheetId="27" hidden="1">'Attach 19'!$13:$13,'Attach 19'!$20:$28</definedName>
    <definedName name="Z_F9FE2C60_2849_4C32_B532_2B1A89FFA9CD_.wvu.Rows" localSheetId="11" hidden="1">'Attach 5'!$4:$4</definedName>
    <definedName name="Z_FE4EC9C4_31B9_4D40_8323_5B16C3BC840F_.wvu.Cols" localSheetId="22" hidden="1">'Attach 15'!$H:$H</definedName>
    <definedName name="Z_FE4EC9C4_31B9_4D40_8323_5B16C3BC840F_.wvu.Cols" localSheetId="11" hidden="1">'Attach 5'!$H:$H</definedName>
    <definedName name="Z_FE4EC9C4_31B9_4D40_8323_5B16C3BC840F_.wvu.Cols" localSheetId="13" hidden="1">'Attach 6'!$H:$H</definedName>
    <definedName name="Z_FE4EC9C4_31B9_4D40_8323_5B16C3BC840F_.wvu.PrintArea" localSheetId="16" hidden="1">'Attach 10'!$A$1:$E$23</definedName>
    <definedName name="Z_FE4EC9C4_31B9_4D40_8323_5B16C3BC840F_.wvu.PrintArea" localSheetId="17" hidden="1">'Attach 11'!$A$1:$E$29</definedName>
    <definedName name="Z_FE4EC9C4_31B9_4D40_8323_5B16C3BC840F_.wvu.PrintArea" localSheetId="19" hidden="1">'Attach 13'!$A$1:$E$29</definedName>
    <definedName name="Z_FE4EC9C4_31B9_4D40_8323_5B16C3BC840F_.wvu.PrintArea" localSheetId="20" hidden="1">'Attach 14'!$A$1:$E$29</definedName>
    <definedName name="Z_FE4EC9C4_31B9_4D40_8323_5B16C3BC840F_.wvu.PrintArea" localSheetId="21" hidden="1">'Attach 14-IP'!$A$8:$I$225</definedName>
    <definedName name="Z_FE4EC9C4_31B9_4D40_8323_5B16C3BC840F_.wvu.PrintArea" localSheetId="22" hidden="1">'Attach 15'!$A$1:$E$91</definedName>
    <definedName name="Z_FE4EC9C4_31B9_4D40_8323_5B16C3BC840F_.wvu.PrintArea" localSheetId="23" hidden="1">'Attach 16'!$A$1:$L$93</definedName>
    <definedName name="Z_FE4EC9C4_31B9_4D40_8323_5B16C3BC840F_.wvu.PrintArea" localSheetId="24" hidden="1">'Attach 17'!$A$1:$E$33</definedName>
    <definedName name="Z_FE4EC9C4_31B9_4D40_8323_5B16C3BC840F_.wvu.PrintArea" localSheetId="25" hidden="1">'Attach 18'!$A$1:$E$24</definedName>
    <definedName name="Z_FE4EC9C4_31B9_4D40_8323_5B16C3BC840F_.wvu.PrintArea" localSheetId="27" hidden="1">'Attach 19'!$A$1:$E$31</definedName>
    <definedName name="Z_FE4EC9C4_31B9_4D40_8323_5B16C3BC840F_.wvu.PrintArea" localSheetId="4" hidden="1">'Attach 3(JV)'!$A$1:$E$28</definedName>
    <definedName name="Z_FE4EC9C4_31B9_4D40_8323_5B16C3BC840F_.wvu.PrintArea" localSheetId="6" hidden="1">'Attach 3(QR)'!$A$1:$E$28</definedName>
    <definedName name="Z_FE4EC9C4_31B9_4D40_8323_5B16C3BC840F_.wvu.PrintArea" localSheetId="8" hidden="1">'Attach 4'!$A$1:$E$25</definedName>
    <definedName name="Z_FE4EC9C4_31B9_4D40_8323_5B16C3BC840F_.wvu.PrintArea" localSheetId="9" hidden="1">'Attach 4 (A)'!$A$1:$E$27</definedName>
    <definedName name="Z_FE4EC9C4_31B9_4D40_8323_5B16C3BC840F_.wvu.PrintArea" localSheetId="10" hidden="1">'Attach 4 (B)'!$A$1:$E$26</definedName>
    <definedName name="Z_FE4EC9C4_31B9_4D40_8323_5B16C3BC840F_.wvu.PrintArea" localSheetId="11" hidden="1">'Attach 5'!$A$1:$E$34</definedName>
    <definedName name="Z_FE4EC9C4_31B9_4D40_8323_5B16C3BC840F_.wvu.PrintArea" localSheetId="13" hidden="1">'Attach 6'!$A$1:$E$28</definedName>
    <definedName name="Z_FE4EC9C4_31B9_4D40_8323_5B16C3BC840F_.wvu.PrintArea" localSheetId="14" hidden="1">'Attach 7'!$A$1:$E$28</definedName>
    <definedName name="Z_FE4EC9C4_31B9_4D40_8323_5B16C3BC840F_.wvu.PrintArea" localSheetId="15" hidden="1">'Attach 9'!$A$1:$D$53</definedName>
    <definedName name="Z_FE4EC9C4_31B9_4D40_8323_5B16C3BC840F_.wvu.PrintArea" localSheetId="28" hidden="1">'Bid Form 1st Envelope '!$A$1:$F$120</definedName>
    <definedName name="Z_FE4EC9C4_31B9_4D40_8323_5B16C3BC840F_.wvu.PrintTitles" localSheetId="15" hidden="1">'Attach 9'!$18:$18</definedName>
    <definedName name="Z_FE4EC9C4_31B9_4D40_8323_5B16C3BC840F_.wvu.Rows" localSheetId="22" hidden="1">'Attach 15'!$16:$16</definedName>
    <definedName name="Z_FE4EC9C4_31B9_4D40_8323_5B16C3BC840F_.wvu.Rows" localSheetId="24" hidden="1">'Attach 17'!$26:$26,'Attach 17'!$32:$209</definedName>
    <definedName name="Z_FE4EC9C4_31B9_4D40_8323_5B16C3BC840F_.wvu.Rows" localSheetId="27" hidden="1">'Attach 19'!$13:$13,'Attach 19'!$20:$28</definedName>
    <definedName name="Z_FE4EC9C4_31B9_4D40_8323_5B16C3BC840F_.wvu.Rows" localSheetId="11" hidden="1">'Attach 5'!$4:$4</definedName>
  </definedNames>
  <calcPr calcId="191029"/>
  <customWorkbookViews>
    <customWorkbookView name="Rahul Mendhe {Rahul Mendhe} - Personal View" guid="{5476C51C-4037-4B28-A818-10D7CDF0C66A}" mergeInterval="0" personalView="1" maximized="1" xWindow="-8" yWindow="-8" windowWidth="1936" windowHeight="1056" tabRatio="961" activeSheetId="29"/>
    <customWorkbookView name="Rahul {Rahul} - Personal View" guid="{45814E31-7EF7-46D4-AAA9-9580F481731A}" mergeInterval="0" personalView="1" maximized="1" windowWidth="1916" windowHeight="774" tabRatio="942" activeSheetId="29"/>
    <customWorkbookView name="Venkatesh Karri {वेंकटेश कर्री} - Personal View" guid="{ABDD40A7-66B9-43CC-B63B-09D98A5A40BE}" mergeInterval="0" personalView="1" maximized="1" windowWidth="1916" windowHeight="834" tabRatio="961" activeSheetId="3"/>
    <customWorkbookView name="Prashanth Kumar Gade {प्रशांत जि} - Personal View" guid="{A8583C01-5E6A-4469-ADCA-440E12AA8084}" mergeInterval="0" personalView="1" maximized="1" windowWidth="1916" windowHeight="794" tabRatio="961" activeSheetId="2" showComments="commIndAndComment"/>
    <customWorkbookView name="60003099 - Personal View" guid="{05855B4F-D61E-4C97-B759-B2F96767F6F8}" mergeInterval="0" personalView="1" maximized="1" windowWidth="1276" windowHeight="758" tabRatio="861" activeSheetId="2"/>
    <customWorkbookView name="Nrapendra Kumar - Personal View" guid="{82E8A0F5-0020-4355-95CF-28601763A783}" mergeInterval="0" personalView="1" maximized="1" windowWidth="1277" windowHeight="511" tabRatio="960" activeSheetId="2"/>
    <customWorkbookView name="60001655 - Personal View" guid="{340562B9-6CEE-4962-8D7D-CA1C6778F52C}" mergeInterval="0" personalView="1" maximized="1" xWindow="1" yWindow="1" windowWidth="1366" windowHeight="496" tabRatio="902" activeSheetId="7"/>
    <customWorkbookView name="60001258 - Personal View" guid="{38BECF6E-1A53-4F98-87B9-44F2C5F77E08}" mergeInterval="0" personalView="1" maximized="1" xWindow="1" yWindow="1" windowWidth="1362" windowHeight="515" tabRatio="902" activeSheetId="26"/>
    <customWorkbookView name="Kundan Kumar Shrivastava - Personal View" guid="{8E3ED18F-7B8F-4A1C-969D-A70DC3B696C3}" mergeInterval="0" personalView="1" maximized="1" windowWidth="1362" windowHeight="509" tabRatio="849" activeSheetId="7"/>
    <customWorkbookView name="A P Gupta - Personal View" guid="{477F7E43-D393-45BA-B99B-D838E4629B5D}" mergeInterval="0" personalView="1" maximized="1" windowWidth="1436" windowHeight="674" tabRatio="849" activeSheetId="2"/>
    <customWorkbookView name="Baijnath Singh - Personal View" guid="{240327DD-375F-45D4-BA52-89AFD79FE6A1}" mergeInterval="0" personalView="1" maximized="1" windowWidth="1362" windowHeight="495" tabRatio="960" activeSheetId="25"/>
    <customWorkbookView name="20587 - Personal View" guid="{DC28ED1E-3E35-4094-9C2B-5C0A1C1D459C}" mergeInterval="0" personalView="1" maximized="1" xWindow="1" yWindow="1" windowWidth="1362" windowHeight="519" tabRatio="960" activeSheetId="2"/>
    <customWorkbookView name="HARSH KHANDELWAL         - Personal View" guid="{7A9EA6D6-4DDF-43D9-92E6-C6AFAD14E266}" mergeInterval="0" personalView="1" maximized="1" windowWidth="1362" windowHeight="543" tabRatio="960" activeSheetId="2"/>
    <customWorkbookView name="01192 - Personal View" guid="{43BCBF1E-CDCF-4541-8D79-87EDCECBC1FD}" mergeInterval="0" personalView="1" maximized="1" xWindow="1" yWindow="1" windowWidth="1366" windowHeight="538" tabRatio="725" activeSheetId="2"/>
    <customWorkbookView name="01009 - Personal View" guid="{ECEBABD0-566A-41C4-AA9A-38EA30EFEDA8}" mergeInterval="0" personalView="1" maximized="1" xWindow="42" yWindow="34" windowWidth="737" windowHeight="521" activeSheetId="12"/>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0398 - Personal View" guid="{CD4CA1A8-824A-452F-BDBA-32A47C1B3013}" mergeInterval="0" personalView="1" maximized="1" xWindow="1" yWindow="1" windowWidth="1366" windowHeight="496" tabRatio="942" activeSheetId="2"/>
    <customWorkbookView name="01209 - Personal View" guid="{494F6778-23FE-4AAC-B37D-6C7543FC13B9}" mergeInterval="0" personalView="1" maximized="1" xWindow="1" yWindow="1" windowWidth="1366" windowHeight="538" tabRatio="725" activeSheetId="2"/>
    <customWorkbookView name="31103 - Personal View" guid="{F9FE2C60-2849-4C32-B532-2B1A89FFA9CD}" mergeInterval="0" personalView="1" maximized="1" windowWidth="1362" windowHeight="543" tabRatio="960" activeSheetId="7"/>
    <customWorkbookView name="rkg - Personal View" guid="{FE4EC9C4-31B9-4D40-8323-5B16C3BC840F}" mergeInterval="0" personalView="1" maximized="1" windowWidth="1362" windowHeight="509" tabRatio="960" activeSheetId="25"/>
    <customWorkbookView name="60002881 - Personal View" guid="{C5EDD9E3-0801-4479-8600-A80B0FCFDF0B}" mergeInterval="0" personalView="1" maximized="1" xWindow="1" yWindow="1" windowWidth="1362" windowHeight="538" tabRatio="849" activeSheetId="22"/>
    <customWorkbookView name="60001209 - Personal View" guid="{15A19D23-A9FD-4FC1-B7B0-F2D16BDFC729}" mergeInterval="0" personalView="1" maximized="1" xWindow="1" yWindow="1" windowWidth="1362" windowHeight="538" tabRatio="849" activeSheetId="7"/>
    <customWorkbookView name="60002068 - Personal View" guid="{97C0FC0E-800C-45C9-895E-E91A3F1ADBA4}" mergeInterval="0" personalView="1" maximized="1" xWindow="1" yWindow="1" windowWidth="1366" windowHeight="492" tabRatio="902" activeSheetId="2"/>
    <customWorkbookView name="60001290 - Personal View" guid="{CB7992C9-ABA5-4C7D-8C49-1E1D8E8875C7}" mergeInterval="0" personalView="1" maximized="1" xWindow="1" yWindow="1" windowWidth="1360" windowHeight="538" tabRatio="902" activeSheetId="26"/>
    <customWorkbookView name="A K Singh - Personal View" guid="{E51D3662-FFCE-4FD6-A590-7DDC9E38C41F}" mergeInterval="0" personalView="1" maximized="1" windowWidth="1276" windowHeight="778" tabRatio="849" activeSheetId="2"/>
    <customWorkbookView name="Akhilesh Kumar Singh {अखिलेश कुमार सिंह} - Personal View" guid="{2CF6F19D-227C-4840-A9E1-6C944B0145DB}" mergeInterval="0" personalView="1" maximized="1" windowWidth="1916" windowHeight="854" tabRatio="942" activeSheetId="4"/>
    <customWorkbookView name="Umesh Kumar Yadav {उमेश कुमार यादव} - Personal View" guid="{91F0A354-BED8-4256-9A56-8B391088A09C}" mergeInterval="0" personalView="1" maximized="1" windowWidth="1916" windowHeight="814" tabRatio="942" activeSheetId="19" showComments="commIndAndComment"/>
    <customWorkbookView name="60001714 - Personal View" guid="{3836A67F-51F8-4B52-B51D-937DC398CD1F}" mergeInterval="0" personalView="1" maximized="1" xWindow="-8" yWindow="-8" windowWidth="1936" windowHeight="1056" tabRatio="942" activeSheetId="2"/>
    <customWorkbookView name="Vakati Silpa {वाकाटि शिल्पा} - Personal View" guid="{7060B914-93C4-4D75-AFF4-2E6EDEC8C9B0}" mergeInterval="0" personalView="1" maximized="1" xWindow="-8" yWindow="-8" windowWidth="1936" windowHeight="1048" tabRatio="961"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6" l="1"/>
  <c r="A45" i="16"/>
  <c r="B10" i="5"/>
  <c r="B9" i="5"/>
  <c r="F2" i="2" l="1"/>
  <c r="B53" i="29" l="1"/>
  <c r="B52" i="29"/>
  <c r="K91" i="29" l="1"/>
  <c r="E25" i="5" l="1"/>
  <c r="E24" i="5"/>
  <c r="B25" i="5"/>
  <c r="B24" i="5"/>
  <c r="C27" i="5" l="1"/>
  <c r="D29" i="5" s="1"/>
  <c r="A8" i="5" s="1"/>
  <c r="D27" i="5" l="1"/>
  <c r="B28" i="5"/>
  <c r="B11" i="5" s="1"/>
  <c r="B29" i="5"/>
  <c r="B12" i="5" s="1"/>
  <c r="B27" i="5"/>
  <c r="B51" i="29" l="1"/>
  <c r="B50" i="29" l="1"/>
  <c r="B49" i="29" l="1"/>
  <c r="B48" i="29"/>
  <c r="B47" i="29"/>
  <c r="B46" i="29"/>
  <c r="B45" i="29"/>
  <c r="B44" i="29"/>
  <c r="B43" i="29"/>
  <c r="B42" i="29"/>
  <c r="B41" i="29"/>
  <c r="B40" i="29"/>
  <c r="B39" i="29"/>
  <c r="B38" i="29"/>
  <c r="B37" i="29"/>
  <c r="B36" i="29"/>
  <c r="B35" i="29"/>
  <c r="B34" i="29"/>
  <c r="B33" i="29"/>
  <c r="B32" i="29"/>
  <c r="B31" i="29"/>
  <c r="B30" i="29"/>
  <c r="B27" i="29"/>
  <c r="B24" i="29"/>
  <c r="B21" i="29"/>
  <c r="A7" i="5"/>
  <c r="B17" i="29" l="1"/>
  <c r="A50" i="22" l="1"/>
  <c r="B11" i="8" l="1"/>
  <c r="B12" i="8"/>
  <c r="B10" i="8"/>
  <c r="B9" i="8"/>
  <c r="A3" i="8"/>
  <c r="M214" i="8"/>
  <c r="N77" i="8"/>
  <c r="N76" i="8"/>
  <c r="B22" i="8"/>
  <c r="M21" i="8"/>
  <c r="M190" i="8" s="1"/>
  <c r="B21" i="8"/>
  <c r="M20" i="8"/>
  <c r="B20" i="8"/>
  <c r="B13" i="8"/>
  <c r="H11" i="8"/>
  <c r="H10" i="8"/>
  <c r="H9" i="8"/>
  <c r="H8" i="8"/>
  <c r="A8" i="8"/>
  <c r="H7" i="8"/>
  <c r="A7" i="8"/>
  <c r="B152" i="6" l="1"/>
  <c r="B11" i="6" l="1"/>
  <c r="B12" i="6"/>
  <c r="B9" i="6" l="1"/>
  <c r="A37" i="22"/>
  <c r="A39" i="27"/>
  <c r="B10" i="6"/>
  <c r="A38" i="22"/>
  <c r="A40" i="27"/>
  <c r="A27" i="19"/>
  <c r="B2" i="2" l="1"/>
  <c r="B1" i="3" s="1"/>
  <c r="A1" i="30"/>
  <c r="A8" i="30" s="1"/>
  <c r="B8" i="30" s="1"/>
  <c r="D8" i="30" s="1"/>
  <c r="A8" i="29"/>
  <c r="A9" i="29"/>
  <c r="A10" i="29"/>
  <c r="A11" i="29"/>
  <c r="A12" i="29"/>
  <c r="B15" i="29"/>
  <c r="AD21" i="29"/>
  <c r="AD24" i="29"/>
  <c r="H28" i="29"/>
  <c r="H29" i="29"/>
  <c r="A120" i="29"/>
  <c r="E1" i="28"/>
  <c r="E7" i="28"/>
  <c r="E8" i="28"/>
  <c r="E9" i="28"/>
  <c r="E10" i="28"/>
  <c r="E11" i="28"/>
  <c r="A42" i="27"/>
  <c r="A43" i="27"/>
  <c r="A48" i="27"/>
  <c r="E1" i="26"/>
  <c r="E7" i="26"/>
  <c r="E8" i="26"/>
  <c r="E9" i="26"/>
  <c r="E10" i="26"/>
  <c r="E11" i="26"/>
  <c r="D1" i="25"/>
  <c r="E32" i="25" s="1"/>
  <c r="E60" i="25" s="1"/>
  <c r="Z2" i="25"/>
  <c r="D7" i="25"/>
  <c r="D38" i="25" s="1"/>
  <c r="D8" i="25"/>
  <c r="D39" i="25" s="1"/>
  <c r="D9" i="25"/>
  <c r="D40" i="25" s="1"/>
  <c r="D10" i="25"/>
  <c r="D41" i="25" s="1"/>
  <c r="D11" i="25"/>
  <c r="D70" i="25" s="1"/>
  <c r="A38" i="25"/>
  <c r="A39" i="25"/>
  <c r="B40" i="25"/>
  <c r="B41" i="25"/>
  <c r="B42" i="25"/>
  <c r="B43" i="25"/>
  <c r="A66" i="25"/>
  <c r="A67" i="25"/>
  <c r="B68" i="25"/>
  <c r="B69" i="25"/>
  <c r="B70" i="25"/>
  <c r="B71" i="25"/>
  <c r="H1" i="24"/>
  <c r="G7" i="24"/>
  <c r="G8" i="24"/>
  <c r="G9" i="24"/>
  <c r="G10" i="24"/>
  <c r="G11" i="24"/>
  <c r="E1" i="23"/>
  <c r="A3" i="23"/>
  <c r="E8" i="23"/>
  <c r="E9" i="23"/>
  <c r="E10" i="23"/>
  <c r="E11" i="23"/>
  <c r="E12" i="23"/>
  <c r="M39" i="23"/>
  <c r="E75" i="23"/>
  <c r="A39" i="22"/>
  <c r="A40" i="22"/>
  <c r="A41" i="22"/>
  <c r="A45" i="22"/>
  <c r="E1" i="21"/>
  <c r="E7" i="21"/>
  <c r="E8" i="21"/>
  <c r="E9" i="21"/>
  <c r="E10" i="21"/>
  <c r="E11" i="21"/>
  <c r="E1" i="20"/>
  <c r="E7" i="20"/>
  <c r="E8" i="20"/>
  <c r="E9" i="20"/>
  <c r="E10" i="20"/>
  <c r="E11" i="20"/>
  <c r="A7" i="19"/>
  <c r="D7" i="19"/>
  <c r="D8" i="19"/>
  <c r="D9" i="19"/>
  <c r="D10" i="19"/>
  <c r="D11" i="19"/>
  <c r="D12" i="19"/>
  <c r="D1" i="18"/>
  <c r="E30" i="18" s="1"/>
  <c r="E58" i="18" s="1"/>
  <c r="D7" i="18"/>
  <c r="D36" i="18" s="1"/>
  <c r="D8" i="18"/>
  <c r="D37" i="18" s="1"/>
  <c r="D9" i="18"/>
  <c r="D66" i="18" s="1"/>
  <c r="D10" i="18"/>
  <c r="D39" i="18" s="1"/>
  <c r="D11" i="18"/>
  <c r="D40" i="18" s="1"/>
  <c r="A36" i="18"/>
  <c r="A64" i="18"/>
  <c r="F1" i="17"/>
  <c r="E7" i="17"/>
  <c r="E8" i="17"/>
  <c r="E9" i="17"/>
  <c r="E10" i="17"/>
  <c r="E11" i="17"/>
  <c r="E1" i="15"/>
  <c r="E7" i="15"/>
  <c r="E8" i="15"/>
  <c r="E9" i="15"/>
  <c r="E10" i="15"/>
  <c r="E11" i="15"/>
  <c r="E1" i="14"/>
  <c r="E30" i="14" s="1"/>
  <c r="E7" i="14"/>
  <c r="E8" i="14"/>
  <c r="E9" i="14"/>
  <c r="E10" i="14"/>
  <c r="E11" i="14"/>
  <c r="A32" i="14"/>
  <c r="D8" i="13"/>
  <c r="A8" i="13"/>
  <c r="D9" i="13"/>
  <c r="D10" i="13"/>
  <c r="D11" i="13"/>
  <c r="D12" i="13"/>
  <c r="E36" i="13"/>
  <c r="D1" i="12"/>
  <c r="E36" i="12" s="1"/>
  <c r="E73" i="12" s="1"/>
  <c r="D7" i="12"/>
  <c r="D8" i="12"/>
  <c r="D9" i="12"/>
  <c r="D10" i="12"/>
  <c r="D11" i="12"/>
  <c r="E1" i="11"/>
  <c r="E7" i="11"/>
  <c r="E8" i="11"/>
  <c r="E9" i="11"/>
  <c r="E10" i="11"/>
  <c r="E11" i="11"/>
  <c r="E1" i="10"/>
  <c r="D7" i="10"/>
  <c r="D8" i="10"/>
  <c r="D9" i="10"/>
  <c r="D10" i="10"/>
  <c r="D11" i="10"/>
  <c r="G1" i="9"/>
  <c r="F7" i="9"/>
  <c r="F8" i="9"/>
  <c r="F9" i="9"/>
  <c r="F10" i="9"/>
  <c r="F11" i="9"/>
  <c r="H18" i="9"/>
  <c r="I18" i="9"/>
  <c r="H19" i="9"/>
  <c r="I19" i="9"/>
  <c r="H20" i="9"/>
  <c r="I20" i="9"/>
  <c r="H21" i="9"/>
  <c r="I21" i="9"/>
  <c r="H22" i="9"/>
  <c r="I22" i="9"/>
  <c r="H23" i="9"/>
  <c r="I23" i="9"/>
  <c r="H24" i="9"/>
  <c r="I24" i="9"/>
  <c r="H25" i="9"/>
  <c r="I25" i="9"/>
  <c r="F26" i="9"/>
  <c r="G26" i="9"/>
  <c r="E1" i="7"/>
  <c r="E7" i="7"/>
  <c r="E8" i="7"/>
  <c r="E9" i="7"/>
  <c r="E10" i="7"/>
  <c r="E11" i="7"/>
  <c r="A1" i="6"/>
  <c r="A3" i="6"/>
  <c r="A7" i="6"/>
  <c r="H7" i="6"/>
  <c r="A8" i="6"/>
  <c r="H8" i="6"/>
  <c r="H9" i="6"/>
  <c r="H10" i="6"/>
  <c r="H11" i="6"/>
  <c r="B13" i="6"/>
  <c r="B20" i="6"/>
  <c r="M20" i="6"/>
  <c r="B352" i="6" s="1"/>
  <c r="B21" i="6"/>
  <c r="M21" i="6"/>
  <c r="M198" i="6" s="1"/>
  <c r="B22" i="6"/>
  <c r="D42" i="6"/>
  <c r="N78" i="6"/>
  <c r="N79" i="6"/>
  <c r="E260" i="6"/>
  <c r="E296" i="6"/>
  <c r="C405" i="6"/>
  <c r="G405" i="6"/>
  <c r="C406" i="6"/>
  <c r="G406" i="6"/>
  <c r="A1" i="5"/>
  <c r="E1" i="5"/>
  <c r="Z1" i="5"/>
  <c r="Z2" i="5"/>
  <c r="Z2" i="18" s="1"/>
  <c r="A3" i="5"/>
  <c r="A16" i="16" s="1"/>
  <c r="A8" i="25"/>
  <c r="Z8" i="5"/>
  <c r="B9" i="26"/>
  <c r="B10" i="25"/>
  <c r="B11" i="26"/>
  <c r="B12" i="25"/>
  <c r="A14" i="5"/>
  <c r="B17" i="5"/>
  <c r="B38" i="18" s="1"/>
  <c r="B18" i="5"/>
  <c r="B39" i="18" s="1"/>
  <c r="B19" i="5"/>
  <c r="B40" i="18" s="1"/>
  <c r="B20" i="5"/>
  <c r="B41" i="18" s="1"/>
  <c r="H22" i="5"/>
  <c r="G255" i="8"/>
  <c r="AA24" i="5"/>
  <c r="G256" i="8"/>
  <c r="AA25" i="5"/>
  <c r="B1" i="4"/>
  <c r="B2" i="4"/>
  <c r="I6" i="4"/>
  <c r="AA6" i="4"/>
  <c r="B7" i="4"/>
  <c r="I15" i="4"/>
  <c r="J15" i="4" s="1"/>
  <c r="L15" i="4"/>
  <c r="J21" i="4"/>
  <c r="B23" i="4"/>
  <c r="B24" i="4"/>
  <c r="H36" i="4"/>
  <c r="B3" i="2"/>
  <c r="B2" i="3" s="1"/>
  <c r="E19" i="5" l="1"/>
  <c r="B68" i="18" s="1"/>
  <c r="A1" i="26"/>
  <c r="A1" i="8"/>
  <c r="B6" i="29"/>
  <c r="AK6" i="29" s="1"/>
  <c r="C255" i="8"/>
  <c r="B31" i="28"/>
  <c r="C256" i="8"/>
  <c r="D67" i="25"/>
  <c r="D64" i="18"/>
  <c r="D38" i="18"/>
  <c r="D42" i="25"/>
  <c r="A106" i="29"/>
  <c r="A3" i="28"/>
  <c r="D30" i="25"/>
  <c r="D58" i="25" s="1"/>
  <c r="D86" i="25" s="1"/>
  <c r="G49" i="16"/>
  <c r="D68" i="18"/>
  <c r="F99" i="29"/>
  <c r="G48" i="16"/>
  <c r="I26" i="9"/>
  <c r="A18" i="9" s="1"/>
  <c r="H26" i="9"/>
  <c r="A17" i="9" s="1"/>
  <c r="D67" i="18"/>
  <c r="D68" i="25"/>
  <c r="D66" i="25"/>
  <c r="A107" i="29"/>
  <c r="D65" i="18"/>
  <c r="A11" i="30"/>
  <c r="B11" i="30" s="1"/>
  <c r="D11" i="30" s="1"/>
  <c r="E17" i="5"/>
  <c r="B66" i="18" s="1"/>
  <c r="D69" i="25"/>
  <c r="A7" i="30"/>
  <c r="B7" i="30" s="1"/>
  <c r="D7" i="30" s="1"/>
  <c r="B260" i="6"/>
  <c r="B364" i="6" s="1"/>
  <c r="E20" i="5"/>
  <c r="B69" i="18" s="1"/>
  <c r="E18" i="5"/>
  <c r="B67" i="18" s="1"/>
  <c r="E16" i="5"/>
  <c r="A65" i="18" s="1"/>
  <c r="B16" i="5"/>
  <c r="A37" i="18" s="1"/>
  <c r="A7" i="26"/>
  <c r="A7" i="15"/>
  <c r="A7" i="11"/>
  <c r="A7" i="7"/>
  <c r="A7" i="18"/>
  <c r="A7" i="16"/>
  <c r="A7" i="14"/>
  <c r="A7" i="12"/>
  <c r="A7" i="10"/>
  <c r="A7" i="9"/>
  <c r="A7" i="25"/>
  <c r="A7" i="21"/>
  <c r="A7" i="20"/>
  <c r="A7" i="17"/>
  <c r="A7" i="28"/>
  <c r="A7" i="24"/>
  <c r="A8" i="23"/>
  <c r="B22" i="7"/>
  <c r="B12" i="9"/>
  <c r="B10" i="9"/>
  <c r="A8" i="9"/>
  <c r="D26" i="10"/>
  <c r="B12" i="10"/>
  <c r="B10" i="10"/>
  <c r="A8" i="10"/>
  <c r="A1" i="10"/>
  <c r="B24" i="11"/>
  <c r="E34" i="12"/>
  <c r="D71" i="12" s="1"/>
  <c r="D108" i="12" s="1"/>
  <c r="B12" i="12"/>
  <c r="B10" i="12"/>
  <c r="A8" i="12"/>
  <c r="D33" i="13"/>
  <c r="D71" i="13" s="1"/>
  <c r="B12" i="13"/>
  <c r="B10" i="13"/>
  <c r="E27" i="14"/>
  <c r="E50" i="14" s="1"/>
  <c r="B12" i="14"/>
  <c r="B10" i="14"/>
  <c r="A8" i="14"/>
  <c r="A1" i="14"/>
  <c r="A30" i="14" s="1"/>
  <c r="B22" i="15"/>
  <c r="B9" i="16"/>
  <c r="B17" i="17"/>
  <c r="E28" i="18"/>
  <c r="D56" i="18" s="1"/>
  <c r="D84" i="18" s="1"/>
  <c r="B12" i="18"/>
  <c r="B10" i="18"/>
  <c r="A8" i="18"/>
  <c r="E36" i="19"/>
  <c r="B25" i="20"/>
  <c r="B25" i="21"/>
  <c r="B91" i="23"/>
  <c r="H93" i="24"/>
  <c r="B11" i="24"/>
  <c r="B9" i="24"/>
  <c r="H20" i="24" s="1"/>
  <c r="B30" i="25"/>
  <c r="B58" i="25" s="1"/>
  <c r="B86" i="25" s="1"/>
  <c r="B19" i="26"/>
  <c r="E30" i="28"/>
  <c r="B11" i="28"/>
  <c r="B9" i="28"/>
  <c r="C99" i="29"/>
  <c r="A9" i="30"/>
  <c r="B9" i="30" s="1"/>
  <c r="D9" i="30" s="1"/>
  <c r="A6" i="30"/>
  <c r="B6" i="30" s="1"/>
  <c r="B296" i="6"/>
  <c r="B376" i="6" s="1"/>
  <c r="E23" i="7"/>
  <c r="B12" i="7"/>
  <c r="B10" i="7"/>
  <c r="A8" i="7"/>
  <c r="A1" i="7"/>
  <c r="B26" i="10"/>
  <c r="E25" i="11"/>
  <c r="B12" i="11"/>
  <c r="B10" i="11"/>
  <c r="A8" i="11"/>
  <c r="A1" i="11"/>
  <c r="B34" i="12"/>
  <c r="B71" i="12" s="1"/>
  <c r="B108" i="12" s="1"/>
  <c r="B33" i="13"/>
  <c r="B71" i="13" s="1"/>
  <c r="A9" i="13"/>
  <c r="A1" i="13"/>
  <c r="A36" i="13" s="1"/>
  <c r="B27" i="14"/>
  <c r="B50" i="14" s="1"/>
  <c r="E23" i="15"/>
  <c r="B12" i="15"/>
  <c r="B10" i="15"/>
  <c r="A8" i="15"/>
  <c r="A1" i="15"/>
  <c r="B12" i="16"/>
  <c r="A8" i="16"/>
  <c r="F16" i="17"/>
  <c r="B11" i="17"/>
  <c r="B9" i="17"/>
  <c r="B28" i="18"/>
  <c r="B56" i="18" s="1"/>
  <c r="B84" i="18" s="1"/>
  <c r="A1" i="18"/>
  <c r="A30" i="18" s="1"/>
  <c r="A58" i="18" s="1"/>
  <c r="B36" i="19"/>
  <c r="B11" i="19"/>
  <c r="B9" i="19"/>
  <c r="E24" i="20"/>
  <c r="B11" i="20"/>
  <c r="B9" i="20"/>
  <c r="E24" i="21"/>
  <c r="B11" i="21"/>
  <c r="B9" i="21"/>
  <c r="E90" i="23"/>
  <c r="B12" i="23"/>
  <c r="B10" i="23"/>
  <c r="E26" i="23" s="1"/>
  <c r="B93" i="24"/>
  <c r="B20" i="24"/>
  <c r="Z2" i="24"/>
  <c r="D29" i="25"/>
  <c r="D57" i="25" s="1"/>
  <c r="D85" i="25" s="1"/>
  <c r="B11" i="25"/>
  <c r="B9" i="25"/>
  <c r="E20" i="26"/>
  <c r="B12" i="26"/>
  <c r="B10" i="26"/>
  <c r="A8" i="26"/>
  <c r="B30" i="28"/>
  <c r="F100" i="29"/>
  <c r="F97" i="29"/>
  <c r="A10" i="30"/>
  <c r="B10" i="30" s="1"/>
  <c r="D10" i="30" s="1"/>
  <c r="B23" i="7"/>
  <c r="E22" i="9"/>
  <c r="E21" i="9"/>
  <c r="B11" i="9"/>
  <c r="B9" i="9"/>
  <c r="D25" i="10"/>
  <c r="B11" i="10"/>
  <c r="B9" i="10"/>
  <c r="B25" i="11"/>
  <c r="E33" i="12"/>
  <c r="D70" i="12" s="1"/>
  <c r="D107" i="12" s="1"/>
  <c r="B11" i="12"/>
  <c r="B9" i="12"/>
  <c r="D34" i="13"/>
  <c r="D72" i="13" s="1"/>
  <c r="B13" i="13"/>
  <c r="B11" i="13"/>
  <c r="E26" i="14"/>
  <c r="E49" i="14" s="1"/>
  <c r="B11" i="14"/>
  <c r="B9" i="14"/>
  <c r="B23" i="15"/>
  <c r="B49" i="16"/>
  <c r="B11" i="16"/>
  <c r="B16" i="17"/>
  <c r="E27" i="18"/>
  <c r="D55" i="18" s="1"/>
  <c r="D83" i="18" s="1"/>
  <c r="B11" i="18"/>
  <c r="B9" i="18"/>
  <c r="E37" i="19"/>
  <c r="A1" i="19"/>
  <c r="B24" i="20"/>
  <c r="B24" i="21"/>
  <c r="A3" i="21"/>
  <c r="B90" i="23"/>
  <c r="A9" i="23"/>
  <c r="H92" i="24"/>
  <c r="B12" i="24"/>
  <c r="B10" i="24"/>
  <c r="A8" i="24"/>
  <c r="B29" i="25"/>
  <c r="B57" i="25" s="1"/>
  <c r="B85" i="25" s="1"/>
  <c r="A3" i="25"/>
  <c r="A34" i="25" s="1"/>
  <c r="A62" i="25" s="1"/>
  <c r="B20" i="26"/>
  <c r="E31" i="28"/>
  <c r="B12" i="28"/>
  <c r="B10" i="28"/>
  <c r="A8" i="28"/>
  <c r="C100" i="29"/>
  <c r="E22" i="7"/>
  <c r="B11" i="7"/>
  <c r="B9" i="7"/>
  <c r="B22" i="9"/>
  <c r="B21" i="9"/>
  <c r="B25" i="10"/>
  <c r="E24" i="11"/>
  <c r="B11" i="11"/>
  <c r="B9" i="11"/>
  <c r="B33" i="12"/>
  <c r="B70" i="12" s="1"/>
  <c r="B107" i="12" s="1"/>
  <c r="B34" i="13"/>
  <c r="B72" i="13" s="1"/>
  <c r="B26" i="14"/>
  <c r="B49" i="14" s="1"/>
  <c r="E22" i="15"/>
  <c r="B11" i="15"/>
  <c r="B9" i="15"/>
  <c r="B48" i="16"/>
  <c r="B10" i="16"/>
  <c r="F17" i="17"/>
  <c r="B12" i="17"/>
  <c r="B10" i="17"/>
  <c r="A8" i="17"/>
  <c r="A1" i="17"/>
  <c r="B27" i="18"/>
  <c r="B55" i="18" s="1"/>
  <c r="B83" i="18" s="1"/>
  <c r="B37" i="19"/>
  <c r="B12" i="19"/>
  <c r="B10" i="19"/>
  <c r="A8" i="19"/>
  <c r="E25" i="20"/>
  <c r="B12" i="20"/>
  <c r="B10" i="20"/>
  <c r="A8" i="20"/>
  <c r="E25" i="21"/>
  <c r="B12" i="21"/>
  <c r="B10" i="21"/>
  <c r="A8" i="21"/>
  <c r="E91" i="23"/>
  <c r="B13" i="23"/>
  <c r="B11" i="23"/>
  <c r="B92" i="24"/>
  <c r="E19" i="26"/>
  <c r="A1" i="21"/>
  <c r="A1" i="29"/>
  <c r="A1" i="23"/>
  <c r="A1" i="24"/>
  <c r="A1" i="28"/>
  <c r="A1" i="12"/>
  <c r="A1" i="20"/>
  <c r="A1" i="25"/>
  <c r="A32" i="25" s="1"/>
  <c r="A60" i="25" s="1"/>
  <c r="A1" i="9"/>
  <c r="A1" i="16"/>
  <c r="A3" i="10"/>
  <c r="A3" i="12"/>
  <c r="A3" i="13"/>
  <c r="A3" i="14"/>
  <c r="A3" i="17"/>
  <c r="A3" i="26"/>
  <c r="A3" i="7"/>
  <c r="A3" i="18" s="1"/>
  <c r="A32" i="18" s="1"/>
  <c r="A60" i="18" s="1"/>
  <c r="A3" i="9"/>
  <c r="A3" i="11"/>
  <c r="A3" i="15"/>
  <c r="A3" i="19"/>
  <c r="A3" i="24"/>
  <c r="A3" i="16"/>
  <c r="A3" i="20"/>
  <c r="A4" i="30" l="1"/>
  <c r="AK9" i="29"/>
  <c r="AK7" i="29"/>
  <c r="AK8" i="29" s="1"/>
  <c r="A73" i="12"/>
  <c r="A36" i="12"/>
  <c r="B9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30" authorId="0" shapeId="0" xr:uid="{00000000-0006-0000-0200-000002000000}">
      <text>
        <r>
          <rPr>
            <b/>
            <sz val="9"/>
            <color indexed="81"/>
            <rFont val="Tahoma"/>
            <family val="2"/>
          </rPr>
          <t>01290:</t>
        </r>
        <r>
          <rPr>
            <sz val="9"/>
            <color indexed="81"/>
            <rFont val="Tahoma"/>
            <family val="2"/>
          </rPr>
          <t xml:space="preserve">
</t>
        </r>
        <r>
          <rPr>
            <sz val="9"/>
            <color indexed="81"/>
            <rFont val="Tahoma"/>
            <family val="2"/>
          </rPr>
          <t>Please Insert Date in DD-MM-YYYY Format, e.g. 01-Jan-2014</t>
        </r>
      </text>
    </comment>
  </commentList>
</comments>
</file>

<file path=xl/sharedStrings.xml><?xml version="1.0" encoding="utf-8"?>
<sst xmlns="http://schemas.openxmlformats.org/spreadsheetml/2006/main" count="2007" uniqueCount="1049">
  <si>
    <t>(Declaration regarding Social Accountability)</t>
  </si>
  <si>
    <r>
      <t xml:space="preserve">We conform that we stand committed to comply to all requirements of Social Accountability Standards i.e., SA8000 (latest Standard available at </t>
    </r>
    <r>
      <rPr>
        <i/>
        <sz val="11"/>
        <color indexed="12"/>
        <rFont val="Book Antiqua"/>
        <family val="1"/>
      </rPr>
      <t>www.sa-intl.org</t>
    </r>
    <r>
      <rPr>
        <sz val="11"/>
        <rFont val="Book Antiqua"/>
        <family val="1"/>
      </rPr>
      <t xml:space="preserve">) and maintain the necessary records. </t>
    </r>
  </si>
  <si>
    <t>(Declaration)</t>
  </si>
  <si>
    <t>We confirm that Bid Form and Price Schedules in the Second Envelope have been filled up by us as per the provisions of the Instruction to Bidders. Further, we have noted that the same shall be evaluated as per the provisions of the Bidding Documents.</t>
  </si>
  <si>
    <t>Printed Name :</t>
  </si>
  <si>
    <t>Designation :</t>
  </si>
  <si>
    <t>Date      :</t>
  </si>
  <si>
    <t>Place      :</t>
  </si>
  <si>
    <t>(Additional Information)</t>
  </si>
  <si>
    <t>: Attachments :</t>
  </si>
  <si>
    <t>2 or More</t>
  </si>
  <si>
    <t>Thirty Five</t>
  </si>
  <si>
    <t xml:space="preserve">The Bidder shall furnish </t>
  </si>
  <si>
    <t>In accordance with 1.0, certificate(s) from banker as per requisite format, indicating various fund based/non fund based limits sanctioned to the bidder or each member of the joint venture and the extent of utilization as on date is/are enclosed, as per the following details:</t>
  </si>
  <si>
    <t>Name of the Banker by whom certificate issued</t>
  </si>
  <si>
    <r>
      <t xml:space="preserve">Date of certificate (should not be earlier than </t>
    </r>
    <r>
      <rPr>
        <b/>
        <sz val="11"/>
        <rFont val="Book Antiqua"/>
        <family val="1"/>
      </rPr>
      <t>3 months</t>
    </r>
    <r>
      <rPr>
        <sz val="11"/>
        <rFont val="Book Antiqua"/>
        <family val="1"/>
      </rPr>
      <t xml:space="preserve"> prior to date of bid opening)</t>
    </r>
  </si>
  <si>
    <t>Whether fund based/non fund based limits are indicated in the certificate</t>
  </si>
  <si>
    <t>Whether extent of utilization is indicated in the certificate</t>
  </si>
  <si>
    <t>(i)</t>
  </si>
  <si>
    <t>Details of Banker:</t>
  </si>
  <si>
    <t xml:space="preserve">Name of Banker </t>
  </si>
  <si>
    <t>Address of Banker</t>
  </si>
  <si>
    <t>Telephone No.</t>
  </si>
  <si>
    <t>Contact Name and Title</t>
  </si>
  <si>
    <t xml:space="preserve">Fax No. </t>
  </si>
  <si>
    <t xml:space="preserve">E-mail ID </t>
  </si>
  <si>
    <t>As per para 1.0, Authorization Letter(s) from the bidder (in case of JV bidder, from all the partners) addressed to the Banker(s), authorizing POWERGRID to seek queries about the bidder with the Banker(s) and advising the Banker(s) to reply the same promptly, is/are enclosed as per following details:</t>
  </si>
  <si>
    <t>(ii)</t>
  </si>
  <si>
    <t>Letter Ref.</t>
  </si>
  <si>
    <t>Date</t>
  </si>
  <si>
    <t>Addressed to (name of the Bank)</t>
  </si>
  <si>
    <t xml:space="preserve">Litigation History </t>
  </si>
  <si>
    <t>Details of litigation history resulting from Contracts completed or under execution by the bidder over the last five years</t>
  </si>
  <si>
    <t>Year</t>
  </si>
  <si>
    <t>Name of client, cause of litigation/arbitration and matter in dispute</t>
  </si>
  <si>
    <t>Details of Contract and date</t>
  </si>
  <si>
    <t>OTHER INFORMATION</t>
  </si>
  <si>
    <t>Current Contract Commitments of works in progress</t>
  </si>
  <si>
    <t xml:space="preserve">Bidders (individual firms or each partners of JV) should provide information on their current commitments on all contracts that have been awarded, or for which a letter of intent or acceptance has been received, or for contracts approaching completion, but for which an unqualified, full completion certificate has yet to be issued. </t>
  </si>
  <si>
    <t>Details of Contract</t>
  </si>
  <si>
    <t>Value of outstanding work (Rs.)</t>
  </si>
  <si>
    <t>Estimated completion date</t>
  </si>
  <si>
    <t>Financial Data:</t>
  </si>
  <si>
    <t>Projection for next five years</t>
  </si>
  <si>
    <t>(Alternative, Deviations and Exceptions to the Provisions)</t>
  </si>
  <si>
    <t>The bidder shall itemize any deviation from the Specifications included in his bid. Each item shall be listed (separate sheets may be used and enclosed with this Attachment) with the following information:</t>
  </si>
  <si>
    <t>Reference clause in the Specifications</t>
  </si>
  <si>
    <t>Deviation</t>
  </si>
  <si>
    <t>Cost of withdrawal of the deviation</t>
  </si>
  <si>
    <t>The above deviations and variations are exhaustive. We confirm that we shall withdraw the deviations proposed by us at the cost of withdrawal indicated in this attachment, failing which our bid may be rejected and Bid Security forfeited.</t>
  </si>
  <si>
    <t>Except for the above deviations and variations, the entire work shall be performed as per your specifications and documents.  Further, we agree that any deviations, conditionality or reservation introduced in this Attachment-6 and/or in the Bid form, Price schedules &amp; Technical Data Sheets and covering letter, or in any other part of the bid will be reviewed to conduct a determination of the substantial responsiveness of the bid.</t>
  </si>
  <si>
    <t>BID FORM (First Envelope)</t>
  </si>
  <si>
    <t>Dear Ladies and/or Gentlemen,</t>
  </si>
  <si>
    <t>Attachments to the Bid Form (First Envelope)</t>
  </si>
  <si>
    <t xml:space="preserve"> </t>
  </si>
  <si>
    <t>In line with the requirement of the Bidding Documents, we enclose herewith the following Attachments:</t>
  </si>
  <si>
    <t>A power of attorney duly authorized by a Notary Public indicating that the person(s) signing the bid have the authority to sign the bid and thus that the bid is binding upon us during the full period of its validity in accordance with the ITB Clause 14.</t>
  </si>
  <si>
    <t>The details of all major items of services or supply which we propose subletting in case of award, giving details of the name and nationality of the proposed subcontractor/sub-vendor for each item.</t>
  </si>
  <si>
    <t>The variation and deviations from the requirements of the Conditions of Contract, Technical Specification and Drawings (excluding critical provisions as mentioned at clause 6.0 below) in your format enclosed with the Bidding Documents, including, inter alia, the cost of withdrawal of the variations and deviations indicated therein.</t>
  </si>
  <si>
    <t>Work Completion Schedule.</t>
  </si>
  <si>
    <t>Guarantee Declaration.</t>
  </si>
  <si>
    <t>Integrity Pact, in a separate envelope, duly signed on each page by the person signing the bid.</t>
  </si>
  <si>
    <t>We are aware that, in line with Clause No. 27.1 (ITB), our Second Envelope (Price Part) is liable to be rejected in case the same contains any deviation/omission from the contractual and commercial conditions and technical Specifications other than those identified in this First Envelope.</t>
  </si>
  <si>
    <t>Construction of the Contract</t>
  </si>
  <si>
    <t>We have read the provisions of following clauses and confirm that the specified stipulations of these clauses are acceptable to us:</t>
  </si>
  <si>
    <t>Bid Security</t>
  </si>
  <si>
    <t>GCC 2.14</t>
  </si>
  <si>
    <t>Governing Law</t>
  </si>
  <si>
    <t>GCC 8</t>
  </si>
  <si>
    <t>Terms of Payment</t>
  </si>
  <si>
    <t xml:space="preserve">(d) </t>
  </si>
  <si>
    <t xml:space="preserve">GCC 9.3 </t>
  </si>
  <si>
    <t>Performance Security</t>
  </si>
  <si>
    <t>(e)</t>
  </si>
  <si>
    <t>GCC 10</t>
  </si>
  <si>
    <t>Taxes and Duties</t>
  </si>
  <si>
    <t>(f)</t>
  </si>
  <si>
    <t>GCC 21.2</t>
  </si>
  <si>
    <t xml:space="preserve">We hereby furnish the details of the items/ sub-assemblies propose to supply from our own works (i.e. as direct transactions) in additiona to the supplies the same from other vendors (i.e. as Bought-out transactions) as detailed in the table given above. </t>
  </si>
  <si>
    <t>Completion Time Guarantee</t>
  </si>
  <si>
    <t>(g)</t>
  </si>
  <si>
    <t>GCC 22</t>
  </si>
  <si>
    <t>Defect Liability</t>
  </si>
  <si>
    <t>(h)</t>
  </si>
  <si>
    <t>GCC 23</t>
  </si>
  <si>
    <t>Functional Guarantee</t>
  </si>
  <si>
    <t>GCC 25</t>
  </si>
  <si>
    <t>Patent Indemnity</t>
  </si>
  <si>
    <t>(j)</t>
  </si>
  <si>
    <t>Limitation of Liability</t>
  </si>
  <si>
    <t>(k)</t>
  </si>
  <si>
    <t>Settlement of Disputes</t>
  </si>
  <si>
    <t>(l)</t>
  </si>
  <si>
    <t>Arbitration</t>
  </si>
  <si>
    <t>(m)</t>
  </si>
  <si>
    <t>Appendix 2 to Form of Contract Agreement</t>
  </si>
  <si>
    <t>Quantity proposed to be supplied</t>
  </si>
  <si>
    <t>Details of the plant from where supplies are proposed.</t>
  </si>
  <si>
    <t>Name of Plant</t>
  </si>
  <si>
    <t>Address</t>
  </si>
  <si>
    <t>We undertake, if our bid is accepted, to commence the work immediately upon your Notification of Award to us, and to achieve the delivery of goods and related services within the time stated in the Bidding Documents.</t>
  </si>
  <si>
    <t>If our bid is accepted, we undertake to provide a Performance Security in the form and amounts, and within the times specified in the Bidding Documents.</t>
  </si>
  <si>
    <t xml:space="preserve">We agree to abide by this bid for a period of six (06) months from the date fixed for opening of bids as stipulated in the Bidding Documents, and it shall remain binding upon us and may be accepted by you at any time before the expiration of that period. </t>
  </si>
  <si>
    <t>Until a formal Contract is prepared and executed between us, this bid, together with your written acceptance thereof in the form of your Notification of Award shall constitute a binding contract between us.</t>
  </si>
  <si>
    <t>We understand that you are not bound to accept the lowest or any bid you may receive.</t>
  </si>
  <si>
    <t>st</t>
  </si>
  <si>
    <t>January</t>
  </si>
  <si>
    <t>Name of the person with designation in POWERGRID</t>
  </si>
  <si>
    <t>Date of Retirement/ resignation from POWERGRID</t>
  </si>
  <si>
    <t>Date of joining and designation in our organisation</t>
  </si>
  <si>
    <t>Award for or against the bidder</t>
  </si>
  <si>
    <t>Disputed amount</t>
  </si>
  <si>
    <t>Details</t>
  </si>
  <si>
    <t>Actual (Previous five years)</t>
  </si>
  <si>
    <t>Figures Rs in</t>
  </si>
  <si>
    <t>Total Assets</t>
  </si>
  <si>
    <t>Current Assets</t>
  </si>
  <si>
    <t>Completion Period</t>
  </si>
  <si>
    <t>Months</t>
  </si>
  <si>
    <t xml:space="preserve">Total Liability </t>
  </si>
  <si>
    <t xml:space="preserve">Current Liability </t>
  </si>
  <si>
    <t>Profit before taxes</t>
  </si>
  <si>
    <t>Profit after taxes</t>
  </si>
  <si>
    <t>Please provide additional information of the Bidder</t>
  </si>
  <si>
    <t>General guidelines for filling up  the Attachments</t>
  </si>
  <si>
    <t>Fill up only green shaded cells in the relevent attachments.</t>
  </si>
  <si>
    <t>We are furnishing the following details of Statutory Registration Numbers and details of Bank for electronic payment.</t>
  </si>
  <si>
    <t>Name of the Supplier/ Contractor in whose favour payment is to be made</t>
  </si>
  <si>
    <t>Address with PIN Code and State</t>
  </si>
  <si>
    <t>Registered Office:</t>
  </si>
  <si>
    <t>Branch Office:</t>
  </si>
  <si>
    <t>Correspondence Address:</t>
  </si>
  <si>
    <t>Status – Company/others</t>
  </si>
  <si>
    <t>[Declaration of Micro/ Small/ Medium Enterprise under Micro/ Small &amp; Medium Enterprises Development Act 2006, if applicable]</t>
  </si>
  <si>
    <t>Permanent Account (PAN) No.</t>
  </si>
  <si>
    <t>PF Registration No. of the Company</t>
  </si>
  <si>
    <t>PF Regional Office covered (with Address)</t>
  </si>
  <si>
    <t>Name of Contact Person</t>
  </si>
  <si>
    <t>Landline(s):</t>
  </si>
  <si>
    <t>Mobile(s):</t>
  </si>
  <si>
    <t>Email ID :</t>
  </si>
  <si>
    <t>Bank Details for Electronic Payment</t>
  </si>
  <si>
    <t>Name of the Bank:</t>
  </si>
  <si>
    <t>Address of Branch:</t>
  </si>
  <si>
    <t>Account No.:</t>
  </si>
  <si>
    <t>Type of Account:</t>
  </si>
  <si>
    <t>9 digit MICR code printed at bottom in middle, next to cheque no.</t>
  </si>
  <si>
    <t>Contact Details</t>
  </si>
  <si>
    <t>[Name of Countries]</t>
  </si>
  <si>
    <t>Designation   :</t>
  </si>
  <si>
    <t>1.           </t>
  </si>
  <si>
    <t>2.           </t>
  </si>
  <si>
    <t>4.           </t>
  </si>
  <si>
    <t>5.           </t>
  </si>
  <si>
    <t>We hereby declare that the above information are true and correct and we agree that the payment on account of this Contract, in the event of award, be made in the above account maintained in the above mentioned Bank.</t>
  </si>
  <si>
    <r>
      <t>IFSC (for RTGS)/NEFT Code (</t>
    </r>
    <r>
      <rPr>
        <i/>
        <sz val="11"/>
        <rFont val="Book Antiqua"/>
        <family val="1"/>
      </rPr>
      <t>to be obtained from the Bank</t>
    </r>
    <r>
      <rPr>
        <sz val="11"/>
        <rFont val="Book Antiqua"/>
        <family val="1"/>
      </rPr>
      <t>) Sample Cancelled Cheque to be enclosed</t>
    </r>
  </si>
  <si>
    <t>Attachment 2 Power of Attorney : No specific format is provided by POWERGRID. Bidder may use their own format.</t>
  </si>
  <si>
    <t>Specify type of Bidder         [Select from drop down menu]</t>
  </si>
  <si>
    <t>Further, the required Joint Venture Agreement signed by us and our Partners has also been furnished as per your format Attachment-3(JV).</t>
  </si>
  <si>
    <t>Further the required deed of Joint Undertaking signed by us and Tower Manufacturer has also been furnished as per your format.</t>
  </si>
  <si>
    <t>Enter details here.</t>
  </si>
  <si>
    <t>Enter following details of the bidder</t>
  </si>
  <si>
    <t xml:space="preserve">Printed Name </t>
  </si>
  <si>
    <t>Designation</t>
  </si>
  <si>
    <t>Name(s) and Addresse(s) of other partner(s)</t>
  </si>
  <si>
    <t xml:space="preserve">The Bidder should accordingly also provide the following information/documents </t>
  </si>
  <si>
    <t>Business Address                       :</t>
  </si>
  <si>
    <t>Country of Incorporation         :</t>
  </si>
  <si>
    <t>State/Province to be indicated :</t>
  </si>
  <si>
    <t>Name of Principal Officer         :</t>
  </si>
  <si>
    <t>Address of  Principal Officer    :</t>
  </si>
  <si>
    <t>Package No          :</t>
  </si>
  <si>
    <t>"Saudamini", Plot No. 2, Sector 29</t>
  </si>
  <si>
    <t>Extra Sheet</t>
  </si>
  <si>
    <t>Equipments &amp; Materials produced in [Name of countries]</t>
  </si>
  <si>
    <t>Company incorporated &amp; registered in [Name of countries]</t>
  </si>
  <si>
    <t>(Details of Alternative Bid)</t>
  </si>
  <si>
    <t>No Alternative Bid</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</si>
  <si>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</si>
  <si>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</si>
  <si>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</si>
  <si>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</si>
  <si>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</si>
  <si>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</si>
  <si>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</si>
  <si>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</si>
  <si>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</si>
  <si>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</si>
  <si>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</si>
  <si>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</si>
  <si>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</si>
  <si>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</si>
  <si>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</si>
  <si>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</si>
  <si>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</si>
  <si>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</si>
  <si>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</si>
  <si>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</si>
  <si>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</si>
  <si>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</si>
  <si>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</si>
  <si>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</si>
  <si>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</si>
  <si>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</si>
  <si>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</si>
  <si>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</si>
  <si>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</si>
  <si>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</si>
  <si>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</si>
  <si>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</si>
  <si>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</si>
  <si>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</si>
  <si>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</si>
  <si>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</si>
  <si>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</si>
  <si>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</si>
  <si>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</si>
  <si>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</si>
  <si>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</si>
  <si>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</si>
  <si>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</si>
  <si>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</si>
  <si>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</si>
  <si>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</si>
  <si>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</si>
  <si>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</si>
  <si>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</si>
  <si>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</si>
  <si>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</si>
  <si>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</si>
  <si>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</si>
  <si>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</si>
  <si>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</si>
  <si>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</si>
  <si>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</si>
  <si>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</si>
  <si>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</si>
  <si>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</si>
  <si>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</si>
  <si>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</si>
  <si>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</si>
  <si>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</si>
  <si>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</si>
  <si>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</si>
  <si>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</si>
  <si>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</si>
  <si>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</si>
  <si>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</si>
  <si>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</si>
  <si>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</si>
  <si>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</si>
  <si>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</si>
  <si>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</si>
  <si>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</si>
  <si>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</si>
  <si>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</si>
  <si>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</si>
  <si>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</si>
  <si>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</si>
  <si>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</si>
  <si>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</si>
  <si>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</si>
  <si>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</si>
  <si>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</si>
  <si>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</si>
  <si>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</si>
  <si>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</si>
  <si>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</si>
  <si>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</si>
  <si>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</si>
  <si>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</si>
  <si>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</si>
  <si>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</si>
  <si>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</si>
  <si>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</si>
  <si>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</si>
  <si>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</si>
  <si>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Filled up information regarding Price Adjustment Data as per the format enclosed in the bidding documents.</t>
  </si>
  <si>
    <t xml:space="preserve"> Declaration regarding Social Accountability.</t>
  </si>
  <si>
    <t>Additional Information.</t>
  </si>
  <si>
    <t>Declaration.</t>
  </si>
  <si>
    <t>nd</t>
  </si>
  <si>
    <t>February</t>
  </si>
  <si>
    <t>rd</t>
  </si>
  <si>
    <t>March</t>
  </si>
  <si>
    <t>th</t>
  </si>
  <si>
    <t>April</t>
  </si>
  <si>
    <t>May</t>
  </si>
  <si>
    <t>June</t>
  </si>
  <si>
    <t>July</t>
  </si>
  <si>
    <t>August</t>
  </si>
  <si>
    <t>September</t>
  </si>
  <si>
    <t>October</t>
  </si>
  <si>
    <t>November</t>
  </si>
  <si>
    <t>December</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</si>
  <si>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</si>
  <si>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</si>
  <si>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</si>
  <si>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Manufacturer’s Authorisation Forms.</t>
  </si>
  <si>
    <t>Specification No. :</t>
  </si>
  <si>
    <t>Bid Proposal Ref. No.</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</si>
  <si>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</si>
  <si>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</si>
  <si>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</si>
  <si>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</si>
  <si>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</si>
  <si>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</si>
  <si>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</si>
  <si>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</si>
  <si>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</si>
  <si>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</si>
  <si>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</si>
  <si>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</si>
  <si>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</si>
  <si>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</si>
  <si>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</si>
  <si>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</si>
  <si>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</si>
  <si>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</si>
  <si>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</si>
  <si>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</si>
  <si>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ITB 13</t>
  </si>
  <si>
    <r>
      <t xml:space="preserve">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in </t>
    </r>
    <r>
      <rPr>
        <u/>
        <sz val="11"/>
        <rFont val="Book Antiqua"/>
        <family val="1"/>
      </rPr>
      <t>Second Envelope</t>
    </r>
    <r>
      <rPr>
        <sz val="11"/>
        <rFont val="Book Antiqua"/>
        <family val="1"/>
      </rPr>
      <t xml:space="preserve">. </t>
    </r>
  </si>
  <si>
    <t>Name of Contract  :</t>
  </si>
  <si>
    <t>Bank Draft</t>
  </si>
  <si>
    <t>Pay Order</t>
  </si>
  <si>
    <t>Banks certified Cheque</t>
  </si>
  <si>
    <t>Bank Guarantee</t>
  </si>
  <si>
    <t>Applicable</t>
  </si>
  <si>
    <t>Not Applicable</t>
  </si>
  <si>
    <t>(Joint Venture Agreement and Power of Attorney for Joint Venture*)</t>
  </si>
  <si>
    <t>Dear Sir,</t>
  </si>
  <si>
    <t>Unit</t>
  </si>
  <si>
    <t>Quantity</t>
  </si>
  <si>
    <t>Sl. No.</t>
  </si>
  <si>
    <t>To:</t>
  </si>
  <si>
    <t>Name        :</t>
  </si>
  <si>
    <t>Contract Services</t>
  </si>
  <si>
    <t>Address    :</t>
  </si>
  <si>
    <t>Power Grid Corporation of India Ltd.,</t>
  </si>
  <si>
    <t>Gurgaon (Haryana) - 122001</t>
  </si>
  <si>
    <t>(Qualifying Requirement Data)</t>
  </si>
  <si>
    <t>(Form of Certificate of Origin and Eligibility)</t>
  </si>
  <si>
    <t>(List of Special Maintenance Tools &amp; Tackles)</t>
  </si>
  <si>
    <t>We are furnishing below the list of special maintenance tools &amp; tackles for various equipment under the subject package. The prices for these tools &amp; tackles are included in our lumpsum bid price. We further confirm that the list of special maintenance tools &amp; tackles includes all the items specifically identified in your bidding documents as brought out below:</t>
  </si>
  <si>
    <t>Notwithstanding what is stated above, we further confirm that any additional special maintenance tools and tackles, required for the equipment under this package shall be furnished by us at no extra cost to the employer.</t>
  </si>
  <si>
    <t>(a)</t>
  </si>
  <si>
    <t>(b)</t>
  </si>
  <si>
    <t>(c)</t>
  </si>
  <si>
    <t>(d)</t>
  </si>
  <si>
    <t xml:space="preserve">S.No.  </t>
  </si>
  <si>
    <t>For Equipment</t>
  </si>
  <si>
    <t>Item Description</t>
  </si>
  <si>
    <t>We are furnishing below the list of special maintenance tools &amp; tackles for various equipment under the subject package. The prices for these tools &amp; tackles which are to be taken back after the completion of the work by us are not included in our lumpsum bid price. We further confirm that the list of special maintenance tools &amp; tackles includes all the items specifically identified in your bidding documents as brought out below:</t>
  </si>
  <si>
    <t>(Bought-out &amp; Sub-contracted Items)</t>
  </si>
  <si>
    <t>We hereby furnish the details of the items/ sub-assemblies, we propose to buy for the purpose of furnishing and installation of the subject Package:</t>
  </si>
  <si>
    <t>Quantity proposed to be bought/sub-contracted</t>
  </si>
  <si>
    <t xml:space="preserve">Details of the proposed sub-contractor/sub-vendor </t>
  </si>
  <si>
    <t xml:space="preserve">Name </t>
  </si>
  <si>
    <t xml:space="preserve">Nationality </t>
  </si>
  <si>
    <t>(Work Completion Schedule)</t>
  </si>
  <si>
    <t>a) commencement</t>
  </si>
  <si>
    <t>b) completion</t>
  </si>
  <si>
    <t>Procurement of equipment/ components &amp; assembly</t>
  </si>
  <si>
    <t>Type Tests</t>
  </si>
  <si>
    <t>Manufacturing</t>
  </si>
  <si>
    <t xml:space="preserve">Shipments &amp; Delivery </t>
  </si>
  <si>
    <t>Establishment of site office</t>
  </si>
  <si>
    <t xml:space="preserve">Installation at Site </t>
  </si>
  <si>
    <t>Testing &amp; Pre-commissioning</t>
  </si>
  <si>
    <t xml:space="preserve">Trial Operation </t>
  </si>
  <si>
    <t>Description of Work</t>
  </si>
  <si>
    <t>(Guarantee Declaration)</t>
  </si>
  <si>
    <t>Bidders to enclose a detailed network covering all the activities to be undertaken for completion of the project indicating key dates for various milestones for each phase constituent-wise.</t>
  </si>
  <si>
    <t>Note :</t>
  </si>
  <si>
    <t>(Information regarding Ex-employees of POWERGRID in our Organisation)</t>
  </si>
  <si>
    <t>We hereby furnish the details of ex-employees of POWERGRID who had retired/ resigned at the level of General Manager and above from POWERGRID and subsequently have been employed by us:</t>
  </si>
  <si>
    <t>(Price Adjustment Data)</t>
  </si>
  <si>
    <t>Value of co-efficient</t>
  </si>
  <si>
    <t>Name of the published index</t>
  </si>
  <si>
    <t>i)</t>
  </si>
  <si>
    <t>ii)</t>
  </si>
  <si>
    <t>I</t>
  </si>
  <si>
    <t xml:space="preserve">We have read the provisions in the Bidding Documents regarding furnishing the option for advance payment. Accordingly, as per ITB Clause 9.3 as provided in Section BDS, Section III, Vol.-I of the Bidding Documents, we hereby confirm to opt the following:   </t>
  </si>
  <si>
    <t>Supply Portion:</t>
  </si>
  <si>
    <t>Services Portion:</t>
  </si>
  <si>
    <t>II</t>
  </si>
  <si>
    <t xml:space="preserve">Bid Form 1st Envelope </t>
  </si>
  <si>
    <t>In case of bid from a Joint Venture, name &amp; designation of representative of JV partner is to be provided and Bid Form is also to be signed by him</t>
  </si>
  <si>
    <t>INTEGRITY PACT</t>
  </si>
  <si>
    <t>Between</t>
  </si>
  <si>
    <t xml:space="preserve">Power Grid Corporation of India Limited </t>
  </si>
  <si>
    <r>
      <t>"POWERGRID"</t>
    </r>
    <r>
      <rPr>
        <b/>
        <sz val="12"/>
        <rFont val="Book Antiqua"/>
        <family val="1"/>
      </rPr>
      <t>,</t>
    </r>
  </si>
  <si>
    <t>and</t>
  </si>
  <si>
    <t xml:space="preserve">hereinafter referred to as </t>
  </si>
  <si>
    <t>"The Bidder/Contractor"</t>
  </si>
  <si>
    <t>Preamble</t>
  </si>
  <si>
    <t xml:space="preserve">(Signature) </t>
  </si>
  <si>
    <t>(For &amp; On behalf of POWERGRID)</t>
  </si>
  <si>
    <t>(For &amp; On behalf of Bidder/ Partner(s) of Joint Venture/ Contractor)</t>
  </si>
  <si>
    <t>Integrity Pact</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</si>
  <si>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</si>
  <si>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</si>
  <si>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</si>
  <si>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</si>
  <si>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</si>
  <si>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</si>
  <si>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</si>
  <si>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</si>
  <si>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c)</t>
  </si>
  <si>
    <t>(2)</t>
  </si>
  <si>
    <t>Section II - Commitments of the Bidder/Contractor</t>
  </si>
  <si>
    <t>Page 2 of 8</t>
  </si>
  <si>
    <t xml:space="preserve">a) </t>
  </si>
  <si>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</si>
  <si>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</si>
  <si>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</si>
  <si>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</si>
  <si>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</si>
  <si>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</si>
  <si>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</si>
  <si>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</si>
  <si>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(3)</t>
  </si>
  <si>
    <r>
      <t xml:space="preserve">Section IV </t>
    </r>
    <r>
      <rPr>
        <sz val="12"/>
        <rFont val="Book Antiqua"/>
        <family val="1"/>
      </rPr>
      <t xml:space="preserve">- </t>
    </r>
    <r>
      <rPr>
        <b/>
        <sz val="12"/>
        <rFont val="Book Antiqua"/>
        <family val="1"/>
      </rPr>
      <t>Liability for violation of Integrity Pact</t>
    </r>
  </si>
  <si>
    <r>
      <t>Section V</t>
    </r>
    <r>
      <rPr>
        <sz val="12"/>
        <rFont val="Book Antiqua"/>
        <family val="1"/>
      </rPr>
      <t xml:space="preserve">- </t>
    </r>
    <r>
      <rPr>
        <b/>
        <sz val="12"/>
        <rFont val="Book Antiqua"/>
        <family val="1"/>
      </rPr>
      <t>Previous Transgression</t>
    </r>
  </si>
  <si>
    <t>Page 4 of 8</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</si>
  <si>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</si>
  <si>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</si>
  <si>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</si>
  <si>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</si>
  <si>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t>(*)Section VIII - Independent External Monitor/Monitors</t>
  </si>
  <si>
    <t>Page 5 of 8</t>
  </si>
  <si>
    <t>(4)</t>
  </si>
  <si>
    <t>(5)</t>
  </si>
  <si>
    <t>(6)</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</si>
  <si>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</si>
  <si>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</si>
  <si>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</si>
  <si>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</si>
  <si>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</si>
  <si>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</si>
  <si>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</si>
  <si>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</si>
  <si>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</si>
  <si>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</si>
  <si>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</si>
  <si>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</si>
  <si>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</si>
  <si>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</si>
  <si>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</si>
  <si>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</si>
  <si>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</si>
  <si>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</si>
  <si>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</si>
  <si>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</si>
  <si>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</si>
  <si>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</si>
  <si>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</si>
  <si>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Page 8 of 8</t>
  </si>
  <si>
    <t>Integrity Pact is annexed herewith this Volume.</t>
  </si>
  <si>
    <t xml:space="preserve">  </t>
  </si>
  <si>
    <t>(iii)</t>
  </si>
  <si>
    <t>(v)</t>
  </si>
  <si>
    <t>II.</t>
  </si>
  <si>
    <t>No</t>
  </si>
  <si>
    <t>(vi)</t>
  </si>
  <si>
    <t>Enable the Active X Control &amp; Macros. Also ensure to keep option of "Trust acess to VBA project object Model" cheched [√]. Ensure that you work on MS Excel 2007 or higher version.</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</si>
  <si>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</si>
  <si>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</si>
  <si>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</si>
  <si>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</si>
  <si>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</si>
  <si>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</si>
  <si>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</si>
  <si>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</si>
  <si>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</si>
  <si>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</si>
  <si>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 xml:space="preserve">(For &amp; On behalf of POWERGRID)
                                                                                             </t>
  </si>
  <si>
    <t>(Declaration for tax exemptions, reductions, allowances or benefits)</t>
  </si>
  <si>
    <t>We confirm that we are solely responsible for obtaining following tax exemptions, reductions, allowances or benefits in respect of supplies under the subject package, in case of award. We further confirm that we have considered the same in our bid thereby passing on the benefit to POWERGRID while quoting our prices. In case of our failure to receive such benefits, partly or fully, for any reason whatsoever, the Employer will not compensate us.</t>
  </si>
  <si>
    <t>We are furnishing the following information required by the Employer for issue of requisite certificate if and as permitted in terms of the applicable Govt. of India policies/procedures (in case of award):</t>
  </si>
  <si>
    <t>Applicable Act, Notification No. and Clause Ref. No.</t>
  </si>
  <si>
    <t>Description of item on which applicable</t>
  </si>
  <si>
    <t>Country of origin</t>
  </si>
  <si>
    <t>Remarks, if any</t>
  </si>
  <si>
    <t>(The requirements listed above are as per current Notification of Govt. of India indicated above. These may be modified, if necessary, in terms of the Notifications.)</t>
  </si>
  <si>
    <t>(i)  there are no discrepancies/inconsistencies and deviations/omissions/ reservations to the Bidding Documents, in the Second Envelope bid; 
(ii)  the description of items and the unit thereof in the price schedules in the Second Envelope bid are in conformity with those indicated in the price schedule of the Bidding Documents without any deviation to the specified scope of work. 
We also confirm that in case any discrepancies/ inconsistencies and  deviations/ omissions/ reservations, as referred to in para (i) and (ii) above, is observed in the Second Envelope, the same shall be deemed as withdrawn/rectified without any financial implication, whatsoever to POWERGRID. However, in case of any arithmetical errors, the same shall be governed as per the provision of ITB Sub-Clause 27.2 read in conjunction with BDS.</t>
  </si>
  <si>
    <t>Further, we hereby confirm that except as mentioned in the Attachment – 6 (Alternative, Deviations and Exceptions to the Provisions) hereof  forming part of our First Envelope :</t>
  </si>
  <si>
    <t>Declaration for tax exemptions, reductions, allowances or benefits</t>
  </si>
  <si>
    <t>Option for Initial Advance (either Interest Bearing Initial Advance or No Initial Advance) and Information for E – payment, PF details and declaration for Micro/Small and Medium Enterprise</t>
  </si>
  <si>
    <t>We hereby declare that, we would not subcontract the erection portion of the contract without the prior approval of Employer.</t>
  </si>
  <si>
    <t>Safety Pact</t>
  </si>
  <si>
    <t>Attachment 18 Safety Pact : To be submitted as per ITB Clause No. 9.3(r) and as per remarks in the Attach 18.</t>
  </si>
  <si>
    <t>Details of Provident Fund Code Number of the Bidder [ref. ITB9.3(q)]</t>
  </si>
  <si>
    <t>2020- 2021</t>
  </si>
  <si>
    <t xml:space="preserve">We declare that we are aware of and have gone through the “Code of Business Conduct and Ethics for Senior Management Personnel”1 and “Code of Business Conduct and Ethics for Board Members”1 of POWERGRID (hereinafter referred to as the “Code of Conduct”). We further understand that as per the “Code of Conduct”, Senior Management Personnel including Board Members, who have retired/resigned from POWERGRID,  shall not accept any appointment or post, as detailed in the referred “Code of Conduct”, within 1 year from the date of cessation of service/directorship unless approved by the Competent Authority. 
Accordingly, we hereby furnish the details of ex-employees of POWERGRID who had retired/ resigned at the level of General Manager and above from POWERGRID and subsequently have been employed by us:
</t>
  </si>
  <si>
    <t>Date of joining and designation in our organisation*</t>
  </si>
  <si>
    <t>*In case the date of joining in the bidder’s organization of such ex-employee is within 1 year from the date of retirement/resignation from POWERGRID, No Objection Certificate/ approval from the Competent Authority must be furnished along with the bid or subsequent through clarification pursuant to ITB Clause 21.</t>
  </si>
  <si>
    <t xml:space="preserve">In case of non-submission of No Objection Certificate/approval of the Competent Authority, as required, We understand that POWERGRID shall deal with such cases as per its Policy and procedures in vogue, which may also result in rejection of our bid. We also confirm that POWERGRID shall be the sole judge in this regard. 
We further declare that any misrepresentation or submission of false/forged documents/information in this regard shall be dealt with as per the provisions of the Integrity Pact and/or the Bidding Documents and/or POWERGRID’s policy and procedures.
</t>
  </si>
  <si>
    <r>
      <t xml:space="preserve">Note:  
1. “Code of Business Conduct and Ethics for Senior Management Personnel” and “Code of Business Conduct and Ethics for Board Members” are available on POWERGRID’s website </t>
    </r>
    <r>
      <rPr>
        <b/>
        <sz val="11"/>
        <rFont val="Book Antiqua"/>
        <family val="1"/>
      </rPr>
      <t xml:space="preserve">https://www.powergridindia.com. </t>
    </r>
    <r>
      <rPr>
        <sz val="11"/>
        <rFont val="Book Antiqua"/>
        <family val="1"/>
      </rPr>
      <t xml:space="preserve">
2. The information in similar format should be furnished for each partner of joint venture in case of joint venture bid.
3. In case bidder has furnished no details on ex-employees of POWERGRID or has left blank or has indicated ‘-‘ against the same, it shall be deemed that they have not employed any such person in their organization.
</t>
    </r>
  </si>
  <si>
    <t>GSTIN Numbers</t>
  </si>
  <si>
    <t>I.</t>
  </si>
  <si>
    <t xml:space="preserve">GSTIN in the Sates/UT from where the supply of goods take place </t>
  </si>
  <si>
    <t>Name of the States/UT</t>
  </si>
  <si>
    <t>GSTIN number</t>
  </si>
  <si>
    <t>(i)          </t>
  </si>
  <si>
    <t>(iv)</t>
  </si>
  <si>
    <t>Attachment-5A</t>
  </si>
  <si>
    <t>(Items, Components, Raw Material, Services proposed to be sourced from Micro and Small Enterprises)</t>
  </si>
  <si>
    <t>We hereby furnish the details of the items, components, raw material, services which we propose to buy/avail from Micro and Small Enterprises (MSEs) for the purpose of completion of works under the subject package:</t>
  </si>
  <si>
    <t>Name of Micro and Small Enterprises (MSEs)</t>
  </si>
  <si>
    <t xml:space="preserve">Category
(Micro or Small)
</t>
  </si>
  <si>
    <t>2. The above is a list of items we propose to procure from MSEs. However, based on the situations during the execution of the contract, the above list may undergo changes. We hereby confirm that the details regarding actual procurement from MSEs carried out by us, as per the format provided at Section VI, Forms and Procedures, Volume-I of bidding documents, shall be submitted along with the bills for payment against supplies made/works done during execution of contract.</t>
  </si>
  <si>
    <t>Category
(Micro or Small)</t>
  </si>
  <si>
    <t>gg</t>
  </si>
  <si>
    <t>Declaration of Key Managerial Person jointly with Power of Attorney holder</t>
  </si>
  <si>
    <t>2021- 2022</t>
  </si>
  <si>
    <t>having its Registered Office at B-9, Qutab Institutional Area, Katwaria Sarai, New Delhi – 110016 hereinafter referred to as</t>
  </si>
  <si>
    <t>"POWERGRID",</t>
  </si>
  <si>
    <t xml:space="preserve"> having its Registered Office at</t>
  </si>
  <si>
    <t xml:space="preserve">, </t>
  </si>
  <si>
    <t xml:space="preserve"> AND </t>
  </si>
  <si>
    <t>It is hereby agreed by and between the parties as under:</t>
  </si>
  <si>
    <t xml:space="preserve">Designation : </t>
  </si>
  <si>
    <t>Instruction for printing &amp; submitting Safety Pact</t>
  </si>
  <si>
    <t>The requisite format of Safety Pact is getting generated automatically and displayed here below.</t>
  </si>
  <si>
    <t>All the pages of both the copies of the Safety Pact shall be signed by the authorised representative of the bidder and duly stamped.</t>
  </si>
  <si>
    <t>For further details bidders may please refer ITB Clause 9.3 (s).</t>
  </si>
  <si>
    <t>SAFETY PACT</t>
  </si>
  <si>
    <t>POWERGRID values full compliance with all relevant laws and regulations and the principles of Safety, Health&amp; Environment in its relations with its Bidders/ Contractors.</t>
  </si>
  <si>
    <r>
      <t xml:space="preserve">In order to achieve these goals, POWERGRID and the above named Bidder / Contractor enter into this agreement called </t>
    </r>
    <r>
      <rPr>
        <b/>
        <sz val="12"/>
        <rFont val="Book Antiqua"/>
        <family val="1"/>
      </rPr>
      <t>“Safety Pact”</t>
    </r>
    <r>
      <rPr>
        <sz val="12"/>
        <rFont val="Book Antiqua"/>
        <family val="1"/>
      </rPr>
      <t xml:space="preserve"> which will form part of the Bid.</t>
    </r>
  </si>
  <si>
    <t>POWERGRID commits itself to take all measures necessary to prevent accidents duringConstruction and Operation of the Transmission Assets and to observe the following:</t>
  </si>
  <si>
    <t>POWERGRID recognizes and accepts its statutory responsibilities for ensuring construction, operation and maintenance of equipments and for the provision of safe methods of work and safe working conditions.</t>
  </si>
  <si>
    <t>6.</t>
  </si>
  <si>
    <t>7.</t>
  </si>
  <si>
    <t>POWERGRID recognizes and accepts its statutory responsibilities for ensuring safety of not only its employees but also that of the Contracting Agencies as Principal Employer.</t>
  </si>
  <si>
    <t>POWERGRID shall review the accidents in a structured manner and take necessary actions to ensure that the safety criteria are strengthened for safe construction as well as Operation &amp; Maintenance of the Transmission Assets.</t>
  </si>
  <si>
    <t>POWERGRID shall conduct necessary awareness and training programmes to its Employees to augment the various safety requirements to be followed during Construction and Operation &amp; Maintenance of the Transmission Assets from time to time.</t>
  </si>
  <si>
    <t>POWERGRID shall, from time to time, issue necessary guidelines,instructions and deterrents to its employees as well as to the Contracting Agencies, to update them to take necessary preventive measures to avoid repetition of similar accident attributes.</t>
  </si>
  <si>
    <t>POWERGRID shall review and provide necessary guidanceto the Contracting Agencies, as and when, any abnormality / special situations are brought to its notice by the Contracting Agencies during execution of the Transmission Projects being executed by them.</t>
  </si>
  <si>
    <t>POWERGRID shall conduct periodical surveillance site inspections / audits to identify the unsafe conditions and unsafe actions, and bring them to the knowledge of the Contracting Agencies for taking timely corrective actions.</t>
  </si>
  <si>
    <t>8.</t>
  </si>
  <si>
    <t>9.</t>
  </si>
  <si>
    <t>POWERGRIDshall investigate all accidents, fatal as well as non-fatal, to identify the lapses, the reason for the accident / incident and suggest measures for prevention of recurrence of such accidents, and fix responsibility for the lapses leading to the accident.</t>
  </si>
  <si>
    <t>POWERGRID shall augment the training to the workers and supervising personnel of the Contracting Agencies, as per schedules, upon nomination by the Contracting Agencies in reasonable time frame.</t>
  </si>
  <si>
    <t>10.</t>
  </si>
  <si>
    <t>POWERGRID shall exercise the right to claim and recover compensation from the Contracting Agencies in case of any violation of the safety requirements / provisions during execution of the Transmission Projects, as built in the applicable Laws and contractual specifications / guidelines in vogue / issued by POWERGRID from time to time.</t>
  </si>
  <si>
    <t>Section II – Commitments of  the Bidder / Contractor:</t>
  </si>
  <si>
    <t>The Bidder / Contractor commits himself to take all measures necessary to prevent / minimise accidents at their construction / erection sites and to observe the following:</t>
  </si>
  <si>
    <t>The Bidder / Contractor recognizes and acceptsthe statutory and comprehensive responsibility for ensuring safe construction and Testing &amp; Commissioning in the Transmission Projects being executed by thembyproviding safe methods of work, working conditions and Tools &amp; Plants for human safety.</t>
  </si>
  <si>
    <t>The Bidder / Contractor recognizes and accepts the responsibilities for ensuring safety of not only their employees but also that of the Sub-contractors, Principal Employer and the general public during execution of the Transmission Projects / works.</t>
  </si>
  <si>
    <t>The Bidder / Contractor shall review the accidents in a structured manner and take necessary actions to ensure that the safety criteria are strengthened for safe construction of the Transmission Assets.</t>
  </si>
  <si>
    <t>The Bidder / Contractor shall endeavour continuous development of safe methods of work to ensure that the effect of risks and perils are minimised to the extent possible and implement the same at their worksites.</t>
  </si>
  <si>
    <t>The Bidder / Contractor shall conduct periodical Training to their Employees as well as to that of theirSub-contractors for safety awareness during construction works being executed by them.</t>
  </si>
  <si>
    <t>The Bidder / Contractor shall provide all requisite Tools &amp; Plants required for the work and ensure their healthiness by periodical inspections / testing as required. Unhealthy and sub-standard Tools &amp; Plants will be immediately removed from site as and when they are identified.</t>
  </si>
  <si>
    <t>The Bidder / Contractor shall,at their cost, provide all necessary Personal Protective Equipments such as Double Lanyard Safety Belts, Appropriate Fall Arrest Systems, Safety Helmets, Foot Wear, Hand Gloves, etc., as required for various activities pertaining to execution of the Projects / works, confirming to relevant Indian Standards.</t>
  </si>
  <si>
    <t>The Bidder / Contractor shall ensure that dedicated qualified Safety Officers are posted in the construction projects being executed by them and ensure that the Safety Officer visits each and every gang periodically and conducts audits / inspections to identify the unsafe conditions and unsafe actions, to be rectified by the site supervising personnel promptly.</t>
  </si>
  <si>
    <t>The Bidder / Contractor shall conduct appropriate medical checks-up for the workers before deploying them at their construction sites to ensure that only those who are medically fit are deployed in the Projects / works to be executed by them. The copy of the Medical Reports shall be provided by the Bidder / Contractor to POWERGRID, whenever requested by POWERGRID.</t>
  </si>
  <si>
    <t>11.</t>
  </si>
  <si>
    <t>12.</t>
  </si>
  <si>
    <t>13.</t>
  </si>
  <si>
    <t>14.</t>
  </si>
  <si>
    <t>15.</t>
  </si>
  <si>
    <t>16.</t>
  </si>
  <si>
    <t>17.</t>
  </si>
  <si>
    <t>18.</t>
  </si>
  <si>
    <t>The Bidder / Contractor shall screen the workers before deploying them at their construction sites to ensure that only those with the skills, experience and competence to work at heightand also medically fitfor work at height are deployed for work at height in the Projects executed by them.</t>
  </si>
  <si>
    <t>The Bidder / Contractor shall ensure daily before starting the work thattheir site Supervising Personnel / Safety Officer briefs the workers about the work for the day and the safety measures / precautions required to be taken by them.</t>
  </si>
  <si>
    <t>The Bidder / Contractor shall investigate all the accidents at their working sites to ascertain the lapses leading to the incident and the precautionary / corrective measures required to be taken to avoid recurrence of such accidents. These accidents will be reviewed at the Board Management level of the Agencies and the findings / recommendations will be put up to POWERGRID Apex Safety Board within the stipulated period.</t>
  </si>
  <si>
    <t>The Bidder / Contractor shall ensure that all accidents, whether fatal or non-fatal in nature, will be informed to POWERGRID, in writing, immediately on the occurrence of the same,and in any case, within not more than 24 hours of occurrence of the same.</t>
  </si>
  <si>
    <t>The Bidder / Contractor shall ensure that in case of any accident, all necessary medical help / supportshall be provided to the victims / injured till they are completely fit to return to work.</t>
  </si>
  <si>
    <t>The Bidder / Contractorshall ensure that in case of fatal accidents, all statutory Authorities, including Police, concerned Labour Dept. Officials, concerned Workmen Compensation Commissioner, etc., will be intimated in writing as required by the statutory Law, and followed up for compliance of all statutory obligations. The Bidder / Contractor shall own full responsibility of timely accident reporting to various authorities, including POWERGRID.</t>
  </si>
  <si>
    <t>The Bidder / Contractor shall ensure that in case of fatality or serious injury leading to permanent disablement of the victims, the compensation amount will be deposited with the concerned authorities, as required by the Laws, and followed up for early disbursement to the beneficiaries of the victims.</t>
  </si>
  <si>
    <t>The Bidder / Contractor assures that they shall co-operate to the fullest extent for carrying out any investigation of the accidents at their work sites by POWERGRID to identify the lapses, the reason for the accident / incident and suggest measures for prevention of recurrence of such accidents. All factual details of the occurrence of the accident will be provided to POWERGRID, as and when required.</t>
  </si>
  <si>
    <t>The Bidder / Contractor assures that they take full responsibility of meeting the statutory obligations in case of accidents, and in case of any reference by any Statutory Body at a later date also, they shall provide all information to POWERGRID and meet all the statutory obligations, including payment of additional compensation, if any.</t>
  </si>
  <si>
    <t>19.</t>
  </si>
  <si>
    <t>The Bidder / Contractor assures that in case of any inspection of  their work site or Notice by any Statutory Authority, they shall comply promptly and inform POWERGRID Site Officials of the same, and also provide all necessary information and assistance for smooth compliance of the observations / instructions of such Authorities.</t>
  </si>
  <si>
    <t>20.</t>
  </si>
  <si>
    <t>The Bidder / Contractor accepts the provisions regarding safety, including payment of compensation to POWERGRID, in case of any violation of the safety requirements / provisions during execution of the Transmission Projects, as built in the Contractual Conditions, Safety Planand the Safety Pact, and confirm to abide by the same.</t>
  </si>
  <si>
    <t>Section III – Equal treatment to all Bidders / Contractors:</t>
  </si>
  <si>
    <t>POWERGRID will disqualify, from the tender process, any bidder/ take punitive actions on the bidder, who does not sign this Pact or violate its provisions.</t>
  </si>
  <si>
    <t>Section IV – Pact Duration:</t>
  </si>
  <si>
    <t>This Pact begins when both parties have legally signed it. It expires for the successful Bidder / Contractor after closure of the contract and, for all other Bidders, after the contract has been awarded.</t>
  </si>
  <si>
    <t>Section V – Other Provisions:</t>
  </si>
  <si>
    <t>This agreement is subject to Indian Law. Place of performance and jurisdiction is the establishment of POWERGRID. The Arbitration clause provided in the main tender document / contract shall not be applicable for any issue / dispute arising under the Safety Pact.</t>
  </si>
  <si>
    <t>Changes and supplements need to be made in writing, which shall come into force only upon mutual agreement / acceptance.</t>
  </si>
  <si>
    <t>If the Contractor is a partnership firm or consortium of Joint Venture, this agreement must be signed by all partners, consortium members and Joint Venue partners, as applicable as per the Tender Specifications.</t>
  </si>
  <si>
    <t>Nothing in this agreement shall affect the rights of the parties available under General Conditions of Contract (GCC) and Special Conditions of Contract (SCC).</t>
  </si>
  <si>
    <t>Should one or several provisions of this agreement turn out to be invalid, the reminder of this agreement remains valid. In this case, the parties will strive to come to an agreement to their original intentions.</t>
  </si>
  <si>
    <t>Take print out of first page on a non-judicial stamp paper of Rs. 100/-  and other six pages on plain A4 size paper. Such two sets shall be prepared by the bidder.</t>
  </si>
  <si>
    <t>Page 1 of 6</t>
  </si>
  <si>
    <t>Page 2 of 6</t>
  </si>
  <si>
    <t>Page 3 of 6</t>
  </si>
  <si>
    <t>Page 4 of 6</t>
  </si>
  <si>
    <t>Page 5 of 6</t>
  </si>
  <si>
    <t>Page 6 of 6</t>
  </si>
  <si>
    <t>Witness 2 :</t>
  </si>
  <si>
    <t>ATTACHMENT-12</t>
  </si>
  <si>
    <t>Name of Materials/Labour</t>
  </si>
  <si>
    <t>Value of index as 30 days prior to date set for opening of bids</t>
  </si>
  <si>
    <t>In accordance with Clause 2, Appendix-2, Form of Contract Agreement, Section-VI; Forms. Volume-I</t>
  </si>
  <si>
    <t>iii)</t>
  </si>
  <si>
    <t>iv)</t>
  </si>
  <si>
    <t>Labour I=</t>
  </si>
  <si>
    <t>Copper a=</t>
  </si>
  <si>
    <t>Electrical Lamination Steel b=</t>
  </si>
  <si>
    <t xml:space="preserve">Price of CRGO Electrical Steel Sheets: C&amp;F Price converted into Indian Rupees per MT for Transformer of rating above 10MVA or voltage above 33kV, as published by IEEMA. </t>
  </si>
  <si>
    <t>Construction Steel c=</t>
  </si>
  <si>
    <t>Insulating Material d=</t>
  </si>
  <si>
    <t>Price of Insulating Materials , as published by IEEMA.</t>
  </si>
  <si>
    <t>Insulating Oil e=</t>
  </si>
  <si>
    <t>For further details bidders may please refer ITB Clause 9.3 (o).</t>
  </si>
  <si>
    <t>Yes</t>
  </si>
  <si>
    <t>Name of other Partner - 2 (more, if any)</t>
  </si>
  <si>
    <t>Address of other Partner - 2 (more, if any)</t>
  </si>
  <si>
    <t>Sole Bidder</t>
  </si>
  <si>
    <t>JV (Joint Venture)</t>
  </si>
  <si>
    <t>Whether the bidder is an MSE (Micro &amp; Small Enterprise)</t>
  </si>
  <si>
    <t xml:space="preserve">Date     </t>
  </si>
  <si>
    <t xml:space="preserve">Place     </t>
  </si>
  <si>
    <t>Enter the Name of Registration Authority</t>
  </si>
  <si>
    <t>The Bidders are required to estimate and indicate the values of different coefficients for each of the items in the price variation formulae within the specified range such that their summation is as specified in the Bidding Documents. Where no value or ‘-’ or ‘shall be furnished later’ is specified against the coefficient, the same will be deemed to be zero and the fixed component would be suitably adjusted. If the values of all coefficients in price variation formulae indicated by the Bidder are within the specified range but their sum exceeds the summation specified in the Bidding Documents, the values of the coefficients shall be pro-rata adjusted such that the summation remains as per the provisions of the Bidding Documents. If the values of all coefficients indicated by the Bidder are within the specified range but their summation is less than the value specified in the Bidding Documents, the values of the coefficients as indicated by the Bidder shall be considered as such and the fixed component in the price variation formulae would be suitably adjusted. Further, if any of values of the coefficients indicated by the Bidder is out of the range specified in the Bidding Documents, the lower of the values, as indicated by the Bidder vis-à-vis lower value of the range for that coefficient specified in the Bidding Documents, shall be considered and the fixed component would be suitably adjusted.</t>
  </si>
  <si>
    <t xml:space="preserve">Indian field labour index – namely All India average consumer price index for Industrial Workers (monthly)  (Base: 2001= 100), as published by Labour Bureau, Shimla, Government of India (www.labourbureau.nic.in).
</t>
  </si>
  <si>
    <t xml:space="preserve">Indian field labour index – namely All India average consumer price index for Industrial Workers (monthly)  (Base: 2001= 100), as published by Labour Bureau, Shimla, Government of India (www.labourbureau.nic.in).
</t>
  </si>
  <si>
    <t>MSE</t>
  </si>
  <si>
    <t>Transformer Oil (TO):  Transformer oil conforming to IS:335-1993, supplied in drum(Ex-Refinery, Mumbai) as published by IEEMA.</t>
  </si>
  <si>
    <t>Gurgaon</t>
  </si>
  <si>
    <t>Ram Lal</t>
  </si>
  <si>
    <t>having its Registered Office at B-9, Qutab Institutional Area, Katwaria Sarai,New Delhi – 110016 hereinafter referred to as</t>
  </si>
  <si>
    <t>G5</t>
  </si>
  <si>
    <t xml:space="preserve">without Insulating oil: </t>
  </si>
  <si>
    <t>We meet the eligibility requirements and have no conflict of interest in accordance with ITB Clause 2.</t>
  </si>
  <si>
    <t>A) For Equipment Ex-Works Price Component</t>
  </si>
  <si>
    <t xml:space="preserve">I.  </t>
  </si>
  <si>
    <t>For Installation Price Component</t>
  </si>
  <si>
    <t>B.</t>
  </si>
  <si>
    <t>2022- 2023</t>
  </si>
  <si>
    <t>3. (a)    </t>
  </si>
  <si>
    <t>3. (b)</t>
  </si>
  <si>
    <t>3. (c )</t>
  </si>
  <si>
    <t xml:space="preserve">Are you a MSE owned by SC/ST* entrepreneurs in line with Public Procurement Policy for Micro and Small Enterprises (MSEs) order 2012 including subsequent amendment/notification/order (Indicate Yes/No)
Note: Documentary evidence is to be attached. Please refer remarks at the end of the attachment.
</t>
  </si>
  <si>
    <t>If 3(b) is ‘Yes’ please mention whether you are (Proprietary MSE/ Partnership MSE/ Private Limited Company) owned by SC/ST entrepreneurs</t>
  </si>
  <si>
    <t>Remarks:</t>
  </si>
  <si>
    <t>*The definition of MSEs owned by SC/ST is as given under:</t>
  </si>
  <si>
    <t>a. In case of proprietary MSE, proprietor(s) shall be SC /ST.</t>
  </si>
  <si>
    <t>b. In case of partnership MSE, the SC/ST partners shall be holding at least 51% shares in the unit.</t>
  </si>
  <si>
    <t>c.  In case of Private Limited companies, at least 51% share shall be held by SC/ST promoters.</t>
  </si>
  <si>
    <t>Documentary evidence: Please provide scanned copy(ies) of the SC/ST certificate(s) issued by District Authority as applicable for SC/ST MSE category as per (a), (b) or (c) above.</t>
  </si>
  <si>
    <t xml:space="preserve">Installation price component </t>
  </si>
  <si>
    <t>Name:</t>
  </si>
  <si>
    <t>Address:</t>
  </si>
  <si>
    <t>In support of the Qualification Requirements (QR) for bidders, stipulated in Annexure-A (BDS) of the Section - III (BDS), Volume-I &amp; Additional Information required as per ITB clause 9.3(c) of the Bidding Documents, we furnish herewith our QR data/details along with other information, as follows herewith our stipulations have been reproduced in italics for ready reference, however, in case of any discrepancy the QR as given in BDS shall prevail).</t>
  </si>
  <si>
    <t>*</t>
  </si>
  <si>
    <t>We have submitted bid as individual firm.</t>
  </si>
  <si>
    <t>We have submitted bid as joint venture of following firms :</t>
  </si>
  <si>
    <r>
      <t xml:space="preserve">(* </t>
    </r>
    <r>
      <rPr>
        <b/>
        <i/>
        <sz val="12"/>
        <rFont val="Book Antiqua"/>
        <family val="1"/>
      </rPr>
      <t>Strike-off whichever is not applicable</t>
    </r>
    <r>
      <rPr>
        <sz val="12"/>
        <rFont val="Book Antiqua"/>
        <family val="1"/>
      </rPr>
      <t>)</t>
    </r>
  </si>
  <si>
    <t>[For details regarding Qualification Requirements of a Joint Venture, please refer para 4.0 below.]</t>
  </si>
  <si>
    <t>We are furnishing the following details/document in support of Qualifying requirement for the subject package.</t>
  </si>
  <si>
    <t>A</t>
  </si>
  <si>
    <t>Attached copies of original documents defining :</t>
  </si>
  <si>
    <t>The constitution or legal status;</t>
  </si>
  <si>
    <t>The principal place of business;</t>
  </si>
  <si>
    <t>The place of incorporation (for bidders who are corporations); or the place of registration and the nationality of the Owners (for applicants who are partnerships or individually-owned firms).</t>
  </si>
  <si>
    <t>B</t>
  </si>
  <si>
    <t>Attached original &amp; copies of the following documents :</t>
  </si>
  <si>
    <t>Written power of attorney of the signatory of the Bid to commit the bidder.</t>
  </si>
  <si>
    <t>Joint Venture Agreement.</t>
  </si>
  <si>
    <t>1.0</t>
  </si>
  <si>
    <t>GENERAL INFORMATION</t>
  </si>
  <si>
    <t>Bidder is required to provide general information as per the following format.</t>
  </si>
  <si>
    <t>[Where the Bidder proposes to use named subcontractor(s) for critical components of the works or for work contents in excess of ten (10) percent of the bid price, the following information should also be supplied for the subcontractor(s)].</t>
  </si>
  <si>
    <t>S No.</t>
  </si>
  <si>
    <t>Particulars</t>
  </si>
  <si>
    <t>Name of the Bidder</t>
  </si>
  <si>
    <t>Name of the Firm</t>
  </si>
  <si>
    <t>Head Office/ Registered Office Address</t>
  </si>
  <si>
    <t>Telephone</t>
  </si>
  <si>
    <t>Fax</t>
  </si>
  <si>
    <t>Contact Person</t>
  </si>
  <si>
    <t>Place of Incorporation/ Registration</t>
  </si>
  <si>
    <t>Year of Incorporation/ Registration</t>
  </si>
  <si>
    <t xml:space="preserve">Nationality of </t>
  </si>
  <si>
    <t>Owner (i)</t>
  </si>
  <si>
    <t>Owner (ii)</t>
  </si>
  <si>
    <t>Owner (iii)</t>
  </si>
  <si>
    <t>Whether the bidder is an MSE (Micro &amp; Small Enterprise). If Yes, attach Documentary Evidence with the Bid.</t>
  </si>
  <si>
    <t>Whether the Bidder is a Start-Ups Company (as defined by DIPP). If Yes, attach Documentary evidence with the Bid.</t>
  </si>
  <si>
    <r>
      <t xml:space="preserve">TECHNICAL REQUIREMENTS </t>
    </r>
    <r>
      <rPr>
        <b/>
        <i/>
        <sz val="12"/>
        <rFont val="Book Antiqua"/>
        <family val="1"/>
      </rPr>
      <t>{Reference para 1.0 of Annexure-A (BDS)}</t>
    </r>
  </si>
  <si>
    <t>2.1</t>
  </si>
  <si>
    <r>
      <t>TECHNICAL EXPERIENCE</t>
    </r>
    <r>
      <rPr>
        <b/>
        <i/>
        <sz val="11"/>
        <rFont val="Book Antiqua"/>
        <family val="1"/>
      </rPr>
      <t xml:space="preserve"> </t>
    </r>
  </si>
  <si>
    <t>2.1.1</t>
  </si>
  <si>
    <t>2.1.2</t>
  </si>
  <si>
    <t xml:space="preserve">Using the following format, each Bidder (individual firms or partners of a joint venture) is requested to list the experience as detailed above, on the basis of which the Bidder wishes to qualify. The information is to be summarised using following format for each experience of the Bidder </t>
  </si>
  <si>
    <t>(The bidder shall attach documentary evidence, such as copies of utility certificates for completed contracts and copies of award letters etc. for ongoing contracts in support of his experience as listed in the following proforma for each Contract with the help of "Attach" Buttons provided in table given below).</t>
  </si>
  <si>
    <t>Name of Contract Undertaken</t>
  </si>
  <si>
    <t xml:space="preserve">Contract Reference No. &amp; 
Date of Award
</t>
  </si>
  <si>
    <t xml:space="preserve">Name and Address of the Employer/Utility for whom the Contract was executed by the firm </t>
  </si>
  <si>
    <t>E-mail ID</t>
  </si>
  <si>
    <t>Fax No.</t>
  </si>
  <si>
    <t>Name of the substation or switchyard</t>
  </si>
  <si>
    <t>Scope of work involved under the Contract</t>
  </si>
  <si>
    <t>(Tick whichever is/are applicable)</t>
  </si>
  <si>
    <t>Details of documents uploaded in support of the above stated experience</t>
  </si>
  <si>
    <t xml:space="preserve"> Name and Address of the Employer/Utility for whom the Contract was executed by the Bidder</t>
  </si>
  <si>
    <t>Financial Qualification Data:</t>
  </si>
  <si>
    <t>A.</t>
  </si>
  <si>
    <t>NET WORTH</t>
  </si>
  <si>
    <t>Equivalent US$
(in Million)</t>
  </si>
  <si>
    <t>exchange rate*</t>
  </si>
  <si>
    <t>Details of documentary evidence submitted in support of Qualification Data</t>
  </si>
  <si>
    <t>Networth
(in Millions)</t>
  </si>
  <si>
    <t>Sl No</t>
  </si>
  <si>
    <t>Financial year</t>
  </si>
  <si>
    <t>2017-2018</t>
  </si>
  <si>
    <t>2016-2017</t>
  </si>
  <si>
    <t>2015-2016</t>
  </si>
  <si>
    <t>2014-2015</t>
  </si>
  <si>
    <t>2013-2014</t>
  </si>
  <si>
    <t>2012-2013</t>
  </si>
  <si>
    <t>*(Indicate the rate(s) of exchnage against US Dollar at the end of each year, which have been used for arriving the amount at equivalent US Dollar.)</t>
  </si>
  <si>
    <t>Turnover details:</t>
  </si>
  <si>
    <t>Turnover
(in Millions)</t>
  </si>
  <si>
    <t>Average Annual Turnover for best Three Years is</t>
  </si>
  <si>
    <t>C</t>
  </si>
  <si>
    <t>Liquid Assets</t>
  </si>
  <si>
    <t>LA</t>
  </si>
  <si>
    <t xml:space="preserve">Details of evidence of having Liquid assets (LA) </t>
  </si>
  <si>
    <t>Or</t>
  </si>
  <si>
    <t>Details of evidence of access to or availability of credit facilities</t>
  </si>
  <si>
    <t>Do you have audited results for FY 2016-17</t>
  </si>
  <si>
    <t>2011-2012</t>
  </si>
  <si>
    <t>4.0</t>
  </si>
  <si>
    <r>
      <t xml:space="preserve">Joint Venture (JV) Firms </t>
    </r>
    <r>
      <rPr>
        <b/>
        <i/>
        <sz val="12"/>
        <rFont val="Book Antiqua"/>
        <family val="1"/>
      </rPr>
      <t>{Reference para 3.0 of Annexure-A (BDS)}</t>
    </r>
  </si>
  <si>
    <t xml:space="preserve">In case a bid is submitted by a Joint Venture (JV) of two or more firms as partners, all the partners of  Joint Venture shall meet collectively requirements stipulated at clauses  3.0 (b) &amp; 3.0 (c) above. The figure of average annual turnover and liquid assets/credit facilities for each of the partners of the JV shall be added together to determine the JV’s compliance with the minimum qualifying criteria set out in Para 3.0 (b) &amp; (c) above. </t>
  </si>
  <si>
    <t xml:space="preserve">However, for a JV to be qualified, the partner(s) of JV must also meet the following minimum criteria:
i. All the partners of the JV shall meet individually the Financial Position criteria given at 3.0 (a) above. 
ii. The Lead Partner shall meet, not less than 40% of the minimum criteria given at clause 3.0 (b) &amp; (c) and 100 % of the criteria given above at clause 2.1 
iii. The other partner(s) shall meet not less than 25% of the criteria given at clause 3.0 (b) &amp; (c) above and 100 % of the criteria given above at clause  2.1  or 2.2 
Failure to comply with this requirement will result in rejection of the joint venture’s bid.
</t>
  </si>
  <si>
    <t>In case of Joint venture, the following conditions shall also apply:</t>
  </si>
  <si>
    <t xml:space="preserve">the bid, and in case of successful bid, the specified Form of Agreement  shall be signed so as to be legally binding on all partners (as per enclosed format in Section-VI, Vol.-I of bidding document).
</t>
  </si>
  <si>
    <t xml:space="preserve">one of the partners shall be nominated as Lead Partner, and the Lead Partner shall be authorized to incur liabilities and receive instructions for and on behalf of any and all partners of the Joint Venture, and the entire execution of the Contract shall be done with the Lead Partner and payment under the contract shall be received by the Lead Partner on behalf of the Joint Venture as per power conferred to him in the Power of Attorney. The authorization shall be evidenced by submitting a Power of Attorney signed by legally authorized signatory of all the partners as per Performa in in Section-VI, Vol.-I of bidding documents. The payment under the Contract can also be received by other partner(s) based on authorization of Lead Partner.
</t>
  </si>
  <si>
    <t>All partners of the joint venture shall be liable jointly and severally for the execution of the Contract in accordance with the Contract terms and  a statement to this effect shall be included in the authorisation mentioned under (b) above as well as in the Bid Form and in the Contract Form (in case of a successful bid);</t>
  </si>
  <si>
    <t>Agreement entered into by the Joint Venture partners shall be submitted with the bid.</t>
  </si>
  <si>
    <t>The bidder shall furnish documentary evidence in support of the qualifying requirement stipulated as above.</t>
  </si>
  <si>
    <t>In accordance with the above, in case of JV bidders, it should be ensured that necessary details including those pertaining to each JV partner are furnished and the documents are submitted alongwith the bid. Further, the JV bidders should also ensure that other requirements are complied with. The lists of documents furnished are to be indicated below :</t>
  </si>
  <si>
    <t>(vii)</t>
  </si>
  <si>
    <t>(viii)</t>
  </si>
  <si>
    <t>(ix)</t>
  </si>
  <si>
    <t>(x)</t>
  </si>
  <si>
    <t>The Bidder shall also furnish following documents/details with its bid. {Reference ITB clause 9.3 (c)}</t>
  </si>
  <si>
    <t>The complete annual reports together with Audited statement of accounts of the company for last five years of its own (separate) immediately preceding the date of submission of bid.</t>
  </si>
  <si>
    <t>Note I.</t>
  </si>
  <si>
    <t>In the event the bidder is not able to furnish the information of its own (i.e separate), being a subsidiary company and its accounts are being consolidated with its group/holding/parent company, the bidder should submit the audited balance sheets, income statements, other information pertaining to it only (not of its group/Holding/Parent Company) duly certified by any one of the authority [ (i) Statutory Auditor of the bidder /(ii) Company Secretary of the bidder or  (iii) A certified Public Accountant] certifying that such information/documents are based on the audited accounts as the case may be.</t>
  </si>
  <si>
    <t>Similarly, if the bidder happens to be a Group/Holding/Parent Company, the bidder should submit the above documents/information of its own (i.e. exclusive of its subsidiaries) duly certified by any one of the authority mentioned in Note-I above certifying that these information/documents are based on the audited accounts, as the case may be.</t>
  </si>
  <si>
    <t>Audited balance sheet and income statements for the last five years as per the following:</t>
  </si>
  <si>
    <t>Bidder</t>
  </si>
  <si>
    <t>Years preceding to the bid opening</t>
  </si>
  <si>
    <t>Audited Balance Sheet and Income Statements enclosed</t>
  </si>
  <si>
    <t>1st Year</t>
  </si>
  <si>
    <t>2nd Year</t>
  </si>
  <si>
    <t>3rd Year</t>
  </si>
  <si>
    <t>4th Year</t>
  </si>
  <si>
    <t>5th Year</t>
  </si>
  <si>
    <t>Networth
(in Rs. Millions)</t>
  </si>
  <si>
    <t>Turnover
(in Rs. Millions)</t>
  </si>
  <si>
    <t>LA                                          (in Rs. Millions)</t>
  </si>
  <si>
    <t>Items, Components, Raw Material, Services proposed to be sourced from Micro and Small Enterprises.</t>
  </si>
  <si>
    <r>
      <t>No. of years, the above Transformer are in operation as on the date of bid opening. (</t>
    </r>
    <r>
      <rPr>
        <i/>
        <sz val="11"/>
        <rFont val="Book Antiqua"/>
        <family val="1"/>
      </rPr>
      <t>Originally Scheduled</t>
    </r>
    <r>
      <rPr>
        <sz val="11"/>
        <rFont val="Book Antiqua"/>
        <family val="1"/>
      </rPr>
      <t>)</t>
    </r>
  </si>
  <si>
    <t>of Transformer</t>
  </si>
  <si>
    <t>a</t>
  </si>
  <si>
    <t>b</t>
  </si>
  <si>
    <t>c</t>
  </si>
  <si>
    <t>Indicate details below in case Contract executed for Transformer</t>
  </si>
  <si>
    <t>For the FY of immediately preceding the date of submission of bid.</t>
  </si>
  <si>
    <t>Attachment-9</t>
  </si>
  <si>
    <t>Insulating oil for  Transformer:</t>
  </si>
  <si>
    <t>3. (d )</t>
  </si>
  <si>
    <t xml:space="preserve">Are you a MSE owned by women in line with Public Procurement Policy for Micro and Small Enterprises (MSEs) order 2012, Public Procurement Policy for Micro and Small Enterprises (MSEs) Amendment order 2018 including subsequent amendment/notification/order (Indicate Yes/No)
Note: Documentary evidence is to be attached. 
</t>
  </si>
  <si>
    <t>*Further the requisite deed of Joint Undertaking as per stipulated qualification requirement in Annexure-A (BDS) has also been furnished as per your format.</t>
  </si>
  <si>
    <t>* Delete if not applicable</t>
  </si>
  <si>
    <t>(n)</t>
  </si>
  <si>
    <t xml:space="preserve">Attachment-3(QR) </t>
  </si>
  <si>
    <t>2.1.3</t>
  </si>
  <si>
    <t>Name of Bidder</t>
  </si>
  <si>
    <t>Address of Bidder</t>
  </si>
  <si>
    <t>e-mail ID of Bid Signatory</t>
  </si>
  <si>
    <t>Mobile No. of Bid Signatory</t>
  </si>
  <si>
    <t>Tel No. of Bid Signatory</t>
  </si>
  <si>
    <t>Fax No. of Bid Signatory</t>
  </si>
  <si>
    <t>500MVA, (765/√3)/(400/√3)kV, 1-Ph Auto-Transformer (excluding Insulating Oil)</t>
  </si>
  <si>
    <t>The sum of all the coefficients including labour shall be a+b+c+d+l=0.85</t>
  </si>
  <si>
    <r>
      <rPr>
        <b/>
        <i/>
        <sz val="11"/>
        <color indexed="8"/>
        <rFont val="Book Antiqua"/>
        <family val="1"/>
      </rPr>
      <t>Route-2:</t>
    </r>
    <r>
      <rPr>
        <i/>
        <sz val="11"/>
        <color indexed="8"/>
        <rFont val="Book Antiqua"/>
        <family val="1"/>
      </rPr>
      <t xml:space="preserve">
The bidder (s) who have established production line and testing facilities in India for 715 kV or above class transformer based on technological support  of the Collaborator(s) for the equipment(s) can  also be considered qualified provided,
The bidder must have manufactured in India, type tested 715 kV or higher voltage class either One (1) no. 1-phase Transformer of at least 166 MVA capacity or One (1) no. 1-phase Reactor of at least 80 MVAR capacity and the same should have been supplied as on the date of bid opening as mentioned above  based  on technological support of Collaborator(s) provided that:-
a) Collaborator(s) meets the Technical Experience criteria stipulated in Route-1.
b) A legally enforceable undertaking jointly by Bidder and the Collaborator(s) (as per enclosed format in---------- of bidding document) is furnished along with the bid, to guarantee quality, timely supply, performance and warranty obligations for  Five(5) years for entire quantity to be manufactured and supplied from the works in India and a confirmation letter from the Collaborator(s) along with the bid stating that Collaborator(s) shall furnish performance guarantee for an amount of  10% of the cost of such equipment(s). This performance guarantee shall be in addition to contract performance guarantee to be submitted by the bidder.
</t>
    </r>
  </si>
  <si>
    <r>
      <rPr>
        <b/>
        <i/>
        <sz val="11"/>
        <rFont val="Book Antiqua"/>
        <family val="1"/>
      </rPr>
      <t>Route-1:</t>
    </r>
    <r>
      <rPr>
        <i/>
        <sz val="11"/>
        <rFont val="Book Antiqua"/>
        <family val="1"/>
      </rPr>
      <t xml:space="preserve">
The bidder must have designed, manufactured, tested &amp; supplied 715 kV or higher voltage class one (1) number 1-phase Transformer of at least 500 MVA capacity or at least three (3) numbers 1-phase Transformers each having a capacity of at least 166 MVA, and the same transformer (s) should have been in satisfactory operation# for at least two (2) years on the date of bid opening as originally scheduled i.e., as on .………….(date to be inserted by CS department at the time of NIT).</t>
    </r>
  </si>
  <si>
    <r>
      <rPr>
        <b/>
        <i/>
        <sz val="11"/>
        <color indexed="8"/>
        <rFont val="Book Antiqua"/>
        <family val="1"/>
      </rPr>
      <t>Route-3:</t>
    </r>
    <r>
      <rPr>
        <i/>
        <sz val="11"/>
        <color indexed="8"/>
        <rFont val="Book Antiqua"/>
        <family val="1"/>
      </rPr>
      <t xml:space="preserve">
In case, the bidder is an Indian Entity established as Subsidiary/JVC/Group company by its parent/principal, who have established production line and testing facilities in India for 715 kV or above class transformer based on technological support  of the parent/principal for the equipment(s) can also be considered qualified provided, 
The bidder must have manufactured in India, type tested 715 kV or higher voltage class either One (1) no. 1-phase Transformer of at least 166 MVA capacity or One (1) no. 1-phase Reactor of at least 80 MVAR capacity and the same should have been supplied as on the date of bid opening as mentioned above  based  on technological support of Parent/ principal company provided that:-
a) Parent / Principal Company meets the Technical Experience criteria stipulated in Route-1.
b) A legally enforceable undertaking jointly by Bidder and the parent/ principal company (as per enclosed format in---------- of bidding document) is furnished along with the bid, to guarantee quality, timely supply, performance and warranty obligations for  Five(5) years for entire quantity to be manufactured and supplied from the works in India and a confirmation letter from the parent/principal company along with the bid stating that  parent/ principal company shall furnish performance guarantee for an amount of 10% of the cost of such equipment(s). This performance guarantee shall be in addition to contract performance guarantee to be submitted by the bidder.
</t>
    </r>
  </si>
  <si>
    <t>#satisfactory operation means certificate issued by the Employer certifying the operation without any adverse remarks.</t>
  </si>
  <si>
    <t>2.1.4</t>
  </si>
  <si>
    <r>
      <t>Kindly mention below, whether 765 kV/ 400kV transformer(s) are being offered from Bidder himself OR from a qualified manufacturer [</t>
    </r>
    <r>
      <rPr>
        <b/>
        <i/>
        <sz val="11"/>
        <color indexed="8"/>
        <rFont val="Book Antiqua"/>
        <family val="1"/>
      </rPr>
      <t>required to ascertain compliance to QR provision mentioned at para 1(C ), Annexure-A(BDS)</t>
    </r>
    <r>
      <rPr>
        <b/>
        <sz val="11"/>
        <color indexed="8"/>
        <rFont val="Book Antiqua"/>
        <family val="1"/>
      </rPr>
      <t>].</t>
    </r>
  </si>
  <si>
    <t>(A)</t>
  </si>
  <si>
    <t xml:space="preserve">765 kV Transformers being offered: </t>
  </si>
  <si>
    <t>Format-A: (ROUTE-1) for 765kV Auto Transformer:</t>
  </si>
  <si>
    <t>Format for the Bidder/ Collaborator/ Parent/Principal Company/Qualified Manufacturer of the Bidder who must have designed, manufactured, tested &amp; supplied 715kV or Higher Voltage class Transformer in support of meeting the technical experience requirement of para 1(A) 1.1, Annexure-A to BDS, Section-III, Volume-I of the Bidding Documents)</t>
  </si>
  <si>
    <t>Name of Bidder/Qualified Manufacturer 
(as applicable) :</t>
  </si>
  <si>
    <t>Name &amp; Address of the Collaborator/Parent /Principal Company (if applicable)</t>
  </si>
  <si>
    <t>Name of Contract Undertaken
(for 715kV or Higher Voltage class Transformers)</t>
  </si>
  <si>
    <r>
      <t xml:space="preserve">Voltage Level of Transformer erected under the Contract
</t>
    </r>
    <r>
      <rPr>
        <i/>
        <sz val="11"/>
        <rFont val="Book Antiqua"/>
        <family val="1"/>
      </rPr>
      <t>(Indicate 715kV or above class only)</t>
    </r>
  </si>
  <si>
    <r>
      <rPr>
        <b/>
        <sz val="11"/>
        <rFont val="Book Antiqua"/>
        <family val="1"/>
      </rPr>
      <t>Indicate Number of</t>
    </r>
    <r>
      <rPr>
        <sz val="11"/>
        <rFont val="Book Antiqua"/>
        <family val="1"/>
      </rPr>
      <t xml:space="preserve"> Transformer(s) under the above contract </t>
    </r>
    <r>
      <rPr>
        <i/>
        <sz val="11"/>
        <rFont val="Book Antiqua"/>
        <family val="1"/>
      </rPr>
      <t xml:space="preserve">
(1 phase Transformers with rating not less than 500 MVA OR Transformers in Banks of  3  single phase units of at least 166 MVA each)</t>
    </r>
  </si>
  <si>
    <t>MVA capacity of above mentioned 1-phase units</t>
  </si>
  <si>
    <t>OR</t>
  </si>
  <si>
    <t>Format-B: (ROUTE-2) for 765kV Auto Transformer:</t>
  </si>
  <si>
    <t xml:space="preserve">Format for Bidder(s)/ Manufacturer [who have established production line and testing facilities in India for 715kV or above class Transformer based on Technology Support of Collaborator(s)], in support of meeting the requirement of para 1(A) 1.2 (Route-2), Annexure-A to BDS, Section-III, Volume-I of the Bidding Documents </t>
  </si>
  <si>
    <t>Name of  Bidder/Manufacturer</t>
  </si>
  <si>
    <t>Whether Bidder/Manufacturer has established production line and testing facilities in India for 715 kV or above class Transformer on the technological support of the Collaborator(s) ?</t>
  </si>
  <si>
    <r>
      <t>Name of the Collaborator
{</t>
    </r>
    <r>
      <rPr>
        <i/>
        <sz val="11"/>
        <rFont val="Book Antiqua"/>
        <family val="1"/>
      </rPr>
      <t>The qualifying data/details for collaborator for the equipment is to be furnished in Format-A  above</t>
    </r>
    <r>
      <rPr>
        <sz val="11"/>
        <rFont val="Book Antiqua"/>
        <family val="1"/>
      </rPr>
      <t>)</t>
    </r>
  </si>
  <si>
    <t>Data/details of the Bidder/Manufacturer wishes/proposes to qualify through Route-2(Para 1.2, Annexure-A (BDS)), to be furnished below:</t>
  </si>
  <si>
    <t>MVA capacity of the above mentioned single phase Transformers</t>
  </si>
  <si>
    <r>
      <t>Indicate Number of Transformer(s) under the contract (</t>
    </r>
    <r>
      <rPr>
        <i/>
        <sz val="11"/>
        <rFont val="Book Antiqua"/>
        <family val="1"/>
      </rPr>
      <t>Indicate nos. of single phase Transformer of atleast 166MVA</t>
    </r>
    <r>
      <rPr>
        <sz val="11"/>
        <rFont val="Book Antiqua"/>
        <family val="1"/>
      </rPr>
      <t>)</t>
    </r>
  </si>
  <si>
    <t>Date as on which the above mentioned Transformers  supplied</t>
  </si>
  <si>
    <t>whether the above Transformers are in operation as on the date of bid opening(originally scheduled).(Yes/No)</t>
  </si>
  <si>
    <t>vi</t>
  </si>
  <si>
    <t>vii</t>
  </si>
  <si>
    <t>4B</t>
  </si>
  <si>
    <t>Indicate detail below in case Contract executed for Reactor</t>
  </si>
  <si>
    <t>i</t>
  </si>
  <si>
    <t>ii</t>
  </si>
  <si>
    <t>MVAR capacity of the above mentioned single phase Reactors</t>
  </si>
  <si>
    <t>iii</t>
  </si>
  <si>
    <r>
      <rPr>
        <sz val="11"/>
        <rFont val="Book Antiqua"/>
        <family val="1"/>
      </rPr>
      <t xml:space="preserve">Indicate Number of Reactor(s) under the contract </t>
    </r>
    <r>
      <rPr>
        <i/>
        <sz val="11"/>
        <rFont val="Book Antiqua"/>
        <family val="1"/>
      </rPr>
      <t>(Indicate nos. of Reactor(s) of at least 80 MVAR each)</t>
    </r>
  </si>
  <si>
    <t>iv</t>
  </si>
  <si>
    <t>v</t>
  </si>
  <si>
    <t xml:space="preserve">Date as on which the above mentioned Reactors are supplied. </t>
  </si>
  <si>
    <t>whether the above Reactors are in operation as on the date of bid opening(originally scheduled).(Yes/No)</t>
  </si>
  <si>
    <t>No. of years, the above Reactors are in operation as on the date of bid opening(originally scheduled)..</t>
  </si>
  <si>
    <t>4A</t>
  </si>
  <si>
    <t xml:space="preserve">          for Reactor</t>
  </si>
  <si>
    <r>
      <t>No. of years, the above Reactors are in operation as on the date of bid opening (</t>
    </r>
    <r>
      <rPr>
        <i/>
        <sz val="11"/>
        <rFont val="Book Antiqua"/>
        <family val="1"/>
      </rPr>
      <t>originally scheduled</t>
    </r>
    <r>
      <rPr>
        <sz val="11"/>
        <rFont val="Book Antiqua"/>
        <family val="1"/>
      </rPr>
      <t>).</t>
    </r>
  </si>
  <si>
    <r>
      <t>Whether collaborator(s)  meets the technical experience criteria stipulated at 2.1.1 above, and the details of which is mentioned at Format-A above. (</t>
    </r>
    <r>
      <rPr>
        <i/>
        <sz val="11"/>
        <rFont val="Book Antiqua"/>
        <family val="1"/>
      </rPr>
      <t>Applicable for the Bidder wish/proposes to qualify through Route-2  of Annexure-A(BDS)</t>
    </r>
    <r>
      <rPr>
        <sz val="11"/>
        <rFont val="Book Antiqua"/>
        <family val="1"/>
      </rPr>
      <t>)</t>
    </r>
  </si>
  <si>
    <r>
      <t>Whether legally enforceable undertaking jointly by Bidder/Manufacturer and the Collaborator(s) (as per enclosed format in Section-VI: Sample Forms and Procedures of bidding document) is furnished along with the bid. (</t>
    </r>
    <r>
      <rPr>
        <i/>
        <sz val="11"/>
        <rFont val="Book Antiqua"/>
        <family val="1"/>
      </rPr>
      <t>Applicable for the Bidder/Manufacturer(s) wish/proposes to qualify through Route-2 of Annexure-A(BDS)</t>
    </r>
    <r>
      <rPr>
        <sz val="11"/>
        <rFont val="Book Antiqua"/>
        <family val="1"/>
      </rPr>
      <t>)</t>
    </r>
  </si>
  <si>
    <r>
      <t xml:space="preserve">Confirmation letter from the Collaborator along with the bid stating that Collaborator shall furnish performance guarantee, in addition to contract performance guarantee to be submitted by the bidder, for an amount of 10% of the cost of equipment(s) to be manufactured and supplied from the works in India. (Applicable for the Bidder/Manufacturer(s) wish/proposes to qualify through Route-2 of Annexure-A(BDS)) </t>
    </r>
    <r>
      <rPr>
        <i/>
        <sz val="11"/>
        <rFont val="Book Antiqua"/>
        <family val="1"/>
      </rPr>
      <t>(Choose whichever is applicable from the drop down menu)</t>
    </r>
  </si>
  <si>
    <t xml:space="preserve">        of Transformer</t>
  </si>
  <si>
    <t xml:space="preserve">       of Transformer</t>
  </si>
  <si>
    <t>Format-C: (ROUTE-3) for 765kV Auto Transformer:</t>
  </si>
  <si>
    <t>Format for Manufacturer of the Bidder/ Indian entity established as Subsidiary/ JVC/ Group Company by its Parent/ Principal, who have established production line and testing facilities in India for  715kV or above class Transformer, in support of meeting the requirement of para 1(A) 1.3, Annexure-A to BDS, Section-III, Volume-I of the Bidding Documents)</t>
  </si>
  <si>
    <t>Name of  Bidder/ Manufacturer</t>
  </si>
  <si>
    <t>Whether the bidder is an Indian Entity established as Subsidiary/JVC/Group company by its parent/principal, who have established production line and testing facilities in India for 715 kV or above class transformer based on technological support  of the parent/principal?</t>
  </si>
  <si>
    <r>
      <t xml:space="preserve">Name &amp; Address of the Parent/Principal Company
</t>
    </r>
    <r>
      <rPr>
        <i/>
        <sz val="11"/>
        <rFont val="Book Antiqua"/>
        <family val="1"/>
      </rPr>
      <t>{The qualifying data for the Parent/Principal Company for the equipment is to be furnished in Format-A above)</t>
    </r>
  </si>
  <si>
    <t>Data/details of the Bidder/Manufacturer wishes/proposes to qualify through Route-3 (Para 1.3, Annexure-A (BDS)), to be furnished below:</t>
  </si>
  <si>
    <t>Indicate detail below in case Contract executed for Transformer</t>
  </si>
  <si>
    <r>
      <rPr>
        <b/>
        <sz val="11"/>
        <rFont val="Book Antiqua"/>
        <family val="1"/>
      </rPr>
      <t>Indicate Number of Transformer(s) under the contract</t>
    </r>
    <r>
      <rPr>
        <b/>
        <i/>
        <sz val="11"/>
        <rFont val="Book Antiqua"/>
        <family val="1"/>
      </rPr>
      <t xml:space="preserve"> </t>
    </r>
    <r>
      <rPr>
        <i/>
        <sz val="11"/>
        <rFont val="Book Antiqua"/>
        <family val="1"/>
      </rPr>
      <t>(Indicate nos. of single phase Transformer of atleast 166MVA )</t>
    </r>
  </si>
  <si>
    <r>
      <rPr>
        <sz val="11"/>
        <rFont val="Book Antiqua"/>
        <family val="1"/>
      </rPr>
      <t xml:space="preserve">Indicate Number of Reactor(s) under the contract </t>
    </r>
    <r>
      <rPr>
        <i/>
        <sz val="11"/>
        <rFont val="Book Antiqua"/>
        <family val="1"/>
      </rPr>
      <t>(Indicate nos. of Reactor(s) of at least 80 MVAR )</t>
    </r>
  </si>
  <si>
    <r>
      <t xml:space="preserve">Whether Parent/Principal  company(s)  meets the technical experience criteria stipulated at 2.1.1 above, and the details of which is mentioned at Format-A above.
</t>
    </r>
    <r>
      <rPr>
        <i/>
        <sz val="11"/>
        <rFont val="Book Antiqua"/>
        <family val="1"/>
      </rPr>
      <t>(Applicable for the Bidder/Manufacturer(s) wish/proposes to qualify through  Route-3 of Annexure-A(BDS))</t>
    </r>
  </si>
  <si>
    <r>
      <t xml:space="preserve">Whether legally enforceable undertaking jointly by Bidder/Manufacturer and the Parent/Pricipal company(s) (as per enclosed format in Section-VI: Sample Forms and Procedures of bidding document) is furnished along with the bid. </t>
    </r>
    <r>
      <rPr>
        <i/>
        <sz val="11"/>
        <rFont val="Book Antiqua"/>
        <family val="1"/>
      </rPr>
      <t>(Applicable for the Bidder/Manufacturer(s) wish/proposes to qualify through  Route-3 of Annexure-A(BDS))</t>
    </r>
  </si>
  <si>
    <r>
      <t xml:space="preserve">Confirmation letter from the Parent/Principal Company along with the bid stating that Parent/Principal Company shall furnish performance guarantee, in addition to contract performance guarantee to be submitted by the bidder, for an amount of 10% of the cost of equipment(s) to be manufactured and supplied from the works in India. </t>
    </r>
    <r>
      <rPr>
        <i/>
        <sz val="11"/>
        <rFont val="Book Antiqua"/>
        <family val="1"/>
      </rPr>
      <t>(Applicable for the Bidder wish/proposes to qualify through  Route-3 of Annexure-A(BDS))</t>
    </r>
  </si>
  <si>
    <r>
      <t xml:space="preserve">Voltage Level of Transformer manufactured &amp; type tested under the Contract . </t>
    </r>
    <r>
      <rPr>
        <i/>
        <sz val="11"/>
        <rFont val="Book Antiqua"/>
        <family val="1"/>
      </rPr>
      <t>(Indicate 715kV or above class only)</t>
    </r>
  </si>
  <si>
    <r>
      <t>No. of years, the above Transformers are in operation as on the date of bid opening (</t>
    </r>
    <r>
      <rPr>
        <i/>
        <sz val="11"/>
        <rFont val="Book Antiqua"/>
        <family val="1"/>
      </rPr>
      <t>originally scheduled</t>
    </r>
    <r>
      <rPr>
        <sz val="11"/>
        <rFont val="Book Antiqua"/>
        <family val="1"/>
      </rPr>
      <t>).</t>
    </r>
  </si>
  <si>
    <r>
      <t>Voltage Level of Reactor manufactured &amp; type tested under the Contract (</t>
    </r>
    <r>
      <rPr>
        <i/>
        <sz val="11"/>
        <rFont val="Book Antiqua"/>
        <family val="1"/>
      </rPr>
      <t>Indicate 715kV or above class only</t>
    </r>
    <r>
      <rPr>
        <sz val="11"/>
        <rFont val="Book Antiqua"/>
        <family val="1"/>
      </rPr>
      <t>)</t>
    </r>
  </si>
  <si>
    <t>viii</t>
  </si>
  <si>
    <r>
      <t xml:space="preserve">Financial Position </t>
    </r>
    <r>
      <rPr>
        <b/>
        <i/>
        <sz val="11"/>
        <rFont val="Book Antiqua"/>
        <family val="1"/>
      </rPr>
      <t>{Reference para 2.0 of Annexure-A (BDS)}</t>
    </r>
  </si>
  <si>
    <t>Net Worth for last 3 financial years should be positive.</t>
  </si>
  <si>
    <t xml:space="preserve">b) </t>
  </si>
  <si>
    <t xml:space="preserve">c) </t>
  </si>
  <si>
    <t>{In support of its ‘Financial Position’, in line with the above, the Bidder  or Company/Constituents must provide the relevant information in support of the same, along with documentary evidence, in the following format}</t>
  </si>
  <si>
    <r>
      <t xml:space="preserve">Minimum Average Annual Turnover^ (MAAT) for best three (3) years i.e. 36 months out of last five (5) financial years of the bidder should be </t>
    </r>
    <r>
      <rPr>
        <b/>
        <i/>
        <sz val="11"/>
        <color indexed="8"/>
        <rFont val="Book Antiqua"/>
        <family val="1"/>
      </rPr>
      <t xml:space="preserve"> Rs. 1451.18</t>
    </r>
    <r>
      <rPr>
        <i/>
        <sz val="11"/>
        <color indexed="8"/>
        <rFont val="Book Antiqua"/>
        <family val="1"/>
      </rPr>
      <t xml:space="preserve"> million or equivalent  for Auto Transformer TR09.
^ Annual gross revenue from operations/gross operating income as incorporated in the profit &amp; loss account excluding other income”.
</t>
    </r>
  </si>
  <si>
    <r>
      <t xml:space="preserve">Bidder shall have liquid assets (L.A.) or/and evidence of access to or availability of credit facilities of not less than </t>
    </r>
    <r>
      <rPr>
        <b/>
        <i/>
        <sz val="11"/>
        <rFont val="Book Antiqua"/>
        <family val="1"/>
      </rPr>
      <t>Rs. 241.86</t>
    </r>
    <r>
      <rPr>
        <i/>
        <sz val="11"/>
        <rFont val="Book Antiqua"/>
        <family val="1"/>
      </rPr>
      <t xml:space="preserve"> million or equivalent for Auto Transformer TR09.
</t>
    </r>
  </si>
  <si>
    <t>Financial Qualification Data  for Parent/Principal Company (If Applicable):</t>
  </si>
  <si>
    <t>6.0</t>
  </si>
  <si>
    <r>
      <t>Voltage Level of Transformer manufactured &amp; type tested under the Contract based on technological support of Collaborator. (</t>
    </r>
    <r>
      <rPr>
        <i/>
        <sz val="11"/>
        <rFont val="Book Antiqua"/>
        <family val="1"/>
      </rPr>
      <t>Indicate 715kV or above class only</t>
    </r>
    <r>
      <rPr>
        <sz val="11"/>
        <rFont val="Book Antiqua"/>
        <family val="1"/>
      </rPr>
      <t>)</t>
    </r>
  </si>
  <si>
    <r>
      <t>Voltage Level of Reactor manufactured &amp; type tested under the Contract based on technological support of Collaborator. (</t>
    </r>
    <r>
      <rPr>
        <i/>
        <sz val="11"/>
        <rFont val="Book Antiqua"/>
        <family val="1"/>
      </rPr>
      <t>Indicate 715kV or above class only</t>
    </r>
    <r>
      <rPr>
        <sz val="11"/>
        <rFont val="Book Antiqua"/>
        <family val="1"/>
      </rPr>
      <t>)</t>
    </r>
  </si>
  <si>
    <r>
      <rPr>
        <b/>
        <i/>
        <sz val="10"/>
        <rFont val="Book Antiqua"/>
        <family val="1"/>
      </rPr>
      <t>Note:</t>
    </r>
    <r>
      <rPr>
        <i/>
        <sz val="10"/>
        <rFont val="Book Antiqua"/>
        <family val="1"/>
      </rPr>
      <t xml:space="preserve">
(i) In case bidder is a holding company, the Financial Position criteria referred to in para 3.0 above shall be that of holding company only (i.e. excluding its subsidiary / group companies). In case bidder is a subsidiary of a holding company, the Financial Position criteria referred to in para 3.0  above shall be that of subsidiary company only (i.e. excluding its holding company). 
(ii) In case bidder has established manufacturing facility in India and yet to complete three (3) financial years, the Net Worth and average of the turnover as per financial statement for completed financial years shall be considered for the purpose of compliance to the specified Net Worth and MAAT requirements.
(iii) In case of bidder qualifying through Route-3 but not meeting the Financial Position requirement as per note (i) read along with note (ii) above, the following shall be applicable: 
In case bidder is yet to complete five (5) years from the date of commercial production of such equipment(s) but no later than seven (7) years from the date of incorporation of the said company as on the originally scheduled date of bid opening as above, the financial position requirement as per para 3.0 (b) &amp; (c) of parent/principal company providing collaboration for technological support shall be considered. However, once he meets the turnover requirement on their own or completes five (5) years from the date of commercial production of such equipment (s) in India but no later than seven (7) years from the date of incorporation as on the originally scheduled date of bid opening as above, the financial position requirements as specified at 3.0 (b) and (c) above shall be required to be met by such bidder on their own as per note (i) above and not based on their parent/principal company. Further, in case the bidder is yet to complete one (1) financial year, the Net worth requirement as per para 3.0 (a) above of parent/principal shall be considered. 
</t>
    </r>
  </si>
  <si>
    <t xml:space="preserve">(iv) Relaxation for Start-Ups^/ MSEs
Start-Ups^/ MSEs, meeting the specified requirements at Para 3.0 (a) above in Financial Position shall also be considered qualified if they meet Eighty (80) % of the requirement specified at Para 3.0 (b) &amp; 3.0 (c) above in Financial Position.
^ Start-Ups as defined by DIPP, applicable as on the originally scheduled date of bid opening.
</t>
  </si>
  <si>
    <t>In case bidder is a holding company, the technical experience referred to in para 2.1.1, 2.1.2 &amp; 2.1.3 above shall be of that holding company only (i.e. excluding its subsidiary/group companies). In case bidder is a subsidiary of a holding company, the technical experience referred to in para 2.1.1, 2.1.2 &amp; 2.1.3 above shall be of that subsidiary company only (i.e. excluding its holding company).</t>
  </si>
  <si>
    <t>Date of Commercial production of Transformers (in case Bidder propose to qualify through Route-2/Route-3)</t>
  </si>
  <si>
    <r>
      <rPr>
        <b/>
        <i/>
        <sz val="11"/>
        <color rgb="FF0000FF"/>
        <rFont val="Book Antiqua"/>
        <family val="1"/>
      </rPr>
      <t>Route-3:</t>
    </r>
    <r>
      <rPr>
        <i/>
        <sz val="11"/>
        <color rgb="FF0000FF"/>
        <rFont val="Book Antiqua"/>
        <family val="1"/>
      </rPr>
      <t xml:space="preserve">
In case, the bidder is an Indian Entity established as Subsidiary/JVC/Group company by its parent/principal, who have established production line and testing facilities in India for 715 kV or above class  transformer based on technological support  of the parent/principal for the equipment(s) can also be considered qualified provided, 
The bidder must have manufactured in India, type tested 715 kV or higher voltage class either One (1) no. 1- phase Transformer of at least 166 MVA capacity or One (1)  no. 1- phase Reactor of at least 80 MVAR capacity and the same should have been supplied as on the date of bid opening as mentioned above  based  on technological support of Parent/ principal company provided that:-
(a)  Parent/ principal company meets the Technical Experience criteria stipulated in Route-1. 
(b) A legally enforceable undertaking jointly by Bidder and the Parent/ principal company (as per enclosed format in Section-VI, Volume-I of Bidding Document) is furnished along with the bid, to guarantee quality, timely supply, performance and warranty obligations for five(5) years for entire quantity to be manufactured and supplied from the works in India and a confirmation letter from the Parent/ principal company along with the bid stating that Parent/ principal company shall furnish performance guarantee for an amount of 10% of the cost of such equipment(s). This performance guarantee shall be in addition to contract performance guarantee to be submitted by the bidder.
</t>
    </r>
  </si>
  <si>
    <t>In case bidder is a holding company, the technical experience referred to in para 1.1, 1.2 &amp; 1.3 above shall be of that holding company only (i.e. excluding its subsidiary/group companies). In case bidder is a subsidiary of a holding company, the technical experience referred to in para 1.1, 1.2 &amp;1.3 above shall be of that subsidiary company only (i.e. excluding its holding company).
#satisfactory operation means certificate issued by the Employer certifying the operation without any adverse remark.</t>
  </si>
  <si>
    <t xml:space="preserve">Using the following formats, each Bidder (including collabrator/subsdiary/JVC/Group co. if any) is requested to list the experience as detailed above, on the basis of which the Bidder wishes to qualify. The information is to be summarised using following format for each experience of the Bidder </t>
  </si>
  <si>
    <t>Format-A: (ROUTE-1):</t>
  </si>
  <si>
    <r>
      <t xml:space="preserve">Voltage Level of Transformer supplied/erected under the Contract
</t>
    </r>
    <r>
      <rPr>
        <i/>
        <sz val="11"/>
        <rFont val="Book Antiqua"/>
        <family val="1"/>
      </rPr>
      <t>(Indicate 715kV or above class only)</t>
    </r>
  </si>
  <si>
    <t>Scope of work executed under the Contract</t>
  </si>
  <si>
    <t>Annex-XXX</t>
  </si>
  <si>
    <t>Annex-YYY</t>
  </si>
  <si>
    <t>Annex-ZZZ</t>
  </si>
  <si>
    <t>Format-B: (ROUTE-2):</t>
  </si>
  <si>
    <t xml:space="preserve">Format for Bidder(s) [who have established production line and testing facilities in India for 715kV or above class Transformer based on Technology Support of Collaborator(s)], in support of meeting the requirement of 1.2 (Route-2), Annexure-A to BDS, Section-III, Volume-I of the Bidding Documents </t>
  </si>
  <si>
    <t>Name of  Bidder</t>
  </si>
  <si>
    <t>Whether Bidder has established production line and testing facilities in India for 715 kV or above class Transformer on the technological support of the Collaborator(s) ?</t>
  </si>
  <si>
    <t>B1</t>
  </si>
  <si>
    <t>Data/details of the Bidder wishes/proposes to qualify through Route-2(Para 1.2, Annexure-A (BDS)), to be furnished below:</t>
  </si>
  <si>
    <t>B2</t>
  </si>
  <si>
    <t>Indicate details below in case Contract executed by bidder for Transformer</t>
  </si>
  <si>
    <t>Date as on which the above mentioned Transformers  were supplied</t>
  </si>
  <si>
    <t>B3</t>
  </si>
  <si>
    <r>
      <t>Voltage Level of Reactor manufactured in India &amp; type tested under the Contract based on technological support of Collaborator. (</t>
    </r>
    <r>
      <rPr>
        <i/>
        <sz val="11"/>
        <rFont val="Book Antiqua"/>
        <family val="1"/>
      </rPr>
      <t>Indicate 715kV or above class only</t>
    </r>
    <r>
      <rPr>
        <sz val="11"/>
        <rFont val="Book Antiqua"/>
        <family val="1"/>
      </rPr>
      <t>)</t>
    </r>
  </si>
  <si>
    <t xml:space="preserve">Date on which the above mentioned Reactors were supplied. </t>
  </si>
  <si>
    <t>Yes/No
Enclosed at …</t>
  </si>
  <si>
    <t>Format-C: (ROUTE-3):</t>
  </si>
  <si>
    <t>Format for Bidder (Indian entity) established as Subsidiary/ JVC/ Group Company by its Parent/ Principal, who have established production line and testing facilities in India for  715kV or above class Transformer, in support of meeting the requirement of para 1.3, Annexure-A to BDS, Section-III, Volume-I of the Bidding Documents)</t>
  </si>
  <si>
    <t>C1</t>
  </si>
  <si>
    <t>Data/details of the Bidder wishes/proposes to qualify through Route-3 (Para 1.3, Annexure-A (BDS)), to be furnished below:</t>
  </si>
  <si>
    <t>Name and Address of the Employer/Utility for whom the Contract was executed by the firm</t>
  </si>
  <si>
    <t>C2</t>
  </si>
  <si>
    <t>C3</t>
  </si>
  <si>
    <r>
      <t>Voltage Level of Reactor manufactured in India &amp; type tested under the Contract (</t>
    </r>
    <r>
      <rPr>
        <i/>
        <sz val="11"/>
        <rFont val="Book Antiqua"/>
        <family val="1"/>
      </rPr>
      <t>Indicate 715kV or above class only</t>
    </r>
    <r>
      <rPr>
        <sz val="11"/>
        <rFont val="Book Antiqua"/>
        <family val="1"/>
      </rPr>
      <t>)</t>
    </r>
  </si>
  <si>
    <t>2.0</t>
  </si>
  <si>
    <t>FINANCIAL REQUIREMENTS :</t>
  </si>
  <si>
    <r>
      <t xml:space="preserve">Financial Position </t>
    </r>
    <r>
      <rPr>
        <b/>
        <i/>
        <sz val="12"/>
        <rFont val="Book Antiqua"/>
        <family val="1"/>
      </rPr>
      <t xml:space="preserve">{Reference para 2.0 of Annexure-A (BDS)}
</t>
    </r>
    <r>
      <rPr>
        <i/>
        <sz val="12"/>
        <rFont val="Book Antiqua"/>
        <family val="1"/>
      </rPr>
      <t>For the purpose of this particular bid, bidders shall  meet the  following minimum criteria:</t>
    </r>
  </si>
  <si>
    <t>{In support of its ‘Financial Position’, in line with the above, the Bidder (in case of bidding by single firm )  or Company/Constituents must provide the relevant information in support of the same, along with documentary evidence, in the following format}</t>
  </si>
  <si>
    <t>Financial Qualification Data for Bidder:</t>
  </si>
  <si>
    <t>Whether the complete Annual Reports together with Audited Financial Statement of accounts/equivalent documents of the company for  the FY of immediately preceding the date of submission of bid are available?</t>
  </si>
  <si>
    <t>FY 1</t>
  </si>
  <si>
    <t>FY 2</t>
  </si>
  <si>
    <t>FY 3</t>
  </si>
  <si>
    <t>FY 4</t>
  </si>
  <si>
    <t>FY 5</t>
  </si>
  <si>
    <t>Financial Qualification Data  for Parent/Principal Company/Collabrator (If Applicable):</t>
  </si>
  <si>
    <t xml:space="preserve">Name of  Parent/Principal Company/Collabrator </t>
  </si>
  <si>
    <t>6</t>
  </si>
  <si>
    <t/>
  </si>
  <si>
    <r>
      <rPr>
        <b/>
        <i/>
        <sz val="11"/>
        <color rgb="FF0000FF"/>
        <rFont val="Book Antiqua"/>
        <family val="1"/>
      </rPr>
      <t>Route-1:</t>
    </r>
    <r>
      <rPr>
        <i/>
        <sz val="11"/>
        <color rgb="FF0000FF"/>
        <rFont val="Book Antiqua"/>
        <family val="1"/>
      </rPr>
      <t xml:space="preserve">
a) i)  The bidder must have designed, manufactured, tested &amp; supplied 715 kV or higher voltage class
one (1) number of 1-phase Transformer of at least 500 MVA capacity 
Or
At least three (3) numbers 1- phase Transformer each having a capacity of at least 166 MVA, 
And the same transformer(s) should have been in satisfactory operation# for at least two (2) years on the date of bid opening as originally scheduled  i.e., as on 06.09.2019.
</t>
    </r>
  </si>
  <si>
    <t>POWERGRID will, during the tender process treat all Bidder(s) with equity, fairness and reason.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</si>
  <si>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POWERGRID will exclude from evaluation of Bids its such employee(s) who has any personal interest in the Companies/Agencies participating in the Bidding/Tendering process and all known prejudiced persons.</t>
  </si>
  <si>
    <t>If POWERGRID obtains information on the conduct of any of its employee which is a criminal offence under the IPC/PC Act, or if there be a substantive suspicion in this regard, POWERGRID will inform its Chief Vigilance Officer and in addition disciplinary actions can be initiated under POWERGRID's Rules.</t>
  </si>
  <si>
    <r>
      <t>The Bidder</t>
    </r>
    <r>
      <rPr>
        <i/>
        <sz val="12"/>
        <rFont val="Book Antiqua"/>
        <family val="1"/>
      </rPr>
      <t>/</t>
    </r>
    <r>
      <rPr>
        <sz val="12"/>
        <rFont val="Book Antiqua"/>
        <family val="1"/>
      </rPr>
      <t>Contractor commits itself to take all measures necessary to prevent corruption. The Bidder/Contractor commits itself to observe the following principles during its participation in the tender process and during the contract execution :</t>
    </r>
  </si>
  <si>
    <r>
      <t>The Bidder</t>
    </r>
    <r>
      <rPr>
        <i/>
        <sz val="12"/>
        <rFont val="Book Antiqua"/>
        <family val="1"/>
      </rPr>
      <t>/</t>
    </r>
    <r>
      <rPr>
        <sz val="12"/>
        <rFont val="Book Antiqua"/>
        <family val="1"/>
      </rPr>
      <t>Contractor will not, directly or through any other person or firm, offer, promise or give to any of POWERGRID's employees involved in the tender process or the execution of the contract or to any third person any material or other benefit which it is not legally entitled to, in order to obtain in exchange an advantage of any kind whatsoever during the tender process or the execution of the contract.</t>
    </r>
  </si>
  <si>
    <r>
      <t>The Bidder</t>
    </r>
    <r>
      <rPr>
        <i/>
        <sz val="12"/>
        <rFont val="Book Antiqua"/>
        <family val="1"/>
      </rPr>
      <t>/</t>
    </r>
    <r>
      <rPr>
        <sz val="12"/>
        <rFont val="Book Antiqua"/>
        <family val="1"/>
      </rPr>
      <t>Contractor will not enter into any illegal or undisclosed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</si>
  <si>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t>The Bidder/Contractor shall not pass any information provided by POWERGRID as part of business relationship to others and shall not commit any offence under PC/IPC Act.</t>
  </si>
  <si>
    <t>The Bidder/Contractor will, when presenting his bid, disclose any and all payments made, or committed to or intends to make to agents, brokers or any other intermediaries in connection with the award of the contract and/or with the execution of the contract.</t>
  </si>
  <si>
    <t>The Bidder/Contractor shall ensure adoption of Integrity Pact by its Sub-contractors and shall be responsible for the same.</t>
  </si>
  <si>
    <t>If the Bidder, before contract award, has committed a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</si>
  <si>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transgression through a violation of Section II such as to put his reliability or credibility into question, POWERGRID may, after following due procedures, ban/blacklist the Bidder/Contractor in line with POWERGRID's policy for "Black-Listing of Firms/Banning of Business". The imposition and duration of the ban will be determined by the severity of the transgression. The severity will be determined by the circumstances of the case, in particular the number of transgressions, the postion of the transgressors within the company hierarchy of the Bidder/Contractor and the amount of the damage. The ban will be imposed for a maximum of 3 years. </t>
  </si>
  <si>
    <t>If the Bidder/Contractor can prove that he has restored/recouped the damage caused by him and has installed a suitable corruption prevention system, POWERGRID may revoke the ban prematurely.</t>
  </si>
  <si>
    <t>If POWERGRID has disqualified the Bidder from the tender process prior to the award under Section III, POWERGRID is entitled for the forfeiture of the Bid Guarantee under the Bid.</t>
  </si>
  <si>
    <t>If POWERGRID has terminated the contract under Section III or if POWERGRID is entitled to terminate the contract under Section III, POWERGRID shall be entitled to forfeit the Contract Performance Guarantee of this contract, in full or part thereof as may be decided, besides resorting to other remedies under the contract.</t>
  </si>
  <si>
    <r>
      <t>The Bidder shall</t>
    </r>
    <r>
      <rPr>
        <b/>
        <sz val="12"/>
        <rFont val="Book Antiqua"/>
        <family val="1"/>
      </rPr>
      <t xml:space="preserve"> </t>
    </r>
    <r>
      <rPr>
        <sz val="12"/>
        <rFont val="Book Antiqua"/>
        <family val="1"/>
      </rPr>
      <t>disclose in its Bid</t>
    </r>
    <r>
      <rPr>
        <b/>
        <sz val="12"/>
        <rFont val="Book Antiqua"/>
        <family val="1"/>
      </rPr>
      <t xml:space="preserve"> </t>
    </r>
    <r>
      <rPr>
        <sz val="12"/>
        <rFont val="Book Antiqua"/>
        <family val="1"/>
      </rPr>
      <t>any</t>
    </r>
    <r>
      <rPr>
        <b/>
        <sz val="12"/>
        <rFont val="Book Antiqua"/>
        <family val="1"/>
      </rPr>
      <t xml:space="preserve"> </t>
    </r>
    <r>
      <rPr>
        <sz val="12"/>
        <rFont val="Book Antiqua"/>
        <family val="1"/>
      </rPr>
      <t>transgressions occurred in the last 10 years with any other Public Sector Undertaking or Government Department or any other Company, in any country, that may impinge on the Anti-corruption principle.</t>
    </r>
  </si>
  <si>
    <t>If the Bidder makes incorrect statement on this subject, it can be disqualified from the tender process or the contract, if already awarded, can be terminated for such reason and further action can be taken in line with POWERGRID's policies.</t>
  </si>
  <si>
    <r>
      <t>If POWERGRID obtains knowledge of conduct of a Bidder or a Contractor or its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</si>
  <si>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 xml:space="preserve">POWERGRID has appointed a panel of Independent External Monitors (IEMs) for this Pact with the approval of Central Vigilance Commission (CVC), Government of India. The names of the IEMs have been indicated in the Bidding Documents. </t>
  </si>
  <si>
    <t xml:space="preserve">The panel of IEMs shall review independently and objectively, whether and to what extent the parties comply with the obligations under this agreement. The panel of IEMs has right of access to all project documentation.  The panel of IEMs may examine any complaint received by them and submit a report to Chairman-cum-Managing Director, POWERGRID, giving joint findings, at the earliest.  The panel of IEMs may also submit a report directly to the CVO and the CVC, in case of suspicion of serious irregularities attracting the provisions of the PC Act.  </t>
  </si>
  <si>
    <t>The Bidder(s)/Contractor(s) accepts that the IEM has the right to access without restriction to all documentation of POWERGRID related to this contract including that provided by the Contractor/Bidder. The Bidder/Contractor will also grant the IEM, upon his/her request and demonstration of a valid interest, unrestricted and unconditional access to their documentation. The same is applicable to Subcontractors. The IEM is under contractual obligation to treat the information and documents of the Bidder(s)/Contractor(s)/Subcontractor(s) with confidentiality.</t>
  </si>
  <si>
    <t>POWERGRID will provide to the IEMs information as sought by him/her which could have an impact on the contractual relations between POWERGRID and the Bidder/Contractor related to this contract. The IEMs shall also sign declaration on 'Non-Disclosure of Confidential Information' and of 'Absence of Conflict of Interest'. In case of any conflict of interest arising at a later date, the IEM shall inform Chairman-cum-Managing Director, POWERGRID and rescue himself/herself from that case</t>
  </si>
  <si>
    <t>As soon as the IEM notices, or believes to notice, a violation of this agreement, he/she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</si>
  <si>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If the IEM has reported to the Chairman-cum-Managing Director, POWERGRID, a substantiated suspicion of an offence under PC/IPC Act, and the Chairman-cum-Managing Director, POWERGRID has not, within the reasonable time taken visible action to proceed against such offence or reported it to the CVO, the Monitor may also transmit this information directly to the CVC, Government of India.</t>
  </si>
  <si>
    <t>(10)</t>
  </si>
  <si>
    <t xml:space="preserve">While representing any matter in relation to the Integrity pact inter-alia including its transgression to the panel of IEMs, POWERGRID and Bidder/Contractor shall not approach the court of law and await the decision of the IEM in the matter. </t>
  </si>
  <si>
    <t xml:space="preserve">Changes and supplements as well as termination notices need to be made in writing. Side agreements have not been made. </t>
  </si>
  <si>
    <t>Issues like Warranty/Guarantees etc. shall be outside the purview of IEMs.</t>
  </si>
  <si>
    <t>g)</t>
  </si>
  <si>
    <t>The IEM is not subject to instructions by the representatives of the parties and performs his functions neutrally and independently. He/She reports to the Chairman-cum-Managing Director, POWERGRID.</t>
  </si>
  <si>
    <t>Format for the Bidder/ Collaborator/ Parent/Principal Company of the Bidder who must have designed, manufactured, tested &amp; supplied 715kV or Higher Voltage class Transformer in support of meeting the technical experience requirement of 1.1 of Annexure-A to BDS, Section-III, Volume-I of the Bidding Documents</t>
  </si>
  <si>
    <r>
      <rPr>
        <b/>
        <sz val="11"/>
        <rFont val="Book Antiqua"/>
        <family val="1"/>
      </rPr>
      <t>Indicate Number of</t>
    </r>
    <r>
      <rPr>
        <sz val="11"/>
        <rFont val="Book Antiqua"/>
        <family val="1"/>
      </rPr>
      <t xml:space="preserve"> Transformer(s) under the above contract </t>
    </r>
    <r>
      <rPr>
        <i/>
        <sz val="11"/>
        <rFont val="Book Antiqua"/>
        <family val="1"/>
      </rPr>
      <t xml:space="preserve">
(1 phase Transformers with rating atleast 500 MVA OR  3 single phase units of at least 166 MVA each)</t>
    </r>
  </si>
  <si>
    <r>
      <t>Voltage Level of Transformer manufactured in India &amp; type tested under the Contract based on technological support of Collaborator. (</t>
    </r>
    <r>
      <rPr>
        <i/>
        <sz val="11"/>
        <rFont val="Book Antiqua"/>
        <family val="1"/>
      </rPr>
      <t>Indicate 715kV or above class only</t>
    </r>
    <r>
      <rPr>
        <sz val="11"/>
        <rFont val="Book Antiqua"/>
        <family val="1"/>
      </rPr>
      <t>)</t>
    </r>
  </si>
  <si>
    <r>
      <t xml:space="preserve">MVA capacity of the above mentioned single phase Transformers
</t>
    </r>
    <r>
      <rPr>
        <i/>
        <sz val="11"/>
        <rFont val="Book Antiqua"/>
        <family val="1"/>
      </rPr>
      <t>(indicate 1-phase transformer having atleast 166MVA capacity</t>
    </r>
    <r>
      <rPr>
        <sz val="11"/>
        <rFont val="Book Antiqua"/>
        <family val="1"/>
      </rPr>
      <t>)</t>
    </r>
  </si>
  <si>
    <r>
      <t>Indicate Number of Transformer(s) under the contract (</t>
    </r>
    <r>
      <rPr>
        <i/>
        <sz val="11"/>
        <rFont val="Book Antiqua"/>
        <family val="1"/>
      </rPr>
      <t>Indicate nos. of single phase Transformer of atleast 166MVA capacity</t>
    </r>
    <r>
      <rPr>
        <sz val="11"/>
        <rFont val="Book Antiqua"/>
        <family val="1"/>
      </rPr>
      <t>)</t>
    </r>
  </si>
  <si>
    <t>MVAR capacity of the above mentioned single phase Reactors
(indicate 1-phase Reactor of atleast 80MVAR capacity)</t>
  </si>
  <si>
    <r>
      <t>Whether collaborator(s)  meets the technical experience criteria stipulated at 1.1 above, and the details of which is mentioned at Format-A above. (</t>
    </r>
    <r>
      <rPr>
        <i/>
        <sz val="11"/>
        <rFont val="Book Antiqua"/>
        <family val="1"/>
      </rPr>
      <t>Applicable for the Bidder wishes/proposes to qualify through Route-2  of Annexure-A(BDS)</t>
    </r>
    <r>
      <rPr>
        <sz val="11"/>
        <rFont val="Book Antiqua"/>
        <family val="1"/>
      </rPr>
      <t>)</t>
    </r>
  </si>
  <si>
    <r>
      <t>Whether legally enforceable undertaking jointly by Bidder and the Collaborator(s) (as per enclosed format in Section-VI: Sample Forms and Procedures of bidding document) is furnished along with the bid. (</t>
    </r>
    <r>
      <rPr>
        <i/>
        <sz val="11"/>
        <rFont val="Book Antiqua"/>
        <family val="1"/>
      </rPr>
      <t>Applicable for the Bidder wishes/proposes to qualify through Route-2 of Annexure-A(BDS)</t>
    </r>
    <r>
      <rPr>
        <sz val="11"/>
        <rFont val="Book Antiqua"/>
        <family val="1"/>
      </rPr>
      <t>)</t>
    </r>
  </si>
  <si>
    <r>
      <t xml:space="preserve">Voltage Level of Transformer manufactured in India &amp; type tested under the Contract . </t>
    </r>
    <r>
      <rPr>
        <i/>
        <sz val="11"/>
        <rFont val="Book Antiqua"/>
        <family val="1"/>
      </rPr>
      <t>(Indicate 715kV or above class only)</t>
    </r>
  </si>
  <si>
    <r>
      <t xml:space="preserve">Whether Parent/Principal  company(s)  meets the technical experience criteria stipulated at 1.1 above, and the details of which is mentioned at Format-A above.
</t>
    </r>
    <r>
      <rPr>
        <i/>
        <sz val="11"/>
        <rFont val="Book Antiqua"/>
        <family val="1"/>
      </rPr>
      <t>(Applicable for the Bidder/Manufacturer(s) wish/proposes to qualify through  Route-3 of Annexure-A(BDS))</t>
    </r>
  </si>
  <si>
    <r>
      <t xml:space="preserve">Whether legally enforceable undertaking jointly by Bidder and the Parent/Pricipal company(s) (as per enclosed format in Section-VI: Sample Forms and Procedures of bidding document) is furnished along with the bid. </t>
    </r>
    <r>
      <rPr>
        <i/>
        <sz val="11"/>
        <rFont val="Book Antiqua"/>
        <family val="1"/>
      </rPr>
      <t>(Applicable for the Bidder/Manufacturer(s) wishes/proposes to qualify through  Route-3 of Annexure-A(BDS))</t>
    </r>
  </si>
  <si>
    <r>
      <t xml:space="preserve">Confirmation letter from the Parent/Principal Company along with the bid stating that Parent/Principal Company shall furnish performance guarantee, in addition to contract performance guarantee to be submitted by the bidder, for an amount of 10% of the cost of equipment(s) to be manufactured and supplied from the works in India. </t>
    </r>
    <r>
      <rPr>
        <i/>
        <sz val="11"/>
        <rFont val="Book Antiqua"/>
        <family val="1"/>
      </rPr>
      <t>(Applicable for the Bidder wishes/proposes to qualify through  Route-3 of Annexure-A(BDS))</t>
    </r>
  </si>
  <si>
    <r>
      <t xml:space="preserve">Bidder shall have liquid assets (L.A.) or/and evidence of access to or availability of credit facilities of not less than 
</t>
    </r>
    <r>
      <rPr>
        <b/>
        <sz val="12"/>
        <color rgb="FF0000FF"/>
        <rFont val="Book Antiqua"/>
        <family val="1"/>
      </rPr>
      <t>Rs. 185.09 million or equivalent for Auto Transformer Package (TR-09)</t>
    </r>
    <r>
      <rPr>
        <sz val="12"/>
        <color rgb="FF0000FF"/>
        <rFont val="Book Antiqua"/>
        <family val="1"/>
      </rPr>
      <t xml:space="preserve">
</t>
    </r>
  </si>
  <si>
    <t>Details regarding previous transgressions of Integrity Pact</t>
  </si>
  <si>
    <t xml:space="preserve">The bidder should provide detailed information on any transgression of Integrity Pact that occurred in the last 10 years with any other Public Sector Undertaking or Government Department or any other Company, in any country.  </t>
  </si>
  <si>
    <t>Details regarding previous transgressions of Integrity Pact  that occurred in the last 10 years</t>
  </si>
  <si>
    <t>Name of client</t>
  </si>
  <si>
    <t>Details of Transgression of Integrity Pact  by the bidder</t>
  </si>
  <si>
    <r>
      <rPr>
        <b/>
        <i/>
        <sz val="11"/>
        <color rgb="FF0000FF"/>
        <rFont val="Book Antiqua"/>
        <family val="1"/>
      </rPr>
      <t>Route-2:</t>
    </r>
    <r>
      <rPr>
        <i/>
        <sz val="11"/>
        <color rgb="FF0000FF"/>
        <rFont val="Book Antiqua"/>
        <family val="1"/>
      </rPr>
      <t xml:space="preserve">
The bidder(s) who have established production line and testing facilities in India for 715 kV or above class transformer based on technological support  of the Collaborator(s)  for the equipment(s) can also be considered qualified provided,
The bidder must have manufactured in India, type tested 715 kV or higher voltage class either One (1) no. 1-phase Transformer of at least 166 MVA  capacity or One (1)  no. 1- phase Reactor of at least 80 MVAR capacity and the same should have been supplied as on the date of bid opening as mentioned above  based  on technological support of Collaborator(s) provided that:-
(a)  Collaborator(s) meets the Technical Experience criteria stipulated in Route-1. 
(b) A legally enforceable undertaking jointly by Bidder and the Collaborator(s) (as per enclosed format in Section-VI, Volume-I of Bidding Document) is furnished along with the bid, to guarantee quality, timely supply, performance and warranty obligations for five(5) years for entire quantity to be manufactured and supplied from the works in India and a confirmation letter from the Collaborator(s) along with the bid stating that Collaborator(s) shall furnish performance guarantee for an amount of  10% of the cost of such equipment(s). This performance guarantee shall be in addition to contract performance guarantee to be submitted by the bidder.
</t>
    </r>
  </si>
  <si>
    <t xml:space="preserve">Note:
(i) In case bidder is a holding company, the Financial Position criteria referred to in para 2.0 above shall be that of holding company only (i.e. excluding its subsidiary / group companies). In case bidder is a subsidiary of a holding company, the Financial Position criteria referred to in para 2.0  above shall be that of subsidiary company only (i.e. excluding its holding company). 
(ii) In case bidder has established manufacturing facility in India and yet to complete three (3) financial years, the Net Worth and average of the turnover as per financial statement for completed financial years shall be considered for the purpose of compliance to the specified Net Worth and MAAT requirements.
(iii) In case of bidder qualifying through Route-3 but not meeting the Financial Position requirement as per note (i) read along with note (ii) above, the following shall be applicable: 
In case bidder is yet to complete five (5) years from the date of commercial production of such equipment(s) but no later than seven (7) years from the date of incorporation of the said company as on the originally scheduled date of bid opening as above, the financial position requirement as per para 2.0 (b) &amp; (c) of parent/principal company providing collaboration for technological support shall be considered. However, once he meets the turnover requirement on their own or completes five (5) years from the date of commercial production of such equipment(s) in India but no later than seven (7) years from the date of incorporation as on the originally scheduled date of bid opening as above, the financial position requirements as specified at 2.0 (b) and (c) above shall be required to be met by such bidder on their own as per note (i) above and not based on their parent/principal company. Further, in case the bidder is yet to complete one (1) financial year, the Net worth requirement as per para 2.0 (a) above of parent/principal shall be considered. 
</t>
  </si>
  <si>
    <r>
      <t>No. of years, the above Transformer are in satisfactory operation as on the date of bid opening mentioned above. (</t>
    </r>
    <r>
      <rPr>
        <i/>
        <sz val="11"/>
        <rFont val="Book Antiqua"/>
        <family val="1"/>
      </rPr>
      <t>Originally Scheduled</t>
    </r>
    <r>
      <rPr>
        <sz val="11"/>
        <rFont val="Book Antiqua"/>
        <family val="1"/>
      </rPr>
      <t>)</t>
    </r>
  </si>
  <si>
    <r>
      <t xml:space="preserve">Minimum Average Annual Turnover^ (MAAT) for best three (3) years i.e. 36 months out of last five (5) financial years of the bidder should be
</t>
    </r>
    <r>
      <rPr>
        <b/>
        <sz val="12"/>
        <color rgb="FF0000FF"/>
        <rFont val="Book Antiqua"/>
        <family val="1"/>
      </rPr>
      <t>Rs. 1110.54 million or equivalent for Auto Transformer Package (TR-09)</t>
    </r>
    <r>
      <rPr>
        <sz val="12"/>
        <color rgb="FF0000FF"/>
        <rFont val="Book Antiqua"/>
        <family val="1"/>
      </rPr>
      <t xml:space="preserve">
^ Annual gross revenue from operations/gross operating income as incorporated in the profit &amp; loss account excluding other income.
</t>
    </r>
  </si>
  <si>
    <t xml:space="preserve">(iv) Relaxation for Start-Ups^/ MSEs
Start-Ups^/MSEs, meeting the specified requirements at Para 2 (a) above in Financial Position shall also be considered qualified if they meet Eighty (80)% of the requirement specified at Para 2 (b) &amp; 2 (c) above in Financial Position.
^ Start-Ups as defined by DIPP, applicable as on the originally scheduled date of bid opening.
</t>
  </si>
  <si>
    <t>3.0</t>
  </si>
  <si>
    <t>Average LME settlement price of copper wire bars, in Rupees per MT, as published by IEEMA.</t>
  </si>
  <si>
    <t>Average price of Steel Plates (10mm thick), as published by IEEMA</t>
  </si>
  <si>
    <t>Declaration</t>
  </si>
  <si>
    <t>WE HAVE QUOTED OUR BID ON FIRM PRICE BASIS</t>
  </si>
  <si>
    <t>2023- 2024</t>
  </si>
  <si>
    <t xml:space="preserve">Attachment 1 Bid Security : To be submitted as per proforma provided in the bidding document. </t>
  </si>
  <si>
    <t>Attachment 8 Manufacturer’s Authorisation Form : To be furnished as per proforma provided in the bidding document, on the letter head of the each Manufactures proposed to supply main items (included in MS-Word format in Vol-III).</t>
  </si>
  <si>
    <t>Attachment 19: Declaration of Key Managerial Person jointly with Power of Attorney holder (included in MS-Word format in Vol-III)</t>
  </si>
  <si>
    <t>Attachment 20: Affidavit of Self certification regarding Minimum Local Content in line with PPP-MII order, if applicable (included in MS-Word format in Vol-III)</t>
  </si>
  <si>
    <t>GSTIN in the States/UT from where the supply for goods take place</t>
  </si>
  <si>
    <t>We conform that the Equipments offered shall have minimum performance specified in Technical Specifications. We further guarantee the Performance/Efficiency of the goods in response to the Technical Specifications.</t>
  </si>
  <si>
    <t>In support of the additional information required as per ITB Sub-Clause 9.3 (q) of the Bidding Documents, we furnish herewith our data/details/documents etc., alongwith other information, as follows (the stipulations have been reproduced in italics for ready reference):</t>
  </si>
  <si>
    <r>
      <t>A certificate from their Banker(s) (as per prescribed formats in Form 16, Section-VI: Sample Forms and Procedures) indicating various fund based/non fund based limits sanctioned to the Bidder and the extent of utilization as on date.  Such certificate should have been issued not earlier than three months prior to the date of bid opening. Wherever necessary the Employer may make queries with the Bidders’ Bankers.</t>
    </r>
    <r>
      <rPr>
        <sz val="11"/>
        <rFont val="Book Antiqua"/>
        <family val="1"/>
      </rPr>
      <t xml:space="preserve">  [Reference ITB clause 9.3(q)(i)]</t>
    </r>
  </si>
  <si>
    <r>
      <t>The bidder should provide detailed information on any litigation or arbitration arising out of contracts completed or under execution by it over the last five years.  A consistent history of awards involving litigation against the Bidder or any partner of JV may result in rejection of Bid.</t>
    </r>
    <r>
      <rPr>
        <sz val="11"/>
        <rFont val="Book Antiqua"/>
        <family val="1"/>
      </rPr>
      <t xml:space="preserve"> [Reference ITB clause 9.3(q)(ii)]</t>
    </r>
  </si>
  <si>
    <t xml:space="preserve"> the receipt of which is hereby acknowledged, we the undersigned, offer to design, manufacture, test, deliver on destination site basis and supervision of installation, if any, of the Goods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t>
  </si>
  <si>
    <t xml:space="preserve">The documentary evidence establishing in accordance with ITB Clause 3, Vol.-I of the Bidding Documents that the Goods offered by us are eligible Goods and conform to the Bidding Documents has been furnished as Attachment 4. </t>
  </si>
  <si>
    <t>Information regarding ex-employees of Purchaser in our firm.</t>
  </si>
  <si>
    <r>
      <t xml:space="preserve">We confirm that except as otherwise specifically provided our Bid Prices in </t>
    </r>
    <r>
      <rPr>
        <u/>
        <sz val="11"/>
        <rFont val="Book Antiqua"/>
        <family val="1"/>
      </rPr>
      <t>Second Envelope</t>
    </r>
    <r>
      <rPr>
        <sz val="11"/>
        <rFont val="Book Antiqua"/>
        <family val="1"/>
      </rPr>
      <t xml:space="preserve"> include all taxes, duties, levies and charges as may be assessed on us, our Sub-Contractor/Sub-Vendor or their employees by all municipal, state or national government authorities in connection with the Goods, in and outside of India.</t>
    </r>
  </si>
  <si>
    <r>
      <t xml:space="preserve">We declare that as specified in Clause 11.5, Section –II:ITB, Vol.-I of the Bidding Documents, prices quoted by us in the Price Schedules in </t>
    </r>
    <r>
      <rPr>
        <u/>
        <sz val="11"/>
        <rFont val="Book Antiqua"/>
        <family val="1"/>
      </rPr>
      <t>Second Envelope</t>
    </r>
    <r>
      <rPr>
        <sz val="11"/>
        <rFont val="Book Antiqua"/>
        <family val="1"/>
      </rPr>
      <t xml:space="preserve"> shall remain Firm &amp; Fixed during the execution of Contract. </t>
    </r>
  </si>
  <si>
    <t>100% of applicable Taxes and Duties i.e. GST, which are payable by the Purchaser under the Contract, shall be reimbursed by the Purchaser on production of satisfactory documentary evidence by the Supplier in accordance with the provisions of the Bidding Documents.</t>
  </si>
  <si>
    <t>We further understand that notwithstanding 4.0 above, in case of award on us, you shall also bear and pay/reimburse to us,  GST in respect of supplies by us to you, imposed on the Goods including Type Test to be conducted specified in Schedule No. 1 of the Price Schedule in Second Envelope; by the Indian Laws.</t>
  </si>
  <si>
    <t>We confirm that we have also registered/we shall also get registered in the GST Network with a GSTIN, in all the states from which we shall make our supply of goods.</t>
  </si>
  <si>
    <t>Price Adjustment [FIRM &amp; FIXED]</t>
  </si>
  <si>
    <t>Further we understand that deviation taken in any of the above clauses by us shall make our bid non-responsive as per provision of bidding documents and be rejected by you.</t>
  </si>
  <si>
    <t>GCC 24</t>
  </si>
  <si>
    <t>GCC 35</t>
  </si>
  <si>
    <t>GCC 36</t>
  </si>
  <si>
    <t>…Amendment No…</t>
  </si>
  <si>
    <t>Name of the Package</t>
  </si>
  <si>
    <t>[Select from drop down menu]</t>
  </si>
  <si>
    <t xml:space="preserve">Address of Registered Office </t>
  </si>
  <si>
    <t>Phone No. of Bid Signatory:</t>
  </si>
  <si>
    <t>Tel. Ph. No. of Bid Signatory:</t>
  </si>
  <si>
    <t>Fax No. of Bid Signatory:</t>
  </si>
  <si>
    <t>E-mail ID of Bid Signatory:</t>
  </si>
  <si>
    <t>Affidavit of Self certification regarding Minimum Local Content in line with PPP-MII Order  and MoP Order, if applicable</t>
  </si>
  <si>
    <t xml:space="preserve">#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 </t>
  </si>
  <si>
    <t>NOT APPLICABLE</t>
  </si>
  <si>
    <t>Declaration by the Bidder regarding events encountered pursuant to ITB Clause 2.1.</t>
  </si>
  <si>
    <r>
      <t>The details of Alternative Bids made by us indicating the complete Technical Specifications and the deviation to contractual and commercial conditions.</t>
    </r>
    <r>
      <rPr>
        <b/>
        <sz val="11"/>
        <rFont val="Book Antiqua"/>
        <family val="1"/>
      </rPr>
      <t xml:space="preserve"> (NOT APPLICABLE)</t>
    </r>
  </si>
  <si>
    <t>Attachment 22:  Declaration by the Bidder regarding events encountered pursuant to ITB Clause 2.1. (included in MS-Word format in Vol-III)</t>
  </si>
  <si>
    <t xml:space="preserve">(bb)  Attachment 27: </t>
  </si>
  <si>
    <t xml:space="preserve">(cc)  Attachment 28: </t>
  </si>
  <si>
    <r>
      <t xml:space="preserve">Interest Bearing Initial Advance: </t>
    </r>
    <r>
      <rPr>
        <b/>
        <sz val="12"/>
        <rFont val="Book Antiqua"/>
        <family val="1"/>
      </rPr>
      <t>NOT APPLICABLE</t>
    </r>
  </si>
  <si>
    <t>Individual Firm as per sl. no. 1.1 of Annexure-A (BDS) of Vol-I (Conditions of Contract)</t>
  </si>
  <si>
    <t>Individual Firm as per sl. no. 1.2 of Annexure-A (BDS) of Vol-I (Conditions of Contract)</t>
  </si>
  <si>
    <t>Individual Firm as per sl. no. 1.3 of Annexure-A (BDS) of Vol-I (Conditions of Contract)</t>
  </si>
  <si>
    <t>Individual Firm as per sl. no. 1.4 of Annexure-A (BDS) of Vol-I (Conditions of Contract)</t>
  </si>
  <si>
    <t>Developmet Activity of Centre Tower Crane</t>
  </si>
  <si>
    <t>2024 - 2025</t>
  </si>
  <si>
    <t>2025 - 2026</t>
  </si>
  <si>
    <t>2026 - 2027</t>
  </si>
  <si>
    <t>2027 - 2028</t>
  </si>
  <si>
    <t>2028 - 2029</t>
  </si>
  <si>
    <t>2030 - 2031</t>
  </si>
  <si>
    <t>Attachments 3(JV), 3(QR), Attach QR,  4,  4(A),  4(B),  5, 6, 7,  9,  10, 11, 12, 13, 14, 15, 16, 17,18, 19, 20, 21, 22, 23, 24, 25, 26, 27,28  and Bid Form for 1st Envelope are included here .</t>
  </si>
  <si>
    <t>Attachment 14 Integrity Pact : To be submitted as per ITB Clause No. 9.3(o)</t>
  </si>
  <si>
    <t>Attachment 21: VOID</t>
  </si>
  <si>
    <t>VOID</t>
  </si>
  <si>
    <t>Certification by the Bidder as per DoE Order in line with ITB Clause 2.1.</t>
  </si>
  <si>
    <t>Compliance to the process related to the e-RA Terms &amp; Conditions and the Business Rules governing the e-RA.</t>
  </si>
  <si>
    <t>Undertaking regarding submission of original/Hard copy part of the bid.</t>
  </si>
  <si>
    <t>Declaration by the bidder for ‘Code of Integrity for Public procurement’</t>
  </si>
  <si>
    <t>Declaration by the bidder for Acknowledgement and Acceptance of ‘Supplier Code of Conduct’</t>
  </si>
  <si>
    <t>Attachment 24: Certification by the Bidder as per DoE Order in line with ITB Clause 2.1. (included in MS-Word format in Vol-III)</t>
  </si>
  <si>
    <t>Attachment 25: Compliance to the process related to the e-RA Terms &amp; Conditions and the Business Rules governing the e-RA</t>
  </si>
  <si>
    <t>Attachment 26: Undertaking regarding submission of original/Hard copy part of the bid</t>
  </si>
  <si>
    <t>Attachment 28: Declaration by the bidder for Acknowledgement and Acceptance of ‘Supplier Code of Conduct’</t>
  </si>
  <si>
    <t>Attachment 27: Declaration by the bidder for ‘Code of Integrity for Public procurement’.</t>
  </si>
  <si>
    <t>( c)</t>
  </si>
  <si>
    <t>Supplier’s Responsibilities</t>
  </si>
  <si>
    <t>GCC 5</t>
  </si>
  <si>
    <t>Conciliation</t>
  </si>
  <si>
    <r>
      <t xml:space="preserve">We are a Micro and Small Enterprise (MSE) registered with a designated Authority of GoI under the Public Procurement Policy for MSEs Order, 2012, Notification dated 01/06/2020 read in conjunction with related notifications issued from time to time for such enterprises. </t>
    </r>
    <r>
      <rPr>
        <b/>
        <strike/>
        <sz val="11"/>
        <color rgb="FFFF0000"/>
        <rFont val="Book Antiqua"/>
        <family val="1"/>
      </rPr>
      <t>[Not applicable]</t>
    </r>
  </si>
  <si>
    <t>Procurement of Insulated Cross Arm for 400kV System under vendor development.</t>
  </si>
  <si>
    <t>Procurement of Insulated Cross Arm</t>
  </si>
  <si>
    <t>CC/NT/G-MISC/DOM/A06/26/00981</t>
  </si>
  <si>
    <t>Attachment 23: VOID</t>
  </si>
  <si>
    <t>Printed Name</t>
  </si>
  <si>
    <t>Duration in Months from the date of Notification of Award</t>
  </si>
  <si>
    <t>We hereby furnish the relevant details pertaining to the price adjustment provisions for equipment as specified in your specifications and documents for the 'Procurement of Insulated Cross Arm for 400kV system under Vendor Development'. The necessary documentary evidence is enclosed.</t>
  </si>
  <si>
    <t xml:space="preserve">We declare that we have studied Clause GCC 2.1 relating to mode of contracting for Domestic Bidders and we are making this proposal with a stipulation that you shall award us two separate Contracts viz ‘First Contract’ for  supply of Goods including Type Tests to be conducted and  ‘Second Contract’ for providing all the services as per Technical specifications other services specified in the Contract   Documents.    
 We declare that the award of two contracts, will not, in any way, dilute our responsibility for successful delivery of Goods and fulfillment of all obligations as per Bidding Documents and that both the Contracts will have a cross-fall breach clause i.e. a breach in one Contract will automatically be classified as a breach of the other contract which will confer on you the right to terminate the other contract at our risk and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</si>
</sst>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d/mmm/yy;@"/>
    <numFmt numFmtId="175" formatCode="[$-409]d\-mmm\-yyyy;@"/>
  </numFmts>
  <fonts count="108">
    <font>
      <sz val="10"/>
      <name val="Book Antiqua"/>
    </font>
    <font>
      <sz val="11"/>
      <color indexed="8"/>
      <name val="Calibri"/>
      <family val="2"/>
    </font>
    <font>
      <sz val="10"/>
      <name val="Book Antiqua"/>
      <family val="1"/>
    </font>
    <font>
      <b/>
      <sz val="14"/>
      <color indexed="12"/>
      <name val="Times New Roman"/>
      <family val="1"/>
    </font>
    <font>
      <b/>
      <sz val="14"/>
      <name val="Book Antiqua"/>
      <family val="1"/>
    </font>
    <font>
      <sz val="12"/>
      <name val="Book Antiqua"/>
      <family val="1"/>
    </font>
    <font>
      <b/>
      <sz val="12"/>
      <name val="Arial"/>
      <family val="2"/>
    </font>
    <font>
      <sz val="8"/>
      <name val="Book Antiqua"/>
      <family val="1"/>
    </font>
    <font>
      <b/>
      <sz val="12"/>
      <name val="Book Antiqua"/>
      <family val="1"/>
    </font>
    <font>
      <sz val="11"/>
      <name val="Book Antiqua"/>
      <family val="1"/>
    </font>
    <font>
      <b/>
      <sz val="11"/>
      <name val="Book Antiqua"/>
      <family val="1"/>
    </font>
    <font>
      <b/>
      <sz val="11"/>
      <color indexed="12"/>
      <name val="Book Antiqua"/>
      <family val="1"/>
    </font>
    <font>
      <b/>
      <sz val="12"/>
      <color indexed="12"/>
      <name val="Times New Roman"/>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i/>
      <sz val="11"/>
      <name val="Book Antiqua"/>
      <family val="1"/>
    </font>
    <font>
      <i/>
      <sz val="11"/>
      <color indexed="12"/>
      <name val="Book Antiqua"/>
      <family val="1"/>
    </font>
    <font>
      <b/>
      <sz val="10"/>
      <name val="Book Antiqua"/>
      <family val="1"/>
    </font>
    <font>
      <sz val="10"/>
      <name val="Book Antiqua"/>
      <family val="1"/>
    </font>
    <font>
      <u/>
      <sz val="11"/>
      <name val="Book Antiqua"/>
      <family val="1"/>
    </font>
    <font>
      <sz val="12"/>
      <name val="Book Antiqua"/>
      <family val="1"/>
    </font>
    <font>
      <strike/>
      <sz val="11"/>
      <name val="Book Antiqua"/>
      <family val="1"/>
    </font>
    <font>
      <sz val="8"/>
      <name val="Arial"/>
      <family val="2"/>
    </font>
    <font>
      <sz val="12"/>
      <name val="Arial"/>
      <family val="2"/>
    </font>
    <font>
      <b/>
      <sz val="16"/>
      <color indexed="12"/>
      <name val="Book Antiqua"/>
      <family val="1"/>
    </font>
    <font>
      <sz val="11"/>
      <color indexed="12"/>
      <name val="Book Antiqua"/>
      <family val="1"/>
    </font>
    <font>
      <b/>
      <sz val="16"/>
      <color indexed="12"/>
      <name val="Arial"/>
      <family val="2"/>
    </font>
    <font>
      <sz val="12"/>
      <color indexed="12"/>
      <name val="Arial"/>
      <family val="2"/>
    </font>
    <font>
      <sz val="10"/>
      <color indexed="12"/>
      <name val="Arial"/>
      <family val="2"/>
    </font>
    <font>
      <sz val="11"/>
      <name val="Book Antiqua"/>
      <family val="1"/>
    </font>
    <font>
      <sz val="11"/>
      <color indexed="9"/>
      <name val="Book Antiqua"/>
      <family val="1"/>
    </font>
    <font>
      <b/>
      <sz val="11"/>
      <color indexed="9"/>
      <name val="Book Antiqua"/>
      <family val="1"/>
    </font>
    <font>
      <sz val="12"/>
      <color indexed="9"/>
      <name val="Book Antiqua"/>
      <family val="1"/>
    </font>
    <font>
      <sz val="10"/>
      <color indexed="9"/>
      <name val="Book Antiqua"/>
      <family val="1"/>
    </font>
    <font>
      <sz val="8"/>
      <color indexed="9"/>
      <name val="Book Antiqua"/>
      <family val="1"/>
    </font>
    <font>
      <sz val="11"/>
      <color indexed="9"/>
      <name val="Book Antiqua"/>
      <family val="1"/>
    </font>
    <font>
      <sz val="14"/>
      <color indexed="9"/>
      <name val="Times New Roman"/>
      <family val="1"/>
    </font>
    <font>
      <sz val="14"/>
      <color indexed="9"/>
      <name val="Book Antiqua"/>
      <family val="1"/>
    </font>
    <font>
      <i/>
      <sz val="10"/>
      <name val="Book Antiqua"/>
      <family val="1"/>
    </font>
    <font>
      <b/>
      <u/>
      <sz val="11"/>
      <name val="Book Antiqua"/>
      <family val="1"/>
    </font>
    <font>
      <b/>
      <sz val="11"/>
      <color indexed="10"/>
      <name val="Book Antiqua"/>
      <family val="1"/>
    </font>
    <font>
      <b/>
      <sz val="12"/>
      <color indexed="10"/>
      <name val="Book Antiqua"/>
      <family val="1"/>
    </font>
    <font>
      <sz val="1"/>
      <name val="Book Antiqua"/>
      <family val="1"/>
    </font>
    <font>
      <sz val="10"/>
      <name val="Book Antiqua"/>
      <family val="1"/>
    </font>
    <font>
      <i/>
      <sz val="12"/>
      <name val="Book Antiqua"/>
      <family val="1"/>
    </font>
    <font>
      <sz val="10"/>
      <name val="Cambria"/>
      <family val="1"/>
    </font>
    <font>
      <b/>
      <sz val="14"/>
      <name val="Cambria"/>
      <family val="1"/>
    </font>
    <font>
      <b/>
      <sz val="12"/>
      <name val="Cambria"/>
      <family val="1"/>
    </font>
    <font>
      <sz val="11"/>
      <name val="Cambria"/>
      <family val="1"/>
    </font>
    <font>
      <sz val="2"/>
      <name val="Book Antiqua"/>
      <family val="1"/>
    </font>
    <font>
      <b/>
      <sz val="9"/>
      <name val="Book Antiqua"/>
      <family val="1"/>
    </font>
    <font>
      <sz val="11"/>
      <name val="Calibri"/>
      <family val="2"/>
    </font>
    <font>
      <b/>
      <i/>
      <sz val="12"/>
      <name val="Book Antiqua"/>
      <family val="1"/>
    </font>
    <font>
      <vertAlign val="superscript"/>
      <sz val="12"/>
      <name val="Book Antiqua"/>
      <family val="1"/>
    </font>
    <font>
      <sz val="12"/>
      <color indexed="12"/>
      <name val="Calibri"/>
      <family val="2"/>
    </font>
    <font>
      <b/>
      <sz val="11"/>
      <color indexed="20"/>
      <name val="Book Antiqua"/>
      <family val="1"/>
    </font>
    <font>
      <sz val="11"/>
      <name val="Arial"/>
      <family val="2"/>
    </font>
    <font>
      <sz val="12"/>
      <color indexed="12"/>
      <name val="Book Antiqua"/>
      <family val="1"/>
    </font>
    <font>
      <b/>
      <sz val="22"/>
      <color indexed="12"/>
      <name val="Book Antiqua"/>
      <family val="1"/>
    </font>
    <font>
      <b/>
      <sz val="12"/>
      <color indexed="12"/>
      <name val="Book Antiqua"/>
      <family val="1"/>
    </font>
    <font>
      <b/>
      <u/>
      <sz val="12"/>
      <name val="Book Antiqua"/>
      <family val="1"/>
    </font>
    <font>
      <sz val="10"/>
      <color indexed="63"/>
      <name val="Arial"/>
      <family val="2"/>
    </font>
    <font>
      <sz val="12"/>
      <name val="Bookman Old Style"/>
      <family val="1"/>
    </font>
    <font>
      <sz val="1"/>
      <color indexed="9"/>
      <name val="Book Antiqua"/>
      <family val="1"/>
    </font>
    <font>
      <b/>
      <i/>
      <sz val="11"/>
      <name val="Book Antiqua"/>
      <family val="1"/>
    </font>
    <font>
      <i/>
      <sz val="11"/>
      <color indexed="8"/>
      <name val="Book Antiqua"/>
      <family val="1"/>
    </font>
    <font>
      <sz val="11"/>
      <color theme="0" tint="-4.9989318521683403E-2"/>
      <name val="Book Antiqua"/>
      <family val="1"/>
    </font>
    <font>
      <sz val="10"/>
      <color theme="0" tint="-4.9989318521683403E-2"/>
      <name val="Book Antiqua"/>
      <family val="1"/>
    </font>
    <font>
      <sz val="1"/>
      <color theme="0"/>
      <name val="Book Antiqua"/>
      <family val="1"/>
    </font>
    <font>
      <b/>
      <sz val="11"/>
      <color rgb="FFFF0000"/>
      <name val="Book Antiqua"/>
      <family val="1"/>
    </font>
    <font>
      <sz val="11"/>
      <color theme="0"/>
      <name val="Book Antiqua"/>
      <family val="1"/>
    </font>
    <font>
      <b/>
      <sz val="12"/>
      <color rgb="FFFF0000"/>
      <name val="Book Antiqua"/>
      <family val="1"/>
    </font>
    <font>
      <sz val="11"/>
      <color rgb="FFFF0000"/>
      <name val="Book Antiqua"/>
      <family val="1"/>
    </font>
    <font>
      <sz val="12"/>
      <color rgb="FF0000FF"/>
      <name val="Book Antiqua"/>
      <family val="1"/>
    </font>
    <font>
      <sz val="8"/>
      <color rgb="FF000000"/>
      <name val="Tahoma"/>
      <family val="2"/>
    </font>
    <font>
      <b/>
      <sz val="10"/>
      <color indexed="12"/>
      <name val="Book Antiqua"/>
      <family val="1"/>
    </font>
    <font>
      <sz val="9"/>
      <name val="Book Antiqua"/>
      <family val="1"/>
    </font>
    <font>
      <i/>
      <sz val="18"/>
      <color rgb="FFFF0000"/>
      <name val="Book Antiqua"/>
      <family val="1"/>
    </font>
    <font>
      <b/>
      <sz val="9"/>
      <color rgb="FFFF0000"/>
      <name val="Book Antiqua"/>
      <family val="1"/>
    </font>
    <font>
      <sz val="9"/>
      <name val="Cambria"/>
      <family val="1"/>
    </font>
    <font>
      <sz val="9"/>
      <color indexed="9"/>
      <name val="Book Antiqua"/>
      <family val="1"/>
    </font>
    <font>
      <b/>
      <i/>
      <sz val="11"/>
      <color indexed="8"/>
      <name val="Book Antiqua"/>
      <family val="1"/>
    </font>
    <font>
      <b/>
      <sz val="11"/>
      <color indexed="8"/>
      <name val="Book Antiqua"/>
      <family val="1"/>
    </font>
    <font>
      <b/>
      <i/>
      <sz val="10"/>
      <name val="Book Antiqua"/>
      <family val="1"/>
    </font>
    <font>
      <b/>
      <i/>
      <sz val="11"/>
      <color rgb="FF0000FF"/>
      <name val="Book Antiqua"/>
      <family val="1"/>
    </font>
    <font>
      <i/>
      <sz val="11"/>
      <color rgb="FF0000FF"/>
      <name val="Book Antiqua"/>
      <family val="1"/>
    </font>
    <font>
      <sz val="11"/>
      <color rgb="FF0000FF"/>
      <name val="Book Antiqua"/>
      <family val="1"/>
    </font>
    <font>
      <sz val="11"/>
      <color rgb="FF0000FF"/>
      <name val="Times New Roman"/>
      <family val="1"/>
    </font>
    <font>
      <b/>
      <sz val="12"/>
      <color rgb="FF0000FF"/>
      <name val="Book Antiqua"/>
      <family val="1"/>
    </font>
    <font>
      <i/>
      <sz val="12"/>
      <color rgb="FF0000FF"/>
      <name val="Book Antiqua"/>
      <family val="1"/>
    </font>
    <font>
      <b/>
      <sz val="18"/>
      <name val="Book Antiqua"/>
      <family val="1"/>
    </font>
    <font>
      <sz val="11"/>
      <color indexed="55"/>
      <name val="Book Antiqua"/>
      <family val="1"/>
    </font>
    <font>
      <sz val="10"/>
      <color indexed="55"/>
      <name val="Book Antiqua"/>
      <family val="1"/>
    </font>
    <font>
      <u/>
      <sz val="10"/>
      <color indexed="12"/>
      <name val="Arial"/>
      <family val="2"/>
    </font>
    <font>
      <sz val="9"/>
      <color indexed="81"/>
      <name val="Tahoma"/>
      <family val="2"/>
    </font>
    <font>
      <b/>
      <sz val="9"/>
      <color indexed="81"/>
      <name val="Tahoma"/>
      <family val="2"/>
    </font>
    <font>
      <b/>
      <sz val="14"/>
      <color indexed="12"/>
      <name val="Book Antiqua"/>
      <family val="1"/>
    </font>
    <font>
      <sz val="16"/>
      <name val="Book Antiqua"/>
      <family val="1"/>
    </font>
    <font>
      <b/>
      <strike/>
      <sz val="11"/>
      <color rgb="FFFF0000"/>
      <name val="Book Antiqua"/>
      <family val="1"/>
    </font>
    <font>
      <b/>
      <sz val="22"/>
      <name val="Book Antiqua"/>
      <family val="1"/>
    </font>
    <font>
      <b/>
      <sz val="28"/>
      <name val="Book Antiqua"/>
      <family val="1"/>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2"/>
        <bgColor indexed="64"/>
      </patternFill>
    </fill>
    <fill>
      <patternFill patternType="solid">
        <fgColor indexed="1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0070C0"/>
        <bgColor indexed="64"/>
      </patternFill>
    </fill>
    <fill>
      <patternFill patternType="solid">
        <fgColor rgb="FF6BD7FD"/>
        <bgColor indexed="64"/>
      </patternFill>
    </fill>
    <fill>
      <patternFill patternType="solid">
        <fgColor rgb="FFFFC0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s>
  <cellStyleXfs count="60">
    <xf numFmtId="0" fontId="0" fillId="0" borderId="0"/>
    <xf numFmtId="9" fontId="13" fillId="0" borderId="0"/>
    <xf numFmtId="165" fontId="14" fillId="0" borderId="0" applyFont="0" applyFill="0" applyBorder="0" applyAlignment="0" applyProtection="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0" fontId="15"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4" fontId="14"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70" fontId="16"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7" fillId="0" borderId="0" applyNumberFormat="0" applyFill="0" applyBorder="0" applyAlignment="0" applyProtection="0">
      <alignment vertical="top"/>
      <protection locked="0"/>
    </xf>
    <xf numFmtId="37" fontId="18" fillId="0" borderId="0"/>
    <xf numFmtId="171" fontId="14" fillId="0" borderId="0"/>
    <xf numFmtId="171" fontId="14" fillId="0" borderId="0"/>
    <xf numFmtId="0" fontId="25" fillId="0" borderId="0"/>
    <xf numFmtId="0" fontId="14" fillId="0" borderId="0"/>
    <xf numFmtId="0" fontId="2" fillId="0" borderId="0"/>
    <xf numFmtId="0" fontId="14" fillId="0" borderId="0"/>
    <xf numFmtId="0" fontId="2" fillId="0" borderId="0"/>
    <xf numFmtId="0" fontId="9" fillId="0" borderId="0"/>
    <xf numFmtId="0" fontId="14" fillId="0" borderId="0"/>
    <xf numFmtId="0" fontId="14" fillId="0" borderId="0"/>
    <xf numFmtId="0" fontId="1" fillId="0" borderId="0"/>
    <xf numFmtId="0" fontId="2" fillId="0" borderId="0"/>
    <xf numFmtId="0" fontId="14" fillId="0" borderId="0"/>
    <xf numFmtId="0" fontId="14" fillId="0" borderId="0"/>
    <xf numFmtId="0" fontId="2" fillId="0" borderId="0"/>
    <xf numFmtId="0" fontId="50" fillId="0" borderId="0"/>
    <xf numFmtId="0" fontId="9" fillId="0" borderId="0"/>
    <xf numFmtId="0" fontId="2" fillId="0" borderId="0"/>
    <xf numFmtId="0" fontId="2" fillId="0" borderId="0"/>
    <xf numFmtId="0" fontId="2" fillId="0" borderId="0"/>
    <xf numFmtId="0" fontId="14" fillId="0" borderId="0"/>
    <xf numFmtId="0" fontId="14" fillId="0" borderId="0"/>
    <xf numFmtId="0" fontId="9" fillId="0" borderId="0"/>
    <xf numFmtId="0" fontId="14" fillId="0" borderId="0"/>
    <xf numFmtId="9" fontId="14" fillId="0" borderId="0" applyFont="0" applyFill="0" applyBorder="0" applyAlignment="0" applyProtection="0"/>
    <xf numFmtId="0" fontId="19" fillId="0" borderId="0" applyFont="0"/>
    <xf numFmtId="0" fontId="20" fillId="0" borderId="0" applyNumberFormat="0" applyFill="0" applyBorder="0" applyAlignment="0" applyProtection="0">
      <alignment vertical="top"/>
      <protection locked="0"/>
    </xf>
    <xf numFmtId="0" fontId="21" fillId="0" borderId="0"/>
    <xf numFmtId="0" fontId="100" fillId="0" borderId="0" applyNumberFormat="0" applyFill="0" applyBorder="0" applyAlignment="0" applyProtection="0">
      <alignment vertical="top"/>
      <protection locked="0"/>
    </xf>
  </cellStyleXfs>
  <cellXfs count="1448">
    <xf numFmtId="0" fontId="0" fillId="0" borderId="0" xfId="0"/>
    <xf numFmtId="0" fontId="0" fillId="0" borderId="0" xfId="0" applyAlignment="1">
      <alignment vertical="center"/>
    </xf>
    <xf numFmtId="0" fontId="5"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vertical="center"/>
    </xf>
    <xf numFmtId="0" fontId="9" fillId="0" borderId="0" xfId="47" applyAlignment="1">
      <alignment vertical="center"/>
    </xf>
    <xf numFmtId="0" fontId="9" fillId="0" borderId="0" xfId="53" applyAlignment="1" applyProtection="1">
      <alignment vertical="center"/>
      <protection hidden="1"/>
    </xf>
    <xf numFmtId="0" fontId="9" fillId="0" borderId="0" xfId="53" applyAlignment="1" applyProtection="1">
      <alignment horizontal="left" vertical="center" indent="1"/>
      <protection hidden="1"/>
    </xf>
    <xf numFmtId="0" fontId="10" fillId="0" borderId="0" xfId="53" applyFont="1" applyAlignment="1" applyProtection="1">
      <alignment vertical="center"/>
      <protection hidden="1"/>
    </xf>
    <xf numFmtId="0" fontId="10" fillId="0" borderId="0" xfId="0" applyFont="1" applyAlignment="1">
      <alignment vertical="center"/>
    </xf>
    <xf numFmtId="0" fontId="10" fillId="0" borderId="0" xfId="47" applyFont="1" applyAlignment="1" applyProtection="1">
      <alignment horizontal="left" vertical="center" indent="1"/>
      <protection hidden="1"/>
    </xf>
    <xf numFmtId="0" fontId="10" fillId="0" borderId="0" xfId="47" applyFont="1" applyAlignment="1" applyProtection="1">
      <alignment horizontal="left" vertical="center"/>
      <protection hidden="1"/>
    </xf>
    <xf numFmtId="0" fontId="9" fillId="0" borderId="0" xfId="53" applyAlignment="1" applyProtection="1">
      <alignment horizontal="left" vertical="center"/>
      <protection hidden="1"/>
    </xf>
    <xf numFmtId="0" fontId="9"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right" vertical="center" indent="1"/>
    </xf>
    <xf numFmtId="0" fontId="10" fillId="0" borderId="4" xfId="0" applyFont="1" applyBorder="1" applyAlignment="1" applyProtection="1">
      <alignment vertical="center"/>
      <protection hidden="1"/>
    </xf>
    <xf numFmtId="0" fontId="9" fillId="0" borderId="4" xfId="0" applyFont="1" applyBorder="1" applyAlignment="1" applyProtection="1">
      <alignment vertical="center"/>
      <protection hidden="1"/>
    </xf>
    <xf numFmtId="0" fontId="10" fillId="0" borderId="4" xfId="0" applyFont="1" applyBorder="1" applyAlignment="1" applyProtection="1">
      <alignment horizontal="right"/>
      <protection hidden="1"/>
    </xf>
    <xf numFmtId="0" fontId="0" fillId="0" borderId="0" xfId="0" applyAlignment="1" applyProtection="1">
      <alignment vertical="center"/>
      <protection hidden="1"/>
    </xf>
    <xf numFmtId="0" fontId="0" fillId="0" borderId="0" xfId="0" applyProtection="1">
      <protection hidden="1"/>
    </xf>
    <xf numFmtId="0" fontId="3" fillId="0" borderId="0" xfId="0" applyFont="1"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9" fillId="0" borderId="0" xfId="0" applyFont="1" applyAlignment="1" applyProtection="1">
      <alignment vertical="center"/>
      <protection hidden="1"/>
    </xf>
    <xf numFmtId="0" fontId="9" fillId="0" borderId="0" xfId="47" applyAlignment="1" applyProtection="1">
      <alignment vertical="center"/>
      <protection hidden="1"/>
    </xf>
    <xf numFmtId="0" fontId="4" fillId="0" borderId="0" xfId="0" applyFont="1" applyAlignment="1" applyProtection="1">
      <alignment vertical="center"/>
      <protection hidden="1"/>
    </xf>
    <xf numFmtId="0" fontId="9" fillId="0" borderId="0" xfId="0" applyFont="1" applyAlignment="1" applyProtection="1">
      <alignment horizontal="justify" vertical="center"/>
      <protection hidden="1"/>
    </xf>
    <xf numFmtId="0" fontId="10" fillId="0" borderId="0" xfId="0" applyFont="1" applyAlignment="1" applyProtection="1">
      <alignment vertical="center"/>
      <protection hidden="1"/>
    </xf>
    <xf numFmtId="0" fontId="5" fillId="0" borderId="0" xfId="0" applyFont="1" applyAlignment="1" applyProtection="1">
      <alignment vertical="center"/>
      <protection hidden="1"/>
    </xf>
    <xf numFmtId="0" fontId="10" fillId="0" borderId="0" xfId="0" applyFont="1" applyAlignment="1" applyProtection="1">
      <alignment horizontal="justify"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indent="1"/>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10" fillId="0" borderId="4" xfId="0" applyFont="1" applyBorder="1" applyAlignment="1" applyProtection="1">
      <alignment horizontal="right"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top" wrapText="1"/>
      <protection hidden="1"/>
    </xf>
    <xf numFmtId="0" fontId="9" fillId="0" borderId="0" xfId="0" applyFont="1" applyAlignment="1" applyProtection="1">
      <alignment horizontal="right" vertical="center"/>
      <protection hidden="1"/>
    </xf>
    <xf numFmtId="0" fontId="10" fillId="0" borderId="0" xfId="0" applyFont="1" applyAlignment="1" applyProtection="1">
      <alignment horizontal="left" vertical="top"/>
      <protection hidden="1"/>
    </xf>
    <xf numFmtId="0" fontId="9" fillId="0" borderId="6" xfId="0" applyFont="1" applyBorder="1" applyAlignment="1" applyProtection="1">
      <alignment horizontal="center" vertical="center" wrapText="1"/>
      <protection hidden="1"/>
    </xf>
    <xf numFmtId="0" fontId="9" fillId="0" borderId="6" xfId="0" applyFont="1" applyBorder="1" applyAlignment="1" applyProtection="1">
      <alignment horizontal="justify" vertical="center" wrapText="1"/>
      <protection hidden="1"/>
    </xf>
    <xf numFmtId="0" fontId="10" fillId="0" borderId="6"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24" fillId="0" borderId="0" xfId="0" applyFont="1" applyAlignment="1" applyProtection="1">
      <alignment vertical="center"/>
      <protection hidden="1"/>
    </xf>
    <xf numFmtId="0" fontId="24" fillId="0" borderId="0" xfId="0" applyFont="1" applyProtection="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top"/>
      <protection hidden="1"/>
    </xf>
    <xf numFmtId="0" fontId="0" fillId="0" borderId="9" xfId="0" applyBorder="1" applyAlignment="1" applyProtection="1">
      <alignment horizontal="left"/>
      <protection hidden="1"/>
    </xf>
    <xf numFmtId="0" fontId="0" fillId="0" borderId="10" xfId="0" applyBorder="1" applyAlignment="1" applyProtection="1">
      <alignment horizontal="left"/>
      <protection hidden="1"/>
    </xf>
    <xf numFmtId="0" fontId="9" fillId="0" borderId="0" xfId="0" quotePrefix="1" applyFont="1" applyAlignment="1" applyProtection="1">
      <alignment horizontal="right" vertical="center"/>
      <protection hidden="1"/>
    </xf>
    <xf numFmtId="0" fontId="9" fillId="0" borderId="0" xfId="0" quotePrefix="1" applyFont="1" applyAlignment="1" applyProtection="1">
      <alignment horizontal="right" vertical="top"/>
      <protection hidden="1"/>
    </xf>
    <xf numFmtId="0" fontId="10"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172" fontId="9" fillId="0" borderId="0" xfId="0" applyNumberFormat="1" applyFont="1" applyAlignment="1" applyProtection="1">
      <alignment horizontal="center" vertical="center"/>
      <protection hidden="1"/>
    </xf>
    <xf numFmtId="0" fontId="9" fillId="0" borderId="0" xfId="47"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vertical="top"/>
      <protection hidden="1"/>
    </xf>
    <xf numFmtId="0" fontId="0" fillId="0" borderId="0" xfId="0" applyAlignment="1" applyProtection="1">
      <alignment vertical="top"/>
      <protection hidden="1"/>
    </xf>
    <xf numFmtId="0" fontId="25" fillId="0" borderId="0" xfId="0" applyFont="1" applyAlignment="1" applyProtection="1">
      <alignment vertical="center" wrapText="1"/>
      <protection hidden="1"/>
    </xf>
    <xf numFmtId="0" fontId="27" fillId="0" borderId="0" xfId="0" applyFont="1" applyAlignment="1" applyProtection="1">
      <alignment vertical="center"/>
      <protection hidden="1"/>
    </xf>
    <xf numFmtId="173" fontId="10" fillId="0" borderId="0" xfId="0" applyNumberFormat="1" applyFont="1" applyAlignment="1" applyProtection="1">
      <alignment horizontal="left" vertical="center" indent="1"/>
      <protection hidden="1"/>
    </xf>
    <xf numFmtId="0" fontId="10" fillId="0" borderId="0" xfId="0" applyFont="1" applyAlignment="1" applyProtection="1">
      <alignment horizontal="right"/>
      <protection hidden="1"/>
    </xf>
    <xf numFmtId="0" fontId="11" fillId="0" borderId="0" xfId="0" applyFont="1" applyAlignment="1" applyProtection="1">
      <alignment horizontal="center" vertical="center" wrapText="1"/>
      <protection hidden="1"/>
    </xf>
    <xf numFmtId="173" fontId="9"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indent="2"/>
      <protection hidden="1"/>
    </xf>
    <xf numFmtId="0" fontId="9" fillId="0" borderId="0" xfId="0" applyFont="1" applyAlignment="1" applyProtection="1">
      <alignment horizontal="left" vertical="center" indent="2"/>
      <protection hidden="1"/>
    </xf>
    <xf numFmtId="0" fontId="9" fillId="0" borderId="0" xfId="0" applyFont="1" applyAlignment="1" applyProtection="1">
      <alignment horizontal="left" vertical="center" indent="3"/>
      <protection hidden="1"/>
    </xf>
    <xf numFmtId="172" fontId="9" fillId="0" borderId="0" xfId="0" applyNumberFormat="1" applyFont="1" applyAlignment="1" applyProtection="1">
      <alignment horizontal="center" vertical="top"/>
      <protection hidden="1"/>
    </xf>
    <xf numFmtId="172" fontId="9" fillId="0" borderId="0" xfId="0" applyNumberFormat="1" applyFont="1" applyAlignment="1" applyProtection="1">
      <alignment horizontal="left" vertical="top"/>
      <protection hidden="1"/>
    </xf>
    <xf numFmtId="0" fontId="9" fillId="0" borderId="0" xfId="0" applyFont="1" applyAlignment="1" applyProtection="1">
      <alignment horizontal="justify" vertical="top"/>
      <protection hidden="1"/>
    </xf>
    <xf numFmtId="0" fontId="28" fillId="0" borderId="0" xfId="0" applyFont="1" applyAlignment="1" applyProtection="1">
      <alignment horizontal="justify" vertical="top"/>
      <protection hidden="1"/>
    </xf>
    <xf numFmtId="172" fontId="9" fillId="0" borderId="0" xfId="0" applyNumberFormat="1" applyFont="1" applyAlignment="1" applyProtection="1">
      <alignment horizontal="justify" vertical="top" wrapText="1"/>
      <protection hidden="1"/>
    </xf>
    <xf numFmtId="172" fontId="9" fillId="0" borderId="0" xfId="0" applyNumberFormat="1" applyFont="1" applyAlignment="1" applyProtection="1">
      <alignment horizontal="left" vertical="top" indent="2"/>
      <protection hidden="1"/>
    </xf>
    <xf numFmtId="172" fontId="9" fillId="0" borderId="0" xfId="0" applyNumberFormat="1" applyFont="1" applyAlignment="1" applyProtection="1">
      <alignment horizontal="left" vertical="center" indent="3"/>
      <protection hidden="1"/>
    </xf>
    <xf numFmtId="0" fontId="9" fillId="0" borderId="0" xfId="0" applyFont="1" applyAlignment="1" applyProtection="1">
      <alignment horizontal="left" vertical="center" wrapText="1" indent="2"/>
      <protection hidden="1"/>
    </xf>
    <xf numFmtId="0" fontId="2" fillId="0" borderId="0" xfId="0" applyFont="1" applyProtection="1">
      <protection hidden="1"/>
    </xf>
    <xf numFmtId="0" fontId="2" fillId="0" borderId="0" xfId="0" applyFont="1" applyAlignment="1" applyProtection="1">
      <alignment vertical="center"/>
      <protection hidden="1"/>
    </xf>
    <xf numFmtId="0" fontId="5" fillId="0" borderId="5" xfId="0" quotePrefix="1" applyFont="1" applyBorder="1" applyAlignment="1" applyProtection="1">
      <alignment horizontal="center" vertical="center"/>
      <protection hidden="1"/>
    </xf>
    <xf numFmtId="0" fontId="9" fillId="2" borderId="6" xfId="0" applyFont="1" applyFill="1" applyBorder="1" applyAlignment="1" applyProtection="1">
      <alignment horizontal="left" vertical="center" wrapText="1"/>
      <protection locked="0"/>
    </xf>
    <xf numFmtId="172" fontId="9" fillId="0" borderId="0" xfId="0" applyNumberFormat="1" applyFont="1" applyAlignment="1" applyProtection="1">
      <alignment horizontal="center"/>
      <protection hidden="1"/>
    </xf>
    <xf numFmtId="0" fontId="9" fillId="0" borderId="0" xfId="0" applyFont="1" applyAlignment="1" applyProtection="1">
      <alignment horizontal="left"/>
      <protection hidden="1"/>
    </xf>
    <xf numFmtId="0" fontId="22" fillId="0" borderId="0" xfId="0" applyFont="1" applyAlignment="1" applyProtection="1">
      <alignment horizontal="justify" vertical="center"/>
      <protection hidden="1"/>
    </xf>
    <xf numFmtId="0" fontId="9" fillId="0" borderId="6" xfId="0" applyFont="1" applyBorder="1" applyAlignment="1" applyProtection="1">
      <alignment horizontal="left" vertical="center" wrapText="1"/>
      <protection hidden="1"/>
    </xf>
    <xf numFmtId="0" fontId="9" fillId="0" borderId="6" xfId="0" applyFont="1" applyBorder="1" applyAlignment="1" applyProtection="1">
      <alignment horizontal="center" vertical="top"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center" vertical="top" wrapText="1"/>
      <protection hidden="1"/>
    </xf>
    <xf numFmtId="0" fontId="10" fillId="0" borderId="0" xfId="0" applyFont="1" applyAlignment="1" applyProtection="1">
      <alignment horizontal="left"/>
      <protection hidden="1"/>
    </xf>
    <xf numFmtId="0" fontId="9" fillId="0" borderId="0" xfId="0" applyFont="1" applyAlignment="1" applyProtection="1">
      <alignment horizontal="center"/>
      <protection hidden="1"/>
    </xf>
    <xf numFmtId="0" fontId="9" fillId="0" borderId="0" xfId="0" applyFont="1" applyAlignment="1" applyProtection="1">
      <alignment vertical="center" wrapText="1"/>
      <protection hidden="1"/>
    </xf>
    <xf numFmtId="0" fontId="9" fillId="0" borderId="0" xfId="0" applyFont="1" applyAlignment="1" applyProtection="1">
      <alignment horizontal="justify"/>
      <protection hidden="1"/>
    </xf>
    <xf numFmtId="0" fontId="9" fillId="0" borderId="0" xfId="0" applyFont="1" applyAlignment="1" applyProtection="1">
      <alignment vertical="top" wrapText="1"/>
      <protection hidden="1"/>
    </xf>
    <xf numFmtId="0" fontId="9" fillId="2" borderId="6" xfId="0" applyFont="1" applyFill="1" applyBorder="1" applyAlignment="1" applyProtection="1">
      <alignment horizontal="center" vertical="top" wrapText="1"/>
      <protection locked="0"/>
    </xf>
    <xf numFmtId="0" fontId="0" fillId="0" borderId="0" xfId="0" applyAlignment="1" applyProtection="1">
      <alignment horizontal="right" vertical="center"/>
      <protection hidden="1"/>
    </xf>
    <xf numFmtId="0" fontId="0" fillId="2" borderId="0" xfId="0" applyFill="1" applyAlignment="1" applyProtection="1">
      <alignment vertical="center"/>
      <protection locked="0"/>
    </xf>
    <xf numFmtId="0" fontId="25" fillId="0" borderId="0" xfId="52" applyFont="1" applyAlignment="1" applyProtection="1">
      <alignment vertical="center"/>
      <protection hidden="1"/>
    </xf>
    <xf numFmtId="0" fontId="30" fillId="0" borderId="0" xfId="52" applyFont="1" applyAlignment="1" applyProtection="1">
      <alignment vertical="center"/>
      <protection hidden="1"/>
    </xf>
    <xf numFmtId="0" fontId="30" fillId="0" borderId="0" xfId="52" applyFont="1" applyProtection="1">
      <protection hidden="1"/>
    </xf>
    <xf numFmtId="0" fontId="14" fillId="0" borderId="0" xfId="52" applyProtection="1">
      <protection hidden="1"/>
    </xf>
    <xf numFmtId="0" fontId="5" fillId="0" borderId="0" xfId="52" applyFont="1" applyAlignment="1" applyProtection="1">
      <alignment vertical="center"/>
      <protection hidden="1"/>
    </xf>
    <xf numFmtId="0" fontId="5" fillId="0" borderId="4" xfId="52" applyFont="1" applyBorder="1" applyAlignment="1" applyProtection="1">
      <alignment vertical="center"/>
      <protection hidden="1"/>
    </xf>
    <xf numFmtId="0" fontId="14" fillId="0" borderId="0" xfId="52" applyAlignment="1" applyProtection="1">
      <alignment vertical="center"/>
      <protection hidden="1"/>
    </xf>
    <xf numFmtId="0" fontId="33" fillId="0" borderId="0" xfId="52" applyFont="1" applyAlignment="1" applyProtection="1">
      <alignment vertical="center"/>
      <protection hidden="1"/>
    </xf>
    <xf numFmtId="0" fontId="9" fillId="0" borderId="14" xfId="0" applyFont="1" applyBorder="1" applyAlignment="1" applyProtection="1">
      <alignment horizontal="center" vertical="center" wrapText="1"/>
      <protection hidden="1"/>
    </xf>
    <xf numFmtId="0" fontId="34" fillId="0" borderId="0" xfId="52" applyFont="1" applyAlignment="1" applyProtection="1">
      <alignment vertical="center"/>
      <protection hidden="1"/>
    </xf>
    <xf numFmtId="0" fontId="35" fillId="0" borderId="0" xfId="52" applyFont="1"/>
    <xf numFmtId="0" fontId="34" fillId="0" borderId="0" xfId="52" applyFont="1" applyProtection="1">
      <protection hidden="1"/>
    </xf>
    <xf numFmtId="0" fontId="35" fillId="0" borderId="0" xfId="52" applyFont="1" applyProtection="1">
      <protection hidden="1"/>
    </xf>
    <xf numFmtId="0" fontId="9" fillId="0" borderId="15" xfId="0" applyFont="1" applyBorder="1" applyAlignment="1" applyProtection="1">
      <alignment horizontal="center" vertical="center" wrapText="1"/>
      <protection hidden="1"/>
    </xf>
    <xf numFmtId="0" fontId="9" fillId="0" borderId="16" xfId="0" applyFont="1" applyBorder="1" applyAlignment="1" applyProtection="1">
      <alignment vertical="center" wrapText="1"/>
      <protection hidden="1"/>
    </xf>
    <xf numFmtId="0" fontId="9" fillId="0" borderId="7" xfId="0" applyFont="1" applyBorder="1" applyAlignment="1" applyProtection="1">
      <alignment horizontal="center" vertical="top" wrapText="1"/>
      <protection hidden="1"/>
    </xf>
    <xf numFmtId="0" fontId="9" fillId="0" borderId="17" xfId="0" applyFont="1" applyBorder="1" applyAlignment="1" applyProtection="1">
      <alignment horizontal="center" vertical="top" wrapText="1"/>
      <protection hidden="1"/>
    </xf>
    <xf numFmtId="0" fontId="9" fillId="0" borderId="18" xfId="0" applyFont="1" applyBorder="1" applyAlignment="1" applyProtection="1">
      <alignment horizontal="center" vertical="top" wrapText="1"/>
      <protection hidden="1"/>
    </xf>
    <xf numFmtId="0" fontId="10" fillId="0" borderId="0" xfId="53" applyFont="1" applyAlignment="1" applyProtection="1">
      <alignment vertical="top"/>
      <protection hidden="1"/>
    </xf>
    <xf numFmtId="0" fontId="5" fillId="0" borderId="0" xfId="0" applyFont="1" applyAlignment="1" applyProtection="1">
      <alignment horizontal="center" vertical="center"/>
      <protection hidden="1"/>
    </xf>
    <xf numFmtId="0" fontId="9" fillId="2" borderId="6" xfId="0" applyFont="1" applyFill="1" applyBorder="1" applyAlignment="1" applyProtection="1">
      <alignment horizontal="left" vertical="center"/>
      <protection locked="0"/>
    </xf>
    <xf numFmtId="0" fontId="10" fillId="0" borderId="0" xfId="53" applyFont="1" applyAlignment="1" applyProtection="1">
      <alignment horizontal="left" vertical="center"/>
      <protection hidden="1"/>
    </xf>
    <xf numFmtId="0" fontId="9" fillId="0" borderId="19" xfId="0" applyFont="1" applyBorder="1" applyAlignment="1" applyProtection="1">
      <alignment horizontal="left" vertical="center"/>
      <protection hidden="1"/>
    </xf>
    <xf numFmtId="0" fontId="9" fillId="0" borderId="0" xfId="47" applyAlignment="1" applyProtection="1">
      <alignment horizontal="left" vertical="center" indent="1"/>
      <protection hidden="1"/>
    </xf>
    <xf numFmtId="0" fontId="8" fillId="0" borderId="0" xfId="0" applyFont="1" applyAlignment="1" applyProtection="1">
      <alignment vertical="center"/>
      <protection hidden="1"/>
    </xf>
    <xf numFmtId="0" fontId="5" fillId="0" borderId="20"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173" fontId="27" fillId="0" borderId="0" xfId="0" applyNumberFormat="1" applyFont="1" applyAlignment="1" applyProtection="1">
      <alignment vertical="center"/>
      <protection hidden="1"/>
    </xf>
    <xf numFmtId="0" fontId="40" fillId="0" borderId="0" xfId="0" applyFont="1" applyAlignment="1" applyProtection="1">
      <alignment vertical="center"/>
      <protection hidden="1"/>
    </xf>
    <xf numFmtId="0" fontId="40" fillId="0" borderId="0" xfId="0" applyFont="1" applyAlignment="1" applyProtection="1">
      <alignment horizontal="center"/>
      <protection hidden="1"/>
    </xf>
    <xf numFmtId="0" fontId="40" fillId="0" borderId="0" xfId="0" applyFont="1" applyAlignment="1" applyProtection="1">
      <alignment horizontal="center" vertical="center"/>
      <protection hidden="1"/>
    </xf>
    <xf numFmtId="0" fontId="40" fillId="0" borderId="0" xfId="0" applyFont="1" applyProtection="1">
      <protection hidden="1"/>
    </xf>
    <xf numFmtId="0" fontId="43" fillId="0" borderId="0" xfId="0" applyFont="1" applyAlignment="1" applyProtection="1">
      <alignment vertical="center"/>
      <protection hidden="1"/>
    </xf>
    <xf numFmtId="0" fontId="44" fillId="0" borderId="0" xfId="0" applyFont="1" applyAlignment="1" applyProtection="1">
      <alignment vertical="center"/>
      <protection hidden="1"/>
    </xf>
    <xf numFmtId="0" fontId="37" fillId="0" borderId="0" xfId="47" applyFont="1" applyAlignment="1" applyProtection="1">
      <alignment horizontal="left" vertical="center" indent="1"/>
      <protection hidden="1"/>
    </xf>
    <xf numFmtId="0" fontId="39"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42" fillId="0" borderId="0" xfId="53" applyFont="1" applyAlignment="1" applyProtection="1">
      <alignment vertical="center"/>
      <protection hidden="1"/>
    </xf>
    <xf numFmtId="0" fontId="41" fillId="0" borderId="0" xfId="0" applyFont="1" applyAlignment="1" applyProtection="1">
      <alignment horizontal="center" vertical="center"/>
      <protection hidden="1"/>
    </xf>
    <xf numFmtId="0" fontId="5" fillId="0" borderId="0" xfId="0" applyFont="1" applyProtection="1">
      <protection hidden="1"/>
    </xf>
    <xf numFmtId="0" fontId="0" fillId="0" borderId="0" xfId="0" applyAlignment="1" applyProtection="1">
      <alignment horizontal="justify"/>
      <protection hidden="1"/>
    </xf>
    <xf numFmtId="0" fontId="7" fillId="2" borderId="6" xfId="0" applyFont="1" applyFill="1" applyBorder="1" applyAlignment="1" applyProtection="1">
      <alignment horizontal="center" vertical="center"/>
      <protection locked="0"/>
    </xf>
    <xf numFmtId="0" fontId="9" fillId="0" borderId="24" xfId="0" applyFont="1" applyBorder="1" applyAlignment="1" applyProtection="1">
      <alignment vertical="center"/>
      <protection hidden="1"/>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9" fillId="0" borderId="6" xfId="0" applyFont="1" applyBorder="1" applyAlignment="1" applyProtection="1">
      <alignment vertical="center" wrapText="1"/>
      <protection hidden="1"/>
    </xf>
    <xf numFmtId="0" fontId="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5" fillId="2" borderId="6" xfId="0" applyFont="1" applyFill="1" applyBorder="1" applyAlignment="1" applyProtection="1">
      <alignment horizontal="right" vertical="center" wrapText="1"/>
      <protection locked="0"/>
    </xf>
    <xf numFmtId="0" fontId="14" fillId="0" borderId="0" xfId="51" applyAlignment="1" applyProtection="1">
      <alignment vertical="center"/>
      <protection hidden="1"/>
    </xf>
    <xf numFmtId="0" fontId="14" fillId="0" borderId="0" xfId="51" applyProtection="1">
      <protection hidden="1"/>
    </xf>
    <xf numFmtId="0" fontId="9" fillId="0" borderId="0" xfId="0" applyFont="1" applyAlignment="1" applyProtection="1">
      <alignment horizontal="right" vertical="top"/>
      <protection hidden="1"/>
    </xf>
    <xf numFmtId="0" fontId="48" fillId="0" borderId="0" xfId="0" applyFont="1" applyAlignment="1" applyProtection="1">
      <alignment vertical="center"/>
      <protection hidden="1"/>
    </xf>
    <xf numFmtId="0" fontId="9" fillId="0" borderId="0" xfId="0" applyFont="1" applyAlignment="1" applyProtection="1">
      <alignment horizontal="justify" vertical="center" wrapText="1"/>
      <protection hidden="1"/>
    </xf>
    <xf numFmtId="0" fontId="36" fillId="0" borderId="0" xfId="0" applyFont="1" applyAlignment="1" applyProtection="1">
      <alignment horizontal="left" vertical="center"/>
      <protection hidden="1"/>
    </xf>
    <xf numFmtId="173" fontId="10" fillId="0" borderId="0" xfId="0" applyNumberFormat="1" applyFont="1" applyAlignment="1">
      <alignment horizontal="left" vertical="center" indent="1"/>
    </xf>
    <xf numFmtId="173" fontId="10" fillId="0" borderId="0" xfId="0" applyNumberFormat="1" applyFont="1" applyAlignment="1" applyProtection="1">
      <alignment horizontal="left" vertical="center"/>
      <protection hidden="1"/>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hidden="1"/>
    </xf>
    <xf numFmtId="0" fontId="9" fillId="0" borderId="6" xfId="0" applyFont="1" applyBorder="1" applyAlignment="1" applyProtection="1">
      <alignment horizontal="left" vertical="top" wrapText="1" indent="2"/>
      <protection hidden="1"/>
    </xf>
    <xf numFmtId="0" fontId="9" fillId="0" borderId="8" xfId="0" applyFont="1" applyBorder="1" applyAlignment="1" applyProtection="1">
      <alignment horizontal="left" vertical="center" wrapText="1" indent="2"/>
      <protection hidden="1"/>
    </xf>
    <xf numFmtId="0" fontId="9" fillId="0" borderId="15" xfId="0" applyFont="1" applyBorder="1" applyAlignment="1" applyProtection="1">
      <alignment horizontal="left" vertical="center" wrapText="1" indent="2"/>
      <protection hidden="1"/>
    </xf>
    <xf numFmtId="1" fontId="27" fillId="0" borderId="0" xfId="0" applyNumberFormat="1" applyFont="1" applyAlignment="1" applyProtection="1">
      <alignment horizontal="center" vertical="center"/>
      <protection hidden="1"/>
    </xf>
    <xf numFmtId="0" fontId="9" fillId="0" borderId="25" xfId="0" applyFont="1" applyBorder="1" applyAlignment="1" applyProtection="1">
      <alignment horizontal="center" vertical="top" wrapText="1"/>
      <protection hidden="1"/>
    </xf>
    <xf numFmtId="0" fontId="45" fillId="0" borderId="0" xfId="0" applyFont="1" applyAlignment="1" applyProtection="1">
      <alignment horizontal="justify" vertical="center"/>
      <protection hidden="1"/>
    </xf>
    <xf numFmtId="0" fontId="45" fillId="0" borderId="0" xfId="0" applyFont="1" applyAlignment="1" applyProtection="1">
      <alignment horizontal="center" vertical="center"/>
      <protection hidden="1"/>
    </xf>
    <xf numFmtId="0" fontId="5" fillId="0" borderId="0" xfId="0" applyFont="1" applyAlignment="1" applyProtection="1">
      <alignment horizontal="justify" vertical="center"/>
      <protection hidden="1"/>
    </xf>
    <xf numFmtId="0" fontId="24" fillId="0" borderId="0" xfId="52" applyFont="1" applyAlignment="1" applyProtection="1">
      <alignment vertical="center"/>
      <protection hidden="1"/>
    </xf>
    <xf numFmtId="0" fontId="25" fillId="0" borderId="4" xfId="52" applyFont="1" applyBorder="1" applyAlignment="1" applyProtection="1">
      <alignment vertical="center"/>
      <protection hidden="1"/>
    </xf>
    <xf numFmtId="0" fontId="49" fillId="0" borderId="0" xfId="0" applyFont="1" applyAlignment="1" applyProtection="1">
      <alignment horizontal="right" vertical="center" wrapText="1"/>
      <protection hidden="1"/>
    </xf>
    <xf numFmtId="0" fontId="10"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top" wrapText="1"/>
      <protection hidden="1"/>
    </xf>
    <xf numFmtId="0" fontId="9" fillId="0" borderId="24" xfId="0" applyFont="1" applyBorder="1" applyAlignment="1" applyProtection="1">
      <alignment vertical="top" wrapText="1"/>
      <protection hidden="1"/>
    </xf>
    <xf numFmtId="0" fontId="45" fillId="0" borderId="0" xfId="0" applyFont="1" applyAlignment="1" applyProtection="1">
      <alignment vertical="center"/>
      <protection hidden="1"/>
    </xf>
    <xf numFmtId="0" fontId="45" fillId="0" borderId="0" xfId="0" applyFont="1" applyAlignment="1" applyProtection="1">
      <alignment vertical="center"/>
      <protection locked="0"/>
    </xf>
    <xf numFmtId="0" fontId="25" fillId="0" borderId="0" xfId="0" applyFont="1" applyAlignment="1" applyProtection="1">
      <alignment vertical="center"/>
      <protection locked="0"/>
    </xf>
    <xf numFmtId="0" fontId="45" fillId="0" borderId="0" xfId="0" applyFont="1" applyAlignment="1" applyProtection="1">
      <alignment vertical="center" wrapText="1"/>
      <protection hidden="1"/>
    </xf>
    <xf numFmtId="14" fontId="7" fillId="0" borderId="0" xfId="0" applyNumberFormat="1" applyFont="1" applyAlignment="1" applyProtection="1">
      <alignment vertical="center" wrapText="1"/>
      <protection hidden="1"/>
    </xf>
    <xf numFmtId="0" fontId="7" fillId="0" borderId="0" xfId="0" applyFont="1" applyAlignment="1" applyProtection="1">
      <alignment vertical="top" wrapText="1"/>
      <protection hidden="1"/>
    </xf>
    <xf numFmtId="0" fontId="50" fillId="0" borderId="0" xfId="0" applyFont="1" applyProtection="1">
      <protection hidden="1"/>
    </xf>
    <xf numFmtId="0" fontId="25" fillId="0" borderId="0" xfId="0" applyFont="1" applyProtection="1">
      <protection hidden="1"/>
    </xf>
    <xf numFmtId="0" fontId="8"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46" fillId="0" borderId="0" xfId="0" applyFont="1" applyAlignment="1" applyProtection="1">
      <alignment horizontal="left" vertical="top" wrapText="1"/>
      <protection hidden="1"/>
    </xf>
    <xf numFmtId="0" fontId="51" fillId="0" borderId="0" xfId="0" applyFont="1" applyAlignment="1">
      <alignment horizontal="left"/>
    </xf>
    <xf numFmtId="0" fontId="9" fillId="0" borderId="14" xfId="0" applyFont="1" applyBorder="1" applyAlignment="1" applyProtection="1">
      <alignment horizontal="left" vertical="center" wrapText="1" indent="2"/>
      <protection hidden="1"/>
    </xf>
    <xf numFmtId="0" fontId="50" fillId="0" borderId="0" xfId="0" applyFont="1" applyProtection="1">
      <protection locked="0"/>
    </xf>
    <xf numFmtId="0" fontId="14" fillId="0" borderId="0" xfId="51" applyAlignment="1" applyProtection="1">
      <alignment horizontal="left" vertical="center"/>
      <protection hidden="1"/>
    </xf>
    <xf numFmtId="0" fontId="14" fillId="0" borderId="0" xfId="51" applyAlignment="1" applyProtection="1">
      <alignment horizontal="center" vertical="center"/>
      <protection hidden="1"/>
    </xf>
    <xf numFmtId="0" fontId="14" fillId="0" borderId="0" xfId="51" applyAlignment="1" applyProtection="1">
      <alignment horizontal="left"/>
      <protection hidden="1"/>
    </xf>
    <xf numFmtId="0" fontId="14" fillId="0" borderId="0" xfId="51" applyAlignment="1" applyProtection="1">
      <alignment horizontal="center"/>
      <protection hidden="1"/>
    </xf>
    <xf numFmtId="0" fontId="14" fillId="0" borderId="0" xfId="54" applyAlignment="1" applyProtection="1">
      <alignment horizontal="center"/>
      <protection hidden="1"/>
    </xf>
    <xf numFmtId="0" fontId="14" fillId="0" borderId="0" xfId="54" applyProtection="1">
      <protection hidden="1"/>
    </xf>
    <xf numFmtId="0" fontId="9" fillId="0" borderId="0" xfId="0" applyFont="1" applyAlignment="1" applyProtection="1">
      <alignment vertical="center" wrapText="1"/>
      <protection locked="0" hidden="1"/>
    </xf>
    <xf numFmtId="0" fontId="52" fillId="0" borderId="0" xfId="0" applyFont="1" applyAlignment="1" applyProtection="1">
      <alignment vertical="center"/>
      <protection hidden="1"/>
    </xf>
    <xf numFmtId="0" fontId="52" fillId="0" borderId="0" xfId="0" applyFont="1" applyProtection="1">
      <protection hidden="1"/>
    </xf>
    <xf numFmtId="0" fontId="53" fillId="0" borderId="0" xfId="0" applyFont="1" applyAlignment="1" applyProtection="1">
      <alignment vertical="center"/>
      <protection hidden="1"/>
    </xf>
    <xf numFmtId="0" fontId="54" fillId="0" borderId="0" xfId="0" applyFont="1" applyAlignment="1" applyProtection="1">
      <alignment vertical="center"/>
      <protection hidden="1"/>
    </xf>
    <xf numFmtId="0" fontId="55" fillId="0" borderId="0" xfId="47" applyFont="1" applyAlignment="1" applyProtection="1">
      <alignment vertical="center"/>
      <protection hidden="1"/>
    </xf>
    <xf numFmtId="0" fontId="55" fillId="0" borderId="0" xfId="53" applyFont="1" applyAlignment="1" applyProtection="1">
      <alignment vertical="center"/>
      <protection hidden="1"/>
    </xf>
    <xf numFmtId="0" fontId="52" fillId="0" borderId="0" xfId="0" applyFont="1" applyAlignment="1" applyProtection="1">
      <alignment horizontal="justify" vertical="center"/>
      <protection hidden="1"/>
    </xf>
    <xf numFmtId="0" fontId="55" fillId="0" borderId="0" xfId="47" applyFont="1" applyAlignment="1" applyProtection="1">
      <alignment horizontal="justify" vertical="center"/>
      <protection hidden="1"/>
    </xf>
    <xf numFmtId="0" fontId="55" fillId="0" borderId="0" xfId="53" applyFont="1" applyAlignment="1" applyProtection="1">
      <alignment horizontal="justify" vertical="center"/>
      <protection hidden="1"/>
    </xf>
    <xf numFmtId="0" fontId="52" fillId="0" borderId="0" xfId="0" applyFont="1" applyAlignment="1" applyProtection="1">
      <alignment horizontal="justify"/>
      <protection hidden="1"/>
    </xf>
    <xf numFmtId="0" fontId="25" fillId="0" borderId="0" xfId="0" applyFont="1" applyAlignment="1" applyProtection="1">
      <alignment horizontal="center"/>
      <protection hidden="1"/>
    </xf>
    <xf numFmtId="0" fontId="25" fillId="0" borderId="0" xfId="0" applyFont="1" applyAlignment="1" applyProtection="1">
      <alignment horizontal="center" vertical="center"/>
      <protection hidden="1"/>
    </xf>
    <xf numFmtId="0" fontId="25" fillId="0" borderId="0" xfId="46" applyFont="1" applyAlignment="1" applyProtection="1">
      <alignment horizontal="center" vertical="center"/>
      <protection hidden="1"/>
    </xf>
    <xf numFmtId="0" fontId="25" fillId="0" borderId="0" xfId="46" applyFont="1" applyProtection="1">
      <protection hidden="1"/>
    </xf>
    <xf numFmtId="0" fontId="7" fillId="0" borderId="0" xfId="47" applyFont="1" applyAlignment="1" applyProtection="1">
      <alignment vertical="center"/>
      <protection hidden="1"/>
    </xf>
    <xf numFmtId="0" fontId="7" fillId="0" borderId="0" xfId="53" applyFont="1" applyAlignment="1" applyProtection="1">
      <alignment vertical="center"/>
      <protection hidden="1"/>
    </xf>
    <xf numFmtId="0" fontId="25" fillId="0" borderId="0" xfId="46" applyFont="1" applyAlignment="1" applyProtection="1">
      <alignment horizontal="center"/>
      <protection hidden="1"/>
    </xf>
    <xf numFmtId="0" fontId="7" fillId="0" borderId="0" xfId="0" applyFont="1" applyAlignment="1" applyProtection="1">
      <alignment vertical="center" wrapText="1"/>
      <protection hidden="1"/>
    </xf>
    <xf numFmtId="0" fontId="56" fillId="0" borderId="0" xfId="0" applyFont="1" applyAlignment="1" applyProtection="1">
      <alignment horizontal="center" vertical="center"/>
      <protection hidden="1"/>
    </xf>
    <xf numFmtId="0" fontId="25" fillId="0" borderId="0" xfId="46" applyFont="1" applyAlignment="1" applyProtection="1">
      <alignment vertical="center"/>
      <protection hidden="1"/>
    </xf>
    <xf numFmtId="0" fontId="58" fillId="0" borderId="0" xfId="0" applyFont="1"/>
    <xf numFmtId="0" fontId="5" fillId="0" borderId="0" xfId="0" applyFont="1" applyAlignment="1" applyProtection="1">
      <alignment horizontal="justify" vertical="top" wrapText="1"/>
      <protection hidden="1"/>
    </xf>
    <xf numFmtId="0" fontId="5" fillId="0" borderId="0" xfId="0" applyFont="1" applyAlignment="1" applyProtection="1">
      <alignment horizontal="justify" vertical="top"/>
      <protection hidden="1"/>
    </xf>
    <xf numFmtId="0" fontId="25" fillId="0" borderId="0" xfId="0" applyFont="1"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horizontal="right" vertical="top"/>
      <protection hidden="1"/>
    </xf>
    <xf numFmtId="0" fontId="51" fillId="0" borderId="0" xfId="0" applyFont="1" applyProtection="1">
      <protection hidden="1"/>
    </xf>
    <xf numFmtId="0" fontId="5" fillId="0" borderId="0" xfId="0" applyFont="1" applyAlignment="1" applyProtection="1">
      <alignment horizontal="justify"/>
      <protection hidden="1"/>
    </xf>
    <xf numFmtId="0" fontId="8" fillId="0" borderId="0" xfId="0" applyFont="1" applyAlignment="1" applyProtection="1">
      <alignment horizontal="justify"/>
      <protection hidden="1"/>
    </xf>
    <xf numFmtId="0" fontId="5" fillId="0" borderId="0" xfId="0" quotePrefix="1" applyFont="1" applyAlignment="1" applyProtection="1">
      <alignment vertical="top"/>
      <protection hidden="1"/>
    </xf>
    <xf numFmtId="0" fontId="5" fillId="0" borderId="0" xfId="0" applyFont="1" applyAlignment="1" applyProtection="1">
      <alignment horizontal="left"/>
      <protection hidden="1"/>
    </xf>
    <xf numFmtId="0" fontId="5" fillId="0" borderId="0" xfId="0" applyFont="1" applyAlignment="1" applyProtection="1">
      <alignment vertical="top" wrapText="1"/>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vertical="top" wrapText="1"/>
      <protection hidden="1"/>
    </xf>
    <xf numFmtId="15" fontId="5" fillId="0" borderId="0" xfId="0" applyNumberFormat="1" applyFont="1" applyAlignment="1" applyProtection="1">
      <alignment vertical="top"/>
      <protection hidden="1"/>
    </xf>
    <xf numFmtId="0" fontId="5" fillId="0" borderId="4" xfId="0" applyFont="1" applyBorder="1" applyProtection="1">
      <protection hidden="1"/>
    </xf>
    <xf numFmtId="0" fontId="10" fillId="0" borderId="0" xfId="0" applyFont="1" applyAlignment="1" applyProtection="1">
      <alignment horizontal="left" vertical="center" wrapText="1" indent="1"/>
      <protection hidden="1"/>
    </xf>
    <xf numFmtId="0" fontId="9" fillId="0" borderId="0" xfId="53" applyAlignment="1" applyProtection="1">
      <alignment horizontal="left" vertical="center" wrapText="1"/>
      <protection hidden="1"/>
    </xf>
    <xf numFmtId="0" fontId="5" fillId="2" borderId="2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173" fontId="10" fillId="0" borderId="0" xfId="0" applyNumberFormat="1" applyFont="1" applyAlignment="1" applyProtection="1">
      <alignment horizontal="left" vertical="center" wrapText="1" indent="1"/>
      <protection hidden="1"/>
    </xf>
    <xf numFmtId="0" fontId="10" fillId="0" borderId="0" xfId="0" applyFont="1" applyAlignment="1">
      <alignment horizontal="left" vertical="center" wrapText="1" indent="1"/>
    </xf>
    <xf numFmtId="0" fontId="10" fillId="0" borderId="0" xfId="0" applyFont="1" applyAlignment="1" applyProtection="1">
      <alignment horizontal="left" vertical="center" wrapText="1"/>
      <protection hidden="1"/>
    </xf>
    <xf numFmtId="0" fontId="9" fillId="2" borderId="25" xfId="0" applyFont="1" applyFill="1" applyBorder="1" applyAlignment="1" applyProtection="1">
      <alignment horizontal="left" vertical="center" wrapText="1"/>
      <protection locked="0"/>
    </xf>
    <xf numFmtId="0" fontId="9" fillId="2" borderId="0" xfId="0" applyFont="1" applyFill="1" applyAlignment="1" applyProtection="1">
      <alignment vertical="center" wrapText="1"/>
      <protection locked="0"/>
    </xf>
    <xf numFmtId="0" fontId="9" fillId="2" borderId="6" xfId="0" applyFont="1" applyFill="1" applyBorder="1" applyAlignment="1" applyProtection="1">
      <alignment horizontal="left" vertical="top" wrapText="1"/>
      <protection locked="0"/>
    </xf>
    <xf numFmtId="0" fontId="9" fillId="2" borderId="6"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left" vertical="top" wrapText="1"/>
      <protection locked="0" hidden="1"/>
    </xf>
    <xf numFmtId="0" fontId="73" fillId="0" borderId="0" xfId="0" applyFont="1" applyAlignment="1" applyProtection="1">
      <alignment vertical="center" wrapText="1"/>
      <protection hidden="1"/>
    </xf>
    <xf numFmtId="0" fontId="74" fillId="0" borderId="0" xfId="0" applyFont="1" applyAlignment="1" applyProtection="1">
      <alignment vertical="center" wrapText="1"/>
      <protection hidden="1"/>
    </xf>
    <xf numFmtId="0" fontId="25" fillId="0" borderId="0" xfId="0" applyFont="1" applyAlignment="1" applyProtection="1">
      <alignment horizontal="left" vertical="center"/>
      <protection hidden="1"/>
    </xf>
    <xf numFmtId="0" fontId="75" fillId="0" borderId="0" xfId="0" applyFont="1" applyAlignment="1" applyProtection="1">
      <alignment horizontal="justify" vertical="top"/>
      <protection hidden="1"/>
    </xf>
    <xf numFmtId="0" fontId="61" fillId="0" borderId="0" xfId="52" applyFont="1" applyProtection="1">
      <protection hidden="1"/>
    </xf>
    <xf numFmtId="0" fontId="62" fillId="0" borderId="5" xfId="52" applyFont="1" applyBorder="1" applyAlignment="1" applyProtection="1">
      <alignment horizontal="center" vertical="center"/>
      <protection hidden="1"/>
    </xf>
    <xf numFmtId="0" fontId="62" fillId="0" borderId="5" xfId="52" applyFont="1" applyBorder="1" applyAlignment="1" applyProtection="1">
      <alignment horizontal="center" vertical="top"/>
      <protection hidden="1"/>
    </xf>
    <xf numFmtId="0" fontId="62" fillId="0" borderId="19" xfId="52" applyFont="1" applyBorder="1" applyAlignment="1" applyProtection="1">
      <alignment horizontal="center" vertical="top"/>
      <protection hidden="1"/>
    </xf>
    <xf numFmtId="0" fontId="76" fillId="8" borderId="26" xfId="52" applyFont="1" applyFill="1" applyBorder="1" applyAlignment="1" applyProtection="1">
      <alignment horizontal="center" vertical="top"/>
      <protection hidden="1"/>
    </xf>
    <xf numFmtId="0" fontId="9" fillId="0" borderId="0" xfId="52" applyFont="1" applyAlignment="1" applyProtection="1">
      <alignment vertical="center"/>
      <protection hidden="1"/>
    </xf>
    <xf numFmtId="0" fontId="5" fillId="0" borderId="27" xfId="33" quotePrefix="1" applyFont="1" applyBorder="1" applyAlignment="1" applyProtection="1">
      <alignment horizontal="center" vertical="top"/>
      <protection hidden="1"/>
    </xf>
    <xf numFmtId="0" fontId="5" fillId="0" borderId="28" xfId="33" quotePrefix="1" applyFont="1" applyBorder="1" applyAlignment="1" applyProtection="1">
      <alignment horizontal="center" vertical="top"/>
      <protection hidden="1"/>
    </xf>
    <xf numFmtId="0" fontId="5" fillId="0" borderId="0" xfId="33" applyFont="1" applyProtection="1">
      <protection hidden="1"/>
    </xf>
    <xf numFmtId="0" fontId="2" fillId="0" borderId="0" xfId="33" applyFont="1" applyProtection="1">
      <protection hidden="1"/>
    </xf>
    <xf numFmtId="0" fontId="9" fillId="0" borderId="26" xfId="0" applyFont="1" applyBorder="1" applyAlignment="1" applyProtection="1">
      <alignment vertical="top" wrapText="1"/>
      <protection hidden="1"/>
    </xf>
    <xf numFmtId="0" fontId="9" fillId="0" borderId="3" xfId="0" applyFont="1" applyBorder="1" applyAlignment="1" applyProtection="1">
      <alignment vertical="top" wrapText="1"/>
      <protection hidden="1"/>
    </xf>
    <xf numFmtId="0" fontId="9" fillId="0" borderId="11" xfId="0" applyFont="1" applyBorder="1" applyAlignment="1" applyProtection="1">
      <alignment vertical="top" wrapText="1"/>
      <protection hidden="1"/>
    </xf>
    <xf numFmtId="0" fontId="9" fillId="0" borderId="9" xfId="0" applyFont="1" applyBorder="1" applyAlignment="1" applyProtection="1">
      <alignment vertical="center"/>
      <protection hidden="1"/>
    </xf>
    <xf numFmtId="0" fontId="77" fillId="0" borderId="0" xfId="0" applyFont="1" applyAlignment="1" applyProtection="1">
      <alignment vertical="center"/>
      <protection hidden="1"/>
    </xf>
    <xf numFmtId="0" fontId="10" fillId="0" borderId="4" xfId="37" applyFont="1" applyBorder="1" applyAlignment="1" applyProtection="1">
      <alignment vertical="center"/>
      <protection hidden="1"/>
    </xf>
    <xf numFmtId="0" fontId="9" fillId="0" borderId="4" xfId="37" applyFont="1" applyBorder="1" applyAlignment="1" applyProtection="1">
      <alignment vertical="center"/>
      <protection hidden="1"/>
    </xf>
    <xf numFmtId="0" fontId="10" fillId="0" borderId="4" xfId="37" applyFont="1" applyBorder="1" applyAlignment="1" applyProtection="1">
      <alignment horizontal="right"/>
      <protection hidden="1"/>
    </xf>
    <xf numFmtId="0" fontId="2" fillId="0" borderId="0" xfId="37" applyAlignment="1" applyProtection="1">
      <alignment vertical="center"/>
      <protection hidden="1"/>
    </xf>
    <xf numFmtId="0" fontId="2" fillId="0" borderId="0" xfId="37" applyProtection="1">
      <protection hidden="1"/>
    </xf>
    <xf numFmtId="0" fontId="9" fillId="0" borderId="0" xfId="37" applyFont="1" applyAlignment="1" applyProtection="1">
      <alignment vertical="center"/>
      <protection hidden="1"/>
    </xf>
    <xf numFmtId="0" fontId="40" fillId="0" borderId="0" xfId="37" applyFont="1" applyAlignment="1" applyProtection="1">
      <alignment horizontal="center"/>
      <protection hidden="1"/>
    </xf>
    <xf numFmtId="0" fontId="3" fillId="0" borderId="0" xfId="37" applyFont="1" applyAlignment="1" applyProtection="1">
      <alignment vertical="center"/>
      <protection hidden="1"/>
    </xf>
    <xf numFmtId="0" fontId="12" fillId="0" borderId="0" xfId="37" applyFont="1" applyAlignment="1" applyProtection="1">
      <alignment vertical="center"/>
      <protection hidden="1"/>
    </xf>
    <xf numFmtId="0" fontId="10" fillId="0" borderId="0" xfId="37" applyFont="1" applyAlignment="1" applyProtection="1">
      <alignment horizontal="center" vertical="center"/>
      <protection hidden="1"/>
    </xf>
    <xf numFmtId="0" fontId="4" fillId="0" borderId="0" xfId="37" applyFont="1" applyAlignment="1" applyProtection="1">
      <alignment vertical="center"/>
      <protection hidden="1"/>
    </xf>
    <xf numFmtId="0" fontId="9" fillId="0" borderId="0" xfId="37" applyFont="1" applyAlignment="1" applyProtection="1">
      <alignment horizontal="justify" vertical="center"/>
      <protection hidden="1"/>
    </xf>
    <xf numFmtId="0" fontId="10" fillId="0" borderId="0" xfId="37" applyFont="1" applyAlignment="1" applyProtection="1">
      <alignment vertical="center"/>
      <protection hidden="1"/>
    </xf>
    <xf numFmtId="0" fontId="2" fillId="0" borderId="0" xfId="37" applyAlignment="1" applyProtection="1">
      <alignment horizontal="center" vertical="center"/>
      <protection hidden="1"/>
    </xf>
    <xf numFmtId="0" fontId="5" fillId="0" borderId="0" xfId="37" applyFont="1" applyAlignment="1" applyProtection="1">
      <alignment vertical="center"/>
      <protection hidden="1"/>
    </xf>
    <xf numFmtId="0" fontId="9" fillId="0" borderId="6" xfId="37" applyFont="1" applyBorder="1" applyAlignment="1" applyProtection="1">
      <alignment horizontal="center" vertical="center" wrapText="1"/>
      <protection hidden="1"/>
    </xf>
    <xf numFmtId="0" fontId="9" fillId="0" borderId="6" xfId="37" applyFont="1" applyBorder="1" applyAlignment="1" applyProtection="1">
      <alignment vertical="center" wrapText="1"/>
      <protection hidden="1"/>
    </xf>
    <xf numFmtId="0" fontId="9" fillId="9" borderId="6" xfId="37" applyFont="1" applyFill="1" applyBorder="1" applyAlignment="1" applyProtection="1">
      <alignment horizontal="center" vertical="top" wrapText="1"/>
      <protection locked="0"/>
    </xf>
    <xf numFmtId="0" fontId="9" fillId="2" borderId="6" xfId="37" applyFont="1" applyFill="1" applyBorder="1" applyAlignment="1" applyProtection="1">
      <alignment vertical="top" wrapText="1"/>
      <protection locked="0"/>
    </xf>
    <xf numFmtId="0" fontId="9" fillId="2" borderId="6" xfId="37" applyFont="1" applyFill="1" applyBorder="1" applyAlignment="1" applyProtection="1">
      <alignment horizontal="left" vertical="top" wrapText="1"/>
      <protection locked="0"/>
    </xf>
    <xf numFmtId="0" fontId="9" fillId="0" borderId="0" xfId="37" applyFont="1" applyAlignment="1">
      <alignment horizontal="center" vertical="top" wrapText="1"/>
    </xf>
    <xf numFmtId="0" fontId="9" fillId="0" borderId="0" xfId="37" applyFont="1" applyAlignment="1">
      <alignment vertical="top" wrapText="1"/>
    </xf>
    <xf numFmtId="0" fontId="9" fillId="0" borderId="0" xfId="37" applyFont="1" applyAlignment="1">
      <alignment horizontal="left" vertical="top" wrapText="1"/>
    </xf>
    <xf numFmtId="0" fontId="9" fillId="0" borderId="0" xfId="37" applyFont="1" applyAlignment="1" applyProtection="1">
      <alignment horizontal="center" vertical="top" wrapText="1"/>
      <protection locked="0"/>
    </xf>
    <xf numFmtId="0" fontId="9" fillId="0" borderId="0" xfId="37" applyFont="1" applyAlignment="1" applyProtection="1">
      <alignment vertical="top" wrapText="1"/>
      <protection locked="0"/>
    </xf>
    <xf numFmtId="0" fontId="9" fillId="0" borderId="0" xfId="37" applyFont="1" applyAlignment="1" applyProtection="1">
      <alignment horizontal="left" vertical="top" wrapText="1"/>
      <protection locked="0"/>
    </xf>
    <xf numFmtId="0" fontId="10" fillId="0" borderId="0" xfId="37" applyFont="1" applyAlignment="1" applyProtection="1">
      <alignment horizontal="right" vertical="center" indent="1"/>
      <protection hidden="1"/>
    </xf>
    <xf numFmtId="0" fontId="10" fillId="0" borderId="0" xfId="37" applyFont="1" applyAlignment="1" applyProtection="1">
      <alignment horizontal="left" vertical="center"/>
      <protection hidden="1"/>
    </xf>
    <xf numFmtId="173" fontId="10" fillId="0" borderId="0" xfId="37" applyNumberFormat="1" applyFont="1" applyAlignment="1" applyProtection="1">
      <alignment horizontal="left" vertical="center" indent="1"/>
      <protection hidden="1"/>
    </xf>
    <xf numFmtId="0" fontId="10" fillId="0" borderId="0" xfId="37" applyFont="1" applyAlignment="1" applyProtection="1">
      <alignment horizontal="left" vertical="center" wrapText="1" indent="1"/>
      <protection hidden="1"/>
    </xf>
    <xf numFmtId="0" fontId="9" fillId="0" borderId="0" xfId="37" applyFont="1" applyAlignment="1" applyProtection="1">
      <alignment horizontal="left" vertical="center" indent="1"/>
      <protection hidden="1"/>
    </xf>
    <xf numFmtId="0" fontId="9" fillId="0" borderId="6" xfId="37" applyFont="1" applyBorder="1" applyAlignment="1" applyProtection="1">
      <alignment horizontal="center" vertical="top" wrapText="1"/>
      <protection hidden="1"/>
    </xf>
    <xf numFmtId="0" fontId="9" fillId="2" borderId="6" xfId="37" applyFont="1" applyFill="1" applyBorder="1" applyAlignment="1" applyProtection="1">
      <alignment horizontal="left" vertical="top" wrapText="1"/>
      <protection hidden="1"/>
    </xf>
    <xf numFmtId="0" fontId="10" fillId="0" borderId="0" xfId="37" applyFont="1" applyAlignment="1" applyProtection="1">
      <alignment horizontal="center" vertical="center" wrapText="1"/>
      <protection hidden="1"/>
    </xf>
    <xf numFmtId="0" fontId="9" fillId="0" borderId="0" xfId="37" applyFont="1" applyAlignment="1" applyProtection="1">
      <alignment vertical="top"/>
      <protection hidden="1"/>
    </xf>
    <xf numFmtId="0" fontId="2" fillId="2" borderId="6" xfId="0"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right" vertical="top" wrapText="1"/>
      <protection hidden="1"/>
    </xf>
    <xf numFmtId="0" fontId="10" fillId="0" borderId="4" xfId="0" applyFont="1" applyBorder="1" applyAlignment="1" applyProtection="1">
      <alignment horizontal="right" vertical="top"/>
      <protection hidden="1"/>
    </xf>
    <xf numFmtId="0" fontId="9" fillId="0" borderId="0" xfId="0" applyFont="1" applyAlignment="1" applyProtection="1">
      <alignment horizontal="left" vertical="top"/>
      <protection hidden="1"/>
    </xf>
    <xf numFmtId="172" fontId="10" fillId="0" borderId="6" xfId="0" applyNumberFormat="1" applyFont="1" applyBorder="1" applyAlignment="1" applyProtection="1">
      <alignment horizontal="center" vertical="center"/>
      <protection hidden="1"/>
    </xf>
    <xf numFmtId="0" fontId="8" fillId="0" borderId="6" xfId="37" applyFont="1" applyBorder="1" applyAlignment="1" applyProtection="1">
      <alignment horizontal="left" vertical="center" wrapText="1" indent="2"/>
      <protection hidden="1"/>
    </xf>
    <xf numFmtId="0" fontId="8" fillId="0" borderId="6" xfId="37" applyFont="1" applyBorder="1" applyAlignment="1" applyProtection="1">
      <alignment horizontal="left" vertical="center" wrapText="1"/>
      <protection hidden="1"/>
    </xf>
    <xf numFmtId="0" fontId="5" fillId="2" borderId="6" xfId="37" applyFont="1" applyFill="1" applyBorder="1" applyAlignment="1" applyProtection="1">
      <alignment horizontal="left" vertical="center" wrapText="1"/>
      <protection locked="0" hidden="1"/>
    </xf>
    <xf numFmtId="0" fontId="10" fillId="0" borderId="6" xfId="0" applyFont="1" applyBorder="1" applyAlignment="1" applyProtection="1">
      <alignment horizontal="left" vertical="center" wrapText="1" indent="2"/>
      <protection hidden="1"/>
    </xf>
    <xf numFmtId="0" fontId="5" fillId="0" borderId="4" xfId="35" applyFont="1" applyBorder="1" applyAlignment="1" applyProtection="1">
      <alignment vertical="top"/>
      <protection hidden="1"/>
    </xf>
    <xf numFmtId="0" fontId="8" fillId="0" borderId="4" xfId="35" applyFont="1" applyBorder="1" applyAlignment="1" applyProtection="1">
      <alignment horizontal="right" vertical="top"/>
      <protection hidden="1"/>
    </xf>
    <xf numFmtId="0" fontId="5" fillId="0" borderId="0" xfId="35" applyFont="1" applyAlignment="1" applyProtection="1">
      <alignment vertical="center"/>
      <protection hidden="1"/>
    </xf>
    <xf numFmtId="0" fontId="5" fillId="0" borderId="0" xfId="35" applyFont="1" applyProtection="1">
      <protection hidden="1"/>
    </xf>
    <xf numFmtId="0" fontId="66" fillId="0" borderId="0" xfId="35" applyFont="1" applyAlignment="1" applyProtection="1">
      <alignment vertical="center"/>
      <protection hidden="1"/>
    </xf>
    <xf numFmtId="0" fontId="8" fillId="0" borderId="0" xfId="35" applyFont="1" applyAlignment="1" applyProtection="1">
      <alignment horizontal="center" vertical="center"/>
      <protection hidden="1"/>
    </xf>
    <xf numFmtId="0" fontId="5" fillId="0" borderId="0" xfId="47" applyFont="1" applyAlignment="1" applyProtection="1">
      <alignment vertical="center"/>
      <protection hidden="1"/>
    </xf>
    <xf numFmtId="0" fontId="5" fillId="0" borderId="0" xfId="53" applyFont="1" applyAlignment="1" applyProtection="1">
      <alignment vertical="center"/>
      <protection hidden="1"/>
    </xf>
    <xf numFmtId="0" fontId="8" fillId="0" borderId="0" xfId="35" applyFont="1" applyAlignment="1" applyProtection="1">
      <alignment vertical="center"/>
      <protection hidden="1"/>
    </xf>
    <xf numFmtId="0" fontId="5" fillId="0" borderId="0" xfId="35" applyFont="1" applyAlignment="1" applyProtection="1">
      <alignment horizontal="justify" vertical="center"/>
      <protection hidden="1"/>
    </xf>
    <xf numFmtId="0" fontId="8" fillId="0" borderId="0" xfId="47" applyFont="1" applyAlignment="1" applyProtection="1">
      <alignment horizontal="left" vertical="center" indent="1"/>
      <protection hidden="1"/>
    </xf>
    <xf numFmtId="0" fontId="5" fillId="0" borderId="0" xfId="53" applyFont="1" applyAlignment="1" applyProtection="1">
      <alignment horizontal="left" vertical="center" indent="1"/>
      <protection hidden="1"/>
    </xf>
    <xf numFmtId="0" fontId="8" fillId="0" borderId="0" xfId="53" applyFont="1" applyAlignment="1" applyProtection="1">
      <alignment vertical="center"/>
      <protection hidden="1"/>
    </xf>
    <xf numFmtId="0" fontId="5" fillId="0" borderId="0" xfId="35" applyFont="1" applyAlignment="1" applyProtection="1">
      <alignment vertical="center" wrapText="1"/>
      <protection hidden="1"/>
    </xf>
    <xf numFmtId="0" fontId="5" fillId="0" borderId="4" xfId="35" applyFont="1" applyBorder="1" applyAlignment="1" applyProtection="1">
      <alignment horizontal="center" vertical="top"/>
      <protection hidden="1"/>
    </xf>
    <xf numFmtId="0" fontId="10" fillId="0" borderId="6" xfId="35" applyFont="1" applyBorder="1" applyAlignment="1" applyProtection="1">
      <alignment horizontal="center" vertical="center" wrapText="1"/>
      <protection hidden="1"/>
    </xf>
    <xf numFmtId="0" fontId="5" fillId="0" borderId="7" xfId="35" applyFont="1" applyBorder="1" applyAlignment="1" applyProtection="1">
      <alignment horizontal="center" vertical="top" wrapText="1"/>
      <protection hidden="1"/>
    </xf>
    <xf numFmtId="0" fontId="5" fillId="2" borderId="7" xfId="35" applyFont="1" applyFill="1" applyBorder="1" applyAlignment="1" applyProtection="1">
      <alignment vertical="top" wrapText="1"/>
      <protection locked="0" hidden="1"/>
    </xf>
    <xf numFmtId="0" fontId="5" fillId="0" borderId="17" xfId="35" applyFont="1" applyBorder="1" applyAlignment="1" applyProtection="1">
      <alignment horizontal="center" vertical="top" wrapText="1"/>
      <protection hidden="1"/>
    </xf>
    <xf numFmtId="0" fontId="5" fillId="2" borderId="17" xfId="35" applyFont="1" applyFill="1" applyBorder="1" applyAlignment="1" applyProtection="1">
      <alignment vertical="top" wrapText="1"/>
      <protection locked="0" hidden="1"/>
    </xf>
    <xf numFmtId="0" fontId="51" fillId="0" borderId="0" xfId="35" applyFont="1" applyAlignment="1" applyProtection="1">
      <alignment vertical="center"/>
      <protection hidden="1"/>
    </xf>
    <xf numFmtId="0" fontId="5" fillId="0" borderId="18" xfId="35" applyFont="1" applyBorder="1" applyAlignment="1" applyProtection="1">
      <alignment horizontal="center" vertical="top" wrapText="1"/>
      <protection hidden="1"/>
    </xf>
    <xf numFmtId="0" fontId="5" fillId="2" borderId="18" xfId="35" applyFont="1" applyFill="1" applyBorder="1" applyAlignment="1" applyProtection="1">
      <alignment vertical="top" wrapText="1"/>
      <protection locked="0" hidden="1"/>
    </xf>
    <xf numFmtId="0" fontId="5" fillId="0" borderId="24" xfId="35" applyFont="1" applyBorder="1" applyAlignment="1" applyProtection="1">
      <alignment horizontal="center" vertical="top"/>
      <protection hidden="1"/>
    </xf>
    <xf numFmtId="0" fontId="5" fillId="0" borderId="0" xfId="35" applyFont="1" applyAlignment="1" applyProtection="1">
      <alignment horizontal="center" vertical="top" wrapText="1"/>
      <protection hidden="1"/>
    </xf>
    <xf numFmtId="0" fontId="5" fillId="0" borderId="0" xfId="35" applyFont="1" applyAlignment="1" applyProtection="1">
      <alignment vertical="top" wrapText="1"/>
      <protection hidden="1"/>
    </xf>
    <xf numFmtId="0" fontId="51" fillId="0" borderId="0" xfId="35" applyFont="1" applyAlignment="1" applyProtection="1">
      <alignment horizontal="justify" vertical="center"/>
      <protection hidden="1"/>
    </xf>
    <xf numFmtId="0" fontId="51" fillId="0" borderId="0" xfId="35" applyFont="1" applyAlignment="1" applyProtection="1">
      <alignment horizontal="center" vertical="center"/>
      <protection hidden="1"/>
    </xf>
    <xf numFmtId="0" fontId="5" fillId="0" borderId="6" xfId="35" applyFont="1" applyBorder="1" applyAlignment="1" applyProtection="1">
      <alignment horizontal="center" vertical="center" wrapText="1"/>
      <protection hidden="1"/>
    </xf>
    <xf numFmtId="0" fontId="5" fillId="0" borderId="25" xfId="35" applyFont="1" applyBorder="1" applyAlignment="1" applyProtection="1">
      <alignment horizontal="center" vertical="top" wrapText="1"/>
      <protection hidden="1"/>
    </xf>
    <xf numFmtId="0" fontId="5" fillId="2" borderId="25" xfId="35" applyFont="1" applyFill="1" applyBorder="1" applyAlignment="1" applyProtection="1">
      <alignment vertical="top" wrapText="1"/>
      <protection hidden="1"/>
    </xf>
    <xf numFmtId="0" fontId="8" fillId="0" borderId="0" xfId="35" applyFont="1" applyAlignment="1" applyProtection="1">
      <alignment horizontal="right" vertical="center" indent="1"/>
      <protection hidden="1"/>
    </xf>
    <xf numFmtId="0" fontId="8" fillId="0" borderId="0" xfId="35" applyFont="1" applyAlignment="1" applyProtection="1">
      <alignment horizontal="left" vertical="center"/>
      <protection hidden="1"/>
    </xf>
    <xf numFmtId="173" fontId="5" fillId="0" borderId="0" xfId="35" applyNumberFormat="1" applyFont="1" applyAlignment="1" applyProtection="1">
      <alignment horizontal="left" vertical="center" indent="1"/>
      <protection hidden="1"/>
    </xf>
    <xf numFmtId="0" fontId="5" fillId="0" borderId="0" xfId="35" applyFont="1" applyAlignment="1" applyProtection="1">
      <alignment horizontal="left" vertical="center"/>
      <protection hidden="1"/>
    </xf>
    <xf numFmtId="0" fontId="5" fillId="0" borderId="0" xfId="35" applyFont="1" applyAlignment="1" applyProtection="1">
      <alignment horizontal="left" vertical="center" indent="1"/>
      <protection hidden="1"/>
    </xf>
    <xf numFmtId="0" fontId="8" fillId="0" borderId="4" xfId="35" applyFont="1" applyBorder="1" applyAlignment="1" applyProtection="1">
      <alignment vertical="center"/>
      <protection hidden="1"/>
    </xf>
    <xf numFmtId="0" fontId="5" fillId="0" borderId="4" xfId="35" applyFont="1" applyBorder="1" applyAlignment="1" applyProtection="1">
      <alignment vertical="center"/>
      <protection hidden="1"/>
    </xf>
    <xf numFmtId="0" fontId="8" fillId="0" borderId="4" xfId="35" applyFont="1" applyBorder="1" applyAlignment="1" applyProtection="1">
      <alignment horizontal="right" vertical="center"/>
      <protection hidden="1"/>
    </xf>
    <xf numFmtId="0" fontId="8" fillId="2" borderId="7" xfId="35" applyFont="1" applyFill="1" applyBorder="1" applyAlignment="1" applyProtection="1">
      <alignment horizontal="center" vertical="center"/>
      <protection locked="0" hidden="1"/>
    </xf>
    <xf numFmtId="0" fontId="8" fillId="2" borderId="7" xfId="35" applyFont="1" applyFill="1" applyBorder="1" applyAlignment="1" applyProtection="1">
      <alignment horizontal="center" vertical="center" wrapText="1"/>
      <protection locked="0" hidden="1"/>
    </xf>
    <xf numFmtId="0" fontId="8" fillId="2" borderId="17" xfId="35" applyFont="1" applyFill="1" applyBorder="1" applyAlignment="1" applyProtection="1">
      <alignment horizontal="center" vertical="center"/>
      <protection locked="0" hidden="1"/>
    </xf>
    <xf numFmtId="0" fontId="8" fillId="2" borderId="17" xfId="35" applyFont="1" applyFill="1" applyBorder="1" applyAlignment="1" applyProtection="1">
      <alignment horizontal="center" vertical="center" wrapText="1"/>
      <protection locked="0" hidden="1"/>
    </xf>
    <xf numFmtId="0" fontId="8" fillId="2" borderId="18" xfId="35" applyFont="1" applyFill="1" applyBorder="1" applyAlignment="1" applyProtection="1">
      <alignment horizontal="center" vertical="center"/>
      <protection locked="0" hidden="1"/>
    </xf>
    <xf numFmtId="0" fontId="8" fillId="2" borderId="18" xfId="35" applyFont="1" applyFill="1" applyBorder="1" applyAlignment="1" applyProtection="1">
      <alignment horizontal="center" vertical="center" wrapText="1"/>
      <protection locked="0" hidden="1"/>
    </xf>
    <xf numFmtId="173" fontId="8"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2" fillId="0" borderId="0" xfId="35" applyProtection="1">
      <protection hidden="1"/>
    </xf>
    <xf numFmtId="0" fontId="5" fillId="0" borderId="27" xfId="35" quotePrefix="1" applyFont="1" applyBorder="1" applyAlignment="1" applyProtection="1">
      <alignment horizontal="center" vertical="top"/>
      <protection hidden="1"/>
    </xf>
    <xf numFmtId="0" fontId="5" fillId="0" borderId="28" xfId="35" quotePrefix="1" applyFont="1" applyBorder="1" applyAlignment="1" applyProtection="1">
      <alignment horizontal="center" vertical="top"/>
      <protection hidden="1"/>
    </xf>
    <xf numFmtId="0" fontId="24" fillId="0" borderId="6" xfId="35" applyFont="1" applyBorder="1" applyProtection="1">
      <protection hidden="1"/>
    </xf>
    <xf numFmtId="0" fontId="2" fillId="0" borderId="0" xfId="35" applyAlignment="1" applyProtection="1">
      <alignment vertical="top"/>
      <protection hidden="1"/>
    </xf>
    <xf numFmtId="0" fontId="2" fillId="0" borderId="6" xfId="35" applyBorder="1" applyProtection="1">
      <protection hidden="1"/>
    </xf>
    <xf numFmtId="0" fontId="4" fillId="0" borderId="0" xfId="35" applyFont="1" applyAlignment="1" applyProtection="1">
      <alignment horizontal="center" vertical="top"/>
      <protection hidden="1"/>
    </xf>
    <xf numFmtId="0" fontId="9" fillId="0" borderId="0" xfId="35" applyFont="1" applyAlignment="1" applyProtection="1">
      <alignment horizontal="center" vertical="top"/>
      <protection hidden="1"/>
    </xf>
    <xf numFmtId="0" fontId="8" fillId="0" borderId="6" xfId="35" applyFont="1" applyBorder="1" applyAlignment="1" applyProtection="1">
      <alignment horizontal="center"/>
      <protection hidden="1"/>
    </xf>
    <xf numFmtId="0" fontId="5" fillId="0" borderId="0" xfId="35" applyFont="1" applyAlignment="1" applyProtection="1">
      <alignment horizontal="justify" vertical="top" wrapText="1"/>
      <protection hidden="1"/>
    </xf>
    <xf numFmtId="0" fontId="59" fillId="0" borderId="0" xfId="35" applyFont="1" applyAlignment="1" applyProtection="1">
      <alignment vertical="top"/>
      <protection hidden="1"/>
    </xf>
    <xf numFmtId="0" fontId="5" fillId="0" borderId="0" xfId="35" applyFont="1" applyAlignment="1" applyProtection="1">
      <alignment vertical="top"/>
      <protection hidden="1"/>
    </xf>
    <xf numFmtId="0" fontId="68" fillId="0" borderId="0" xfId="38" applyFont="1"/>
    <xf numFmtId="0" fontId="59" fillId="0" borderId="0" xfId="35" applyFont="1" applyAlignment="1" applyProtection="1">
      <alignment horizontal="right" vertical="top"/>
      <protection hidden="1"/>
    </xf>
    <xf numFmtId="0" fontId="5" fillId="0" borderId="0" xfId="35" applyFont="1" applyAlignment="1" applyProtection="1">
      <alignment horizontal="justify" vertical="top"/>
      <protection hidden="1"/>
    </xf>
    <xf numFmtId="0" fontId="5" fillId="0" borderId="0" xfId="35" applyFont="1" applyAlignment="1" applyProtection="1">
      <alignment horizontal="justify"/>
      <protection hidden="1"/>
    </xf>
    <xf numFmtId="0" fontId="8" fillId="0" borderId="0" xfId="35" applyFont="1" applyAlignment="1" applyProtection="1">
      <alignment horizontal="justify"/>
      <protection hidden="1"/>
    </xf>
    <xf numFmtId="0" fontId="5" fillId="0" borderId="0" xfId="35" quotePrefix="1" applyFont="1" applyAlignment="1" applyProtection="1">
      <alignment vertical="top"/>
      <protection hidden="1"/>
    </xf>
    <xf numFmtId="0" fontId="8" fillId="0" borderId="0" xfId="35" applyFont="1" applyAlignment="1" applyProtection="1">
      <alignment horizontal="justify" vertical="top" wrapText="1"/>
      <protection hidden="1"/>
    </xf>
    <xf numFmtId="0" fontId="8" fillId="0" borderId="0" xfId="35" applyFont="1" applyAlignment="1" applyProtection="1">
      <alignment vertical="top" wrapText="1"/>
      <protection hidden="1"/>
    </xf>
    <xf numFmtId="15" fontId="5" fillId="0" borderId="0" xfId="35" applyNumberFormat="1" applyFont="1" applyAlignment="1" applyProtection="1">
      <alignment vertical="top"/>
      <protection hidden="1"/>
    </xf>
    <xf numFmtId="0" fontId="5" fillId="0" borderId="4" xfId="35" applyFont="1" applyBorder="1" applyProtection="1">
      <protection hidden="1"/>
    </xf>
    <xf numFmtId="0" fontId="5" fillId="0" borderId="0" xfId="35" quotePrefix="1" applyFont="1" applyAlignment="1" applyProtection="1">
      <alignment horizontal="left" vertical="top" wrapText="1"/>
      <protection hidden="1"/>
    </xf>
    <xf numFmtId="0" fontId="5" fillId="0" borderId="0" xfId="35" quotePrefix="1" applyFont="1" applyAlignment="1" applyProtection="1">
      <alignment horizontal="left" vertical="top"/>
      <protection hidden="1"/>
    </xf>
    <xf numFmtId="0" fontId="5" fillId="0" borderId="0" xfId="35" quotePrefix="1" applyFont="1" applyAlignment="1" applyProtection="1">
      <alignment vertical="top" wrapText="1"/>
      <protection hidden="1"/>
    </xf>
    <xf numFmtId="0" fontId="8" fillId="0" borderId="0" xfId="35" quotePrefix="1" applyFont="1" applyAlignment="1" applyProtection="1">
      <alignment horizontal="left" vertical="top"/>
      <protection hidden="1"/>
    </xf>
    <xf numFmtId="0" fontId="78" fillId="0" borderId="0" xfId="0" applyFont="1" applyAlignment="1" applyProtection="1">
      <alignment vertical="center"/>
      <protection hidden="1"/>
    </xf>
    <xf numFmtId="0" fontId="10" fillId="10" borderId="6" xfId="38" applyFont="1" applyFill="1" applyBorder="1" applyAlignment="1" applyProtection="1">
      <alignment horizontal="center" vertical="center" wrapText="1"/>
      <protection hidden="1"/>
    </xf>
    <xf numFmtId="0" fontId="9" fillId="0" borderId="29" xfId="48" applyFont="1" applyBorder="1" applyAlignment="1" applyProtection="1">
      <alignment vertical="center"/>
      <protection hidden="1"/>
    </xf>
    <xf numFmtId="0" fontId="9" fillId="0" borderId="27" xfId="48" applyFont="1" applyBorder="1" applyAlignment="1" applyProtection="1">
      <alignment vertical="center"/>
      <protection hidden="1"/>
    </xf>
    <xf numFmtId="0" fontId="2" fillId="0" borderId="0" xfId="48" applyAlignment="1" applyProtection="1">
      <alignment vertical="center"/>
      <protection hidden="1"/>
    </xf>
    <xf numFmtId="0" fontId="11" fillId="0" borderId="0" xfId="48" applyFont="1" applyAlignment="1" applyProtection="1">
      <alignment horizontal="center" vertical="center" wrapText="1"/>
      <protection hidden="1"/>
    </xf>
    <xf numFmtId="0" fontId="40" fillId="0" borderId="0" xfId="48" applyFont="1" applyAlignment="1" applyProtection="1">
      <alignment vertical="center"/>
      <protection hidden="1"/>
    </xf>
    <xf numFmtId="0" fontId="2" fillId="0" borderId="0" xfId="48" applyProtection="1">
      <protection hidden="1"/>
    </xf>
    <xf numFmtId="0" fontId="9" fillId="0" borderId="0" xfId="48" applyFont="1" applyAlignment="1" applyProtection="1">
      <alignment vertical="center"/>
      <protection hidden="1"/>
    </xf>
    <xf numFmtId="0" fontId="2" fillId="0" borderId="0" xfId="48" applyAlignment="1" applyProtection="1">
      <alignment horizontal="center"/>
      <protection hidden="1"/>
    </xf>
    <xf numFmtId="0" fontId="40" fillId="0" borderId="0" xfId="48" applyFont="1" applyProtection="1">
      <protection hidden="1"/>
    </xf>
    <xf numFmtId="0" fontId="10" fillId="0" borderId="0" xfId="48" applyFont="1" applyAlignment="1" applyProtection="1">
      <alignment horizontal="center" vertical="center"/>
      <protection hidden="1"/>
    </xf>
    <xf numFmtId="0" fontId="0" fillId="0" borderId="0" xfId="48" applyFont="1" applyAlignment="1" applyProtection="1">
      <alignment vertical="center"/>
      <protection hidden="1"/>
    </xf>
    <xf numFmtId="0" fontId="9" fillId="0" borderId="0" xfId="48" applyFont="1" applyAlignment="1" applyProtection="1">
      <alignment horizontal="justify" vertical="center"/>
      <protection hidden="1"/>
    </xf>
    <xf numFmtId="0" fontId="9" fillId="0" borderId="26" xfId="48" applyFont="1" applyBorder="1" applyAlignment="1" applyProtection="1">
      <alignment vertical="center" wrapText="1"/>
      <protection hidden="1"/>
    </xf>
    <xf numFmtId="0" fontId="9" fillId="0" borderId="11" xfId="48" applyFont="1" applyBorder="1" applyAlignment="1" applyProtection="1">
      <alignment vertical="center" wrapText="1"/>
      <protection hidden="1"/>
    </xf>
    <xf numFmtId="0" fontId="9" fillId="0" borderId="0" xfId="48" applyFont="1" applyAlignment="1" applyProtection="1">
      <alignment horizontal="center" vertical="center"/>
      <protection hidden="1"/>
    </xf>
    <xf numFmtId="0" fontId="63" fillId="0" borderId="0" xfId="49" applyFont="1" applyProtection="1">
      <protection hidden="1"/>
    </xf>
    <xf numFmtId="0" fontId="37" fillId="0" borderId="0" xfId="48" applyFont="1" applyAlignment="1" applyProtection="1">
      <alignment horizontal="center" vertical="center"/>
      <protection hidden="1"/>
    </xf>
    <xf numFmtId="0" fontId="9" fillId="0" borderId="3" xfId="48" applyFont="1" applyBorder="1" applyAlignment="1" applyProtection="1">
      <alignment vertical="center" wrapText="1"/>
      <protection hidden="1"/>
    </xf>
    <xf numFmtId="0" fontId="9" fillId="0" borderId="0" xfId="48" applyFont="1" applyProtection="1">
      <protection hidden="1"/>
    </xf>
    <xf numFmtId="0" fontId="9" fillId="0" borderId="16" xfId="48" applyFont="1" applyBorder="1" applyAlignment="1" applyProtection="1">
      <alignment vertical="center"/>
      <protection hidden="1"/>
    </xf>
    <xf numFmtId="0" fontId="9" fillId="0" borderId="30" xfId="48" applyFont="1" applyBorder="1" applyAlignment="1" applyProtection="1">
      <alignment vertical="center"/>
      <protection hidden="1"/>
    </xf>
    <xf numFmtId="0" fontId="9" fillId="0" borderId="31" xfId="48" applyFont="1" applyBorder="1" applyAlignment="1" applyProtection="1">
      <alignment vertical="center"/>
      <protection hidden="1"/>
    </xf>
    <xf numFmtId="0" fontId="9" fillId="0" borderId="32" xfId="48" applyFont="1" applyBorder="1" applyAlignment="1" applyProtection="1">
      <alignment vertical="center"/>
      <protection hidden="1"/>
    </xf>
    <xf numFmtId="0" fontId="9" fillId="0" borderId="13" xfId="48" applyFont="1" applyBorder="1" applyAlignment="1" applyProtection="1">
      <alignment vertical="center"/>
      <protection hidden="1"/>
    </xf>
    <xf numFmtId="0" fontId="9" fillId="0" borderId="10" xfId="48" applyFont="1" applyBorder="1" applyAlignment="1" applyProtection="1">
      <alignment vertical="center"/>
      <protection hidden="1"/>
    </xf>
    <xf numFmtId="0" fontId="9" fillId="0" borderId="26" xfId="48" applyFont="1" applyBorder="1" applyAlignment="1" applyProtection="1">
      <alignment horizontal="left" vertical="center"/>
      <protection hidden="1"/>
    </xf>
    <xf numFmtId="0" fontId="9" fillId="0" borderId="11" xfId="48" applyFont="1" applyBorder="1" applyAlignment="1" applyProtection="1">
      <alignment horizontal="left" vertical="center"/>
      <protection hidden="1"/>
    </xf>
    <xf numFmtId="0" fontId="9" fillId="0" borderId="0" xfId="48" applyFont="1" applyAlignment="1" applyProtection="1">
      <alignment horizontal="left" vertical="center"/>
      <protection hidden="1"/>
    </xf>
    <xf numFmtId="1" fontId="9" fillId="2" borderId="8" xfId="48" applyNumberFormat="1" applyFont="1" applyFill="1" applyBorder="1" applyAlignment="1" applyProtection="1">
      <alignment horizontal="center" vertical="center"/>
      <protection locked="0"/>
    </xf>
    <xf numFmtId="173" fontId="9" fillId="2" borderId="8" xfId="48" applyNumberFormat="1" applyFont="1" applyFill="1" applyBorder="1" applyAlignment="1" applyProtection="1">
      <alignment horizontal="center" vertical="center"/>
      <protection locked="0"/>
    </xf>
    <xf numFmtId="0" fontId="47" fillId="0" borderId="0" xfId="48" applyFont="1" applyAlignment="1" applyProtection="1">
      <alignment horizontal="center" vertical="center"/>
      <protection hidden="1"/>
    </xf>
    <xf numFmtId="0" fontId="70" fillId="0" borderId="0" xfId="48" applyFont="1" applyAlignment="1" applyProtection="1">
      <alignment vertical="center"/>
      <protection hidden="1"/>
    </xf>
    <xf numFmtId="0" fontId="69" fillId="0" borderId="34" xfId="50" applyFont="1" applyBorder="1" applyAlignment="1" applyProtection="1">
      <alignment horizontal="left" vertical="center" wrapText="1"/>
      <protection hidden="1"/>
    </xf>
    <xf numFmtId="0" fontId="69" fillId="0" borderId="35" xfId="50" applyFont="1" applyBorder="1" applyAlignment="1" applyProtection="1">
      <alignment horizontal="left" vertical="center" wrapText="1"/>
      <protection hidden="1"/>
    </xf>
    <xf numFmtId="0" fontId="10" fillId="0" borderId="6" xfId="37" applyFont="1" applyBorder="1" applyAlignment="1" applyProtection="1">
      <alignment horizontal="center" vertical="center" wrapText="1"/>
      <protection hidden="1"/>
    </xf>
    <xf numFmtId="0" fontId="9" fillId="11" borderId="6" xfId="37" applyFont="1" applyFill="1" applyBorder="1" applyAlignment="1" applyProtection="1">
      <alignment vertical="center"/>
      <protection hidden="1"/>
    </xf>
    <xf numFmtId="0" fontId="9" fillId="0" borderId="6" xfId="37" applyFont="1" applyBorder="1" applyAlignment="1" applyProtection="1">
      <alignment vertical="center"/>
      <protection hidden="1"/>
    </xf>
    <xf numFmtId="0" fontId="9" fillId="0" borderId="0" xfId="37" applyFont="1" applyProtection="1">
      <protection hidden="1"/>
    </xf>
    <xf numFmtId="0" fontId="11" fillId="0" borderId="0" xfId="37" applyFont="1" applyAlignment="1" applyProtection="1">
      <alignment vertical="center"/>
      <protection hidden="1"/>
    </xf>
    <xf numFmtId="0" fontId="10" fillId="0" borderId="0" xfId="47" applyFont="1" applyAlignment="1" applyProtection="1">
      <alignment horizontal="left" vertical="center" indent="5"/>
      <protection hidden="1"/>
    </xf>
    <xf numFmtId="0" fontId="9" fillId="0" borderId="0" xfId="47" applyAlignment="1" applyProtection="1">
      <alignment horizontal="left" vertical="center" indent="5"/>
      <protection hidden="1"/>
    </xf>
    <xf numFmtId="0" fontId="9" fillId="0" borderId="0" xfId="53" applyAlignment="1" applyProtection="1">
      <alignment horizontal="left" vertical="center" indent="2"/>
      <protection hidden="1"/>
    </xf>
    <xf numFmtId="0" fontId="9" fillId="11" borderId="0" xfId="37" applyFont="1" applyFill="1" applyAlignment="1" applyProtection="1">
      <alignment vertical="center"/>
      <protection hidden="1"/>
    </xf>
    <xf numFmtId="0" fontId="9" fillId="11" borderId="0" xfId="37" applyFont="1" applyFill="1" applyProtection="1">
      <protection hidden="1"/>
    </xf>
    <xf numFmtId="0" fontId="9" fillId="10" borderId="0" xfId="37" applyFont="1" applyFill="1" applyAlignment="1" applyProtection="1">
      <alignment vertical="center"/>
      <protection hidden="1"/>
    </xf>
    <xf numFmtId="0" fontId="9" fillId="10" borderId="0" xfId="37" applyFont="1" applyFill="1" applyProtection="1">
      <protection hidden="1"/>
    </xf>
    <xf numFmtId="0" fontId="9" fillId="0" borderId="6" xfId="37" applyFont="1" applyBorder="1" applyAlignment="1" applyProtection="1">
      <alignment horizontal="left" vertical="center" wrapText="1"/>
      <protection hidden="1"/>
    </xf>
    <xf numFmtId="0" fontId="9" fillId="12" borderId="0" xfId="37" applyFont="1" applyFill="1" applyAlignment="1" applyProtection="1">
      <alignment vertical="center"/>
      <protection hidden="1"/>
    </xf>
    <xf numFmtId="0" fontId="9" fillId="12" borderId="0" xfId="37" applyFont="1" applyFill="1" applyProtection="1">
      <protection hidden="1"/>
    </xf>
    <xf numFmtId="173" fontId="10" fillId="0" borderId="0" xfId="37" applyNumberFormat="1" applyFont="1" applyAlignment="1" applyProtection="1">
      <alignment horizontal="left" vertical="center"/>
      <protection hidden="1"/>
    </xf>
    <xf numFmtId="0" fontId="71" fillId="0" borderId="6" xfId="37" applyFont="1" applyBorder="1" applyAlignment="1" applyProtection="1">
      <alignment horizontal="center" vertical="center"/>
      <protection hidden="1"/>
    </xf>
    <xf numFmtId="0" fontId="10" fillId="0" borderId="6" xfId="37" applyFont="1" applyBorder="1" applyAlignment="1" applyProtection="1">
      <alignment horizontal="left" vertical="center" wrapText="1"/>
      <protection hidden="1"/>
    </xf>
    <xf numFmtId="0" fontId="9" fillId="9" borderId="6" xfId="37" applyFont="1" applyFill="1" applyBorder="1" applyAlignment="1" applyProtection="1">
      <alignment horizontal="left" vertical="center" wrapText="1"/>
      <protection locked="0" hidden="1"/>
    </xf>
    <xf numFmtId="0" fontId="10" fillId="11" borderId="6" xfId="37" applyFont="1" applyFill="1" applyBorder="1" applyAlignment="1" applyProtection="1">
      <alignment horizontal="center" vertical="center" wrapText="1"/>
      <protection hidden="1"/>
    </xf>
    <xf numFmtId="2" fontId="9" fillId="0" borderId="6" xfId="37" applyNumberFormat="1" applyFont="1" applyBorder="1" applyAlignment="1" applyProtection="1">
      <alignment horizontal="center" vertical="center" wrapText="1"/>
      <protection hidden="1"/>
    </xf>
    <xf numFmtId="0" fontId="9" fillId="0" borderId="0" xfId="0" applyFont="1" applyProtection="1">
      <protection hidden="1"/>
    </xf>
    <xf numFmtId="0" fontId="9" fillId="0" borderId="6" xfId="48" applyFont="1" applyBorder="1" applyAlignment="1" applyProtection="1">
      <alignment horizontal="center" vertical="center"/>
      <protection hidden="1"/>
    </xf>
    <xf numFmtId="0" fontId="63" fillId="0" borderId="6" xfId="49" applyFont="1" applyBorder="1" applyAlignment="1" applyProtection="1">
      <alignment horizontal="center" vertical="center"/>
      <protection hidden="1"/>
    </xf>
    <xf numFmtId="1" fontId="9" fillId="0" borderId="0" xfId="0" applyNumberFormat="1" applyFont="1" applyAlignment="1" applyProtection="1">
      <alignment horizontal="center" vertical="top" wrapText="1"/>
      <protection hidden="1"/>
    </xf>
    <xf numFmtId="0" fontId="10" fillId="0" borderId="0" xfId="0" applyFont="1" applyAlignment="1" applyProtection="1">
      <alignment horizontal="justify" vertical="center" wrapText="1"/>
      <protection hidden="1"/>
    </xf>
    <xf numFmtId="0" fontId="8" fillId="0" borderId="0" xfId="35" applyFont="1" applyAlignment="1" applyProtection="1">
      <alignment horizontal="justify" vertical="center" wrapText="1"/>
      <protection hidden="1"/>
    </xf>
    <xf numFmtId="0" fontId="10" fillId="0" borderId="0" xfId="0" applyFont="1" applyAlignment="1" applyProtection="1">
      <alignment vertical="center" wrapText="1"/>
      <protection hidden="1"/>
    </xf>
    <xf numFmtId="0" fontId="47" fillId="0" borderId="0" xfId="0" applyFont="1" applyAlignment="1" applyProtection="1">
      <alignment horizontal="left" vertical="center"/>
      <protection hidden="1"/>
    </xf>
    <xf numFmtId="0" fontId="10" fillId="10" borderId="6" xfId="37" applyFont="1" applyFill="1" applyBorder="1" applyAlignment="1" applyProtection="1">
      <alignment vertical="center" wrapText="1"/>
      <protection hidden="1"/>
    </xf>
    <xf numFmtId="0" fontId="2" fillId="2" borderId="0" xfId="0" applyFont="1" applyFill="1" applyAlignment="1" applyProtection="1">
      <alignment horizontal="center" vertical="center" wrapText="1"/>
      <protection locked="0"/>
    </xf>
    <xf numFmtId="14" fontId="2" fillId="2" borderId="0" xfId="0" applyNumberFormat="1" applyFont="1" applyFill="1" applyAlignment="1" applyProtection="1">
      <alignment horizontal="center" vertical="center" wrapText="1"/>
      <protection locked="0"/>
    </xf>
    <xf numFmtId="0" fontId="10" fillId="0" borderId="0" xfId="0" applyFont="1" applyAlignment="1" applyProtection="1">
      <alignment horizontal="right" vertical="center" wrapText="1"/>
      <protection hidden="1"/>
    </xf>
    <xf numFmtId="0" fontId="9" fillId="2" borderId="14" xfId="0" applyFont="1" applyFill="1" applyBorder="1" applyAlignment="1" applyProtection="1">
      <alignment horizontal="left" vertical="top" wrapText="1"/>
      <protection locked="0"/>
    </xf>
    <xf numFmtId="0" fontId="10" fillId="2" borderId="14" xfId="0" applyFont="1" applyFill="1" applyBorder="1" applyAlignment="1" applyProtection="1">
      <alignment horizontal="left" vertical="top" wrapText="1"/>
      <protection locked="0"/>
    </xf>
    <xf numFmtId="0" fontId="10" fillId="0" borderId="15" xfId="0" applyFont="1" applyBorder="1" applyAlignment="1" applyProtection="1">
      <alignment horizontal="left" vertical="center" wrapText="1" indent="2"/>
      <protection hidden="1"/>
    </xf>
    <xf numFmtId="0" fontId="10" fillId="0" borderId="0" xfId="0" applyFont="1" applyAlignment="1" applyProtection="1">
      <alignment horizontal="right" vertical="top"/>
      <protection hidden="1"/>
    </xf>
    <xf numFmtId="0" fontId="10" fillId="2" borderId="14" xfId="0" applyFont="1" applyFill="1" applyBorder="1" applyAlignment="1" applyProtection="1">
      <alignment horizontal="center" vertical="center" wrapText="1"/>
      <protection locked="0"/>
    </xf>
    <xf numFmtId="0" fontId="8" fillId="0" borderId="0" xfId="35" applyFont="1" applyAlignment="1" applyProtection="1">
      <alignment horizontal="center" vertical="top"/>
      <protection hidden="1"/>
    </xf>
    <xf numFmtId="0" fontId="5" fillId="0" borderId="0" xfId="35" applyFont="1" applyAlignment="1" applyProtection="1">
      <alignment horizontal="center" vertical="top"/>
      <protection hidden="1"/>
    </xf>
    <xf numFmtId="0" fontId="5" fillId="0" borderId="0" xfId="47" applyFont="1" applyAlignment="1" applyProtection="1">
      <alignment horizontal="left" vertical="center" indent="1"/>
      <protection hidden="1"/>
    </xf>
    <xf numFmtId="0" fontId="5" fillId="0" borderId="0" xfId="35" applyFont="1" applyAlignment="1" applyProtection="1">
      <alignment horizontal="right"/>
      <protection hidden="1"/>
    </xf>
    <xf numFmtId="0" fontId="39" fillId="0" borderId="0" xfId="35" applyFont="1" applyProtection="1">
      <protection hidden="1"/>
    </xf>
    <xf numFmtId="0" fontId="39" fillId="0" borderId="0" xfId="35" applyFont="1" applyAlignment="1" applyProtection="1">
      <alignment horizontal="right"/>
      <protection hidden="1"/>
    </xf>
    <xf numFmtId="0" fontId="5" fillId="0" borderId="0" xfId="0" applyFont="1" applyAlignment="1">
      <alignment horizontal="left"/>
    </xf>
    <xf numFmtId="0" fontId="5" fillId="0" borderId="0" xfId="0" applyFont="1"/>
    <xf numFmtId="0" fontId="8" fillId="0" borderId="0" xfId="35" applyFont="1" applyAlignment="1" applyProtection="1">
      <alignment horizontal="left" vertical="top" indent="5"/>
      <protection hidden="1"/>
    </xf>
    <xf numFmtId="0" fontId="5" fillId="0" borderId="0" xfId="35" applyFont="1" applyAlignment="1" applyProtection="1">
      <alignment horizontal="left" vertical="top" indent="5"/>
      <protection hidden="1"/>
    </xf>
    <xf numFmtId="49" fontId="8" fillId="0" borderId="0" xfId="35" applyNumberFormat="1" applyFont="1" applyAlignment="1" applyProtection="1">
      <alignment horizontal="right" vertical="top" indent="1"/>
      <protection hidden="1"/>
    </xf>
    <xf numFmtId="0" fontId="8" fillId="0" borderId="0" xfId="35" applyFont="1" applyAlignment="1" applyProtection="1">
      <alignment vertical="top"/>
      <protection hidden="1"/>
    </xf>
    <xf numFmtId="0" fontId="8" fillId="0" borderId="0" xfId="35" applyFont="1" applyProtection="1">
      <protection hidden="1"/>
    </xf>
    <xf numFmtId="0" fontId="8" fillId="0" borderId="6" xfId="35" applyFont="1" applyBorder="1" applyAlignment="1" applyProtection="1">
      <alignment horizontal="center" vertical="center" wrapText="1"/>
      <protection hidden="1"/>
    </xf>
    <xf numFmtId="0" fontId="8" fillId="0" borderId="9" xfId="35" applyFont="1" applyBorder="1" applyAlignment="1" applyProtection="1">
      <alignment horizontal="center" vertical="center" wrapText="1"/>
      <protection hidden="1"/>
    </xf>
    <xf numFmtId="0" fontId="5" fillId="0" borderId="6" xfId="35" applyFont="1" applyBorder="1" applyAlignment="1" applyProtection="1">
      <alignment horizontal="center" vertical="top"/>
      <protection hidden="1"/>
    </xf>
    <xf numFmtId="0" fontId="5" fillId="0" borderId="6" xfId="35" applyFont="1" applyBorder="1" applyAlignment="1" applyProtection="1">
      <alignment horizontal="center"/>
      <protection hidden="1"/>
    </xf>
    <xf numFmtId="0" fontId="5" fillId="0" borderId="6" xfId="35" applyFont="1" applyBorder="1" applyAlignment="1" applyProtection="1">
      <alignment vertical="top"/>
      <protection hidden="1"/>
    </xf>
    <xf numFmtId="0" fontId="5" fillId="0" borderId="26" xfId="35" applyFont="1" applyBorder="1" applyAlignment="1" applyProtection="1">
      <alignment vertical="top"/>
      <protection hidden="1"/>
    </xf>
    <xf numFmtId="0" fontId="5" fillId="0" borderId="11" xfId="35" applyFont="1" applyBorder="1" applyAlignment="1" applyProtection="1">
      <alignment vertical="top"/>
      <protection hidden="1"/>
    </xf>
    <xf numFmtId="0" fontId="5" fillId="0" borderId="6" xfId="35" applyFont="1" applyBorder="1" applyProtection="1">
      <protection hidden="1"/>
    </xf>
    <xf numFmtId="0" fontId="5" fillId="0" borderId="11" xfId="35" applyFont="1" applyBorder="1" applyProtection="1">
      <protection hidden="1"/>
    </xf>
    <xf numFmtId="0" fontId="9" fillId="2" borderId="26" xfId="0" applyFont="1" applyFill="1" applyBorder="1" applyAlignment="1" applyProtection="1">
      <alignment horizontal="center" vertical="top" wrapText="1"/>
      <protection locked="0" hidden="1"/>
    </xf>
    <xf numFmtId="0" fontId="5" fillId="0" borderId="12" xfId="35" applyFont="1" applyBorder="1" applyAlignment="1" applyProtection="1">
      <alignment horizontal="center" vertical="top"/>
      <protection hidden="1"/>
    </xf>
    <xf numFmtId="172" fontId="8" fillId="0" borderId="0" xfId="0" applyNumberFormat="1" applyFont="1" applyAlignment="1" applyProtection="1">
      <alignment horizontal="right" vertical="center" wrapText="1"/>
      <protection hidden="1"/>
    </xf>
    <xf numFmtId="49" fontId="10" fillId="0" borderId="0" xfId="0" applyNumberFormat="1" applyFont="1" applyAlignment="1" applyProtection="1">
      <alignment horizontal="right" vertical="top"/>
      <protection hidden="1"/>
    </xf>
    <xf numFmtId="0" fontId="22" fillId="0" borderId="0" xfId="0" applyFont="1" applyAlignment="1" applyProtection="1">
      <alignment horizontal="right" vertical="top" indent="1"/>
      <protection hidden="1"/>
    </xf>
    <xf numFmtId="0" fontId="9" fillId="0" borderId="6" xfId="0" applyFont="1" applyBorder="1" applyAlignment="1" applyProtection="1">
      <alignment horizontal="left"/>
      <protection hidden="1"/>
    </xf>
    <xf numFmtId="0" fontId="9" fillId="0" borderId="6" xfId="0" applyFont="1" applyBorder="1" applyAlignment="1" applyProtection="1">
      <alignment horizontal="left" vertical="top"/>
      <protection hidden="1"/>
    </xf>
    <xf numFmtId="0" fontId="9" fillId="0" borderId="0" xfId="0" applyFont="1" applyAlignment="1" applyProtection="1">
      <alignment horizontal="left" vertical="top" indent="5"/>
      <protection hidden="1"/>
    </xf>
    <xf numFmtId="0" fontId="9" fillId="0" borderId="12" xfId="0" applyFont="1" applyBorder="1" applyProtection="1">
      <protection hidden="1"/>
    </xf>
    <xf numFmtId="0" fontId="9" fillId="0" borderId="13" xfId="0" applyFont="1" applyBorder="1" applyAlignment="1" applyProtection="1">
      <alignment vertical="top"/>
      <protection hidden="1"/>
    </xf>
    <xf numFmtId="0" fontId="9" fillId="0" borderId="4" xfId="0" applyFont="1" applyBorder="1" applyAlignment="1" applyProtection="1">
      <alignment vertical="top"/>
      <protection hidden="1"/>
    </xf>
    <xf numFmtId="0" fontId="9" fillId="0" borderId="4" xfId="0" applyFont="1" applyBorder="1" applyAlignment="1" applyProtection="1">
      <alignment horizontal="right" vertical="center"/>
      <protection hidden="1"/>
    </xf>
    <xf numFmtId="0" fontId="9" fillId="2" borderId="36" xfId="0" applyFont="1" applyFill="1" applyBorder="1" applyAlignment="1" applyProtection="1">
      <alignment vertical="top" wrapText="1"/>
      <protection locked="0" hidden="1"/>
    </xf>
    <xf numFmtId="0" fontId="9" fillId="2" borderId="29" xfId="0" applyFont="1" applyFill="1" applyBorder="1" applyAlignment="1" applyProtection="1">
      <alignment vertical="top" wrapText="1"/>
      <protection locked="0" hidden="1"/>
    </xf>
    <xf numFmtId="0" fontId="9" fillId="2" borderId="16" xfId="0" applyFont="1" applyFill="1" applyBorder="1" applyAlignment="1" applyProtection="1">
      <alignment vertical="top" wrapText="1"/>
      <protection locked="0" hidden="1"/>
    </xf>
    <xf numFmtId="0" fontId="9" fillId="2" borderId="35" xfId="0" applyFont="1" applyFill="1" applyBorder="1" applyAlignment="1" applyProtection="1">
      <alignment vertical="top" wrapText="1"/>
      <protection locked="0" hidden="1"/>
    </xf>
    <xf numFmtId="0" fontId="9" fillId="2" borderId="8" xfId="0" applyFont="1" applyFill="1" applyBorder="1" applyAlignment="1" applyProtection="1">
      <alignment vertical="top" wrapText="1"/>
      <protection locked="0" hidden="1"/>
    </xf>
    <xf numFmtId="0" fontId="9" fillId="2" borderId="9" xfId="0" applyFont="1" applyFill="1" applyBorder="1" applyAlignment="1" applyProtection="1">
      <alignment vertical="top" wrapText="1"/>
      <protection locked="0" hidden="1"/>
    </xf>
    <xf numFmtId="0" fontId="9" fillId="2" borderId="15" xfId="0" applyFont="1" applyFill="1" applyBorder="1" applyAlignment="1" applyProtection="1">
      <alignment vertical="top" wrapText="1"/>
      <protection locked="0" hidden="1"/>
    </xf>
    <xf numFmtId="0" fontId="5" fillId="0" borderId="0" xfId="35" applyFont="1" applyAlignment="1" applyProtection="1">
      <alignment horizontal="left" vertical="center" wrapText="1"/>
      <protection hidden="1"/>
    </xf>
    <xf numFmtId="0" fontId="5" fillId="0" borderId="0" xfId="35" applyFont="1" applyAlignment="1" applyProtection="1">
      <alignment horizontal="left" vertical="top"/>
      <protection hidden="1"/>
    </xf>
    <xf numFmtId="0" fontId="51" fillId="0" borderId="0" xfId="35" applyFont="1" applyAlignment="1" applyProtection="1">
      <alignment horizontal="right" vertical="top"/>
      <protection hidden="1"/>
    </xf>
    <xf numFmtId="0" fontId="5" fillId="0" borderId="0" xfId="35" applyFont="1" applyAlignment="1" applyProtection="1">
      <alignment horizontal="right" vertical="top"/>
      <protection hidden="1"/>
    </xf>
    <xf numFmtId="0" fontId="8" fillId="0" borderId="26" xfId="35" applyFont="1" applyBorder="1" applyAlignment="1" applyProtection="1">
      <alignment horizontal="left" vertical="center" wrapText="1"/>
      <protection hidden="1"/>
    </xf>
    <xf numFmtId="0" fontId="8" fillId="0" borderId="3" xfId="35" applyFont="1" applyBorder="1" applyAlignment="1" applyProtection="1">
      <alignment horizontal="left" vertical="center" wrapText="1"/>
      <protection hidden="1"/>
    </xf>
    <xf numFmtId="0" fontId="8" fillId="0" borderId="6" xfId="35" applyFont="1" applyBorder="1" applyAlignment="1" applyProtection="1">
      <alignment horizontal="center" vertical="center"/>
      <protection hidden="1"/>
    </xf>
    <xf numFmtId="0" fontId="8" fillId="0" borderId="6" xfId="35" applyFont="1" applyBorder="1" applyAlignment="1" applyProtection="1">
      <alignment horizontal="justify" vertical="center" wrapText="1"/>
      <protection hidden="1"/>
    </xf>
    <xf numFmtId="0" fontId="5" fillId="0" borderId="6" xfId="35" applyFont="1" applyBorder="1" applyAlignment="1" applyProtection="1">
      <alignment horizontal="right" vertical="top"/>
      <protection hidden="1"/>
    </xf>
    <xf numFmtId="0" fontId="5" fillId="0" borderId="6" xfId="35" applyFont="1" applyBorder="1" applyAlignment="1" applyProtection="1">
      <alignment horizontal="left" vertical="center" wrapText="1"/>
      <protection hidden="1"/>
    </xf>
    <xf numFmtId="0" fontId="5" fillId="2" borderId="8" xfId="35" applyFont="1" applyFill="1" applyBorder="1" applyAlignment="1" applyProtection="1">
      <alignment horizontal="center" vertical="center" wrapText="1"/>
      <protection locked="0"/>
    </xf>
    <xf numFmtId="0" fontId="5" fillId="0" borderId="24" xfId="35" applyFont="1" applyBorder="1" applyAlignment="1" applyProtection="1">
      <alignment vertical="center" wrapText="1"/>
      <protection hidden="1"/>
    </xf>
    <xf numFmtId="0" fontId="5" fillId="0" borderId="35" xfId="35" applyFont="1" applyBorder="1" applyAlignment="1" applyProtection="1">
      <alignment vertical="center" wrapText="1"/>
      <protection hidden="1"/>
    </xf>
    <xf numFmtId="0" fontId="5" fillId="0" borderId="29" xfId="35" applyFont="1" applyBorder="1" applyAlignment="1" applyProtection="1">
      <alignment horizontal="left" vertical="center" wrapText="1"/>
      <protection hidden="1"/>
    </xf>
    <xf numFmtId="0" fontId="5" fillId="2" borderId="6" xfId="35" applyFont="1" applyFill="1" applyBorder="1" applyAlignment="1" applyProtection="1">
      <alignment horizontal="left" vertical="center" wrapText="1"/>
      <protection locked="0"/>
    </xf>
    <xf numFmtId="0" fontId="5" fillId="0" borderId="16" xfId="35" applyFont="1" applyBorder="1" applyAlignment="1" applyProtection="1">
      <alignment horizontal="left" vertical="center" wrapText="1"/>
      <protection hidden="1"/>
    </xf>
    <xf numFmtId="0" fontId="5" fillId="2" borderId="30" xfId="35" applyFont="1" applyFill="1" applyBorder="1" applyAlignment="1" applyProtection="1">
      <alignment horizontal="left" vertical="center" wrapText="1"/>
      <protection locked="0"/>
    </xf>
    <xf numFmtId="0" fontId="5" fillId="2" borderId="37" xfId="35" applyFont="1" applyFill="1" applyBorder="1" applyAlignment="1" applyProtection="1">
      <alignment vertical="center" wrapText="1"/>
      <protection locked="0"/>
    </xf>
    <xf numFmtId="0" fontId="5" fillId="2" borderId="38" xfId="35" applyFont="1" applyFill="1" applyBorder="1" applyAlignment="1" applyProtection="1">
      <alignment vertical="center" wrapText="1"/>
      <protection locked="0"/>
    </xf>
    <xf numFmtId="0" fontId="5" fillId="2" borderId="39" xfId="35" applyFont="1" applyFill="1" applyBorder="1" applyAlignment="1" applyProtection="1">
      <alignment horizontal="left" vertical="center" wrapText="1"/>
      <protection locked="0"/>
    </xf>
    <xf numFmtId="0" fontId="5" fillId="2" borderId="40" xfId="35" applyFont="1" applyFill="1" applyBorder="1" applyAlignment="1" applyProtection="1">
      <alignment vertical="center" wrapText="1"/>
      <protection locked="0"/>
    </xf>
    <xf numFmtId="0" fontId="5" fillId="2" borderId="41" xfId="35" applyFont="1" applyFill="1" applyBorder="1" applyAlignment="1" applyProtection="1">
      <alignment vertical="center" wrapText="1"/>
      <protection locked="0"/>
    </xf>
    <xf numFmtId="0" fontId="8" fillId="0" borderId="34" xfId="35" applyFont="1" applyBorder="1" applyAlignment="1" applyProtection="1">
      <alignment horizontal="justify" vertical="center" wrapText="1"/>
      <protection hidden="1"/>
    </xf>
    <xf numFmtId="0" fontId="5" fillId="0" borderId="42" xfId="35" applyFont="1" applyBorder="1" applyAlignment="1" applyProtection="1">
      <alignment horizontal="left" vertical="center" wrapText="1"/>
      <protection hidden="1"/>
    </xf>
    <xf numFmtId="0" fontId="5" fillId="0" borderId="36" xfId="35" applyFont="1" applyBorder="1" applyAlignment="1" applyProtection="1">
      <alignment horizontal="center" vertical="center" wrapText="1"/>
      <protection hidden="1"/>
    </xf>
    <xf numFmtId="0" fontId="8" fillId="0" borderId="32" xfId="35" applyFont="1" applyBorder="1" applyAlignment="1" applyProtection="1">
      <alignment horizontal="center" vertical="center" wrapText="1"/>
      <protection hidden="1"/>
    </xf>
    <xf numFmtId="0" fontId="8" fillId="0" borderId="35" xfId="35" applyFont="1" applyBorder="1" applyAlignment="1" applyProtection="1">
      <alignment horizontal="justify" vertical="center" wrapText="1"/>
      <protection hidden="1"/>
    </xf>
    <xf numFmtId="0" fontId="8" fillId="0" borderId="16" xfId="35" applyFont="1" applyBorder="1" applyAlignment="1" applyProtection="1">
      <alignment horizontal="center" vertical="center" wrapText="1"/>
      <protection hidden="1"/>
    </xf>
    <xf numFmtId="0" fontId="5" fillId="0" borderId="39" xfId="35" applyFont="1" applyBorder="1" applyAlignment="1" applyProtection="1">
      <alignment horizontal="left" vertical="center" wrapText="1"/>
      <protection hidden="1"/>
    </xf>
    <xf numFmtId="0" fontId="8" fillId="0" borderId="4" xfId="35" applyFont="1" applyBorder="1" applyAlignment="1" applyProtection="1">
      <alignment horizontal="left" vertical="center" wrapText="1"/>
      <protection hidden="1"/>
    </xf>
    <xf numFmtId="0" fontId="8" fillId="0" borderId="24" xfId="35" applyFont="1" applyBorder="1" applyAlignment="1" applyProtection="1">
      <alignment horizontal="justify" vertical="center" wrapText="1"/>
      <protection hidden="1"/>
    </xf>
    <xf numFmtId="0" fontId="5" fillId="0" borderId="43" xfId="35" applyFont="1" applyBorder="1" applyAlignment="1" applyProtection="1">
      <alignment horizontal="left" vertical="center" wrapText="1"/>
      <protection hidden="1"/>
    </xf>
    <xf numFmtId="0" fontId="5" fillId="0" borderId="29" xfId="35" applyFont="1" applyBorder="1" applyAlignment="1" applyProtection="1">
      <alignment horizontal="left" vertical="top" wrapText="1"/>
      <protection hidden="1"/>
    </xf>
    <xf numFmtId="0" fontId="5" fillId="0" borderId="16" xfId="35" applyFont="1" applyBorder="1" applyAlignment="1" applyProtection="1">
      <alignment horizontal="left" vertical="top" wrapText="1"/>
      <protection hidden="1"/>
    </xf>
    <xf numFmtId="0" fontId="5" fillId="2" borderId="36" xfId="35" applyFont="1" applyFill="1" applyBorder="1" applyAlignment="1" applyProtection="1">
      <alignment horizontal="left" vertical="center" wrapText="1"/>
      <protection locked="0"/>
    </xf>
    <xf numFmtId="0" fontId="5" fillId="2" borderId="44" xfId="35" applyFont="1" applyFill="1" applyBorder="1" applyAlignment="1" applyProtection="1">
      <alignment vertical="center" wrapText="1"/>
      <protection locked="0"/>
    </xf>
    <xf numFmtId="0" fontId="5" fillId="2" borderId="36" xfId="35" applyFont="1" applyFill="1" applyBorder="1" applyAlignment="1" applyProtection="1">
      <alignment vertical="center" wrapText="1"/>
      <protection locked="0"/>
    </xf>
    <xf numFmtId="0" fontId="5" fillId="2" borderId="38" xfId="35" applyFont="1" applyFill="1" applyBorder="1" applyAlignment="1" applyProtection="1">
      <alignment horizontal="left" vertical="center" wrapText="1"/>
      <protection locked="0"/>
    </xf>
    <xf numFmtId="0" fontId="5" fillId="2" borderId="41" xfId="35" applyFont="1" applyFill="1" applyBorder="1" applyAlignment="1" applyProtection="1">
      <alignment horizontal="left" vertical="center" wrapText="1"/>
      <protection locked="0"/>
    </xf>
    <xf numFmtId="0" fontId="5" fillId="0" borderId="14" xfId="35" applyFont="1" applyBorder="1" applyAlignment="1" applyProtection="1">
      <alignment horizontal="right" vertical="top"/>
      <protection hidden="1"/>
    </xf>
    <xf numFmtId="0" fontId="5" fillId="0" borderId="0" xfId="35" applyFont="1" applyAlignment="1" applyProtection="1">
      <alignment horizontal="justify" vertical="center" wrapText="1"/>
      <protection hidden="1"/>
    </xf>
    <xf numFmtId="0" fontId="5" fillId="0" borderId="0" xfId="35" applyFont="1" applyAlignment="1" applyProtection="1">
      <alignment horizontal="left" vertical="center" wrapText="1"/>
      <protection locked="0" hidden="1"/>
    </xf>
    <xf numFmtId="0" fontId="5" fillId="2" borderId="16" xfId="35" applyFont="1" applyFill="1" applyBorder="1" applyAlignment="1" applyProtection="1">
      <alignment horizontal="left" vertical="center" wrapText="1"/>
      <protection locked="0"/>
    </xf>
    <xf numFmtId="49" fontId="8" fillId="0" borderId="0" xfId="35" applyNumberFormat="1" applyFont="1" applyAlignment="1" applyProtection="1">
      <alignment horizontal="right" vertical="top" wrapText="1"/>
      <protection hidden="1"/>
    </xf>
    <xf numFmtId="0" fontId="8" fillId="0" borderId="0" xfId="35" applyFont="1" applyAlignment="1" applyProtection="1">
      <alignment horizontal="right" vertical="top"/>
      <protection hidden="1"/>
    </xf>
    <xf numFmtId="0" fontId="51" fillId="0" borderId="0" xfId="35" applyFont="1" applyAlignment="1" applyProtection="1">
      <alignment horizontal="left" vertical="top" wrapText="1"/>
      <protection hidden="1"/>
    </xf>
    <xf numFmtId="0" fontId="51" fillId="0" borderId="22" xfId="35" applyFont="1" applyBorder="1" applyAlignment="1" applyProtection="1">
      <alignment horizontal="right"/>
      <protection hidden="1"/>
    </xf>
    <xf numFmtId="0" fontId="51" fillId="0" borderId="0" xfId="35" applyFont="1" applyAlignment="1" applyProtection="1">
      <alignment horizontal="right"/>
      <protection hidden="1"/>
    </xf>
    <xf numFmtId="0" fontId="51" fillId="0" borderId="0" xfId="35" applyFont="1" applyAlignment="1" applyProtection="1">
      <alignment horizontal="left" vertical="center" wrapText="1"/>
      <protection locked="0" hidden="1"/>
    </xf>
    <xf numFmtId="0" fontId="51" fillId="0" borderId="0" xfId="35" applyFont="1" applyAlignment="1" applyProtection="1">
      <alignment horizontal="justify"/>
      <protection hidden="1"/>
    </xf>
    <xf numFmtId="0" fontId="5" fillId="0" borderId="15" xfId="35" applyFont="1" applyBorder="1" applyAlignment="1" applyProtection="1">
      <alignment horizontal="right" vertical="top"/>
      <protection hidden="1"/>
    </xf>
    <xf numFmtId="0" fontId="8" fillId="0" borderId="6" xfId="35" applyFont="1" applyBorder="1" applyAlignment="1" applyProtection="1">
      <alignment horizontal="center" vertical="top" wrapText="1"/>
      <protection hidden="1"/>
    </xf>
    <xf numFmtId="0" fontId="8" fillId="0" borderId="22" xfId="35" applyFont="1" applyBorder="1" applyAlignment="1" applyProtection="1">
      <alignment horizontal="center" vertical="center"/>
      <protection hidden="1"/>
    </xf>
    <xf numFmtId="0" fontId="5" fillId="0" borderId="22" xfId="35" applyFont="1" applyBorder="1" applyAlignment="1" applyProtection="1">
      <alignment horizontal="right" vertical="top"/>
      <protection hidden="1"/>
    </xf>
    <xf numFmtId="0" fontId="5" fillId="2" borderId="6" xfId="35" applyFont="1" applyFill="1" applyBorder="1" applyAlignment="1" applyProtection="1">
      <alignment vertical="top" wrapText="1"/>
      <protection locked="0"/>
    </xf>
    <xf numFmtId="0" fontId="5" fillId="4" borderId="0" xfId="35" applyFont="1" applyFill="1" applyAlignment="1" applyProtection="1">
      <alignment horizontal="left" vertical="center"/>
      <protection hidden="1"/>
    </xf>
    <xf numFmtId="0" fontId="5" fillId="5" borderId="0" xfId="35" applyFont="1" applyFill="1" applyAlignment="1" applyProtection="1">
      <alignment horizontal="left" vertical="center"/>
      <protection hidden="1"/>
    </xf>
    <xf numFmtId="0" fontId="5" fillId="4" borderId="0" xfId="35" applyFont="1" applyFill="1" applyProtection="1">
      <protection hidden="1"/>
    </xf>
    <xf numFmtId="0" fontId="5" fillId="5" borderId="0" xfId="35" applyFont="1" applyFill="1" applyProtection="1">
      <protection hidden="1"/>
    </xf>
    <xf numFmtId="173" fontId="8" fillId="0" borderId="0" xfId="35" applyNumberFormat="1" applyFont="1" applyAlignment="1" applyProtection="1">
      <alignment horizontal="left" vertical="center"/>
      <protection hidden="1"/>
    </xf>
    <xf numFmtId="0" fontId="5" fillId="2" borderId="26" xfId="35" applyFont="1" applyFill="1" applyBorder="1" applyAlignment="1" applyProtection="1">
      <alignment vertical="center" wrapText="1"/>
      <protection locked="0"/>
    </xf>
    <xf numFmtId="0" fontId="5" fillId="0" borderId="26" xfId="35" applyFont="1" applyBorder="1" applyAlignment="1" applyProtection="1">
      <alignment vertical="center" wrapText="1"/>
      <protection hidden="1"/>
    </xf>
    <xf numFmtId="0" fontId="8" fillId="0" borderId="11" xfId="35" applyFont="1" applyBorder="1" applyAlignment="1" applyProtection="1">
      <alignment horizontal="left" vertical="center" wrapText="1"/>
      <protection hidden="1"/>
    </xf>
    <xf numFmtId="0" fontId="9" fillId="0" borderId="0" xfId="0" applyFont="1" applyAlignment="1" applyProtection="1">
      <alignment horizontal="left" vertical="top" wrapText="1"/>
      <protection hidden="1"/>
    </xf>
    <xf numFmtId="173" fontId="5" fillId="0" borderId="0" xfId="0" applyNumberFormat="1" applyFont="1" applyAlignment="1" applyProtection="1">
      <alignment vertical="center"/>
      <protection hidden="1"/>
    </xf>
    <xf numFmtId="0" fontId="62" fillId="0" borderId="0" xfId="52" applyFont="1" applyAlignment="1" applyProtection="1">
      <alignment horizontal="center" vertical="top"/>
      <protection hidden="1"/>
    </xf>
    <xf numFmtId="0" fontId="62" fillId="0" borderId="0" xfId="52" applyFont="1" applyAlignment="1" applyProtection="1">
      <alignment horizontal="justify" vertical="center"/>
      <protection hidden="1"/>
    </xf>
    <xf numFmtId="0" fontId="9" fillId="2" borderId="34" xfId="0" applyFont="1" applyFill="1" applyBorder="1" applyAlignment="1" applyProtection="1">
      <alignment vertical="top" wrapText="1"/>
      <protection locked="0" hidden="1"/>
    </xf>
    <xf numFmtId="0" fontId="9" fillId="2" borderId="12" xfId="0" applyFont="1" applyFill="1" applyBorder="1" applyAlignment="1" applyProtection="1">
      <alignment vertical="top" wrapText="1"/>
      <protection locked="0" hidden="1"/>
    </xf>
    <xf numFmtId="0" fontId="9" fillId="2" borderId="10" xfId="0" applyFont="1" applyFill="1" applyBorder="1" applyAlignment="1" applyProtection="1">
      <alignment vertical="top" wrapText="1"/>
      <protection locked="0" hidden="1"/>
    </xf>
    <xf numFmtId="0" fontId="9" fillId="2" borderId="16" xfId="0" applyFont="1" applyFill="1" applyBorder="1" applyAlignment="1" applyProtection="1">
      <alignment vertical="center" wrapText="1"/>
      <protection locked="0" hidden="1"/>
    </xf>
    <xf numFmtId="0" fontId="9" fillId="2" borderId="6" xfId="0" applyFont="1" applyFill="1" applyBorder="1" applyAlignment="1" applyProtection="1">
      <alignment vertical="center" wrapText="1"/>
      <protection locked="0" hidden="1"/>
    </xf>
    <xf numFmtId="0" fontId="2" fillId="2" borderId="10" xfId="0" applyFont="1" applyFill="1" applyBorder="1" applyAlignment="1" applyProtection="1">
      <alignment vertical="top" wrapText="1"/>
      <protection locked="0" hidden="1"/>
    </xf>
    <xf numFmtId="0" fontId="9" fillId="0" borderId="13" xfId="0" applyFont="1" applyBorder="1" applyAlignment="1" applyProtection="1">
      <alignment vertical="top" wrapText="1"/>
      <protection hidden="1"/>
    </xf>
    <xf numFmtId="0" fontId="9" fillId="0" borderId="4" xfId="0" applyFont="1" applyBorder="1" applyAlignment="1" applyProtection="1">
      <alignment vertical="top" wrapText="1"/>
      <protection hidden="1"/>
    </xf>
    <xf numFmtId="0" fontId="8" fillId="0" borderId="6" xfId="35" applyFont="1" applyBorder="1" applyAlignment="1" applyProtection="1">
      <alignment horizontal="left" vertical="center" wrapText="1"/>
      <protection hidden="1"/>
    </xf>
    <xf numFmtId="0" fontId="5" fillId="0" borderId="8" xfId="35" applyFont="1" applyBorder="1" applyAlignment="1" applyProtection="1">
      <alignment horizontal="right" vertical="top"/>
      <protection hidden="1"/>
    </xf>
    <xf numFmtId="0" fontId="5" fillId="0" borderId="14" xfId="35" applyFont="1" applyBorder="1" applyAlignment="1" applyProtection="1">
      <alignment horizontal="center" vertical="top"/>
      <protection hidden="1"/>
    </xf>
    <xf numFmtId="0" fontId="5" fillId="0" borderId="24" xfId="35" applyFont="1" applyBorder="1" applyProtection="1">
      <protection hidden="1"/>
    </xf>
    <xf numFmtId="0" fontId="24" fillId="0" borderId="4" xfId="0" applyFont="1" applyBorder="1" applyAlignment="1" applyProtection="1">
      <alignment horizontal="right" vertical="top" wrapText="1"/>
      <protection hidden="1"/>
    </xf>
    <xf numFmtId="0" fontId="2" fillId="0" borderId="4" xfId="0" applyFont="1" applyBorder="1" applyAlignment="1" applyProtection="1">
      <alignment vertical="center"/>
      <protection hidden="1"/>
    </xf>
    <xf numFmtId="0" fontId="24" fillId="0" borderId="4" xfId="0" applyFont="1" applyBorder="1" applyAlignment="1">
      <alignment horizontal="right" vertical="top" wrapText="1"/>
    </xf>
    <xf numFmtId="0" fontId="9" fillId="0" borderId="3" xfId="0" applyFont="1" applyBorder="1" applyAlignment="1" applyProtection="1">
      <alignment vertical="center"/>
      <protection hidden="1"/>
    </xf>
    <xf numFmtId="0" fontId="9" fillId="0" borderId="3" xfId="47" applyBorder="1" applyAlignment="1" applyProtection="1">
      <alignment vertical="center"/>
      <protection hidden="1"/>
    </xf>
    <xf numFmtId="0" fontId="0" fillId="0" borderId="3" xfId="0" applyBorder="1" applyProtection="1">
      <protection hidden="1"/>
    </xf>
    <xf numFmtId="0" fontId="0" fillId="0" borderId="3" xfId="0" applyBorder="1" applyAlignment="1" applyProtection="1">
      <alignment vertical="center"/>
      <protection hidden="1"/>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57" fillId="0" borderId="4" xfId="0" applyFont="1" applyBorder="1" applyAlignment="1">
      <alignment horizontal="right" vertical="top" wrapText="1"/>
    </xf>
    <xf numFmtId="0" fontId="83" fillId="0" borderId="0" xfId="0" applyFont="1" applyAlignment="1" applyProtection="1">
      <alignment vertical="center"/>
      <protection hidden="1"/>
    </xf>
    <xf numFmtId="0" fontId="83" fillId="0" borderId="0" xfId="0" applyFont="1" applyProtection="1">
      <protection hidden="1"/>
    </xf>
    <xf numFmtId="0" fontId="24" fillId="0" borderId="4" xfId="37" applyFont="1" applyBorder="1" applyAlignment="1" applyProtection="1">
      <alignment vertical="center"/>
      <protection hidden="1"/>
    </xf>
    <xf numFmtId="0" fontId="2" fillId="0" borderId="4" xfId="37" applyBorder="1" applyAlignment="1" applyProtection="1">
      <alignment vertical="center"/>
      <protection hidden="1"/>
    </xf>
    <xf numFmtId="0" fontId="24" fillId="0" borderId="4" xfId="37" applyFont="1" applyBorder="1" applyAlignment="1" applyProtection="1">
      <alignment horizontal="right"/>
      <protection hidden="1"/>
    </xf>
    <xf numFmtId="0" fontId="24" fillId="0" borderId="4" xfId="0" applyFont="1" applyBorder="1" applyAlignment="1" applyProtection="1">
      <alignment vertical="center"/>
      <protection hidden="1"/>
    </xf>
    <xf numFmtId="0" fontId="24" fillId="0" borderId="4" xfId="0" applyFont="1" applyBorder="1" applyAlignment="1" applyProtection="1">
      <alignment horizontal="right"/>
      <protection hidden="1"/>
    </xf>
    <xf numFmtId="0" fontId="9" fillId="9" borderId="6" xfId="37" applyFont="1" applyFill="1" applyBorder="1" applyAlignment="1" applyProtection="1">
      <alignment horizontal="center" vertical="center" wrapText="1"/>
      <protection locked="0" hidden="1"/>
    </xf>
    <xf numFmtId="0" fontId="8" fillId="0" borderId="0" xfId="0" applyFont="1"/>
    <xf numFmtId="0" fontId="2" fillId="2" borderId="60" xfId="0" applyFont="1" applyFill="1" applyBorder="1" applyAlignment="1" applyProtection="1">
      <alignment horizontal="center" vertical="center" wrapText="1"/>
      <protection locked="0" hidden="1"/>
    </xf>
    <xf numFmtId="0" fontId="2" fillId="2" borderId="59" xfId="0" applyFont="1" applyFill="1" applyBorder="1" applyAlignment="1" applyProtection="1">
      <alignment horizontal="center" vertical="center" wrapText="1"/>
      <protection locked="0" hidden="1"/>
    </xf>
    <xf numFmtId="0" fontId="2" fillId="2" borderId="13" xfId="0" applyFont="1" applyFill="1" applyBorder="1" applyAlignment="1" applyProtection="1">
      <alignment horizontal="center" vertical="center" wrapText="1"/>
      <protection locked="0" hidden="1"/>
    </xf>
    <xf numFmtId="0" fontId="24" fillId="0" borderId="4" xfId="0" applyFont="1" applyBorder="1" applyAlignment="1" applyProtection="1">
      <alignment horizontal="left" vertical="top" wrapText="1"/>
      <protection hidden="1"/>
    </xf>
    <xf numFmtId="0" fontId="2" fillId="0" borderId="4" xfId="0" applyFont="1" applyBorder="1" applyAlignment="1" applyProtection="1">
      <alignment horizontal="center" vertical="center"/>
      <protection hidden="1"/>
    </xf>
    <xf numFmtId="0" fontId="83" fillId="0" borderId="4" xfId="0" applyFont="1" applyBorder="1" applyAlignment="1" applyProtection="1">
      <alignment vertical="center"/>
      <protection hidden="1"/>
    </xf>
    <xf numFmtId="0" fontId="57" fillId="0" borderId="4" xfId="0" applyFont="1" applyBorder="1" applyAlignment="1" applyProtection="1">
      <alignment horizontal="right" vertical="top" wrapText="1"/>
      <protection hidden="1"/>
    </xf>
    <xf numFmtId="0" fontId="86" fillId="0" borderId="0" xfId="0" applyFont="1" applyAlignment="1" applyProtection="1">
      <alignment vertical="center"/>
      <protection hidden="1"/>
    </xf>
    <xf numFmtId="0" fontId="86" fillId="0" borderId="0" xfId="0" applyFont="1" applyProtection="1">
      <protection hidden="1"/>
    </xf>
    <xf numFmtId="0" fontId="24" fillId="0" borderId="4" xfId="35" applyFont="1" applyBorder="1" applyAlignment="1" applyProtection="1">
      <alignment vertical="top"/>
      <protection hidden="1"/>
    </xf>
    <xf numFmtId="0" fontId="2" fillId="0" borderId="4" xfId="35" applyBorder="1" applyAlignment="1" applyProtection="1">
      <alignment vertical="top"/>
      <protection hidden="1"/>
    </xf>
    <xf numFmtId="0" fontId="24" fillId="0" borderId="4" xfId="35" applyFont="1" applyBorder="1" applyAlignment="1" applyProtection="1">
      <alignment horizontal="right" vertical="top"/>
      <protection hidden="1"/>
    </xf>
    <xf numFmtId="0" fontId="2" fillId="0" borderId="0" xfId="35" applyAlignment="1" applyProtection="1">
      <alignment vertical="center"/>
      <protection hidden="1"/>
    </xf>
    <xf numFmtId="0" fontId="87" fillId="0" borderId="0" xfId="0" applyFont="1" applyAlignment="1" applyProtection="1">
      <alignment horizontal="center"/>
      <protection hidden="1"/>
    </xf>
    <xf numFmtId="0" fontId="24" fillId="0" borderId="4" xfId="0" applyFont="1" applyBorder="1" applyAlignment="1" applyProtection="1">
      <alignment horizontal="right" vertical="top"/>
      <protection hidden="1"/>
    </xf>
    <xf numFmtId="0" fontId="2" fillId="0" borderId="4" xfId="0" applyFont="1" applyBorder="1" applyProtection="1">
      <protection hidden="1"/>
    </xf>
    <xf numFmtId="0" fontId="5" fillId="2" borderId="19" xfId="0" applyFont="1" applyFill="1" applyBorder="1" applyAlignment="1" applyProtection="1">
      <alignment vertical="top" wrapText="1"/>
      <protection locked="0"/>
    </xf>
    <xf numFmtId="0" fontId="5" fillId="2" borderId="32" xfId="0" applyFont="1" applyFill="1" applyBorder="1" applyAlignment="1" applyProtection="1">
      <alignment vertical="top" wrapText="1"/>
      <protection locked="0"/>
    </xf>
    <xf numFmtId="0" fontId="8" fillId="0" borderId="14" xfId="35" applyFont="1" applyBorder="1" applyAlignment="1" applyProtection="1">
      <alignment horizontal="center" vertical="center" wrapText="1"/>
      <protection hidden="1"/>
    </xf>
    <xf numFmtId="0" fontId="9" fillId="2" borderId="11" xfId="0" applyFont="1" applyFill="1" applyBorder="1" applyAlignment="1" applyProtection="1">
      <alignment horizontal="center" vertical="top" wrapText="1"/>
      <protection locked="0" hidden="1"/>
    </xf>
    <xf numFmtId="0" fontId="9" fillId="2" borderId="3" xfId="0" applyFont="1" applyFill="1" applyBorder="1" applyAlignment="1" applyProtection="1">
      <alignment horizontal="center" vertical="center" wrapText="1"/>
      <protection locked="0" hidden="1"/>
    </xf>
    <xf numFmtId="0" fontId="9" fillId="2" borderId="6" xfId="0" applyFont="1" applyFill="1" applyBorder="1" applyAlignment="1" applyProtection="1">
      <alignment horizontal="center" vertical="center" wrapText="1"/>
      <protection locked="0" hidden="1"/>
    </xf>
    <xf numFmtId="0" fontId="9" fillId="0" borderId="0" xfId="0" applyFont="1" applyAlignment="1" applyProtection="1">
      <alignment horizontal="justify" vertical="top" wrapText="1"/>
      <protection hidden="1"/>
    </xf>
    <xf numFmtId="0" fontId="9" fillId="0" borderId="26" xfId="0" applyFont="1" applyBorder="1" applyAlignment="1" applyProtection="1">
      <alignment horizontal="justify" vertical="top" wrapText="1"/>
      <protection hidden="1"/>
    </xf>
    <xf numFmtId="0" fontId="9" fillId="0" borderId="3" xfId="0" applyFont="1" applyBorder="1" applyAlignment="1" applyProtection="1">
      <alignment horizontal="justify" vertical="top" wrapText="1"/>
      <protection hidden="1"/>
    </xf>
    <xf numFmtId="0" fontId="89" fillId="0" borderId="6" xfId="0" applyFont="1" applyBorder="1" applyAlignment="1" applyProtection="1">
      <alignment horizontal="center" vertical="top" wrapText="1"/>
      <protection hidden="1"/>
    </xf>
    <xf numFmtId="0" fontId="9" fillId="2" borderId="7" xfId="0" applyFont="1" applyFill="1" applyBorder="1" applyAlignment="1" applyProtection="1">
      <alignment vertical="top" wrapText="1"/>
      <protection locked="0" hidden="1"/>
    </xf>
    <xf numFmtId="0" fontId="9" fillId="2" borderId="6" xfId="0" applyFont="1" applyFill="1" applyBorder="1" applyAlignment="1" applyProtection="1">
      <alignment vertical="top" wrapText="1"/>
      <protection locked="0" hidden="1"/>
    </xf>
    <xf numFmtId="0" fontId="10" fillId="0" borderId="0" xfId="0" applyFont="1" applyAlignment="1" applyProtection="1">
      <alignment horizontal="left" vertical="top" wrapText="1"/>
      <protection hidden="1"/>
    </xf>
    <xf numFmtId="0" fontId="9" fillId="0" borderId="6" xfId="0" applyFont="1" applyBorder="1" applyProtection="1">
      <protection hidden="1"/>
    </xf>
    <xf numFmtId="0" fontId="9" fillId="0" borderId="6" xfId="0" applyFont="1" applyBorder="1" applyAlignment="1" applyProtection="1">
      <alignment horizontal="center" vertical="top"/>
      <protection hidden="1"/>
    </xf>
    <xf numFmtId="0" fontId="10" fillId="0" borderId="0" xfId="0" applyFont="1" applyAlignment="1" applyProtection="1">
      <alignment horizontal="center" vertical="top" wrapText="1"/>
      <protection hidden="1"/>
    </xf>
    <xf numFmtId="0" fontId="10" fillId="0" borderId="3" xfId="0" applyFont="1" applyBorder="1" applyAlignment="1" applyProtection="1">
      <alignment horizontal="center" vertical="top" wrapText="1"/>
      <protection hidden="1"/>
    </xf>
    <xf numFmtId="0" fontId="10" fillId="0" borderId="9" xfId="0" applyFont="1" applyBorder="1" applyAlignment="1" applyProtection="1">
      <alignment horizontal="center" vertical="top" wrapText="1"/>
      <protection hidden="1"/>
    </xf>
    <xf numFmtId="0" fontId="9" fillId="2" borderId="52" xfId="0" applyFont="1" applyFill="1" applyBorder="1" applyAlignment="1" applyProtection="1">
      <alignment vertical="top" wrapText="1"/>
      <protection locked="0" hidden="1"/>
    </xf>
    <xf numFmtId="0" fontId="2" fillId="2" borderId="4" xfId="0" applyFont="1" applyFill="1" applyBorder="1" applyAlignment="1" applyProtection="1">
      <alignment horizontal="center" vertical="center" wrapText="1"/>
      <protection locked="0" hidden="1"/>
    </xf>
    <xf numFmtId="0" fontId="9" fillId="0" borderId="14" xfId="0" applyFont="1" applyBorder="1" applyAlignment="1" applyProtection="1">
      <alignment horizontal="center" vertical="top"/>
      <protection hidden="1"/>
    </xf>
    <xf numFmtId="0" fontId="10" fillId="0" borderId="4" xfId="0" applyFont="1" applyBorder="1" applyAlignment="1" applyProtection="1">
      <alignment horizontal="center" vertical="top" wrapText="1"/>
      <protection hidden="1"/>
    </xf>
    <xf numFmtId="0" fontId="9" fillId="0" borderId="4" xfId="0" applyFont="1" applyBorder="1" applyAlignment="1" applyProtection="1">
      <alignment vertical="center" wrapText="1"/>
      <protection hidden="1"/>
    </xf>
    <xf numFmtId="0" fontId="9" fillId="0" borderId="4" xfId="0" applyFont="1" applyBorder="1" applyProtection="1">
      <protection hidden="1"/>
    </xf>
    <xf numFmtId="0" fontId="10" fillId="0" borderId="11" xfId="0" applyFont="1" applyBorder="1" applyAlignment="1" applyProtection="1">
      <alignment horizontal="center" vertical="top" wrapText="1"/>
      <protection hidden="1"/>
    </xf>
    <xf numFmtId="0" fontId="10" fillId="0" borderId="14" xfId="0" applyFont="1" applyBorder="1" applyAlignment="1" applyProtection="1">
      <alignment horizontal="center" vertical="top"/>
      <protection hidden="1"/>
    </xf>
    <xf numFmtId="0" fontId="2" fillId="2" borderId="14" xfId="0" applyFont="1" applyFill="1" applyBorder="1" applyAlignment="1" applyProtection="1">
      <alignment horizontal="left" vertical="center" wrapText="1"/>
      <protection locked="0" hidden="1"/>
    </xf>
    <xf numFmtId="0" fontId="2" fillId="2" borderId="13" xfId="0" applyFont="1" applyFill="1" applyBorder="1" applyAlignment="1" applyProtection="1">
      <alignment horizontal="left" vertical="center" wrapText="1"/>
      <protection locked="0" hidden="1"/>
    </xf>
    <xf numFmtId="0" fontId="9" fillId="0" borderId="24" xfId="0" applyFont="1" applyBorder="1" applyAlignment="1" applyProtection="1">
      <alignment vertical="center" wrapText="1"/>
      <protection hidden="1"/>
    </xf>
    <xf numFmtId="0" fontId="10" fillId="0" borderId="6" xfId="0" applyFont="1" applyBorder="1" applyAlignment="1" applyProtection="1">
      <alignment horizontal="center" vertical="top"/>
      <protection hidden="1"/>
    </xf>
    <xf numFmtId="0" fontId="9" fillId="0" borderId="6" xfId="0" applyFont="1" applyBorder="1" applyAlignment="1" applyProtection="1">
      <alignment horizontal="left" vertical="top" indent="5"/>
      <protection hidden="1"/>
    </xf>
    <xf numFmtId="0" fontId="9" fillId="0" borderId="8" xfId="0" applyFont="1" applyBorder="1" applyAlignment="1" applyProtection="1">
      <alignment horizontal="center" vertical="top"/>
      <protection hidden="1"/>
    </xf>
    <xf numFmtId="0" fontId="9" fillId="0" borderId="10" xfId="0" applyFont="1" applyBorder="1" applyAlignment="1" applyProtection="1">
      <alignment vertical="top" wrapText="1"/>
      <protection hidden="1"/>
    </xf>
    <xf numFmtId="0" fontId="9" fillId="0" borderId="6" xfId="0" applyFont="1" applyBorder="1" applyAlignment="1" applyProtection="1">
      <alignment horizontal="center" vertical="center"/>
      <protection hidden="1"/>
    </xf>
    <xf numFmtId="0" fontId="2" fillId="2" borderId="13" xfId="0" applyFont="1" applyFill="1" applyBorder="1" applyAlignment="1" applyProtection="1">
      <alignment horizontal="left" wrapText="1"/>
      <protection locked="0" hidden="1"/>
    </xf>
    <xf numFmtId="0" fontId="2" fillId="2" borderId="4" xfId="0" applyFont="1" applyFill="1" applyBorder="1" applyAlignment="1" applyProtection="1">
      <alignment horizontal="left" wrapText="1"/>
      <protection locked="0" hidden="1"/>
    </xf>
    <xf numFmtId="0" fontId="2" fillId="2" borderId="14" xfId="0" applyFont="1" applyFill="1" applyBorder="1" applyAlignment="1" applyProtection="1">
      <alignment horizontal="left" wrapText="1"/>
      <protection locked="0" hidden="1"/>
    </xf>
    <xf numFmtId="0" fontId="9" fillId="0" borderId="15" xfId="0" applyFont="1" applyBorder="1" applyAlignment="1" applyProtection="1">
      <alignment horizontal="center" vertical="top"/>
      <protection hidden="1"/>
    </xf>
    <xf numFmtId="0" fontId="9" fillId="2" borderId="35" xfId="0" applyFont="1" applyFill="1" applyBorder="1" applyAlignment="1" applyProtection="1">
      <alignment vertical="center" wrapText="1"/>
      <protection hidden="1"/>
    </xf>
    <xf numFmtId="0" fontId="8" fillId="0" borderId="6" xfId="35" applyFont="1" applyBorder="1" applyAlignment="1" applyProtection="1">
      <alignment horizontal="center" vertical="top"/>
      <protection hidden="1"/>
    </xf>
    <xf numFmtId="172" fontId="8" fillId="0" borderId="6" xfId="35" applyNumberFormat="1" applyFont="1" applyBorder="1" applyAlignment="1" applyProtection="1">
      <alignment horizontal="center" vertical="top"/>
      <protection hidden="1"/>
    </xf>
    <xf numFmtId="0" fontId="8" fillId="0" borderId="8" xfId="35" applyFont="1" applyBorder="1" applyAlignment="1" applyProtection="1">
      <alignment horizontal="center"/>
      <protection hidden="1"/>
    </xf>
    <xf numFmtId="0" fontId="5" fillId="0" borderId="3" xfId="35" applyFont="1" applyBorder="1" applyAlignment="1" applyProtection="1">
      <alignment vertical="top"/>
      <protection hidden="1"/>
    </xf>
    <xf numFmtId="0" fontId="5" fillId="0" borderId="3" xfId="35" applyFont="1" applyBorder="1" applyProtection="1">
      <protection hidden="1"/>
    </xf>
    <xf numFmtId="0" fontId="9" fillId="0" borderId="26" xfId="0" applyFont="1" applyBorder="1" applyProtection="1">
      <protection hidden="1"/>
    </xf>
    <xf numFmtId="0" fontId="9" fillId="0" borderId="10" xfId="0" applyFont="1" applyBorder="1" applyAlignment="1" applyProtection="1">
      <alignment horizontal="center" vertical="top"/>
      <protection hidden="1"/>
    </xf>
    <xf numFmtId="172" fontId="8" fillId="0" borderId="0" xfId="0" applyNumberFormat="1" applyFont="1" applyAlignment="1" applyProtection="1">
      <alignment horizontal="center" vertical="top" wrapText="1"/>
      <protection hidden="1"/>
    </xf>
    <xf numFmtId="0" fontId="45" fillId="0" borderId="0" xfId="0" applyFont="1" applyAlignment="1" applyProtection="1">
      <alignment horizontal="justify" vertical="top" wrapText="1"/>
      <protection hidden="1"/>
    </xf>
    <xf numFmtId="49" fontId="8" fillId="0" borderId="0" xfId="35" applyNumberFormat="1" applyFont="1" applyAlignment="1" applyProtection="1">
      <alignment horizontal="center" vertical="top" wrapText="1"/>
      <protection hidden="1"/>
    </xf>
    <xf numFmtId="0" fontId="9" fillId="2" borderId="26" xfId="0" applyFont="1" applyFill="1" applyBorder="1" applyAlignment="1" applyProtection="1">
      <alignment vertical="center" wrapText="1"/>
      <protection locked="0" hidden="1"/>
    </xf>
    <xf numFmtId="0" fontId="9" fillId="2" borderId="11" xfId="0" applyFont="1" applyFill="1" applyBorder="1" applyAlignment="1" applyProtection="1">
      <alignment vertical="center" wrapText="1"/>
      <protection locked="0" hidden="1"/>
    </xf>
    <xf numFmtId="0" fontId="8" fillId="0" borderId="14" xfId="35" applyFont="1" applyBorder="1" applyAlignment="1" applyProtection="1">
      <alignment horizontal="center"/>
      <protection hidden="1"/>
    </xf>
    <xf numFmtId="0" fontId="8" fillId="0" borderId="0" xfId="35" applyFont="1" applyAlignment="1" applyProtection="1">
      <alignment horizontal="center"/>
      <protection hidden="1"/>
    </xf>
    <xf numFmtId="0" fontId="5" fillId="2" borderId="26" xfId="35" applyFont="1" applyFill="1" applyBorder="1" applyAlignment="1" applyProtection="1">
      <alignment horizontal="center" vertical="center" wrapText="1"/>
      <protection locked="0"/>
    </xf>
    <xf numFmtId="0" fontId="5" fillId="2" borderId="3" xfId="35" applyFont="1" applyFill="1" applyBorder="1" applyAlignment="1" applyProtection="1">
      <alignment horizontal="center" vertical="center" wrapText="1"/>
      <protection locked="0"/>
    </xf>
    <xf numFmtId="0" fontId="5" fillId="2" borderId="11" xfId="35" applyFont="1" applyFill="1" applyBorder="1" applyAlignment="1" applyProtection="1">
      <alignment horizontal="center" vertical="center" wrapText="1"/>
      <protection locked="0"/>
    </xf>
    <xf numFmtId="0" fontId="5" fillId="0" borderId="0" xfId="35" applyFont="1" applyAlignment="1">
      <alignment horizontal="left"/>
    </xf>
    <xf numFmtId="0" fontId="5" fillId="0" borderId="0" xfId="35" applyFont="1"/>
    <xf numFmtId="0" fontId="9" fillId="2" borderId="26" xfId="35" applyFont="1" applyFill="1" applyBorder="1" applyAlignment="1" applyProtection="1">
      <alignment horizontal="center" vertical="top" wrapText="1"/>
      <protection locked="0" hidden="1"/>
    </xf>
    <xf numFmtId="0" fontId="9" fillId="0" borderId="0" xfId="35" applyFont="1" applyAlignment="1" applyProtection="1">
      <alignment vertical="top"/>
      <protection hidden="1"/>
    </xf>
    <xf numFmtId="0" fontId="9" fillId="0" borderId="0" xfId="35" applyFont="1" applyProtection="1">
      <protection hidden="1"/>
    </xf>
    <xf numFmtId="172" fontId="8" fillId="0" borderId="0" xfId="35" applyNumberFormat="1" applyFont="1" applyAlignment="1" applyProtection="1">
      <alignment horizontal="right" vertical="center" wrapText="1"/>
      <protection hidden="1"/>
    </xf>
    <xf numFmtId="0" fontId="91" fillId="0" borderId="0" xfId="35" applyFont="1" applyAlignment="1" applyProtection="1">
      <alignment horizontal="right" vertical="top" indent="1"/>
      <protection hidden="1"/>
    </xf>
    <xf numFmtId="0" fontId="92" fillId="0" borderId="0" xfId="35" applyFont="1" applyAlignment="1" applyProtection="1">
      <alignment horizontal="right" vertical="top" indent="1"/>
      <protection hidden="1"/>
    </xf>
    <xf numFmtId="0" fontId="92" fillId="0" borderId="0" xfId="35" applyFont="1" applyAlignment="1" applyProtection="1">
      <alignment horizontal="left" vertical="top" wrapText="1"/>
      <protection hidden="1"/>
    </xf>
    <xf numFmtId="0" fontId="93" fillId="0" borderId="0" xfId="35" applyFont="1" applyAlignment="1" applyProtection="1">
      <alignment vertical="top"/>
      <protection hidden="1"/>
    </xf>
    <xf numFmtId="0" fontId="22" fillId="0" borderId="0" xfId="35" applyFont="1" applyAlignment="1" applyProtection="1">
      <alignment horizontal="right" vertical="top" indent="1"/>
      <protection hidden="1"/>
    </xf>
    <xf numFmtId="0" fontId="9" fillId="0" borderId="0" xfId="35" applyFont="1" applyAlignment="1" applyProtection="1">
      <alignment horizontal="justify" vertical="top" wrapText="1"/>
      <protection hidden="1"/>
    </xf>
    <xf numFmtId="0" fontId="9" fillId="0" borderId="6" xfId="35" applyFont="1" applyBorder="1" applyProtection="1">
      <protection hidden="1"/>
    </xf>
    <xf numFmtId="0" fontId="9" fillId="0" borderId="26" xfId="35" applyFont="1" applyBorder="1" applyProtection="1">
      <protection hidden="1"/>
    </xf>
    <xf numFmtId="0" fontId="9" fillId="0" borderId="6" xfId="35" applyFont="1" applyBorder="1" applyAlignment="1" applyProtection="1">
      <alignment horizontal="left" vertical="top" indent="5"/>
      <protection hidden="1"/>
    </xf>
    <xf numFmtId="0" fontId="9" fillId="0" borderId="6" xfId="35" applyFont="1" applyBorder="1" applyAlignment="1" applyProtection="1">
      <alignment horizontal="left"/>
      <protection hidden="1"/>
    </xf>
    <xf numFmtId="0" fontId="9" fillId="0" borderId="0" xfId="35" applyFont="1" applyAlignment="1" applyProtection="1">
      <alignment horizontal="left" vertical="center"/>
      <protection hidden="1"/>
    </xf>
    <xf numFmtId="0" fontId="9" fillId="0" borderId="6" xfId="35" applyFont="1" applyBorder="1" applyAlignment="1" applyProtection="1">
      <alignment horizontal="left" vertical="top"/>
      <protection hidden="1"/>
    </xf>
    <xf numFmtId="0" fontId="9" fillId="2" borderId="6" xfId="35" applyFont="1" applyFill="1" applyBorder="1" applyAlignment="1" applyProtection="1">
      <alignment vertical="center" wrapText="1"/>
      <protection locked="0" hidden="1"/>
    </xf>
    <xf numFmtId="0" fontId="9" fillId="0" borderId="0" xfId="35" applyFont="1" applyAlignment="1" applyProtection="1">
      <alignment horizontal="left" vertical="top"/>
      <protection hidden="1"/>
    </xf>
    <xf numFmtId="0" fontId="9" fillId="2" borderId="16" xfId="35" applyFont="1" applyFill="1" applyBorder="1" applyAlignment="1" applyProtection="1">
      <alignment vertical="center" wrapText="1"/>
      <protection locked="0" hidden="1"/>
    </xf>
    <xf numFmtId="0" fontId="9" fillId="0" borderId="12" xfId="35" applyFont="1" applyBorder="1" applyProtection="1">
      <protection hidden="1"/>
    </xf>
    <xf numFmtId="0" fontId="9" fillId="0" borderId="0" xfId="35" applyFont="1" applyAlignment="1" applyProtection="1">
      <alignment horizontal="right" vertical="center"/>
      <protection hidden="1"/>
    </xf>
    <xf numFmtId="0" fontId="9" fillId="0" borderId="13" xfId="35" applyFont="1" applyBorder="1" applyAlignment="1" applyProtection="1">
      <alignment vertical="top"/>
      <protection hidden="1"/>
    </xf>
    <xf numFmtId="0" fontId="9" fillId="0" borderId="4" xfId="35" applyFont="1" applyBorder="1" applyAlignment="1" applyProtection="1">
      <alignment vertical="top"/>
      <protection hidden="1"/>
    </xf>
    <xf numFmtId="0" fontId="9" fillId="0" borderId="4" xfId="35" applyFont="1" applyBorder="1" applyAlignment="1" applyProtection="1">
      <alignment horizontal="right" vertical="center"/>
      <protection hidden="1"/>
    </xf>
    <xf numFmtId="0" fontId="9" fillId="2" borderId="7" xfId="35" applyFont="1" applyFill="1" applyBorder="1" applyAlignment="1" applyProtection="1">
      <alignment vertical="top" wrapText="1"/>
      <protection locked="0" hidden="1"/>
    </xf>
    <xf numFmtId="0" fontId="9" fillId="2" borderId="29" xfId="35" applyFont="1" applyFill="1" applyBorder="1" applyAlignment="1" applyProtection="1">
      <alignment vertical="top" wrapText="1"/>
      <protection locked="0" hidden="1"/>
    </xf>
    <xf numFmtId="0" fontId="9" fillId="2" borderId="16" xfId="35" applyFont="1" applyFill="1" applyBorder="1" applyAlignment="1" applyProtection="1">
      <alignment vertical="top" wrapText="1"/>
      <protection locked="0" hidden="1"/>
    </xf>
    <xf numFmtId="0" fontId="9" fillId="2" borderId="6" xfId="35" applyFont="1" applyFill="1" applyBorder="1" applyAlignment="1" applyProtection="1">
      <alignment vertical="top" wrapText="1"/>
      <protection locked="0" hidden="1"/>
    </xf>
    <xf numFmtId="0" fontId="9" fillId="2" borderId="8" xfId="35" applyFont="1" applyFill="1" applyBorder="1" applyAlignment="1" applyProtection="1">
      <alignment vertical="top" wrapText="1"/>
      <protection locked="0" hidden="1"/>
    </xf>
    <xf numFmtId="0" fontId="9" fillId="2" borderId="34" xfId="35" applyFont="1" applyFill="1" applyBorder="1" applyAlignment="1" applyProtection="1">
      <alignment vertical="top" wrapText="1"/>
      <protection locked="0" hidden="1"/>
    </xf>
    <xf numFmtId="0" fontId="9" fillId="2" borderId="35" xfId="35" applyFont="1" applyFill="1" applyBorder="1" applyAlignment="1" applyProtection="1">
      <alignment vertical="top" wrapText="1"/>
      <protection locked="0" hidden="1"/>
    </xf>
    <xf numFmtId="0" fontId="2" fillId="2" borderId="13" xfId="35" applyFill="1" applyBorder="1" applyAlignment="1" applyProtection="1">
      <alignment horizontal="left" wrapText="1"/>
      <protection locked="0" hidden="1"/>
    </xf>
    <xf numFmtId="0" fontId="2" fillId="2" borderId="4" xfId="35" applyFill="1" applyBorder="1" applyAlignment="1" applyProtection="1">
      <alignment horizontal="left" wrapText="1"/>
      <protection locked="0" hidden="1"/>
    </xf>
    <xf numFmtId="0" fontId="2" fillId="2" borderId="14" xfId="35" applyFill="1" applyBorder="1" applyAlignment="1" applyProtection="1">
      <alignment horizontal="left" wrapText="1"/>
      <protection locked="0" hidden="1"/>
    </xf>
    <xf numFmtId="0" fontId="9" fillId="2" borderId="36" xfId="35" applyFont="1" applyFill="1" applyBorder="1" applyAlignment="1" applyProtection="1">
      <alignment vertical="top" wrapText="1"/>
      <protection locked="0" hidden="1"/>
    </xf>
    <xf numFmtId="0" fontId="9" fillId="0" borderId="0" xfId="35" applyFont="1" applyAlignment="1" applyProtection="1">
      <alignment horizontal="left" vertical="top" indent="5"/>
      <protection hidden="1"/>
    </xf>
    <xf numFmtId="0" fontId="10" fillId="0" borderId="0" xfId="35" applyFont="1" applyAlignment="1" applyProtection="1">
      <alignment horizontal="left" vertical="top" wrapText="1"/>
      <protection hidden="1"/>
    </xf>
    <xf numFmtId="0" fontId="9" fillId="0" borderId="0" xfId="35" applyFont="1" applyAlignment="1" applyProtection="1">
      <alignment horizontal="left" vertical="top" wrapText="1"/>
      <protection hidden="1"/>
    </xf>
    <xf numFmtId="0" fontId="9" fillId="0" borderId="6" xfId="35" applyFont="1" applyBorder="1" applyAlignment="1" applyProtection="1">
      <alignment horizontal="center" vertical="center"/>
      <protection hidden="1"/>
    </xf>
    <xf numFmtId="0" fontId="9" fillId="0" borderId="0" xfId="35" applyFont="1" applyAlignment="1" applyProtection="1">
      <alignment horizontal="left"/>
      <protection hidden="1"/>
    </xf>
    <xf numFmtId="0" fontId="9" fillId="0" borderId="0" xfId="35" applyFont="1" applyAlignment="1" applyProtection="1">
      <alignment vertical="center"/>
      <protection hidden="1"/>
    </xf>
    <xf numFmtId="0" fontId="9" fillId="0" borderId="0" xfId="35" applyFont="1" applyAlignment="1" applyProtection="1">
      <alignment vertical="center" wrapText="1"/>
      <protection hidden="1"/>
    </xf>
    <xf numFmtId="0" fontId="10" fillId="0" borderId="6" xfId="35" applyFont="1" applyBorder="1" applyAlignment="1" applyProtection="1">
      <alignment horizontal="center" vertical="top"/>
      <protection hidden="1"/>
    </xf>
    <xf numFmtId="0" fontId="9" fillId="0" borderId="24" xfId="35" applyFont="1" applyBorder="1" applyAlignment="1" applyProtection="1">
      <alignment vertical="center" wrapText="1"/>
      <protection hidden="1"/>
    </xf>
    <xf numFmtId="0" fontId="9" fillId="0" borderId="6" xfId="35" applyFont="1" applyBorder="1" applyAlignment="1" applyProtection="1">
      <alignment horizontal="center" vertical="top"/>
      <protection hidden="1"/>
    </xf>
    <xf numFmtId="0" fontId="9" fillId="2" borderId="9" xfId="35" applyFont="1" applyFill="1" applyBorder="1" applyAlignment="1" applyProtection="1">
      <alignment vertical="top" wrapText="1"/>
      <protection locked="0" hidden="1"/>
    </xf>
    <xf numFmtId="0" fontId="9" fillId="2" borderId="12" xfId="35" applyFont="1" applyFill="1" applyBorder="1" applyAlignment="1" applyProtection="1">
      <alignment vertical="top" wrapText="1"/>
      <protection locked="0" hidden="1"/>
    </xf>
    <xf numFmtId="0" fontId="9" fillId="2" borderId="15" xfId="35" applyFont="1" applyFill="1" applyBorder="1" applyAlignment="1" applyProtection="1">
      <alignment vertical="top" wrapText="1"/>
      <protection locked="0" hidden="1"/>
    </xf>
    <xf numFmtId="0" fontId="2" fillId="2" borderId="4" xfId="35" applyFill="1" applyBorder="1" applyAlignment="1" applyProtection="1">
      <alignment horizontal="left" vertical="center" wrapText="1"/>
      <protection locked="0" hidden="1"/>
    </xf>
    <xf numFmtId="0" fontId="2" fillId="2" borderId="60" xfId="35" applyFill="1" applyBorder="1" applyAlignment="1" applyProtection="1">
      <alignment horizontal="left" vertical="center" wrapText="1"/>
      <protection locked="0" hidden="1"/>
    </xf>
    <xf numFmtId="0" fontId="2" fillId="2" borderId="10" xfId="35" applyFill="1" applyBorder="1" applyAlignment="1" applyProtection="1">
      <alignment horizontal="left" vertical="top" wrapText="1"/>
      <protection locked="0" hidden="1"/>
    </xf>
    <xf numFmtId="0" fontId="2" fillId="2" borderId="59" xfId="35" applyFill="1" applyBorder="1" applyAlignment="1" applyProtection="1">
      <alignment horizontal="left" vertical="center" wrapText="1"/>
      <protection locked="0" hidden="1"/>
    </xf>
    <xf numFmtId="0" fontId="10" fillId="0" borderId="4" xfId="35" applyFont="1" applyBorder="1" applyAlignment="1" applyProtection="1">
      <alignment vertical="center"/>
      <protection hidden="1"/>
    </xf>
    <xf numFmtId="0" fontId="9" fillId="0" borderId="4" xfId="35" applyFont="1" applyBorder="1" applyAlignment="1" applyProtection="1">
      <alignment vertical="center" wrapText="1"/>
      <protection hidden="1"/>
    </xf>
    <xf numFmtId="0" fontId="9" fillId="0" borderId="4" xfId="35" applyFont="1" applyBorder="1" applyProtection="1">
      <protection hidden="1"/>
    </xf>
    <xf numFmtId="0" fontId="10" fillId="0" borderId="14" xfId="35" applyFont="1" applyBorder="1" applyAlignment="1" applyProtection="1">
      <alignment horizontal="center" vertical="top"/>
      <protection hidden="1"/>
    </xf>
    <xf numFmtId="0" fontId="10" fillId="0" borderId="0" xfId="35" applyFont="1" applyAlignment="1" applyProtection="1">
      <alignment horizontal="center" vertical="top" wrapText="1"/>
      <protection hidden="1"/>
    </xf>
    <xf numFmtId="0" fontId="10" fillId="0" borderId="4" xfId="35" applyFont="1" applyBorder="1" applyAlignment="1" applyProtection="1">
      <alignment horizontal="center" vertical="top" wrapText="1"/>
      <protection hidden="1"/>
    </xf>
    <xf numFmtId="0" fontId="10" fillId="0" borderId="11" xfId="35" applyFont="1" applyBorder="1" applyAlignment="1" applyProtection="1">
      <alignment horizontal="center" vertical="top" wrapText="1"/>
      <protection hidden="1"/>
    </xf>
    <xf numFmtId="0" fontId="9" fillId="2" borderId="52" xfId="35" applyFont="1" applyFill="1" applyBorder="1" applyAlignment="1" applyProtection="1">
      <alignment vertical="top" wrapText="1"/>
      <protection locked="0" hidden="1"/>
    </xf>
    <xf numFmtId="0" fontId="9" fillId="2" borderId="11" xfId="35" applyFont="1" applyFill="1" applyBorder="1" applyAlignment="1" applyProtection="1">
      <alignment horizontal="center" vertical="top" wrapText="1"/>
      <protection locked="0" hidden="1"/>
    </xf>
    <xf numFmtId="0" fontId="2" fillId="2" borderId="13" xfId="35" applyFill="1" applyBorder="1" applyAlignment="1" applyProtection="1">
      <alignment horizontal="left" vertical="center" wrapText="1"/>
      <protection locked="0" hidden="1"/>
    </xf>
    <xf numFmtId="0" fontId="9" fillId="2" borderId="10" xfId="35" applyFont="1" applyFill="1" applyBorder="1" applyAlignment="1" applyProtection="1">
      <alignment vertical="top" wrapText="1"/>
      <protection locked="0" hidden="1"/>
    </xf>
    <xf numFmtId="0" fontId="2" fillId="2" borderId="14" xfId="35" applyFill="1" applyBorder="1" applyAlignment="1" applyProtection="1">
      <alignment horizontal="left" vertical="center" wrapText="1"/>
      <protection locked="0" hidden="1"/>
    </xf>
    <xf numFmtId="0" fontId="9" fillId="0" borderId="13" xfId="35" applyFont="1" applyBorder="1" applyAlignment="1" applyProtection="1">
      <alignment vertical="top" wrapText="1"/>
      <protection hidden="1"/>
    </xf>
    <xf numFmtId="0" fontId="9" fillId="0" borderId="4" xfId="35" applyFont="1" applyBorder="1" applyAlignment="1" applyProtection="1">
      <alignment vertical="top" wrapText="1"/>
      <protection hidden="1"/>
    </xf>
    <xf numFmtId="0" fontId="9" fillId="0" borderId="10" xfId="35" applyFont="1" applyBorder="1" applyAlignment="1" applyProtection="1">
      <alignment vertical="top" wrapText="1"/>
      <protection hidden="1"/>
    </xf>
    <xf numFmtId="0" fontId="9" fillId="2" borderId="3" xfId="35" applyFont="1" applyFill="1" applyBorder="1" applyAlignment="1" applyProtection="1">
      <alignment horizontal="center" vertical="center" wrapText="1"/>
      <protection locked="0" hidden="1"/>
    </xf>
    <xf numFmtId="0" fontId="9" fillId="0" borderId="8" xfId="35" applyFont="1" applyBorder="1" applyAlignment="1" applyProtection="1">
      <alignment horizontal="center" vertical="top"/>
      <protection hidden="1"/>
    </xf>
    <xf numFmtId="0" fontId="9" fillId="0" borderId="15" xfId="35" applyFont="1" applyBorder="1" applyAlignment="1" applyProtection="1">
      <alignment horizontal="center" vertical="top"/>
      <protection hidden="1"/>
    </xf>
    <xf numFmtId="0" fontId="9" fillId="0" borderId="10" xfId="35" applyFont="1" applyBorder="1" applyAlignment="1" applyProtection="1">
      <alignment horizontal="center" vertical="top"/>
      <protection hidden="1"/>
    </xf>
    <xf numFmtId="0" fontId="9" fillId="2" borderId="35" xfId="35" applyFont="1" applyFill="1" applyBorder="1" applyAlignment="1" applyProtection="1">
      <alignment vertical="center" wrapText="1"/>
      <protection hidden="1"/>
    </xf>
    <xf numFmtId="0" fontId="2" fillId="2" borderId="4" xfId="35" applyFill="1" applyBorder="1" applyAlignment="1" applyProtection="1">
      <alignment horizontal="center" vertical="center" wrapText="1"/>
      <protection locked="0" hidden="1"/>
    </xf>
    <xf numFmtId="0" fontId="2" fillId="2" borderId="13" xfId="35" applyFill="1" applyBorder="1" applyAlignment="1" applyProtection="1">
      <alignment horizontal="center" vertical="center" wrapText="1"/>
      <protection locked="0" hidden="1"/>
    </xf>
    <xf numFmtId="0" fontId="10" fillId="0" borderId="3" xfId="35" applyFont="1" applyBorder="1" applyAlignment="1" applyProtection="1">
      <alignment horizontal="center" vertical="top" wrapText="1"/>
      <protection hidden="1"/>
    </xf>
    <xf numFmtId="0" fontId="10" fillId="0" borderId="9" xfId="35" applyFont="1" applyBorder="1" applyAlignment="1" applyProtection="1">
      <alignment horizontal="center" vertical="top" wrapText="1"/>
      <protection hidden="1"/>
    </xf>
    <xf numFmtId="0" fontId="9" fillId="0" borderId="0" xfId="35" applyFont="1" applyAlignment="1" applyProtection="1">
      <alignment horizontal="center" vertical="top" wrapText="1"/>
      <protection hidden="1"/>
    </xf>
    <xf numFmtId="0" fontId="9" fillId="2" borderId="6" xfId="35" applyFont="1" applyFill="1" applyBorder="1" applyAlignment="1" applyProtection="1">
      <alignment horizontal="center" vertical="center" wrapText="1"/>
      <protection locked="0" hidden="1"/>
    </xf>
    <xf numFmtId="0" fontId="9" fillId="0" borderId="14" xfId="35" applyFont="1" applyBorder="1" applyAlignment="1" applyProtection="1">
      <alignment horizontal="center" vertical="top"/>
      <protection hidden="1"/>
    </xf>
    <xf numFmtId="0" fontId="5" fillId="0" borderId="9" xfId="35" applyFont="1" applyBorder="1" applyAlignment="1" applyProtection="1">
      <alignment horizontal="left" vertical="center" wrapText="1"/>
      <protection hidden="1"/>
    </xf>
    <xf numFmtId="49" fontId="8" fillId="0" borderId="0" xfId="35" applyNumberFormat="1" applyFont="1" applyAlignment="1" applyProtection="1">
      <alignment horizontal="right" vertical="top"/>
      <protection hidden="1"/>
    </xf>
    <xf numFmtId="0" fontId="8" fillId="0" borderId="0" xfId="35" applyFont="1" applyAlignment="1" applyProtection="1">
      <alignment horizontal="right" vertical="center"/>
      <protection hidden="1"/>
    </xf>
    <xf numFmtId="0" fontId="51" fillId="0" borderId="0" xfId="35" applyFont="1" applyAlignment="1">
      <alignment horizontal="left" wrapText="1"/>
    </xf>
    <xf numFmtId="172" fontId="8" fillId="0" borderId="0" xfId="35" applyNumberFormat="1" applyFont="1" applyAlignment="1" applyProtection="1">
      <alignment horizontal="right" vertical="top"/>
      <protection hidden="1"/>
    </xf>
    <xf numFmtId="0" fontId="8" fillId="0" borderId="6" xfId="35" applyFont="1" applyBorder="1" applyAlignment="1" applyProtection="1">
      <alignment horizontal="left" vertical="center"/>
      <protection hidden="1"/>
    </xf>
    <xf numFmtId="0" fontId="9" fillId="15" borderId="0" xfId="0" applyFont="1" applyFill="1" applyAlignment="1" applyProtection="1">
      <alignment horizontal="center" vertical="top" wrapText="1"/>
      <protection locked="0"/>
    </xf>
    <xf numFmtId="0" fontId="9" fillId="15" borderId="0" xfId="0" applyFont="1" applyFill="1" applyAlignment="1" applyProtection="1">
      <alignment horizontal="left" vertical="top" wrapText="1"/>
      <protection locked="0"/>
    </xf>
    <xf numFmtId="0" fontId="9" fillId="15" borderId="0" xfId="0" applyFont="1" applyFill="1" applyAlignment="1" applyProtection="1">
      <alignment horizontal="right" vertical="top" wrapText="1"/>
      <protection locked="0"/>
    </xf>
    <xf numFmtId="0" fontId="25" fillId="0" borderId="6" xfId="52" applyFont="1" applyBorder="1" applyAlignment="1" applyProtection="1">
      <alignment vertical="center"/>
      <protection hidden="1"/>
    </xf>
    <xf numFmtId="0" fontId="14" fillId="0" borderId="6" xfId="52" applyBorder="1" applyAlignment="1" applyProtection="1">
      <alignment vertical="center"/>
      <protection hidden="1"/>
    </xf>
    <xf numFmtId="0" fontId="10" fillId="0" borderId="6" xfId="0" applyFont="1" applyBorder="1" applyAlignment="1" applyProtection="1">
      <alignment horizontal="center" vertical="top" wrapText="1"/>
      <protection hidden="1"/>
    </xf>
    <xf numFmtId="0" fontId="11" fillId="0" borderId="0" xfId="49" applyFont="1" applyAlignment="1" applyProtection="1">
      <alignment vertical="center" wrapText="1"/>
      <protection hidden="1"/>
    </xf>
    <xf numFmtId="0" fontId="10" fillId="0" borderId="0" xfId="49" applyFont="1" applyAlignment="1" applyProtection="1">
      <alignment horizontal="left" vertical="center"/>
      <protection hidden="1"/>
    </xf>
    <xf numFmtId="0" fontId="11" fillId="0" borderId="0" xfId="49" applyFont="1" applyAlignment="1" applyProtection="1">
      <alignment horizontal="center" vertical="center" wrapText="1"/>
      <protection hidden="1"/>
    </xf>
    <xf numFmtId="0" fontId="2" fillId="0" borderId="0" xfId="49" applyAlignment="1" applyProtection="1">
      <alignment vertical="center"/>
      <protection hidden="1"/>
    </xf>
    <xf numFmtId="0" fontId="2" fillId="0" borderId="0" xfId="49" applyProtection="1">
      <protection hidden="1"/>
    </xf>
    <xf numFmtId="0" fontId="40" fillId="0" borderId="0" xfId="49" applyFont="1" applyAlignment="1" applyProtection="1">
      <alignment vertical="center"/>
      <protection hidden="1"/>
    </xf>
    <xf numFmtId="0" fontId="10" fillId="0" borderId="0" xfId="49" applyFont="1" applyAlignment="1" applyProtection="1">
      <alignment vertical="center"/>
      <protection hidden="1"/>
    </xf>
    <xf numFmtId="0" fontId="9" fillId="0" borderId="0" xfId="49" applyFont="1" applyAlignment="1" applyProtection="1">
      <alignment vertical="center"/>
      <protection hidden="1"/>
    </xf>
    <xf numFmtId="0" fontId="40" fillId="0" borderId="0" xfId="49" applyFont="1" applyAlignment="1" applyProtection="1">
      <alignment horizontal="center"/>
      <protection hidden="1"/>
    </xf>
    <xf numFmtId="0" fontId="40" fillId="0" borderId="0" xfId="49" applyFont="1" applyProtection="1">
      <protection hidden="1"/>
    </xf>
    <xf numFmtId="0" fontId="10" fillId="0" borderId="0" xfId="49" applyFont="1" applyAlignment="1" applyProtection="1">
      <alignment horizontal="center" vertical="center"/>
      <protection hidden="1"/>
    </xf>
    <xf numFmtId="0" fontId="9" fillId="0" borderId="0" xfId="49" applyFont="1" applyAlignment="1" applyProtection="1">
      <alignment horizontal="justify" vertical="center"/>
      <protection hidden="1"/>
    </xf>
    <xf numFmtId="0" fontId="9" fillId="0" borderId="34" xfId="49" applyFont="1" applyBorder="1" applyAlignment="1" applyProtection="1">
      <alignment vertical="center" wrapText="1"/>
      <protection hidden="1"/>
    </xf>
    <xf numFmtId="0" fontId="9" fillId="0" borderId="0" xfId="49" applyFont="1" applyAlignment="1" applyProtection="1">
      <alignment horizontal="center" vertical="center"/>
      <protection hidden="1"/>
    </xf>
    <xf numFmtId="0" fontId="5" fillId="0" borderId="0" xfId="49" applyFont="1" applyProtection="1">
      <protection hidden="1"/>
    </xf>
    <xf numFmtId="0" fontId="9" fillId="0" borderId="0" xfId="49" applyFont="1" applyAlignment="1" applyProtection="1">
      <alignment vertical="center" wrapText="1"/>
      <protection hidden="1"/>
    </xf>
    <xf numFmtId="0" fontId="9" fillId="2" borderId="14" xfId="49" applyFont="1" applyFill="1" applyBorder="1" applyAlignment="1" applyProtection="1">
      <alignment horizontal="left" vertical="center"/>
      <protection locked="0" hidden="1"/>
    </xf>
    <xf numFmtId="0" fontId="9" fillId="0" borderId="0" xfId="49" applyFont="1" applyProtection="1">
      <protection hidden="1"/>
    </xf>
    <xf numFmtId="0" fontId="10" fillId="2" borderId="7" xfId="49" applyFont="1" applyFill="1" applyBorder="1" applyAlignment="1" applyProtection="1">
      <alignment horizontal="left" vertical="center" wrapText="1"/>
      <protection locked="0" hidden="1"/>
    </xf>
    <xf numFmtId="0" fontId="9" fillId="2" borderId="7" xfId="49" applyFont="1" applyFill="1" applyBorder="1" applyAlignment="1" applyProtection="1">
      <alignment horizontal="left" vertical="center" wrapText="1"/>
      <protection locked="0" hidden="1"/>
    </xf>
    <xf numFmtId="0" fontId="9" fillId="2" borderId="6" xfId="49" applyFont="1" applyFill="1" applyBorder="1" applyAlignment="1" applyProtection="1">
      <alignment horizontal="left" vertical="center" wrapText="1"/>
      <protection locked="0" hidden="1"/>
    </xf>
    <xf numFmtId="0" fontId="8" fillId="0" borderId="0" xfId="49" applyFont="1" applyAlignment="1" applyProtection="1">
      <alignment horizontal="left"/>
      <protection hidden="1"/>
    </xf>
    <xf numFmtId="0" fontId="9" fillId="0" borderId="0" xfId="49" applyFont="1" applyAlignment="1" applyProtection="1">
      <alignment horizontal="left" vertical="top" wrapText="1"/>
      <protection hidden="1"/>
    </xf>
    <xf numFmtId="0" fontId="10" fillId="0" borderId="0" xfId="49" applyFont="1" applyAlignment="1" applyProtection="1">
      <alignment vertical="center" wrapText="1"/>
      <protection locked="0" hidden="1"/>
    </xf>
    <xf numFmtId="0" fontId="98" fillId="0" borderId="0" xfId="49" applyFont="1" applyProtection="1">
      <protection hidden="1"/>
    </xf>
    <xf numFmtId="0" fontId="9" fillId="0" borderId="0" xfId="49" applyFont="1" applyAlignment="1" applyProtection="1">
      <alignment vertical="center" wrapText="1"/>
      <protection locked="0" hidden="1"/>
    </xf>
    <xf numFmtId="0" fontId="9" fillId="0" borderId="0" xfId="49" applyFont="1" applyAlignment="1" applyProtection="1">
      <alignment horizontal="left" vertical="center" wrapText="1"/>
      <protection locked="0" hidden="1"/>
    </xf>
    <xf numFmtId="174" fontId="99" fillId="0" borderId="0" xfId="49" applyNumberFormat="1" applyFont="1" applyProtection="1">
      <protection hidden="1"/>
    </xf>
    <xf numFmtId="0" fontId="9" fillId="0" borderId="26" xfId="49" applyFont="1" applyBorder="1" applyAlignment="1" applyProtection="1">
      <alignment horizontal="left" vertical="center"/>
      <protection hidden="1"/>
    </xf>
    <xf numFmtId="0" fontId="9" fillId="0" borderId="11" xfId="49" applyFont="1" applyBorder="1" applyAlignment="1" applyProtection="1">
      <alignment horizontal="left" vertical="center"/>
      <protection hidden="1"/>
    </xf>
    <xf numFmtId="0" fontId="100" fillId="2" borderId="6" xfId="59" applyNumberFormat="1" applyFill="1" applyBorder="1" applyAlignment="1" applyProtection="1">
      <alignment horizontal="left" vertical="center" wrapText="1"/>
      <protection locked="0" hidden="1"/>
    </xf>
    <xf numFmtId="0" fontId="9" fillId="0" borderId="0" xfId="49" applyFont="1" applyAlignment="1" applyProtection="1">
      <alignment horizontal="left" vertical="center"/>
      <protection hidden="1"/>
    </xf>
    <xf numFmtId="175" fontId="9" fillId="2" borderId="7" xfId="49" applyNumberFormat="1" applyFont="1" applyFill="1" applyBorder="1" applyAlignment="1" applyProtection="1">
      <alignment horizontal="left" vertical="center" wrapText="1"/>
      <protection locked="0" hidden="1"/>
    </xf>
    <xf numFmtId="15" fontId="9" fillId="0" borderId="0" xfId="49" applyNumberFormat="1" applyFont="1" applyAlignment="1" applyProtection="1">
      <alignment horizontal="left"/>
      <protection hidden="1"/>
    </xf>
    <xf numFmtId="0" fontId="9" fillId="0" borderId="11" xfId="49" applyFont="1" applyBorder="1" applyAlignment="1" applyProtection="1">
      <alignment vertical="center" wrapText="1"/>
      <protection hidden="1"/>
    </xf>
    <xf numFmtId="0" fontId="5" fillId="2" borderId="6" xfId="49" applyFont="1" applyFill="1" applyBorder="1" applyAlignment="1" applyProtection="1">
      <alignment horizontal="left" vertical="center" wrapText="1"/>
      <protection locked="0" hidden="1"/>
    </xf>
    <xf numFmtId="0" fontId="10" fillId="2" borderId="6" xfId="49" applyFont="1" applyFill="1" applyBorder="1" applyAlignment="1" applyProtection="1">
      <alignment horizontal="center" vertical="center" wrapText="1"/>
      <protection locked="0" hidden="1"/>
    </xf>
    <xf numFmtId="0" fontId="25"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 fillId="0" borderId="0" xfId="0" applyFont="1" applyAlignment="1" applyProtection="1">
      <alignment horizontal="center"/>
      <protection hidden="1"/>
    </xf>
    <xf numFmtId="0" fontId="9" fillId="0" borderId="0" xfId="49" applyFont="1" applyAlignment="1" applyProtection="1">
      <alignment horizontal="center" vertical="center" wrapText="1"/>
      <protection hidden="1"/>
    </xf>
    <xf numFmtId="0" fontId="9" fillId="2" borderId="8" xfId="49" applyFont="1" applyFill="1" applyBorder="1" applyAlignment="1" applyProtection="1">
      <alignment horizontal="left" vertical="top" wrapText="1"/>
      <protection locked="0" hidden="1"/>
    </xf>
    <xf numFmtId="0" fontId="65" fillId="0" borderId="6" xfId="52" applyFont="1" applyBorder="1" applyAlignment="1" applyProtection="1">
      <alignment horizontal="center" vertical="center" textRotation="90"/>
      <protection hidden="1"/>
    </xf>
    <xf numFmtId="0" fontId="65" fillId="0" borderId="15" xfId="52" applyFont="1" applyBorder="1" applyAlignment="1" applyProtection="1">
      <alignment horizontal="center" vertical="center" textRotation="90"/>
      <protection hidden="1"/>
    </xf>
    <xf numFmtId="0" fontId="63" fillId="0" borderId="0" xfId="52" applyFont="1"/>
    <xf numFmtId="0" fontId="62" fillId="0" borderId="5" xfId="52" applyFont="1" applyBorder="1" applyAlignment="1" applyProtection="1">
      <alignment horizontal="justify" vertical="center"/>
      <protection hidden="1"/>
    </xf>
    <xf numFmtId="0" fontId="62" fillId="0" borderId="19" xfId="52" applyFont="1" applyBorder="1" applyAlignment="1" applyProtection="1">
      <alignment horizontal="justify" vertical="center"/>
      <protection hidden="1"/>
    </xf>
    <xf numFmtId="0" fontId="32" fillId="0" borderId="0" xfId="52" applyFont="1" applyAlignment="1" applyProtection="1">
      <alignment horizontal="right" vertical="center"/>
      <protection hidden="1"/>
    </xf>
    <xf numFmtId="0" fontId="31" fillId="0" borderId="0" xfId="52" applyFont="1" applyAlignment="1" applyProtection="1">
      <alignment horizontal="right" vertical="center"/>
      <protection hidden="1"/>
    </xf>
    <xf numFmtId="0" fontId="31" fillId="0" borderId="24" xfId="52" applyFont="1" applyBorder="1" applyAlignment="1" applyProtection="1">
      <alignment horizontal="right" vertical="center"/>
      <protection hidden="1"/>
    </xf>
    <xf numFmtId="0" fontId="62" fillId="0" borderId="5" xfId="52" applyFont="1" applyBorder="1" applyAlignment="1" applyProtection="1">
      <alignment horizontal="justify" vertical="top"/>
      <protection hidden="1"/>
    </xf>
    <xf numFmtId="0" fontId="32" fillId="0" borderId="4" xfId="52" applyFont="1" applyBorder="1" applyAlignment="1" applyProtection="1">
      <alignment horizontal="right" vertical="center"/>
      <protection hidden="1"/>
    </xf>
    <xf numFmtId="0" fontId="46" fillId="0" borderId="0" xfId="52" applyFont="1" applyAlignment="1" applyProtection="1">
      <alignment horizontal="center" vertical="center"/>
      <protection hidden="1"/>
    </xf>
    <xf numFmtId="0" fontId="76" fillId="8" borderId="3" xfId="52" applyFont="1" applyFill="1" applyBorder="1" applyAlignment="1" applyProtection="1">
      <alignment horizontal="justify" vertical="center"/>
      <protection hidden="1"/>
    </xf>
    <xf numFmtId="0" fontId="76" fillId="8" borderId="11" xfId="52" applyFont="1" applyFill="1" applyBorder="1" applyAlignment="1" applyProtection="1">
      <alignment horizontal="justify" vertical="center"/>
      <protection hidden="1"/>
    </xf>
    <xf numFmtId="0" fontId="62" fillId="0" borderId="5" xfId="52" applyFont="1" applyBorder="1" applyAlignment="1" applyProtection="1">
      <alignment horizontal="left" vertical="top" wrapText="1"/>
      <protection hidden="1"/>
    </xf>
    <xf numFmtId="0" fontId="62" fillId="0" borderId="30" xfId="52" applyFont="1" applyBorder="1" applyAlignment="1" applyProtection="1">
      <alignment horizontal="left" vertical="top" wrapText="1"/>
      <protection hidden="1"/>
    </xf>
    <xf numFmtId="0" fontId="10" fillId="3" borderId="3" xfId="52" applyFont="1" applyFill="1" applyBorder="1" applyAlignment="1" applyProtection="1">
      <alignment horizontal="center" vertical="center"/>
      <protection hidden="1"/>
    </xf>
    <xf numFmtId="0" fontId="31" fillId="13" borderId="34" xfId="52" applyFont="1" applyFill="1" applyBorder="1" applyAlignment="1" applyProtection="1">
      <alignment horizontal="center" vertical="center" wrapText="1"/>
      <protection hidden="1"/>
    </xf>
    <xf numFmtId="0" fontId="31" fillId="13" borderId="24" xfId="52" applyFont="1" applyFill="1" applyBorder="1" applyAlignment="1" applyProtection="1">
      <alignment horizontal="center" vertical="center" wrapText="1"/>
      <protection hidden="1"/>
    </xf>
    <xf numFmtId="0" fontId="31" fillId="13" borderId="35" xfId="52" applyFont="1" applyFill="1" applyBorder="1" applyAlignment="1" applyProtection="1">
      <alignment horizontal="center" vertical="center" wrapText="1"/>
      <protection hidden="1"/>
    </xf>
    <xf numFmtId="0" fontId="62" fillId="0" borderId="30" xfId="52" applyFont="1" applyBorder="1" applyAlignment="1" applyProtection="1">
      <alignment horizontal="justify" vertical="top"/>
      <protection hidden="1"/>
    </xf>
    <xf numFmtId="0" fontId="62" fillId="0" borderId="19" xfId="52" applyFont="1" applyBorder="1" applyAlignment="1" applyProtection="1">
      <alignment horizontal="justify" vertical="top"/>
      <protection hidden="1"/>
    </xf>
    <xf numFmtId="0" fontId="62" fillId="0" borderId="32" xfId="52" applyFont="1" applyBorder="1" applyAlignment="1" applyProtection="1">
      <alignment horizontal="justify" vertical="top"/>
      <protection hidden="1"/>
    </xf>
    <xf numFmtId="0" fontId="104" fillId="0" borderId="0" xfId="0" applyFont="1" applyAlignment="1" applyProtection="1">
      <alignment horizontal="left" vertical="center" wrapText="1"/>
      <protection hidden="1"/>
    </xf>
    <xf numFmtId="0" fontId="104" fillId="0" borderId="0" xfId="0" applyFont="1" applyAlignment="1" applyProtection="1">
      <alignment horizontal="left" vertical="center"/>
      <protection hidden="1"/>
    </xf>
    <xf numFmtId="173" fontId="27" fillId="0" borderId="0" xfId="0" applyNumberFormat="1"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9" fillId="0" borderId="26" xfId="49" applyFont="1" applyBorder="1" applyAlignment="1" applyProtection="1">
      <alignment horizontal="left" vertical="top" wrapText="1"/>
      <protection hidden="1"/>
    </xf>
    <xf numFmtId="0" fontId="9" fillId="0" borderId="11" xfId="49" applyFont="1" applyBorder="1" applyAlignment="1" applyProtection="1">
      <alignment horizontal="left" vertical="top" wrapText="1"/>
      <protection hidden="1"/>
    </xf>
    <xf numFmtId="0" fontId="9" fillId="0" borderId="34" xfId="49" applyFont="1" applyBorder="1" applyAlignment="1" applyProtection="1">
      <alignment horizontal="left" vertical="top" wrapText="1"/>
      <protection hidden="1"/>
    </xf>
    <xf numFmtId="0" fontId="9" fillId="0" borderId="35" xfId="49" applyFont="1" applyBorder="1" applyAlignment="1" applyProtection="1">
      <alignment horizontal="left" vertical="top" wrapText="1"/>
      <protection hidden="1"/>
    </xf>
    <xf numFmtId="0" fontId="9" fillId="0" borderId="12" xfId="49" applyFont="1" applyBorder="1" applyAlignment="1" applyProtection="1">
      <alignment horizontal="left" vertical="top" wrapText="1"/>
      <protection hidden="1"/>
    </xf>
    <xf numFmtId="0" fontId="9" fillId="0" borderId="9" xfId="49" applyFont="1" applyBorder="1" applyAlignment="1" applyProtection="1">
      <alignment horizontal="left" vertical="top" wrapText="1"/>
      <protection hidden="1"/>
    </xf>
    <xf numFmtId="0" fontId="9" fillId="0" borderId="13" xfId="49" applyFont="1" applyBorder="1" applyAlignment="1" applyProtection="1">
      <alignment horizontal="left" vertical="top" wrapText="1"/>
      <protection hidden="1"/>
    </xf>
    <xf numFmtId="0" fontId="9" fillId="0" borderId="10" xfId="49" applyFont="1" applyBorder="1" applyAlignment="1" applyProtection="1">
      <alignment horizontal="left" vertical="top" wrapText="1"/>
      <protection hidden="1"/>
    </xf>
    <xf numFmtId="0" fontId="9" fillId="0" borderId="0" xfId="49" applyFont="1" applyAlignment="1" applyProtection="1">
      <alignment horizontal="left" vertical="top" wrapText="1"/>
      <protection hidden="1"/>
    </xf>
    <xf numFmtId="0" fontId="103" fillId="0" borderId="4" xfId="49" applyFont="1" applyBorder="1" applyAlignment="1" applyProtection="1">
      <alignment horizontal="center" vertical="top" wrapText="1"/>
      <protection hidden="1"/>
    </xf>
    <xf numFmtId="0" fontId="8" fillId="0" borderId="3" xfId="49" applyFont="1" applyBorder="1" applyAlignment="1" applyProtection="1">
      <alignment horizontal="center" vertical="center"/>
      <protection hidden="1"/>
    </xf>
    <xf numFmtId="0" fontId="38" fillId="6" borderId="0" xfId="49" applyFont="1" applyFill="1" applyAlignment="1" applyProtection="1">
      <alignment horizontal="center" vertical="center"/>
      <protection hidden="1"/>
    </xf>
    <xf numFmtId="0" fontId="9" fillId="0" borderId="6" xfId="49" applyFont="1" applyBorder="1" applyAlignment="1" applyProtection="1">
      <alignment horizontal="left" vertical="center" wrapText="1"/>
      <protection hidden="1"/>
    </xf>
    <xf numFmtId="0" fontId="69" fillId="0" borderId="6" xfId="50" applyFont="1" applyBorder="1" applyAlignment="1" applyProtection="1">
      <alignment horizontal="left" vertical="center" wrapText="1"/>
      <protection hidden="1"/>
    </xf>
    <xf numFmtId="0" fontId="63" fillId="2" borderId="6" xfId="49" applyFont="1" applyFill="1" applyBorder="1" applyAlignment="1" applyProtection="1">
      <alignment horizontal="center" vertical="center"/>
      <protection locked="0" hidden="1"/>
    </xf>
    <xf numFmtId="0" fontId="2" fillId="2" borderId="29" xfId="48" applyFill="1" applyBorder="1" applyAlignment="1" applyProtection="1">
      <alignment horizontal="left" vertical="center"/>
      <protection locked="0"/>
    </xf>
    <xf numFmtId="0" fontId="9" fillId="2" borderId="33" xfId="48" applyFont="1" applyFill="1" applyBorder="1" applyAlignment="1" applyProtection="1">
      <alignment horizontal="left" vertical="center"/>
      <protection locked="0"/>
    </xf>
    <xf numFmtId="0" fontId="9" fillId="2" borderId="16" xfId="48" applyFont="1" applyFill="1" applyBorder="1" applyAlignment="1" applyProtection="1">
      <alignment horizontal="left" vertical="center"/>
      <protection locked="0"/>
    </xf>
    <xf numFmtId="0" fontId="11" fillId="13" borderId="34" xfId="52" applyFont="1" applyFill="1" applyBorder="1" applyAlignment="1" applyProtection="1">
      <alignment horizontal="center" vertical="center" wrapText="1"/>
      <protection hidden="1"/>
    </xf>
    <xf numFmtId="0" fontId="11" fillId="13" borderId="24" xfId="52" applyFont="1" applyFill="1" applyBorder="1" applyAlignment="1" applyProtection="1">
      <alignment horizontal="center" vertical="center" wrapText="1"/>
      <protection hidden="1"/>
    </xf>
    <xf numFmtId="0" fontId="10" fillId="0" borderId="0" xfId="48" applyFont="1" applyAlignment="1" applyProtection="1">
      <alignment horizontal="center" vertical="center"/>
      <protection hidden="1"/>
    </xf>
    <xf numFmtId="0" fontId="38" fillId="6" borderId="0" xfId="48" applyFont="1" applyFill="1" applyAlignment="1" applyProtection="1">
      <alignment horizontal="center" vertical="center"/>
      <protection hidden="1"/>
    </xf>
    <xf numFmtId="0" fontId="5" fillId="2" borderId="26" xfId="48" applyFont="1" applyFill="1" applyBorder="1" applyAlignment="1" applyProtection="1">
      <alignment horizontal="center" vertical="center"/>
      <protection locked="0"/>
    </xf>
    <xf numFmtId="0" fontId="5" fillId="2" borderId="3" xfId="48" applyFont="1" applyFill="1" applyBorder="1" applyAlignment="1" applyProtection="1">
      <alignment horizontal="center" vertical="center"/>
      <protection locked="0"/>
    </xf>
    <xf numFmtId="0" fontId="5" fillId="2" borderId="11" xfId="48" applyFont="1" applyFill="1" applyBorder="1" applyAlignment="1" applyProtection="1">
      <alignment horizontal="center" vertical="center"/>
      <protection locked="0"/>
    </xf>
    <xf numFmtId="0" fontId="9" fillId="2" borderId="26" xfId="48" applyFont="1" applyFill="1" applyBorder="1" applyAlignment="1" applyProtection="1">
      <alignment horizontal="center" vertical="center" wrapText="1"/>
      <protection locked="0"/>
    </xf>
    <xf numFmtId="0" fontId="9" fillId="2" borderId="3" xfId="48" applyFont="1" applyFill="1" applyBorder="1" applyAlignment="1" applyProtection="1">
      <alignment horizontal="center" vertical="center" wrapText="1"/>
      <protection locked="0"/>
    </xf>
    <xf numFmtId="0" fontId="9" fillId="2" borderId="11" xfId="48" applyFont="1" applyFill="1" applyBorder="1" applyAlignment="1" applyProtection="1">
      <alignment horizontal="center" vertical="center" wrapText="1"/>
      <protection locked="0"/>
    </xf>
    <xf numFmtId="0" fontId="2" fillId="2" borderId="33" xfId="48" applyFill="1" applyBorder="1" applyAlignment="1" applyProtection="1">
      <alignment horizontal="left" vertical="center"/>
      <protection locked="0"/>
    </xf>
    <xf numFmtId="0" fontId="2" fillId="2" borderId="16" xfId="48" applyFill="1" applyBorder="1" applyAlignment="1" applyProtection="1">
      <alignment horizontal="left" vertical="center"/>
      <protection locked="0"/>
    </xf>
    <xf numFmtId="0" fontId="10" fillId="0" borderId="4" xfId="0" applyFont="1" applyBorder="1" applyAlignment="1" applyProtection="1">
      <alignment horizontal="left" vertical="center" wrapText="1"/>
      <protection hidden="1"/>
    </xf>
    <xf numFmtId="0" fontId="10" fillId="14" borderId="0" xfId="0" applyFont="1" applyFill="1" applyAlignment="1" applyProtection="1">
      <alignment horizontal="center" vertical="center"/>
      <protection hidden="1"/>
    </xf>
    <xf numFmtId="0" fontId="107" fillId="0" borderId="0" xfId="0" applyFont="1" applyAlignment="1" applyProtection="1">
      <alignment horizontal="center" vertical="center" wrapText="1"/>
      <protection hidden="1"/>
    </xf>
    <xf numFmtId="0" fontId="10" fillId="0" borderId="0" xfId="53" applyFont="1" applyAlignment="1" applyProtection="1">
      <alignment horizontal="left" vertical="center" wrapText="1"/>
      <protection hidden="1"/>
    </xf>
    <xf numFmtId="0" fontId="9" fillId="0" borderId="0" xfId="53" applyAlignment="1" applyProtection="1">
      <alignment horizontal="left" vertical="center" wrapText="1"/>
      <protection hidden="1"/>
    </xf>
    <xf numFmtId="0" fontId="4" fillId="0" borderId="0" xfId="0" applyFont="1" applyAlignment="1" applyProtection="1">
      <alignment horizontal="center" vertical="center"/>
      <protection hidden="1"/>
    </xf>
    <xf numFmtId="0" fontId="10" fillId="0" borderId="0" xfId="53" applyFont="1" applyAlignment="1" applyProtection="1">
      <alignment horizontal="left" vertical="center"/>
      <protection hidden="1"/>
    </xf>
    <xf numFmtId="0" fontId="10" fillId="0" borderId="0" xfId="0" applyFont="1" applyAlignment="1" applyProtection="1">
      <alignment horizontal="justify" vertical="center" wrapText="1"/>
      <protection hidden="1"/>
    </xf>
    <xf numFmtId="0" fontId="66" fillId="13" borderId="0" xfId="0" applyFont="1" applyFill="1" applyAlignment="1" applyProtection="1">
      <alignment horizontal="center" vertical="center" wrapText="1"/>
      <protection hidden="1"/>
    </xf>
    <xf numFmtId="0" fontId="8" fillId="0" borderId="0" xfId="35" applyFont="1" applyAlignment="1" applyProtection="1">
      <alignment horizontal="center" vertical="center"/>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left" vertical="center" wrapText="1"/>
      <protection hidden="1"/>
    </xf>
    <xf numFmtId="0" fontId="5" fillId="0" borderId="0" xfId="35" applyFont="1" applyAlignment="1" applyProtection="1">
      <alignment horizontal="left" vertical="center" wrapText="1"/>
      <protection hidden="1"/>
    </xf>
    <xf numFmtId="0" fontId="5" fillId="0" borderId="0" xfId="35" applyFont="1" applyAlignment="1" applyProtection="1">
      <alignment horizontal="left" vertical="top" wrapText="1"/>
      <protection hidden="1"/>
    </xf>
    <xf numFmtId="0" fontId="39" fillId="0" borderId="0" xfId="35" applyFont="1" applyAlignment="1" applyProtection="1">
      <alignment horizontal="left"/>
      <protection hidden="1"/>
    </xf>
    <xf numFmtId="0" fontId="5" fillId="0" borderId="0" xfId="35" applyFont="1" applyAlignment="1" applyProtection="1">
      <alignment horizontal="justify" vertical="top" wrapText="1"/>
      <protection hidden="1"/>
    </xf>
    <xf numFmtId="0" fontId="5" fillId="0" borderId="0" xfId="35" applyFont="1" applyAlignment="1" applyProtection="1">
      <alignment vertical="top" wrapText="1"/>
      <protection hidden="1"/>
    </xf>
    <xf numFmtId="0" fontId="5" fillId="0" borderId="0" xfId="35" applyFont="1" applyAlignment="1" applyProtection="1">
      <alignment vertical="top"/>
      <protection hidden="1"/>
    </xf>
    <xf numFmtId="0" fontId="8" fillId="0" borderId="0" xfId="35" applyFont="1" applyAlignment="1" applyProtection="1">
      <alignment vertical="top"/>
      <protection hidden="1"/>
    </xf>
    <xf numFmtId="0" fontId="8" fillId="0" borderId="8" xfId="35" applyFont="1" applyBorder="1" applyAlignment="1" applyProtection="1">
      <alignment horizontal="center" vertical="center" wrapText="1"/>
      <protection hidden="1"/>
    </xf>
    <xf numFmtId="0" fontId="8" fillId="0" borderId="15" xfId="35" applyFont="1" applyBorder="1" applyAlignment="1" applyProtection="1">
      <alignment horizontal="center" vertical="center" wrapText="1"/>
      <protection hidden="1"/>
    </xf>
    <xf numFmtId="0" fontId="8" fillId="0" borderId="14" xfId="35" applyFont="1" applyBorder="1" applyAlignment="1" applyProtection="1">
      <alignment horizontal="center" vertical="center" wrapText="1"/>
      <protection hidden="1"/>
    </xf>
    <xf numFmtId="0" fontId="8" fillId="0" borderId="34" xfId="35" applyFont="1" applyBorder="1" applyAlignment="1" applyProtection="1">
      <alignment horizontal="center" vertical="center" wrapText="1"/>
      <protection hidden="1"/>
    </xf>
    <xf numFmtId="0" fontId="8" fillId="0" borderId="35" xfId="35" applyFont="1" applyBorder="1" applyAlignment="1" applyProtection="1">
      <alignment horizontal="center" vertical="center" wrapText="1"/>
      <protection hidden="1"/>
    </xf>
    <xf numFmtId="0" fontId="8" fillId="0" borderId="12" xfId="35" applyFont="1" applyBorder="1" applyAlignment="1" applyProtection="1">
      <alignment horizontal="center" vertical="center" wrapText="1"/>
      <protection hidden="1"/>
    </xf>
    <xf numFmtId="0" fontId="8" fillId="0" borderId="9" xfId="35" applyFont="1" applyBorder="1" applyAlignment="1" applyProtection="1">
      <alignment horizontal="center" vertical="center" wrapText="1"/>
      <protection hidden="1"/>
    </xf>
    <xf numFmtId="0" fontId="8" fillId="0" borderId="13" xfId="35" applyFont="1" applyBorder="1" applyAlignment="1" applyProtection="1">
      <alignment horizontal="center" vertical="center" wrapText="1"/>
      <protection hidden="1"/>
    </xf>
    <xf numFmtId="0" fontId="8" fillId="0" borderId="10" xfId="35" applyFont="1" applyBorder="1" applyAlignment="1" applyProtection="1">
      <alignment horizontal="center" vertical="center" wrapText="1"/>
      <protection hidden="1"/>
    </xf>
    <xf numFmtId="0" fontId="8" fillId="0" borderId="6" xfId="35" applyFont="1" applyBorder="1" applyAlignment="1" applyProtection="1">
      <alignment horizontal="center" vertical="center" wrapText="1"/>
      <protection hidden="1"/>
    </xf>
    <xf numFmtId="0" fontId="5" fillId="0" borderId="8" xfId="35" applyFont="1" applyBorder="1" applyAlignment="1" applyProtection="1">
      <alignment horizontal="center" vertical="center"/>
      <protection hidden="1"/>
    </xf>
    <xf numFmtId="0" fontId="5" fillId="0" borderId="15" xfId="35" applyFont="1" applyBorder="1" applyAlignment="1" applyProtection="1">
      <alignment horizontal="center" vertical="center"/>
      <protection hidden="1"/>
    </xf>
    <xf numFmtId="0" fontId="5" fillId="0" borderId="14" xfId="35" applyFont="1" applyBorder="1" applyAlignment="1" applyProtection="1">
      <alignment horizontal="center" vertical="center"/>
      <protection hidden="1"/>
    </xf>
    <xf numFmtId="0" fontId="5" fillId="0" borderId="34" xfId="35" applyFont="1" applyBorder="1" applyAlignment="1" applyProtection="1">
      <alignment horizontal="left" vertical="center" wrapText="1"/>
      <protection hidden="1"/>
    </xf>
    <xf numFmtId="0" fontId="5" fillId="0" borderId="35" xfId="35" applyFont="1" applyBorder="1" applyAlignment="1" applyProtection="1">
      <alignment horizontal="left" vertical="center" wrapText="1"/>
      <protection hidden="1"/>
    </xf>
    <xf numFmtId="0" fontId="5" fillId="0" borderId="12" xfId="35" applyFont="1" applyBorder="1" applyAlignment="1" applyProtection="1">
      <alignment horizontal="left" vertical="center" wrapText="1"/>
      <protection hidden="1"/>
    </xf>
    <xf numFmtId="0" fontId="5" fillId="0" borderId="9" xfId="35" applyFont="1" applyBorder="1" applyAlignment="1" applyProtection="1">
      <alignment horizontal="left" vertical="center" wrapText="1"/>
      <protection hidden="1"/>
    </xf>
    <xf numFmtId="0" fontId="5" fillId="0" borderId="13" xfId="35" applyFont="1" applyBorder="1" applyAlignment="1" applyProtection="1">
      <alignment horizontal="left" vertical="center" wrapText="1"/>
      <protection hidden="1"/>
    </xf>
    <xf numFmtId="0" fontId="5" fillId="0" borderId="10" xfId="35" applyFont="1" applyBorder="1" applyAlignment="1" applyProtection="1">
      <alignment horizontal="left" vertical="center" wrapText="1"/>
      <protection hidden="1"/>
    </xf>
    <xf numFmtId="0" fontId="5" fillId="0" borderId="6" xfId="35" applyFont="1" applyBorder="1" applyAlignment="1" applyProtection="1">
      <alignment horizontal="left" vertical="center" wrapText="1"/>
      <protection hidden="1"/>
    </xf>
    <xf numFmtId="0" fontId="5" fillId="2" borderId="26" xfId="35" applyFont="1" applyFill="1" applyBorder="1" applyAlignment="1" applyProtection="1">
      <alignment horizontal="center" vertical="center" wrapText="1"/>
      <protection locked="0"/>
    </xf>
    <xf numFmtId="0" fontId="5" fillId="2" borderId="3" xfId="35" applyFont="1" applyFill="1" applyBorder="1" applyAlignment="1" applyProtection="1">
      <alignment horizontal="center" vertical="center" wrapText="1"/>
      <protection locked="0"/>
    </xf>
    <xf numFmtId="0" fontId="5" fillId="2" borderId="11" xfId="35" applyFont="1" applyFill="1" applyBorder="1" applyAlignment="1" applyProtection="1">
      <alignment horizontal="center" vertical="center" wrapText="1"/>
      <protection locked="0"/>
    </xf>
    <xf numFmtId="0" fontId="22" fillId="17" borderId="0" xfId="0" applyFont="1" applyFill="1" applyAlignment="1" applyProtection="1">
      <alignment horizontal="left" vertical="top" wrapText="1"/>
      <protection hidden="1"/>
    </xf>
    <xf numFmtId="0" fontId="72" fillId="0" borderId="0" xfId="0" applyFont="1" applyAlignment="1" applyProtection="1">
      <alignment horizontal="left" vertical="top" wrapText="1"/>
      <protection hidden="1"/>
    </xf>
    <xf numFmtId="0" fontId="5" fillId="0" borderId="26" xfId="35" applyFont="1" applyBorder="1" applyAlignment="1" applyProtection="1">
      <alignment horizontal="center" vertical="center" wrapText="1"/>
      <protection hidden="1"/>
    </xf>
    <xf numFmtId="0" fontId="5" fillId="0" borderId="3" xfId="35" applyFont="1" applyBorder="1" applyAlignment="1" applyProtection="1">
      <alignment horizontal="center" vertical="center" wrapText="1"/>
      <protection hidden="1"/>
    </xf>
    <xf numFmtId="0" fontId="5" fillId="0" borderId="11" xfId="35" applyFont="1" applyBorder="1" applyAlignment="1" applyProtection="1">
      <alignment horizontal="center" vertical="center" wrapText="1"/>
      <protection hidden="1"/>
    </xf>
    <xf numFmtId="0" fontId="5" fillId="0" borderId="26" xfId="35" applyFont="1" applyBorder="1" applyAlignment="1" applyProtection="1">
      <alignment horizontal="left" vertical="top" wrapText="1"/>
      <protection hidden="1"/>
    </xf>
    <xf numFmtId="0" fontId="5" fillId="0" borderId="3" xfId="35" applyFont="1" applyBorder="1" applyAlignment="1" applyProtection="1">
      <alignment horizontal="left" vertical="top" wrapText="1"/>
      <protection hidden="1"/>
    </xf>
    <xf numFmtId="0" fontId="5" fillId="0" borderId="11" xfId="35" applyFont="1" applyBorder="1" applyAlignment="1" applyProtection="1">
      <alignment horizontal="left" vertical="top" wrapText="1"/>
      <protection hidden="1"/>
    </xf>
    <xf numFmtId="0" fontId="8" fillId="0" borderId="0" xfId="0" applyFont="1" applyAlignment="1" applyProtection="1">
      <alignment vertical="center" wrapText="1"/>
      <protection hidden="1"/>
    </xf>
    <xf numFmtId="0" fontId="10" fillId="0" borderId="0" xfId="0" applyFont="1" applyAlignment="1" applyProtection="1">
      <alignment vertical="top"/>
      <protection hidden="1"/>
    </xf>
    <xf numFmtId="0" fontId="9" fillId="0" borderId="0" xfId="0" applyFont="1" applyAlignment="1" applyProtection="1">
      <alignment horizontal="justify" vertical="top" wrapText="1"/>
      <protection hidden="1"/>
    </xf>
    <xf numFmtId="0" fontId="10" fillId="0" borderId="6" xfId="0" applyFont="1" applyBorder="1" applyAlignment="1" applyProtection="1">
      <alignment horizontal="left" vertical="top" wrapText="1"/>
      <protection hidden="1"/>
    </xf>
    <xf numFmtId="0" fontId="9" fillId="0" borderId="29" xfId="0" applyFont="1" applyBorder="1" applyAlignment="1" applyProtection="1">
      <alignment vertical="center" wrapText="1"/>
      <protection hidden="1"/>
    </xf>
    <xf numFmtId="0" fontId="9" fillId="0" borderId="33" xfId="0" applyFont="1" applyBorder="1" applyAlignment="1" applyProtection="1">
      <alignment vertical="center" wrapText="1"/>
      <protection hidden="1"/>
    </xf>
    <xf numFmtId="0" fontId="9" fillId="2" borderId="6" xfId="0" applyFont="1" applyFill="1" applyBorder="1" applyAlignment="1" applyProtection="1">
      <alignment horizontal="center" vertical="top" wrapText="1"/>
      <protection locked="0" hidden="1"/>
    </xf>
    <xf numFmtId="0" fontId="9" fillId="2" borderId="6" xfId="0" applyFont="1" applyFill="1" applyBorder="1" applyAlignment="1" applyProtection="1">
      <alignment horizontal="center" vertical="center" wrapText="1"/>
      <protection locked="0" hidden="1"/>
    </xf>
    <xf numFmtId="0" fontId="89" fillId="0" borderId="6" xfId="0" applyFont="1" applyBorder="1" applyAlignment="1" applyProtection="1">
      <alignment horizontal="left" vertical="center" wrapText="1"/>
      <protection hidden="1"/>
    </xf>
    <xf numFmtId="0" fontId="89" fillId="0" borderId="6" xfId="0" applyFont="1" applyBorder="1" applyAlignment="1" applyProtection="1">
      <alignment horizontal="left" vertical="top" wrapText="1"/>
      <protection hidden="1"/>
    </xf>
    <xf numFmtId="0" fontId="9" fillId="2" borderId="26" xfId="0" applyFont="1" applyFill="1" applyBorder="1" applyAlignment="1" applyProtection="1">
      <alignment horizontal="center" vertical="top" wrapText="1"/>
      <protection locked="0" hidden="1"/>
    </xf>
    <xf numFmtId="0" fontId="9" fillId="2" borderId="3" xfId="0" applyFont="1" applyFill="1" applyBorder="1" applyAlignment="1" applyProtection="1">
      <alignment horizontal="center" vertical="top" wrapText="1"/>
      <protection locked="0" hidden="1"/>
    </xf>
    <xf numFmtId="0" fontId="9" fillId="0" borderId="26"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2" borderId="26" xfId="0" applyFont="1" applyFill="1" applyBorder="1" applyAlignment="1" applyProtection="1">
      <alignment horizontal="center" vertical="center" wrapText="1"/>
      <protection locked="0" hidden="1"/>
    </xf>
    <xf numFmtId="0" fontId="9" fillId="2" borderId="11" xfId="0" applyFont="1" applyFill="1" applyBorder="1" applyAlignment="1" applyProtection="1">
      <alignment horizontal="center" vertical="center" wrapText="1"/>
      <protection locked="0" hidden="1"/>
    </xf>
    <xf numFmtId="0" fontId="9" fillId="2" borderId="47" xfId="0" applyFont="1" applyFill="1" applyBorder="1" applyAlignment="1" applyProtection="1">
      <alignment horizontal="left" vertical="center" wrapText="1"/>
      <protection locked="0" hidden="1"/>
    </xf>
    <xf numFmtId="0" fontId="9" fillId="2" borderId="3" xfId="0" applyFont="1" applyFill="1" applyBorder="1" applyAlignment="1" applyProtection="1">
      <alignment horizontal="left" vertical="center" wrapText="1"/>
      <protection locked="0" hidden="1"/>
    </xf>
    <xf numFmtId="0" fontId="9" fillId="2" borderId="11" xfId="0" applyFont="1" applyFill="1" applyBorder="1" applyAlignment="1" applyProtection="1">
      <alignment horizontal="left" vertical="center" wrapText="1"/>
      <protection locked="0" hidden="1"/>
    </xf>
    <xf numFmtId="0" fontId="9" fillId="0" borderId="34" xfId="0" applyFont="1" applyBorder="1" applyAlignment="1" applyProtection="1">
      <alignment vertical="top" wrapText="1"/>
      <protection hidden="1"/>
    </xf>
    <xf numFmtId="0" fontId="9" fillId="0" borderId="24" xfId="0" applyFont="1" applyBorder="1" applyAlignment="1" applyProtection="1">
      <alignment vertical="top" wrapText="1"/>
      <protection hidden="1"/>
    </xf>
    <xf numFmtId="0" fontId="9" fillId="0" borderId="13" xfId="0" applyFont="1" applyBorder="1" applyAlignment="1" applyProtection="1">
      <alignment horizontal="left" vertical="top" wrapText="1"/>
      <protection hidden="1"/>
    </xf>
    <xf numFmtId="0" fontId="9" fillId="0" borderId="4"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11" xfId="0" applyFont="1" applyBorder="1" applyAlignment="1" applyProtection="1">
      <alignment horizontal="left" vertical="top" wrapText="1"/>
      <protection hidden="1"/>
    </xf>
    <xf numFmtId="0" fontId="9" fillId="0" borderId="6" xfId="0" applyFont="1" applyBorder="1" applyAlignment="1" applyProtection="1">
      <alignment horizontal="left" vertical="top"/>
      <protection hidden="1"/>
    </xf>
    <xf numFmtId="0" fontId="9" fillId="0" borderId="6" xfId="0" applyFont="1" applyBorder="1" applyAlignment="1" applyProtection="1">
      <alignment horizontal="left" vertical="top" wrapText="1"/>
      <protection hidden="1"/>
    </xf>
    <xf numFmtId="0" fontId="8" fillId="0" borderId="26" xfId="35" applyFont="1" applyBorder="1" applyAlignment="1" applyProtection="1">
      <alignment horizontal="left" vertical="center" wrapText="1"/>
      <protection hidden="1"/>
    </xf>
    <xf numFmtId="0" fontId="8" fillId="0" borderId="3" xfId="35" applyFont="1" applyBorder="1" applyAlignment="1" applyProtection="1">
      <alignment horizontal="left" vertical="center" wrapText="1"/>
      <protection hidden="1"/>
    </xf>
    <xf numFmtId="0" fontId="10" fillId="0" borderId="13" xfId="0" applyFont="1" applyBorder="1" applyAlignment="1" applyProtection="1">
      <alignment horizontal="left" vertical="top" wrapText="1"/>
      <protection hidden="1"/>
    </xf>
    <xf numFmtId="0" fontId="10" fillId="0" borderId="4" xfId="0" applyFont="1" applyBorder="1" applyAlignment="1" applyProtection="1">
      <alignment horizontal="left" vertical="top" wrapText="1"/>
      <protection hidden="1"/>
    </xf>
    <xf numFmtId="0" fontId="8" fillId="0" borderId="26" xfId="35" applyFont="1" applyBorder="1" applyAlignment="1" applyProtection="1">
      <alignment horizontal="left" vertical="top" wrapText="1"/>
      <protection hidden="1"/>
    </xf>
    <xf numFmtId="0" fontId="8" fillId="0" borderId="3" xfId="35" applyFont="1" applyBorder="1" applyAlignment="1" applyProtection="1">
      <alignment horizontal="left" vertical="top" wrapText="1"/>
      <protection hidden="1"/>
    </xf>
    <xf numFmtId="0" fontId="8" fillId="0" borderId="13" xfId="35" applyFont="1" applyBorder="1" applyAlignment="1" applyProtection="1">
      <alignment horizontal="left" vertical="center" wrapText="1"/>
      <protection hidden="1"/>
    </xf>
    <xf numFmtId="0" fontId="8" fillId="0" borderId="4" xfId="35" applyFont="1" applyBorder="1" applyAlignment="1" applyProtection="1">
      <alignment horizontal="left" vertical="center" wrapText="1"/>
      <protection hidden="1"/>
    </xf>
    <xf numFmtId="0" fontId="9" fillId="2" borderId="60" xfId="0" applyFont="1" applyFill="1" applyBorder="1" applyAlignment="1" applyProtection="1">
      <alignment horizontal="center" vertical="top" wrapText="1"/>
      <protection locked="0" hidden="1"/>
    </xf>
    <xf numFmtId="0" fontId="9" fillId="2" borderId="4" xfId="0" applyFont="1" applyFill="1" applyBorder="1" applyAlignment="1" applyProtection="1">
      <alignment horizontal="center" vertical="top" wrapText="1"/>
      <protection locked="0" hidden="1"/>
    </xf>
    <xf numFmtId="0" fontId="9" fillId="2" borderId="10" xfId="0" applyFont="1" applyFill="1" applyBorder="1" applyAlignment="1" applyProtection="1">
      <alignment horizontal="center" vertical="top" wrapText="1"/>
      <protection locked="0" hidden="1"/>
    </xf>
    <xf numFmtId="0" fontId="5" fillId="0" borderId="26" xfId="35" applyFont="1" applyBorder="1" applyAlignment="1" applyProtection="1">
      <alignment horizontal="left" vertical="center" wrapText="1"/>
      <protection hidden="1"/>
    </xf>
    <xf numFmtId="0" fontId="5" fillId="0" borderId="3" xfId="35" applyFont="1" applyBorder="1" applyAlignment="1" applyProtection="1">
      <alignment horizontal="left" vertical="center" wrapText="1"/>
      <protection hidden="1"/>
    </xf>
    <xf numFmtId="0" fontId="5" fillId="0" borderId="29" xfId="35" applyFont="1" applyBorder="1" applyAlignment="1" applyProtection="1">
      <alignment horizontal="left" vertical="center" wrapText="1"/>
      <protection hidden="1"/>
    </xf>
    <xf numFmtId="0" fontId="5" fillId="0" borderId="33" xfId="35" applyFont="1" applyBorder="1" applyAlignment="1" applyProtection="1">
      <alignment horizontal="left" vertical="center" wrapText="1"/>
      <protection hidden="1"/>
    </xf>
    <xf numFmtId="0" fontId="5" fillId="0" borderId="8" xfId="35" applyFont="1" applyBorder="1" applyAlignment="1" applyProtection="1">
      <alignment horizontal="left" vertical="center" wrapText="1"/>
      <protection hidden="1"/>
    </xf>
    <xf numFmtId="0" fontId="5" fillId="0" borderId="15" xfId="35" applyFont="1" applyBorder="1" applyAlignment="1" applyProtection="1">
      <alignment horizontal="left" vertical="center" wrapText="1"/>
      <protection hidden="1"/>
    </xf>
    <xf numFmtId="0" fontId="8" fillId="0" borderId="11" xfId="35" applyFont="1" applyBorder="1" applyAlignment="1" applyProtection="1">
      <alignment horizontal="left" vertical="center" wrapText="1"/>
      <protection hidden="1"/>
    </xf>
    <xf numFmtId="0" fontId="5" fillId="0" borderId="11" xfId="35" applyFont="1" applyBorder="1" applyAlignment="1" applyProtection="1">
      <alignment horizontal="justify" vertical="center" wrapText="1"/>
      <protection hidden="1"/>
    </xf>
    <xf numFmtId="0" fontId="5" fillId="0" borderId="6" xfId="35" applyFont="1" applyBorder="1" applyAlignment="1" applyProtection="1">
      <alignment horizontal="justify" vertical="center" wrapText="1"/>
      <protection hidden="1"/>
    </xf>
    <xf numFmtId="0" fontId="5" fillId="0" borderId="11" xfId="35" applyFont="1" applyBorder="1" applyAlignment="1" applyProtection="1">
      <alignment horizontal="left" vertical="center" wrapText="1"/>
      <protection hidden="1"/>
    </xf>
    <xf numFmtId="0" fontId="5" fillId="0" borderId="50" xfId="35" applyFont="1" applyBorder="1" applyAlignment="1" applyProtection="1">
      <alignment horizontal="left" vertical="center" wrapText="1"/>
      <protection hidden="1"/>
    </xf>
    <xf numFmtId="0" fontId="5" fillId="0" borderId="42" xfId="35" applyFont="1" applyBorder="1" applyAlignment="1" applyProtection="1">
      <alignment horizontal="left" vertical="center" wrapText="1"/>
      <protection hidden="1"/>
    </xf>
    <xf numFmtId="0" fontId="8" fillId="0" borderId="24" xfId="35" applyFont="1" applyBorder="1" applyAlignment="1" applyProtection="1">
      <alignment horizontal="center" vertical="center" wrapText="1"/>
      <protection hidden="1"/>
    </xf>
    <xf numFmtId="0" fontId="8" fillId="0" borderId="4" xfId="35" applyFont="1" applyBorder="1" applyAlignment="1" applyProtection="1">
      <alignment horizontal="center" vertical="center" wrapText="1"/>
      <protection hidden="1"/>
    </xf>
    <xf numFmtId="0" fontId="8" fillId="0" borderId="51" xfId="35" applyFont="1" applyBorder="1" applyAlignment="1" applyProtection="1">
      <alignment horizontal="center" vertical="center" wrapText="1"/>
      <protection hidden="1"/>
    </xf>
    <xf numFmtId="0" fontId="8" fillId="0" borderId="52" xfId="35" applyFont="1" applyBorder="1" applyAlignment="1" applyProtection="1">
      <alignment horizontal="center" vertical="center" wrapText="1"/>
      <protection hidden="1"/>
    </xf>
    <xf numFmtId="0" fontId="5" fillId="0" borderId="28" xfId="35" applyFont="1" applyBorder="1" applyAlignment="1" applyProtection="1">
      <alignment horizontal="left" vertical="center" wrapText="1"/>
      <protection hidden="1"/>
    </xf>
    <xf numFmtId="0" fontId="5" fillId="0" borderId="39" xfId="35" applyFont="1" applyBorder="1" applyAlignment="1" applyProtection="1">
      <alignment horizontal="left" vertical="center" wrapText="1"/>
      <protection hidden="1"/>
    </xf>
    <xf numFmtId="0" fontId="5" fillId="0" borderId="16" xfId="35" applyFont="1" applyBorder="1" applyAlignment="1" applyProtection="1">
      <alignment horizontal="left" vertical="center" wrapText="1"/>
      <protection hidden="1"/>
    </xf>
    <xf numFmtId="0" fontId="5" fillId="2" borderId="27" xfId="35" applyFont="1" applyFill="1" applyBorder="1" applyAlignment="1" applyProtection="1">
      <alignment horizontal="left" vertical="center" wrapText="1"/>
      <protection locked="0"/>
    </xf>
    <xf numFmtId="0" fontId="5" fillId="2" borderId="30" xfId="35" applyFont="1" applyFill="1" applyBorder="1" applyAlignment="1" applyProtection="1">
      <alignment horizontal="left" vertical="center" wrapText="1"/>
      <protection locked="0"/>
    </xf>
    <xf numFmtId="0" fontId="5" fillId="2" borderId="28" xfId="35" applyFont="1" applyFill="1" applyBorder="1" applyAlignment="1" applyProtection="1">
      <alignment horizontal="left" vertical="center" wrapText="1"/>
      <protection locked="0"/>
    </xf>
    <xf numFmtId="0" fontId="5" fillId="2" borderId="39" xfId="35" applyFont="1" applyFill="1" applyBorder="1" applyAlignment="1" applyProtection="1">
      <alignment horizontal="left" vertical="center" wrapText="1"/>
      <protection locked="0"/>
    </xf>
    <xf numFmtId="0" fontId="51" fillId="0" borderId="3" xfId="35" applyFont="1" applyBorder="1" applyAlignment="1" applyProtection="1">
      <alignment horizontal="left" vertical="top" wrapText="1"/>
      <protection hidden="1"/>
    </xf>
    <xf numFmtId="0" fontId="51" fillId="0" borderId="11" xfId="35" applyFont="1" applyBorder="1" applyAlignment="1" applyProtection="1">
      <alignment horizontal="left" vertical="top" wrapText="1"/>
      <protection hidden="1"/>
    </xf>
    <xf numFmtId="0" fontId="5" fillId="0" borderId="53" xfId="35" applyFont="1" applyBorder="1" applyAlignment="1" applyProtection="1">
      <alignment horizontal="left" vertical="center" wrapText="1"/>
      <protection hidden="1"/>
    </xf>
    <xf numFmtId="0" fontId="5" fillId="0" borderId="43" xfId="35" applyFont="1" applyBorder="1" applyAlignment="1" applyProtection="1">
      <alignment horizontal="left" vertical="center" wrapText="1"/>
      <protection hidden="1"/>
    </xf>
    <xf numFmtId="0" fontId="5" fillId="0" borderId="29" xfId="35" applyFont="1" applyBorder="1" applyAlignment="1" applyProtection="1">
      <alignment horizontal="left" vertical="top" wrapText="1"/>
      <protection hidden="1"/>
    </xf>
    <xf numFmtId="0" fontId="5" fillId="0" borderId="16" xfId="35" applyFont="1" applyBorder="1" applyAlignment="1" applyProtection="1">
      <alignment horizontal="left" vertical="top" wrapText="1"/>
      <protection hidden="1"/>
    </xf>
    <xf numFmtId="0" fontId="5" fillId="2" borderId="44" xfId="35" applyFont="1" applyFill="1" applyBorder="1" applyAlignment="1" applyProtection="1">
      <alignment horizontal="left" vertical="center" wrapText="1"/>
      <protection locked="0"/>
    </xf>
    <xf numFmtId="0" fontId="5" fillId="2" borderId="36" xfId="35" applyFont="1" applyFill="1" applyBorder="1" applyAlignment="1" applyProtection="1">
      <alignment horizontal="left" vertical="center" wrapText="1"/>
      <protection locked="0"/>
    </xf>
    <xf numFmtId="0" fontId="5" fillId="2" borderId="37" xfId="35" applyFont="1" applyFill="1" applyBorder="1" applyAlignment="1" applyProtection="1">
      <alignment horizontal="left" vertical="center" wrapText="1"/>
      <protection locked="0"/>
    </xf>
    <xf numFmtId="0" fontId="5" fillId="2" borderId="38" xfId="35" applyFont="1" applyFill="1" applyBorder="1" applyAlignment="1" applyProtection="1">
      <alignment horizontal="left" vertical="center" wrapText="1"/>
      <protection locked="0"/>
    </xf>
    <xf numFmtId="0" fontId="5" fillId="2" borderId="40" xfId="35" applyFont="1" applyFill="1" applyBorder="1" applyAlignment="1" applyProtection="1">
      <alignment horizontal="left" vertical="center" wrapText="1"/>
      <protection locked="0"/>
    </xf>
    <xf numFmtId="0" fontId="5" fillId="2" borderId="41" xfId="35" applyFont="1" applyFill="1" applyBorder="1" applyAlignment="1" applyProtection="1">
      <alignment horizontal="left" vertical="center" wrapText="1"/>
      <protection locked="0"/>
    </xf>
    <xf numFmtId="0" fontId="51" fillId="0" borderId="26" xfId="35" applyFont="1" applyBorder="1" applyAlignment="1" applyProtection="1">
      <alignment horizontal="left" vertical="top" wrapText="1"/>
      <protection hidden="1"/>
    </xf>
    <xf numFmtId="0" fontId="8" fillId="0" borderId="6" xfId="35" applyFont="1" applyBorder="1" applyAlignment="1" applyProtection="1">
      <alignment horizontal="left" vertical="center" wrapText="1"/>
      <protection hidden="1"/>
    </xf>
    <xf numFmtId="0" fontId="5" fillId="0" borderId="29" xfId="35" applyFont="1" applyBorder="1" applyAlignment="1" applyProtection="1">
      <alignment horizontal="center" vertical="center" wrapText="1"/>
      <protection hidden="1"/>
    </xf>
    <xf numFmtId="0" fontId="5" fillId="0" borderId="16" xfId="35" applyFont="1" applyBorder="1" applyAlignment="1" applyProtection="1">
      <alignment horizontal="center" vertical="center" wrapText="1"/>
      <protection hidden="1"/>
    </xf>
    <xf numFmtId="0" fontId="5" fillId="0" borderId="44" xfId="35" applyFont="1" applyBorder="1" applyAlignment="1" applyProtection="1">
      <alignment horizontal="center" vertical="center" wrapText="1"/>
      <protection hidden="1"/>
    </xf>
    <xf numFmtId="0" fontId="5" fillId="0" borderId="36" xfId="35" applyFont="1" applyBorder="1" applyAlignment="1" applyProtection="1">
      <alignment horizontal="center" vertical="center" wrapText="1"/>
      <protection hidden="1"/>
    </xf>
    <xf numFmtId="0" fontId="8" fillId="0" borderId="28" xfId="35" applyFont="1" applyBorder="1" applyAlignment="1" applyProtection="1">
      <alignment horizontal="center" vertical="center" wrapText="1"/>
      <protection hidden="1"/>
    </xf>
    <xf numFmtId="0" fontId="8" fillId="0" borderId="39" xfId="35" applyFont="1" applyBorder="1" applyAlignment="1" applyProtection="1">
      <alignment horizontal="center" vertical="center" wrapText="1"/>
      <protection hidden="1"/>
    </xf>
    <xf numFmtId="0" fontId="8" fillId="0" borderId="31" xfId="35" applyFont="1" applyBorder="1" applyAlignment="1" applyProtection="1">
      <alignment horizontal="center" vertical="center" wrapText="1"/>
      <protection hidden="1"/>
    </xf>
    <xf numFmtId="0" fontId="8" fillId="0" borderId="32" xfId="35" applyFont="1" applyBorder="1" applyAlignment="1" applyProtection="1">
      <alignment horizontal="center" vertical="center" wrapText="1"/>
      <protection hidden="1"/>
    </xf>
    <xf numFmtId="0" fontId="5" fillId="2" borderId="26" xfId="35" applyFont="1" applyFill="1" applyBorder="1" applyAlignment="1" applyProtection="1">
      <alignment horizontal="left" vertical="center" wrapText="1"/>
      <protection locked="0"/>
    </xf>
    <xf numFmtId="0" fontId="5" fillId="2" borderId="11" xfId="35" applyFont="1" applyFill="1" applyBorder="1" applyAlignment="1" applyProtection="1">
      <alignment horizontal="left" vertical="center" wrapText="1"/>
      <protection locked="0"/>
    </xf>
    <xf numFmtId="0" fontId="5" fillId="2" borderId="6" xfId="35" applyFont="1" applyFill="1" applyBorder="1" applyAlignment="1" applyProtection="1">
      <alignment horizontal="left" vertical="center" wrapText="1"/>
      <protection locked="0"/>
    </xf>
    <xf numFmtId="0" fontId="5" fillId="2" borderId="29" xfId="35" applyFont="1" applyFill="1" applyBorder="1" applyAlignment="1" applyProtection="1">
      <alignment horizontal="left" vertical="center" wrapText="1"/>
      <protection locked="0"/>
    </xf>
    <xf numFmtId="0" fontId="5" fillId="2" borderId="16" xfId="35" applyFont="1" applyFill="1" applyBorder="1" applyAlignment="1" applyProtection="1">
      <alignment horizontal="left" vertical="center" wrapText="1"/>
      <protection locked="0"/>
    </xf>
    <xf numFmtId="0" fontId="5" fillId="0" borderId="45" xfId="35" applyFont="1" applyBorder="1" applyAlignment="1" applyProtection="1">
      <alignment horizontal="justify" vertical="top" wrapText="1"/>
      <protection hidden="1"/>
    </xf>
    <xf numFmtId="0" fontId="51" fillId="0" borderId="24" xfId="35" applyFont="1" applyBorder="1" applyAlignment="1" applyProtection="1">
      <alignment horizontal="left" vertical="top" wrapText="1"/>
      <protection hidden="1"/>
    </xf>
    <xf numFmtId="0" fontId="51" fillId="0" borderId="35" xfId="35" applyFont="1" applyBorder="1" applyAlignment="1" applyProtection="1">
      <alignment horizontal="left" vertical="top" wrapText="1"/>
      <protection hidden="1"/>
    </xf>
    <xf numFmtId="0" fontId="8" fillId="0" borderId="0" xfId="35" applyFont="1" applyAlignment="1" applyProtection="1">
      <alignment vertical="top" wrapText="1"/>
      <protection hidden="1"/>
    </xf>
    <xf numFmtId="0" fontId="51" fillId="0" borderId="0" xfId="35" applyFont="1" applyAlignment="1" applyProtection="1">
      <alignment horizontal="justify" vertical="top"/>
      <protection hidden="1"/>
    </xf>
    <xf numFmtId="0" fontId="51" fillId="0" borderId="0" xfId="35" applyFont="1" applyAlignment="1" applyProtection="1">
      <alignment horizontal="justify" vertical="top" wrapText="1"/>
      <protection hidden="1"/>
    </xf>
    <xf numFmtId="0" fontId="51" fillId="0" borderId="0" xfId="35" applyFont="1" applyAlignment="1" applyProtection="1">
      <alignment horizontal="left" vertical="top"/>
      <protection hidden="1"/>
    </xf>
    <xf numFmtId="0" fontId="8" fillId="0" borderId="54" xfId="35" applyFont="1" applyBorder="1" applyAlignment="1" applyProtection="1">
      <alignment horizontal="left" vertical="top"/>
      <protection hidden="1"/>
    </xf>
    <xf numFmtId="0" fontId="51" fillId="2" borderId="48" xfId="35" applyFont="1" applyFill="1" applyBorder="1" applyAlignment="1" applyProtection="1">
      <alignment horizontal="left" vertical="center" wrapText="1"/>
      <protection locked="0"/>
    </xf>
    <xf numFmtId="0" fontId="51" fillId="2" borderId="5" xfId="35" applyFont="1" applyFill="1" applyBorder="1" applyAlignment="1" applyProtection="1">
      <alignment horizontal="left" vertical="center" wrapText="1"/>
      <protection locked="0"/>
    </xf>
    <xf numFmtId="0" fontId="51" fillId="2" borderId="55" xfId="35" applyFont="1" applyFill="1" applyBorder="1" applyAlignment="1" applyProtection="1">
      <alignment horizontal="left" vertical="center" wrapText="1"/>
      <protection locked="0"/>
    </xf>
    <xf numFmtId="0" fontId="5" fillId="0" borderId="26" xfId="35" applyFont="1" applyBorder="1" applyAlignment="1" applyProtection="1">
      <alignment horizontal="left" vertical="top"/>
      <protection hidden="1"/>
    </xf>
    <xf numFmtId="0" fontId="5" fillId="0" borderId="11" xfId="35" applyFont="1" applyBorder="1" applyAlignment="1" applyProtection="1">
      <alignment horizontal="left" vertical="top"/>
      <protection hidden="1"/>
    </xf>
    <xf numFmtId="0" fontId="8" fillId="0" borderId="12" xfId="35" applyFont="1" applyBorder="1" applyAlignment="1" applyProtection="1">
      <alignment horizontal="center" vertical="top" wrapText="1"/>
      <protection hidden="1"/>
    </xf>
    <xf numFmtId="0" fontId="8" fillId="0" borderId="0" xfId="35" applyFont="1" applyAlignment="1" applyProtection="1">
      <alignment horizontal="center" vertical="top" wrapText="1"/>
      <protection hidden="1"/>
    </xf>
    <xf numFmtId="0" fontId="5" fillId="0" borderId="34" xfId="35" applyFont="1" applyBorder="1" applyAlignment="1" applyProtection="1">
      <alignment horizontal="center" vertical="center" wrapText="1"/>
      <protection hidden="1"/>
    </xf>
    <xf numFmtId="0" fontId="5" fillId="0" borderId="35" xfId="35" applyFont="1" applyBorder="1" applyAlignment="1" applyProtection="1">
      <alignment horizontal="center" vertical="center" wrapText="1"/>
      <protection hidden="1"/>
    </xf>
    <xf numFmtId="0" fontId="9" fillId="2" borderId="11" xfId="0" applyFont="1" applyFill="1" applyBorder="1" applyAlignment="1" applyProtection="1">
      <alignment horizontal="center" vertical="top" wrapText="1"/>
      <protection locked="0" hidden="1"/>
    </xf>
    <xf numFmtId="0" fontId="67" fillId="0" borderId="34" xfId="0" applyFont="1" applyBorder="1" applyAlignment="1" applyProtection="1">
      <alignment horizontal="left" vertical="center" wrapText="1"/>
      <protection hidden="1"/>
    </xf>
    <xf numFmtId="0" fontId="67" fillId="0" borderId="24" xfId="0" applyFont="1" applyBorder="1" applyAlignment="1" applyProtection="1">
      <alignment horizontal="left" vertical="center" wrapText="1"/>
      <protection hidden="1"/>
    </xf>
    <xf numFmtId="0" fontId="67" fillId="0" borderId="6" xfId="0" applyFont="1" applyBorder="1" applyAlignment="1" applyProtection="1">
      <alignment horizontal="left" vertical="center" wrapText="1"/>
      <protection hidden="1"/>
    </xf>
    <xf numFmtId="0" fontId="9" fillId="0" borderId="46" xfId="0" applyFont="1" applyBorder="1" applyAlignment="1" applyProtection="1">
      <alignment horizontal="left" vertical="top" wrapText="1"/>
      <protection hidden="1"/>
    </xf>
    <xf numFmtId="0" fontId="9" fillId="0" borderId="34" xfId="0" applyFont="1" applyBorder="1" applyAlignment="1" applyProtection="1">
      <alignment horizontal="left" vertical="top" wrapText="1"/>
      <protection hidden="1"/>
    </xf>
    <xf numFmtId="0" fontId="9" fillId="0" borderId="24" xfId="0" applyFont="1" applyBorder="1" applyAlignment="1" applyProtection="1">
      <alignment horizontal="left" vertical="top" wrapText="1"/>
      <protection hidden="1"/>
    </xf>
    <xf numFmtId="0" fontId="9" fillId="0" borderId="56"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57" xfId="0" applyFont="1" applyBorder="1" applyAlignment="1" applyProtection="1">
      <alignment horizontal="left" vertical="top" wrapText="1"/>
      <protection hidden="1"/>
    </xf>
    <xf numFmtId="0" fontId="22" fillId="0" borderId="6" xfId="0" applyFont="1" applyBorder="1" applyAlignment="1" applyProtection="1">
      <alignment horizontal="left" vertical="top" wrapText="1"/>
      <protection hidden="1"/>
    </xf>
    <xf numFmtId="0" fontId="89" fillId="0" borderId="6" xfId="0" applyFont="1" applyBorder="1" applyAlignment="1" applyProtection="1">
      <alignment horizontal="center" vertical="top" wrapText="1"/>
      <protection hidden="1"/>
    </xf>
    <xf numFmtId="0" fontId="9" fillId="0" borderId="8" xfId="0" applyFont="1" applyBorder="1" applyAlignment="1" applyProtection="1">
      <alignment horizontal="left" vertical="top" wrapText="1"/>
      <protection hidden="1"/>
    </xf>
    <xf numFmtId="0" fontId="9" fillId="0" borderId="8" xfId="0" applyFont="1" applyBorder="1" applyAlignment="1" applyProtection="1">
      <alignment horizontal="center" vertical="top"/>
      <protection hidden="1"/>
    </xf>
    <xf numFmtId="0" fontId="9" fillId="0" borderId="15" xfId="0" applyFont="1" applyBorder="1" applyAlignment="1" applyProtection="1">
      <alignment horizontal="center" vertical="top"/>
      <protection hidden="1"/>
    </xf>
    <xf numFmtId="0" fontId="9" fillId="0" borderId="14" xfId="0" applyFont="1" applyBorder="1" applyAlignment="1" applyProtection="1">
      <alignment horizontal="center" vertical="top"/>
      <protection hidden="1"/>
    </xf>
    <xf numFmtId="0" fontId="9" fillId="2" borderId="3" xfId="0" applyFont="1" applyFill="1" applyBorder="1" applyAlignment="1" applyProtection="1">
      <alignment horizontal="center" vertical="center" wrapText="1"/>
      <protection locked="0" hidden="1"/>
    </xf>
    <xf numFmtId="0" fontId="9" fillId="2" borderId="47" xfId="0" applyFont="1" applyFill="1" applyBorder="1" applyAlignment="1" applyProtection="1">
      <alignment horizontal="center" vertical="center" wrapText="1"/>
      <protection locked="0" hidden="1"/>
    </xf>
    <xf numFmtId="0" fontId="10" fillId="0" borderId="3" xfId="0" applyFont="1" applyBorder="1" applyAlignment="1" applyProtection="1">
      <alignment horizontal="left" vertical="top"/>
      <protection hidden="1"/>
    </xf>
    <xf numFmtId="0" fontId="9" fillId="0" borderId="28" xfId="0" applyFont="1" applyBorder="1" applyAlignment="1" applyProtection="1">
      <alignment vertical="top" wrapText="1"/>
      <protection hidden="1"/>
    </xf>
    <xf numFmtId="0" fontId="9" fillId="0" borderId="45" xfId="0" applyFont="1" applyBorder="1" applyAlignment="1" applyProtection="1">
      <alignment vertical="top" wrapText="1"/>
      <protection hidden="1"/>
    </xf>
    <xf numFmtId="0" fontId="9" fillId="0" borderId="49" xfId="0" applyFont="1" applyBorder="1" applyAlignment="1" applyProtection="1">
      <alignment vertical="top" wrapText="1"/>
      <protection hidden="1"/>
    </xf>
    <xf numFmtId="0" fontId="9" fillId="0" borderId="14" xfId="0" applyFont="1" applyBorder="1" applyAlignment="1" applyProtection="1">
      <alignment horizontal="left" vertical="top" wrapText="1"/>
      <protection hidden="1"/>
    </xf>
    <xf numFmtId="0" fontId="9" fillId="0" borderId="35" xfId="0" applyFont="1" applyBorder="1" applyAlignment="1" applyProtection="1">
      <alignment horizontal="center" vertical="top"/>
      <protection hidden="1"/>
    </xf>
    <xf numFmtId="0" fontId="9" fillId="0" borderId="9" xfId="0" applyFont="1" applyBorder="1" applyAlignment="1" applyProtection="1">
      <alignment horizontal="center" vertical="top"/>
      <protection hidden="1"/>
    </xf>
    <xf numFmtId="0" fontId="9" fillId="0" borderId="10" xfId="0" applyFont="1" applyBorder="1" applyAlignment="1" applyProtection="1">
      <alignment horizontal="center" vertical="top"/>
      <protection hidden="1"/>
    </xf>
    <xf numFmtId="0" fontId="22" fillId="0" borderId="3" xfId="0" applyFont="1" applyBorder="1" applyAlignment="1" applyProtection="1">
      <alignment horizontal="left" vertical="top" wrapText="1"/>
      <protection hidden="1"/>
    </xf>
    <xf numFmtId="0" fontId="22" fillId="0" borderId="11" xfId="0" applyFont="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9" fillId="0" borderId="6" xfId="0" applyFont="1" applyBorder="1" applyAlignment="1" applyProtection="1">
      <alignment vertical="center" wrapText="1"/>
      <protection hidden="1"/>
    </xf>
    <xf numFmtId="0" fontId="9" fillId="15" borderId="26" xfId="0" applyFont="1" applyFill="1" applyBorder="1" applyAlignment="1" applyProtection="1">
      <alignment horizontal="left" vertical="center" wrapText="1"/>
      <protection hidden="1"/>
    </xf>
    <xf numFmtId="0" fontId="9" fillId="15" borderId="3" xfId="0" applyFont="1" applyFill="1" applyBorder="1" applyAlignment="1" applyProtection="1">
      <alignment horizontal="left" vertical="center" wrapText="1"/>
      <protection hidden="1"/>
    </xf>
    <xf numFmtId="0" fontId="9" fillId="15" borderId="11" xfId="0" applyFont="1" applyFill="1" applyBorder="1" applyAlignment="1" applyProtection="1">
      <alignment horizontal="left" vertical="center" wrapText="1"/>
      <protection hidden="1"/>
    </xf>
    <xf numFmtId="0" fontId="9" fillId="0" borderId="3" xfId="0" applyFont="1" applyBorder="1" applyAlignment="1" applyProtection="1">
      <alignment vertical="top" wrapText="1"/>
      <protection hidden="1"/>
    </xf>
    <xf numFmtId="0" fontId="9" fillId="0" borderId="11" xfId="0" applyFont="1" applyBorder="1" applyAlignment="1" applyProtection="1">
      <alignment vertical="top" wrapText="1"/>
      <protection hidden="1"/>
    </xf>
    <xf numFmtId="0" fontId="10" fillId="0" borderId="26" xfId="0" applyFont="1" applyBorder="1" applyAlignment="1" applyProtection="1">
      <alignment horizontal="left" vertical="top" wrapText="1"/>
      <protection hidden="1"/>
    </xf>
    <xf numFmtId="0" fontId="10" fillId="0" borderId="3" xfId="0" applyFont="1" applyBorder="1" applyAlignment="1" applyProtection="1">
      <alignment horizontal="left" vertical="top" wrapText="1"/>
      <protection hidden="1"/>
    </xf>
    <xf numFmtId="0" fontId="10" fillId="0" borderId="11" xfId="0" applyFont="1" applyBorder="1" applyAlignment="1" applyProtection="1">
      <alignment horizontal="left" vertical="top" wrapText="1"/>
      <protection hidden="1"/>
    </xf>
    <xf numFmtId="0" fontId="9" fillId="0" borderId="0" xfId="0" applyFont="1" applyAlignment="1" applyProtection="1">
      <alignment horizontal="right" vertical="center"/>
      <protection hidden="1"/>
    </xf>
    <xf numFmtId="0" fontId="9" fillId="0" borderId="57" xfId="0" applyFont="1" applyBorder="1" applyAlignment="1" applyProtection="1">
      <alignment horizontal="right" vertical="center"/>
      <protection hidden="1"/>
    </xf>
    <xf numFmtId="0" fontId="9" fillId="0" borderId="4" xfId="0" applyFont="1" applyBorder="1" applyAlignment="1" applyProtection="1">
      <alignment horizontal="right" vertical="center"/>
      <protection hidden="1"/>
    </xf>
    <xf numFmtId="0" fontId="9" fillId="0" borderId="58" xfId="0" applyFont="1" applyBorder="1" applyAlignment="1" applyProtection="1">
      <alignment horizontal="right" vertical="center"/>
      <protection hidden="1"/>
    </xf>
    <xf numFmtId="0" fontId="9" fillId="0" borderId="35" xfId="0" applyFont="1" applyBorder="1" applyAlignment="1" applyProtection="1">
      <alignment vertical="top" wrapText="1"/>
      <protection hidden="1"/>
    </xf>
    <xf numFmtId="0" fontId="9" fillId="0" borderId="0" xfId="0" applyFont="1" applyAlignment="1" applyProtection="1">
      <alignment horizontal="center" vertical="top" wrapText="1"/>
      <protection hidden="1"/>
    </xf>
    <xf numFmtId="0" fontId="9" fillId="0" borderId="26" xfId="0" applyFont="1" applyBorder="1" applyAlignment="1" applyProtection="1">
      <alignment horizontal="center" vertical="top"/>
      <protection hidden="1"/>
    </xf>
    <xf numFmtId="0" fontId="9" fillId="0" borderId="3" xfId="0" applyFont="1" applyBorder="1" applyAlignment="1" applyProtection="1">
      <alignment horizontal="center" vertical="top"/>
      <protection hidden="1"/>
    </xf>
    <xf numFmtId="0" fontId="9" fillId="0" borderId="11" xfId="0" applyFont="1" applyBorder="1" applyAlignment="1" applyProtection="1">
      <alignment horizontal="center" vertical="top"/>
      <protection hidden="1"/>
    </xf>
    <xf numFmtId="0" fontId="10" fillId="0" borderId="3" xfId="0" applyFont="1" applyBorder="1" applyAlignment="1" applyProtection="1">
      <alignment horizontal="center" vertical="top" wrapText="1"/>
      <protection hidden="1"/>
    </xf>
    <xf numFmtId="0" fontId="10" fillId="0" borderId="11" xfId="0" applyFont="1" applyBorder="1" applyAlignment="1" applyProtection="1">
      <alignment horizontal="center" vertical="top" wrapText="1"/>
      <protection hidden="1"/>
    </xf>
    <xf numFmtId="0" fontId="10" fillId="0" borderId="0" xfId="0" applyFont="1" applyAlignment="1" applyProtection="1">
      <alignment vertical="top" wrapText="1"/>
      <protection hidden="1"/>
    </xf>
    <xf numFmtId="0" fontId="22" fillId="0" borderId="0" xfId="0" applyFont="1" applyAlignment="1" applyProtection="1">
      <alignment horizontal="left" vertical="top"/>
      <protection hidden="1"/>
    </xf>
    <xf numFmtId="0" fontId="72" fillId="0" borderId="0" xfId="0" applyFont="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45" fillId="0" borderId="0" xfId="0" applyFont="1" applyAlignment="1" applyProtection="1">
      <alignment horizontal="justify" vertical="top" wrapText="1"/>
      <protection hidden="1"/>
    </xf>
    <xf numFmtId="0" fontId="45" fillId="0" borderId="0" xfId="0" applyFont="1" applyAlignment="1" applyProtection="1">
      <alignment horizontal="left" vertical="top" wrapText="1"/>
      <protection hidden="1"/>
    </xf>
    <xf numFmtId="0" fontId="45" fillId="0" borderId="0" xfId="0" applyFont="1" applyAlignment="1" applyProtection="1">
      <alignment horizontal="left" vertical="top"/>
      <protection hidden="1"/>
    </xf>
    <xf numFmtId="0" fontId="22" fillId="0" borderId="4" xfId="0" applyFont="1" applyBorder="1" applyAlignment="1" applyProtection="1">
      <alignment horizontal="justify" vertical="top" wrapText="1"/>
      <protection hidden="1"/>
    </xf>
    <xf numFmtId="0" fontId="9" fillId="0" borderId="26" xfId="0" applyFont="1" applyBorder="1" applyAlignment="1" applyProtection="1">
      <alignment horizontal="justify" vertical="top" wrapText="1"/>
      <protection hidden="1"/>
    </xf>
    <xf numFmtId="0" fontId="9" fillId="0" borderId="3" xfId="0" applyFont="1" applyBorder="1" applyAlignment="1" applyProtection="1">
      <alignment horizontal="justify" vertical="top" wrapText="1"/>
      <protection hidden="1"/>
    </xf>
    <xf numFmtId="0" fontId="9" fillId="0" borderId="11" xfId="0" applyFont="1" applyBorder="1" applyAlignment="1" applyProtection="1">
      <alignment horizontal="justify" vertical="top" wrapText="1"/>
      <protection hidden="1"/>
    </xf>
    <xf numFmtId="0" fontId="8" fillId="0" borderId="45" xfId="35" applyFont="1" applyBorder="1" applyAlignment="1" applyProtection="1">
      <alignment horizontal="center" vertical="center" wrapText="1"/>
      <protection hidden="1"/>
    </xf>
    <xf numFmtId="0" fontId="5" fillId="0" borderId="28" xfId="35" applyFont="1" applyBorder="1" applyAlignment="1" applyProtection="1">
      <alignment horizontal="justify" vertical="top" wrapText="1"/>
      <protection hidden="1"/>
    </xf>
    <xf numFmtId="0" fontId="103" fillId="13" borderId="34" xfId="52" applyFont="1" applyFill="1" applyBorder="1" applyAlignment="1" applyProtection="1">
      <alignment horizontal="center" vertical="center" wrapText="1"/>
      <protection hidden="1"/>
    </xf>
    <xf numFmtId="0" fontId="103" fillId="13" borderId="24" xfId="52" applyFont="1" applyFill="1" applyBorder="1" applyAlignment="1" applyProtection="1">
      <alignment horizontal="center" vertical="center" wrapText="1"/>
      <protection hidden="1"/>
    </xf>
    <xf numFmtId="0" fontId="106" fillId="0" borderId="0" xfId="0" applyFont="1" applyAlignment="1" applyProtection="1">
      <alignment horizontal="center" vertical="center"/>
      <protection hidden="1"/>
    </xf>
    <xf numFmtId="0" fontId="9" fillId="0" borderId="0" xfId="53" applyAlignment="1" applyProtection="1">
      <alignment horizontal="left" vertical="top" wrapText="1"/>
      <protection hidden="1"/>
    </xf>
    <xf numFmtId="0" fontId="66" fillId="13" borderId="0" xfId="35" applyFont="1" applyFill="1" applyAlignment="1" applyProtection="1">
      <alignment horizontal="center" vertical="center" wrapText="1"/>
      <protection hidden="1"/>
    </xf>
    <xf numFmtId="0" fontId="8" fillId="0" borderId="0" xfId="35" applyFont="1" applyAlignment="1" applyProtection="1">
      <alignment vertical="center" wrapText="1"/>
      <protection hidden="1"/>
    </xf>
    <xf numFmtId="0" fontId="92" fillId="0" borderId="0" xfId="35" applyFont="1" applyAlignment="1" applyProtection="1">
      <alignment horizontal="left" vertical="top" wrapText="1"/>
      <protection hidden="1"/>
    </xf>
    <xf numFmtId="0" fontId="10" fillId="0" borderId="13" xfId="35" applyFont="1" applyBorder="1" applyAlignment="1" applyProtection="1">
      <alignment horizontal="left" vertical="top" wrapText="1"/>
      <protection hidden="1"/>
    </xf>
    <xf numFmtId="0" fontId="10" fillId="0" borderId="4" xfId="35" applyFont="1" applyBorder="1" applyAlignment="1" applyProtection="1">
      <alignment horizontal="left" vertical="top" wrapText="1"/>
      <protection hidden="1"/>
    </xf>
    <xf numFmtId="0" fontId="10" fillId="0" borderId="10" xfId="35" applyFont="1" applyBorder="1" applyAlignment="1" applyProtection="1">
      <alignment horizontal="left" vertical="top" wrapText="1"/>
      <protection hidden="1"/>
    </xf>
    <xf numFmtId="0" fontId="9" fillId="0" borderId="29" xfId="35" applyFont="1" applyBorder="1" applyAlignment="1" applyProtection="1">
      <alignment vertical="center" wrapText="1"/>
      <protection hidden="1"/>
    </xf>
    <xf numFmtId="0" fontId="9" fillId="0" borderId="33" xfId="35" applyFont="1" applyBorder="1" applyAlignment="1" applyProtection="1">
      <alignment vertical="center" wrapText="1"/>
      <protection hidden="1"/>
    </xf>
    <xf numFmtId="0" fontId="9" fillId="2" borderId="6" xfId="35" applyFont="1" applyFill="1" applyBorder="1" applyAlignment="1" applyProtection="1">
      <alignment horizontal="center" vertical="top" wrapText="1"/>
      <protection locked="0" hidden="1"/>
    </xf>
    <xf numFmtId="0" fontId="9" fillId="0" borderId="26" xfId="35" applyFont="1" applyBorder="1" applyAlignment="1" applyProtection="1">
      <alignment horizontal="left" vertical="top" wrapText="1"/>
      <protection hidden="1"/>
    </xf>
    <xf numFmtId="0" fontId="9" fillId="0" borderId="3" xfId="35" applyFont="1" applyBorder="1" applyAlignment="1" applyProtection="1">
      <alignment horizontal="left" vertical="top" wrapText="1"/>
      <protection hidden="1"/>
    </xf>
    <xf numFmtId="0" fontId="9" fillId="0" borderId="46" xfId="35" applyFont="1" applyBorder="1" applyAlignment="1" applyProtection="1">
      <alignment horizontal="left" vertical="top" wrapText="1"/>
      <protection hidden="1"/>
    </xf>
    <xf numFmtId="0" fontId="9" fillId="2" borderId="26" xfId="35" applyFont="1" applyFill="1" applyBorder="1" applyAlignment="1" applyProtection="1">
      <alignment horizontal="center" vertical="center" wrapText="1"/>
      <protection locked="0" hidden="1"/>
    </xf>
    <xf numFmtId="0" fontId="9" fillId="2" borderId="11" xfId="35" applyFont="1" applyFill="1" applyBorder="1" applyAlignment="1" applyProtection="1">
      <alignment horizontal="center" vertical="center" wrapText="1"/>
      <protection locked="0" hidden="1"/>
    </xf>
    <xf numFmtId="0" fontId="9" fillId="0" borderId="0" xfId="35" applyFont="1" applyAlignment="1" applyProtection="1">
      <alignment horizontal="justify" vertical="top" wrapText="1"/>
      <protection hidden="1"/>
    </xf>
    <xf numFmtId="0" fontId="67" fillId="0" borderId="34" xfId="35" applyFont="1" applyBorder="1" applyAlignment="1" applyProtection="1">
      <alignment horizontal="left" vertical="center" wrapText="1"/>
      <protection hidden="1"/>
    </xf>
    <xf numFmtId="0" fontId="67" fillId="0" borderId="24" xfId="35" applyFont="1" applyBorder="1" applyAlignment="1" applyProtection="1">
      <alignment horizontal="left" vertical="center" wrapText="1"/>
      <protection hidden="1"/>
    </xf>
    <xf numFmtId="0" fontId="67" fillId="0" borderId="35" xfId="35" applyFont="1" applyBorder="1" applyAlignment="1" applyProtection="1">
      <alignment horizontal="left" vertical="center" wrapText="1"/>
      <protection hidden="1"/>
    </xf>
    <xf numFmtId="0" fontId="9" fillId="2" borderId="6" xfId="35" applyFont="1" applyFill="1" applyBorder="1" applyAlignment="1" applyProtection="1">
      <alignment horizontal="center" vertical="center" wrapText="1"/>
      <protection locked="0" hidden="1"/>
    </xf>
    <xf numFmtId="0" fontId="9" fillId="0" borderId="8" xfId="35" applyFont="1" applyBorder="1" applyAlignment="1" applyProtection="1">
      <alignment horizontal="center" vertical="top"/>
      <protection hidden="1"/>
    </xf>
    <xf numFmtId="0" fontId="9" fillId="0" borderId="15" xfId="35" applyFont="1" applyBorder="1" applyAlignment="1" applyProtection="1">
      <alignment horizontal="center" vertical="top"/>
      <protection hidden="1"/>
    </xf>
    <xf numFmtId="0" fontId="9" fillId="0" borderId="14" xfId="35" applyFont="1" applyBorder="1" applyAlignment="1" applyProtection="1">
      <alignment horizontal="center" vertical="top"/>
      <protection hidden="1"/>
    </xf>
    <xf numFmtId="0" fontId="9" fillId="0" borderId="34" xfId="35" applyFont="1" applyBorder="1" applyAlignment="1" applyProtection="1">
      <alignment horizontal="left" vertical="top" wrapText="1"/>
      <protection hidden="1"/>
    </xf>
    <xf numFmtId="0" fontId="9" fillId="0" borderId="24" xfId="35" applyFont="1" applyBorder="1" applyAlignment="1" applyProtection="1">
      <alignment horizontal="left" vertical="top" wrapText="1"/>
      <protection hidden="1"/>
    </xf>
    <xf numFmtId="0" fontId="9" fillId="0" borderId="56" xfId="35" applyFont="1" applyBorder="1" applyAlignment="1" applyProtection="1">
      <alignment horizontal="left" vertical="top" wrapText="1"/>
      <protection hidden="1"/>
    </xf>
    <xf numFmtId="0" fontId="9" fillId="0" borderId="12" xfId="35" applyFont="1" applyBorder="1" applyAlignment="1" applyProtection="1">
      <alignment horizontal="left" vertical="top" wrapText="1"/>
      <protection hidden="1"/>
    </xf>
    <xf numFmtId="0" fontId="9" fillId="0" borderId="0" xfId="35" applyFont="1" applyAlignment="1" applyProtection="1">
      <alignment horizontal="left" vertical="top" wrapText="1"/>
      <protection hidden="1"/>
    </xf>
    <xf numFmtId="0" fontId="9" fillId="0" borderId="57" xfId="35" applyFont="1" applyBorder="1" applyAlignment="1" applyProtection="1">
      <alignment horizontal="left" vertical="top" wrapText="1"/>
      <protection hidden="1"/>
    </xf>
    <xf numFmtId="0" fontId="9" fillId="0" borderId="6" xfId="35" applyFont="1" applyBorder="1" applyAlignment="1" applyProtection="1">
      <alignment horizontal="left" vertical="top" wrapText="1"/>
      <protection hidden="1"/>
    </xf>
    <xf numFmtId="0" fontId="9" fillId="0" borderId="34" xfId="35" applyFont="1" applyBorder="1" applyAlignment="1" applyProtection="1">
      <alignment vertical="top" wrapText="1"/>
      <protection hidden="1"/>
    </xf>
    <xf numFmtId="0" fontId="9" fillId="0" borderId="24" xfId="35" applyFont="1" applyBorder="1" applyAlignment="1" applyProtection="1">
      <alignment vertical="top" wrapText="1"/>
      <protection hidden="1"/>
    </xf>
    <xf numFmtId="0" fontId="9" fillId="0" borderId="13" xfId="35" applyFont="1" applyBorder="1" applyAlignment="1" applyProtection="1">
      <alignment horizontal="left" vertical="top" wrapText="1"/>
      <protection hidden="1"/>
    </xf>
    <xf numFmtId="0" fontId="9" fillId="0" borderId="4" xfId="35" applyFont="1" applyBorder="1" applyAlignment="1" applyProtection="1">
      <alignment horizontal="left" vertical="top" wrapText="1"/>
      <protection hidden="1"/>
    </xf>
    <xf numFmtId="0" fontId="9" fillId="0" borderId="10" xfId="35" applyFont="1" applyBorder="1" applyAlignment="1" applyProtection="1">
      <alignment horizontal="left" vertical="top" wrapText="1"/>
      <protection hidden="1"/>
    </xf>
    <xf numFmtId="0" fontId="22" fillId="0" borderId="6" xfId="35" applyFont="1" applyBorder="1" applyAlignment="1" applyProtection="1">
      <alignment horizontal="left" vertical="top" wrapText="1"/>
      <protection hidden="1"/>
    </xf>
    <xf numFmtId="0" fontId="9" fillId="2" borderId="26" xfId="35" applyFont="1" applyFill="1" applyBorder="1" applyAlignment="1" applyProtection="1">
      <alignment horizontal="center" vertical="top" wrapText="1"/>
      <protection locked="0" hidden="1"/>
    </xf>
    <xf numFmtId="0" fontId="9" fillId="2" borderId="11" xfId="35" applyFont="1" applyFill="1" applyBorder="1" applyAlignment="1" applyProtection="1">
      <alignment horizontal="center" vertical="top" wrapText="1"/>
      <protection locked="0" hidden="1"/>
    </xf>
    <xf numFmtId="0" fontId="9" fillId="0" borderId="28" xfId="35" applyFont="1" applyBorder="1" applyAlignment="1" applyProtection="1">
      <alignment vertical="top" wrapText="1"/>
      <protection hidden="1"/>
    </xf>
    <xf numFmtId="0" fontId="9" fillId="0" borderId="45" xfId="35" applyFont="1" applyBorder="1" applyAlignment="1" applyProtection="1">
      <alignment vertical="top" wrapText="1"/>
      <protection hidden="1"/>
    </xf>
    <xf numFmtId="0" fontId="9" fillId="0" borderId="49" xfId="35" applyFont="1" applyBorder="1" applyAlignment="1" applyProtection="1">
      <alignment vertical="top" wrapText="1"/>
      <protection hidden="1"/>
    </xf>
    <xf numFmtId="0" fontId="9" fillId="2" borderId="47" xfId="35" applyFont="1" applyFill="1" applyBorder="1" applyAlignment="1" applyProtection="1">
      <alignment horizontal="left" vertical="center" wrapText="1"/>
      <protection locked="0" hidden="1"/>
    </xf>
    <xf numFmtId="0" fontId="9" fillId="2" borderId="3" xfId="35" applyFont="1" applyFill="1" applyBorder="1" applyAlignment="1" applyProtection="1">
      <alignment horizontal="left" vertical="center" wrapText="1"/>
      <protection locked="0" hidden="1"/>
    </xf>
    <xf numFmtId="0" fontId="9" fillId="2" borderId="11" xfId="35" applyFont="1" applyFill="1" applyBorder="1" applyAlignment="1" applyProtection="1">
      <alignment horizontal="left" vertical="center" wrapText="1"/>
      <protection locked="0" hidden="1"/>
    </xf>
    <xf numFmtId="0" fontId="10" fillId="0" borderId="6" xfId="35" applyFont="1" applyBorder="1" applyAlignment="1" applyProtection="1">
      <alignment horizontal="left" vertical="top" wrapText="1"/>
      <protection hidden="1"/>
    </xf>
    <xf numFmtId="0" fontId="9" fillId="0" borderId="11" xfId="35" applyFont="1" applyBorder="1" applyAlignment="1" applyProtection="1">
      <alignment horizontal="left" vertical="top" wrapText="1"/>
      <protection hidden="1"/>
    </xf>
    <xf numFmtId="0" fontId="9" fillId="2" borderId="47" xfId="35" applyFont="1" applyFill="1" applyBorder="1" applyAlignment="1" applyProtection="1">
      <alignment horizontal="center" vertical="center" wrapText="1"/>
      <protection locked="0" hidden="1"/>
    </xf>
    <xf numFmtId="0" fontId="9" fillId="2" borderId="3" xfId="35" applyFont="1" applyFill="1" applyBorder="1" applyAlignment="1" applyProtection="1">
      <alignment horizontal="center" vertical="center" wrapText="1"/>
      <protection locked="0" hidden="1"/>
    </xf>
    <xf numFmtId="0" fontId="9" fillId="0" borderId="35" xfId="35" applyFont="1" applyBorder="1" applyAlignment="1" applyProtection="1">
      <alignment horizontal="center" vertical="top"/>
      <protection hidden="1"/>
    </xf>
    <xf numFmtId="0" fontId="9" fillId="0" borderId="9" xfId="35" applyFont="1" applyBorder="1" applyAlignment="1" applyProtection="1">
      <alignment horizontal="center" vertical="top"/>
      <protection hidden="1"/>
    </xf>
    <xf numFmtId="0" fontId="9" fillId="0" borderId="10" xfId="35" applyFont="1" applyBorder="1" applyAlignment="1" applyProtection="1">
      <alignment horizontal="center" vertical="top"/>
      <protection hidden="1"/>
    </xf>
    <xf numFmtId="0" fontId="9" fillId="0" borderId="14" xfId="35" applyFont="1" applyBorder="1" applyAlignment="1" applyProtection="1">
      <alignment horizontal="left" vertical="top" wrapText="1"/>
      <protection hidden="1"/>
    </xf>
    <xf numFmtId="0" fontId="10" fillId="0" borderId="3" xfId="35" applyFont="1" applyBorder="1" applyAlignment="1" applyProtection="1">
      <alignment horizontal="left" vertical="top"/>
      <protection hidden="1"/>
    </xf>
    <xf numFmtId="0" fontId="9" fillId="0" borderId="6" xfId="35" applyFont="1" applyBorder="1" applyAlignment="1" applyProtection="1">
      <alignment horizontal="left" vertical="top"/>
      <protection hidden="1"/>
    </xf>
    <xf numFmtId="0" fontId="22" fillId="0" borderId="3" xfId="35" applyFont="1" applyBorder="1" applyAlignment="1" applyProtection="1">
      <alignment horizontal="left" vertical="top" wrapText="1"/>
      <protection hidden="1"/>
    </xf>
    <xf numFmtId="0" fontId="22" fillId="0" borderId="11" xfId="35" applyFont="1" applyBorder="1" applyAlignment="1" applyProtection="1">
      <alignment horizontal="left" vertical="top" wrapText="1"/>
      <protection hidden="1"/>
    </xf>
    <xf numFmtId="0" fontId="9" fillId="15" borderId="26" xfId="35" applyFont="1" applyFill="1" applyBorder="1" applyAlignment="1" applyProtection="1">
      <alignment horizontal="left" vertical="center" wrapText="1"/>
      <protection hidden="1"/>
    </xf>
    <xf numFmtId="0" fontId="9" fillId="15" borderId="3" xfId="35" applyFont="1" applyFill="1" applyBorder="1" applyAlignment="1" applyProtection="1">
      <alignment horizontal="left" vertical="center" wrapText="1"/>
      <protection hidden="1"/>
    </xf>
    <xf numFmtId="0" fontId="9" fillId="15" borderId="11" xfId="35" applyFont="1" applyFill="1" applyBorder="1" applyAlignment="1" applyProtection="1">
      <alignment horizontal="left" vertical="center" wrapText="1"/>
      <protection hidden="1"/>
    </xf>
    <xf numFmtId="0" fontId="9" fillId="2" borderId="3" xfId="35" applyFont="1" applyFill="1" applyBorder="1" applyAlignment="1" applyProtection="1">
      <alignment horizontal="center" vertical="top" wrapText="1"/>
      <protection locked="0" hidden="1"/>
    </xf>
    <xf numFmtId="0" fontId="9" fillId="0" borderId="3" xfId="35" applyFont="1" applyBorder="1" applyAlignment="1" applyProtection="1">
      <alignment vertical="top" wrapText="1"/>
      <protection hidden="1"/>
    </xf>
    <xf numFmtId="0" fontId="9" fillId="0" borderId="11" xfId="35" applyFont="1" applyBorder="1" applyAlignment="1" applyProtection="1">
      <alignment vertical="top" wrapText="1"/>
      <protection hidden="1"/>
    </xf>
    <xf numFmtId="0" fontId="10" fillId="0" borderId="26" xfId="35" applyFont="1" applyBorder="1" applyAlignment="1" applyProtection="1">
      <alignment horizontal="left" vertical="top" wrapText="1"/>
      <protection hidden="1"/>
    </xf>
    <xf numFmtId="0" fontId="10" fillId="0" borderId="3" xfId="35" applyFont="1" applyBorder="1" applyAlignment="1" applyProtection="1">
      <alignment horizontal="left" vertical="top" wrapText="1"/>
      <protection hidden="1"/>
    </xf>
    <xf numFmtId="0" fontId="10" fillId="0" borderId="11" xfId="35" applyFont="1" applyBorder="1" applyAlignment="1" applyProtection="1">
      <alignment horizontal="left" vertical="top" wrapText="1"/>
      <protection hidden="1"/>
    </xf>
    <xf numFmtId="0" fontId="9" fillId="2" borderId="29" xfId="35" applyFont="1" applyFill="1" applyBorder="1" applyAlignment="1" applyProtection="1">
      <alignment horizontal="center" vertical="top" wrapText="1"/>
      <protection locked="0" hidden="1"/>
    </xf>
    <xf numFmtId="0" fontId="9" fillId="2" borderId="16" xfId="35" applyFont="1" applyFill="1" applyBorder="1" applyAlignment="1" applyProtection="1">
      <alignment horizontal="center" vertical="top" wrapText="1"/>
      <protection locked="0" hidden="1"/>
    </xf>
    <xf numFmtId="0" fontId="67" fillId="0" borderId="26" xfId="35" applyFont="1" applyBorder="1" applyAlignment="1" applyProtection="1">
      <alignment horizontal="left" vertical="center" wrapText="1"/>
      <protection hidden="1"/>
    </xf>
    <xf numFmtId="0" fontId="67" fillId="0" borderId="3" xfId="35" applyFont="1" applyBorder="1" applyAlignment="1" applyProtection="1">
      <alignment horizontal="left" vertical="center" wrapText="1"/>
      <protection hidden="1"/>
    </xf>
    <xf numFmtId="0" fontId="67" fillId="0" borderId="11" xfId="35" applyFont="1" applyBorder="1" applyAlignment="1" applyProtection="1">
      <alignment horizontal="left" vertical="center" wrapText="1"/>
      <protection hidden="1"/>
    </xf>
    <xf numFmtId="0" fontId="9" fillId="0" borderId="6" xfId="35" applyFont="1" applyBorder="1" applyAlignment="1" applyProtection="1">
      <alignment vertical="center" wrapText="1"/>
      <protection hidden="1"/>
    </xf>
    <xf numFmtId="0" fontId="9" fillId="0" borderId="0" xfId="35" applyFont="1" applyAlignment="1" applyProtection="1">
      <alignment horizontal="right" vertical="center"/>
      <protection hidden="1"/>
    </xf>
    <xf numFmtId="0" fontId="9" fillId="0" borderId="57" xfId="35" applyFont="1" applyBorder="1" applyAlignment="1" applyProtection="1">
      <alignment horizontal="right" vertical="center"/>
      <protection hidden="1"/>
    </xf>
    <xf numFmtId="0" fontId="9" fillId="0" borderId="4" xfId="35" applyFont="1" applyBorder="1" applyAlignment="1" applyProtection="1">
      <alignment horizontal="right" vertical="center"/>
      <protection hidden="1"/>
    </xf>
    <xf numFmtId="0" fontId="9" fillId="0" borderId="58" xfId="35" applyFont="1" applyBorder="1" applyAlignment="1" applyProtection="1">
      <alignment horizontal="right" vertical="center"/>
      <protection hidden="1"/>
    </xf>
    <xf numFmtId="0" fontId="9" fillId="0" borderId="35" xfId="35" applyFont="1" applyBorder="1" applyAlignment="1" applyProtection="1">
      <alignment vertical="top" wrapText="1"/>
      <protection hidden="1"/>
    </xf>
    <xf numFmtId="0" fontId="10" fillId="0" borderId="3" xfId="35" applyFont="1" applyBorder="1" applyAlignment="1" applyProtection="1">
      <alignment horizontal="center" vertical="top" wrapText="1"/>
      <protection hidden="1"/>
    </xf>
    <xf numFmtId="0" fontId="10" fillId="0" borderId="11" xfId="35" applyFont="1" applyBorder="1" applyAlignment="1" applyProtection="1">
      <alignment horizontal="center" vertical="top" wrapText="1"/>
      <protection hidden="1"/>
    </xf>
    <xf numFmtId="0" fontId="9" fillId="0" borderId="0" xfId="35" applyFont="1" applyAlignment="1" applyProtection="1">
      <alignment horizontal="center" vertical="top" wrapText="1"/>
      <protection hidden="1"/>
    </xf>
    <xf numFmtId="0" fontId="9" fillId="0" borderId="26" xfId="35" applyFont="1" applyBorder="1" applyAlignment="1" applyProtection="1">
      <alignment horizontal="center" vertical="top"/>
      <protection hidden="1"/>
    </xf>
    <xf numFmtId="0" fontId="9" fillId="0" borderId="3" xfId="35" applyFont="1" applyBorder="1" applyAlignment="1" applyProtection="1">
      <alignment horizontal="center" vertical="top"/>
      <protection hidden="1"/>
    </xf>
    <xf numFmtId="0" fontId="9" fillId="0" borderId="11" xfId="35" applyFont="1" applyBorder="1" applyAlignment="1" applyProtection="1">
      <alignment horizontal="center" vertical="top"/>
      <protection hidden="1"/>
    </xf>
    <xf numFmtId="0" fontId="96" fillId="0" borderId="0" xfId="35" applyFont="1" applyAlignment="1">
      <alignment horizontal="left" vertical="top" wrapText="1"/>
    </xf>
    <xf numFmtId="0" fontId="8" fillId="0" borderId="4" xfId="35" applyFont="1" applyBorder="1" applyAlignment="1" applyProtection="1">
      <alignment horizontal="left" vertical="top" wrapText="1"/>
      <protection hidden="1"/>
    </xf>
    <xf numFmtId="0" fontId="8" fillId="0" borderId="46" xfId="35" applyFont="1" applyBorder="1" applyAlignment="1" applyProtection="1">
      <alignment horizontal="left" vertical="center" wrapText="1"/>
      <protection hidden="1"/>
    </xf>
    <xf numFmtId="0" fontId="9" fillId="2" borderId="47" xfId="35" applyFont="1" applyFill="1" applyBorder="1" applyAlignment="1" applyProtection="1">
      <alignment horizontal="center" vertical="top" wrapText="1"/>
      <protection locked="0" hidden="1"/>
    </xf>
    <xf numFmtId="0" fontId="94" fillId="0" borderId="0" xfId="35" applyFont="1" applyAlignment="1">
      <alignment horizontal="left" vertical="top"/>
    </xf>
    <xf numFmtId="0" fontId="80" fillId="0" borderId="0" xfId="35" applyFont="1" applyAlignment="1" applyProtection="1">
      <alignment horizontal="left" vertical="top" wrapText="1"/>
      <protection hidden="1"/>
    </xf>
    <xf numFmtId="0" fontId="96" fillId="0" borderId="0" xfId="35" applyFont="1" applyAlignment="1" applyProtection="1">
      <alignment horizontal="left" vertical="top" wrapText="1"/>
      <protection hidden="1"/>
    </xf>
    <xf numFmtId="0" fontId="8" fillId="0" borderId="8" xfId="35" applyFont="1" applyBorder="1" applyAlignment="1" applyProtection="1">
      <alignment horizontal="left" vertical="center" wrapText="1"/>
      <protection hidden="1"/>
    </xf>
    <xf numFmtId="0" fontId="8" fillId="0" borderId="15" xfId="35" applyFont="1" applyBorder="1" applyAlignment="1" applyProtection="1">
      <alignment horizontal="left" vertical="center" wrapText="1"/>
      <protection hidden="1"/>
    </xf>
    <xf numFmtId="0" fontId="24" fillId="0" borderId="4" xfId="0" applyFont="1" applyBorder="1" applyAlignment="1" applyProtection="1">
      <alignment horizontal="left" vertical="top" wrapText="1"/>
      <protection hidden="1"/>
    </xf>
    <xf numFmtId="0" fontId="5" fillId="0" borderId="0" xfId="0" applyFont="1" applyAlignment="1" applyProtection="1">
      <alignment horizontal="justify" vertical="center" wrapText="1"/>
      <protection hidden="1"/>
    </xf>
    <xf numFmtId="0" fontId="5" fillId="0" borderId="0" xfId="0" applyFont="1" applyAlignment="1" applyProtection="1">
      <alignment horizontal="justify" vertical="top" wrapText="1"/>
      <protection hidden="1"/>
    </xf>
    <xf numFmtId="0" fontId="57" fillId="0" borderId="4" xfId="0" applyFont="1" applyBorder="1" applyAlignment="1" applyProtection="1">
      <alignment horizontal="left" vertical="top" wrapText="1"/>
      <protection hidden="1"/>
    </xf>
    <xf numFmtId="0" fontId="5" fillId="0" borderId="0" xfId="0" applyFont="1" applyAlignment="1" applyProtection="1">
      <alignment horizontal="justify" vertical="center"/>
      <protection hidden="1"/>
    </xf>
    <xf numFmtId="0" fontId="10" fillId="0" borderId="0" xfId="0" applyFont="1" applyAlignment="1" applyProtection="1">
      <alignment horizontal="left" vertical="center" wrapText="1"/>
      <protection hidden="1"/>
    </xf>
    <xf numFmtId="0" fontId="5" fillId="2" borderId="5" xfId="0" applyFont="1" applyFill="1" applyBorder="1" applyAlignment="1" applyProtection="1">
      <alignment horizontal="justify" vertical="center" wrapText="1"/>
      <protection locked="0"/>
    </xf>
    <xf numFmtId="0" fontId="9" fillId="0" borderId="0" xfId="0" applyFont="1" applyAlignment="1" applyProtection="1">
      <alignment horizontal="justify" vertical="center"/>
      <protection hidden="1"/>
    </xf>
    <xf numFmtId="0" fontId="66" fillId="13" borderId="34" xfId="52" applyFont="1" applyFill="1" applyBorder="1" applyAlignment="1" applyProtection="1">
      <alignment horizontal="center" vertical="center" wrapText="1"/>
      <protection hidden="1"/>
    </xf>
    <xf numFmtId="0" fontId="66" fillId="13" borderId="24" xfId="52" applyFont="1" applyFill="1" applyBorder="1" applyAlignment="1" applyProtection="1">
      <alignment horizontal="center" vertical="center" wrapText="1"/>
      <protection hidden="1"/>
    </xf>
    <xf numFmtId="0" fontId="46" fillId="0" borderId="0" xfId="0" applyFont="1" applyAlignment="1" applyProtection="1">
      <alignment horizontal="center" vertical="center"/>
      <protection hidden="1"/>
    </xf>
    <xf numFmtId="0" fontId="9" fillId="0" borderId="8"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9" fillId="0" borderId="26"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9" fillId="0" borderId="4" xfId="0" applyFont="1" applyBorder="1" applyAlignment="1" applyProtection="1">
      <alignment horizontal="justify" vertical="center" wrapText="1"/>
      <protection hidden="1"/>
    </xf>
    <xf numFmtId="0" fontId="57" fillId="0" borderId="4" xfId="0" applyFont="1" applyBorder="1" applyAlignment="1" applyProtection="1">
      <alignment horizontal="right" vertical="top" wrapText="1"/>
      <protection hidden="1"/>
    </xf>
    <xf numFmtId="0" fontId="10" fillId="0" borderId="0" xfId="0" applyFont="1" applyAlignment="1" applyProtection="1">
      <alignment horizontal="justify" vertical="top" wrapText="1"/>
      <protection hidden="1"/>
    </xf>
    <xf numFmtId="0" fontId="24" fillId="0" borderId="0" xfId="0" applyFont="1" applyAlignment="1">
      <alignment horizontal="justify" vertical="top" wrapText="1"/>
    </xf>
    <xf numFmtId="0" fontId="10" fillId="0" borderId="26"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protection hidden="1"/>
    </xf>
    <xf numFmtId="0" fontId="0" fillId="0" borderId="14" xfId="0" applyBorder="1" applyAlignment="1">
      <alignment horizontal="center" vertical="center"/>
    </xf>
    <xf numFmtId="0" fontId="10" fillId="0" borderId="8" xfId="0" applyFont="1" applyBorder="1" applyAlignment="1" applyProtection="1">
      <alignment horizontal="center" vertical="center" wrapText="1"/>
      <protection hidden="1"/>
    </xf>
    <xf numFmtId="0" fontId="10" fillId="0" borderId="14"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8" fillId="14" borderId="0" xfId="35" applyFont="1" applyFill="1" applyAlignment="1" applyProtection="1">
      <alignment horizontal="center" vertical="center" wrapText="1"/>
      <protection hidden="1"/>
    </xf>
    <xf numFmtId="0" fontId="8" fillId="0" borderId="0" xfId="35" applyFont="1" applyAlignment="1" applyProtection="1">
      <alignment horizontal="justify" vertical="center" wrapText="1"/>
      <protection hidden="1"/>
    </xf>
    <xf numFmtId="0" fontId="8" fillId="0" borderId="0" xfId="53" applyFont="1" applyAlignment="1" applyProtection="1">
      <alignment horizontal="left" vertical="center" wrapText="1"/>
      <protection hidden="1"/>
    </xf>
    <xf numFmtId="0" fontId="5" fillId="0" borderId="0" xfId="53" applyFont="1" applyAlignment="1" applyProtection="1">
      <alignment horizontal="left" vertical="center" wrapText="1"/>
      <protection hidden="1"/>
    </xf>
    <xf numFmtId="0" fontId="5" fillId="0" borderId="4" xfId="35" applyFont="1" applyBorder="1" applyAlignment="1" applyProtection="1">
      <alignment horizontal="justify" vertical="top" wrapText="1"/>
      <protection hidden="1"/>
    </xf>
    <xf numFmtId="0" fontId="10" fillId="0" borderId="8" xfId="35" applyFont="1" applyBorder="1" applyAlignment="1" applyProtection="1">
      <alignment horizontal="center" vertical="center" wrapText="1"/>
      <protection hidden="1"/>
    </xf>
    <xf numFmtId="0" fontId="10" fillId="0" borderId="14" xfId="35" applyFont="1" applyBorder="1" applyAlignment="1" applyProtection="1">
      <alignment horizontal="center" vertical="center" wrapText="1"/>
      <protection hidden="1"/>
    </xf>
    <xf numFmtId="0" fontId="10" fillId="0" borderId="26" xfId="35" applyFont="1" applyBorder="1" applyAlignment="1" applyProtection="1">
      <alignment horizontal="center" vertical="center" wrapText="1"/>
      <protection hidden="1"/>
    </xf>
    <xf numFmtId="0" fontId="10" fillId="0" borderId="11" xfId="35" applyFont="1" applyBorder="1" applyAlignment="1" applyProtection="1">
      <alignment horizontal="center" vertical="center" wrapText="1"/>
      <protection hidden="1"/>
    </xf>
    <xf numFmtId="0" fontId="5" fillId="0" borderId="24" xfId="35" applyFont="1" applyBorder="1" applyAlignment="1" applyProtection="1">
      <alignment horizontal="justify" vertical="top"/>
      <protection hidden="1"/>
    </xf>
    <xf numFmtId="0" fontId="5" fillId="0" borderId="4" xfId="35" applyFont="1" applyBorder="1" applyAlignment="1" applyProtection="1">
      <alignment horizontal="justify" vertical="center" wrapText="1"/>
      <protection hidden="1"/>
    </xf>
    <xf numFmtId="0" fontId="5" fillId="0" borderId="8" xfId="35" applyFont="1" applyBorder="1" applyAlignment="1" applyProtection="1">
      <alignment horizontal="center" vertical="center" wrapText="1"/>
      <protection hidden="1"/>
    </xf>
    <xf numFmtId="0" fontId="5" fillId="0" borderId="14" xfId="35" applyFont="1" applyBorder="1" applyAlignment="1" applyProtection="1">
      <alignment horizontal="center" vertical="center" wrapText="1"/>
      <protection hidden="1"/>
    </xf>
    <xf numFmtId="0" fontId="8" fillId="0" borderId="0" xfId="35" applyFont="1" applyAlignment="1" applyProtection="1">
      <alignment horizontal="left" vertical="center"/>
      <protection hidden="1"/>
    </xf>
    <xf numFmtId="0" fontId="67" fillId="0" borderId="0" xfId="35" applyFont="1" applyAlignment="1" applyProtection="1">
      <alignment horizontal="center" vertical="center"/>
      <protection hidden="1"/>
    </xf>
    <xf numFmtId="0" fontId="8" fillId="0" borderId="8" xfId="35" applyFont="1" applyBorder="1" applyAlignment="1" applyProtection="1">
      <alignment horizontal="center" vertical="center"/>
      <protection hidden="1"/>
    </xf>
    <xf numFmtId="0" fontId="8" fillId="0" borderId="26" xfId="35" applyFont="1" applyBorder="1" applyAlignment="1" applyProtection="1">
      <alignment horizontal="center" vertical="center" wrapText="1"/>
      <protection hidden="1"/>
    </xf>
    <xf numFmtId="0" fontId="8" fillId="0" borderId="11" xfId="35" applyFont="1" applyBorder="1" applyAlignment="1" applyProtection="1">
      <alignment horizontal="center" vertical="center" wrapText="1"/>
      <protection hidden="1"/>
    </xf>
    <xf numFmtId="0" fontId="9" fillId="2" borderId="26"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5" fillId="0" borderId="18" xfId="0" applyFont="1" applyBorder="1" applyAlignment="1" applyProtection="1">
      <alignment horizontal="left" vertical="top" wrapText="1"/>
      <protection hidden="1"/>
    </xf>
    <xf numFmtId="0" fontId="5" fillId="0" borderId="6" xfId="0" applyFont="1" applyBorder="1" applyAlignment="1" applyProtection="1">
      <alignment horizontal="center" vertical="top" wrapText="1"/>
      <protection hidden="1"/>
    </xf>
    <xf numFmtId="0" fontId="5" fillId="0" borderId="17" xfId="0" applyFont="1" applyBorder="1" applyAlignment="1" applyProtection="1">
      <alignment horizontal="left" vertical="top" wrapText="1"/>
      <protection hidden="1"/>
    </xf>
    <xf numFmtId="0" fontId="5" fillId="0" borderId="7" xfId="0" applyFont="1" applyBorder="1" applyAlignment="1" applyProtection="1">
      <alignment horizontal="left" vertical="top" wrapText="1"/>
      <protection hidden="1"/>
    </xf>
    <xf numFmtId="0" fontId="47" fillId="0" borderId="26" xfId="0" applyFont="1" applyBorder="1" applyAlignment="1" applyProtection="1">
      <alignment horizontal="center" vertical="center"/>
      <protection hidden="1"/>
    </xf>
    <xf numFmtId="0" fontId="47" fillId="0" borderId="3" xfId="0" applyFont="1" applyBorder="1" applyAlignment="1" applyProtection="1">
      <alignment horizontal="center" vertical="center"/>
      <protection hidden="1"/>
    </xf>
    <xf numFmtId="0" fontId="5" fillId="2" borderId="27" xfId="0" applyFont="1" applyFill="1" applyBorder="1" applyAlignment="1" applyProtection="1">
      <alignment horizontal="center" vertical="top" wrapText="1"/>
      <protection locked="0"/>
    </xf>
    <xf numFmtId="0" fontId="5" fillId="2" borderId="5" xfId="0" applyFont="1" applyFill="1" applyBorder="1" applyAlignment="1" applyProtection="1">
      <alignment horizontal="center" vertical="top" wrapText="1"/>
      <protection locked="0"/>
    </xf>
    <xf numFmtId="0" fontId="5" fillId="2" borderId="30" xfId="0" applyFont="1" applyFill="1" applyBorder="1" applyAlignment="1" applyProtection="1">
      <alignment horizontal="center" vertical="top" wrapText="1"/>
      <protection locked="0"/>
    </xf>
    <xf numFmtId="0" fontId="5" fillId="2" borderId="31"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4"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51" xfId="0" applyFont="1" applyFill="1" applyBorder="1" applyAlignment="1" applyProtection="1">
      <alignment horizontal="center" vertical="top" wrapText="1"/>
      <protection locked="0"/>
    </xf>
    <xf numFmtId="0" fontId="5" fillId="2" borderId="54"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2" borderId="28" xfId="0" applyFont="1" applyFill="1" applyBorder="1" applyAlignment="1" applyProtection="1">
      <alignment horizontal="center" vertical="top" wrapText="1"/>
      <protection locked="0"/>
    </xf>
    <xf numFmtId="0" fontId="5" fillId="2" borderId="45" xfId="0" applyFont="1" applyFill="1" applyBorder="1" applyAlignment="1" applyProtection="1">
      <alignment horizontal="center" vertical="top" wrapText="1"/>
      <protection locked="0"/>
    </xf>
    <xf numFmtId="0" fontId="5" fillId="2" borderId="39" xfId="0" applyFont="1" applyFill="1" applyBorder="1" applyAlignment="1" applyProtection="1">
      <alignment horizontal="center" vertical="top" wrapText="1"/>
      <protection locked="0"/>
    </xf>
    <xf numFmtId="0" fontId="5" fillId="0" borderId="34" xfId="0" applyFont="1" applyBorder="1" applyAlignment="1" applyProtection="1">
      <alignment horizontal="center" vertical="top" wrapText="1"/>
      <protection hidden="1"/>
    </xf>
    <xf numFmtId="0" fontId="5" fillId="0" borderId="24" xfId="0" applyFont="1" applyBorder="1" applyAlignment="1" applyProtection="1">
      <alignment horizontal="center" vertical="top" wrapText="1"/>
      <protection hidden="1"/>
    </xf>
    <xf numFmtId="0" fontId="5" fillId="0" borderId="35" xfId="0" applyFont="1" applyBorder="1" applyAlignment="1" applyProtection="1">
      <alignment horizontal="center" vertical="top" wrapText="1"/>
      <protection hidden="1"/>
    </xf>
    <xf numFmtId="0" fontId="8" fillId="0" borderId="8"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5" fillId="0" borderId="6" xfId="0" applyFont="1" applyBorder="1" applyAlignment="1" applyProtection="1">
      <alignment horizontal="left" vertical="top" wrapText="1"/>
      <protection hidden="1"/>
    </xf>
    <xf numFmtId="0" fontId="8" fillId="0" borderId="34"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5" fillId="0" borderId="0" xfId="0" applyFont="1" applyAlignment="1" applyProtection="1">
      <alignment horizontal="left" vertical="top" wrapText="1"/>
      <protection hidden="1"/>
    </xf>
    <xf numFmtId="0" fontId="66" fillId="13" borderId="12" xfId="52" applyFont="1" applyFill="1" applyBorder="1" applyAlignment="1" applyProtection="1">
      <alignment horizontal="center" vertical="center" wrapText="1"/>
      <protection hidden="1"/>
    </xf>
    <xf numFmtId="0" fontId="66" fillId="13" borderId="0" xfId="52" applyFont="1" applyFill="1" applyAlignment="1" applyProtection="1">
      <alignment horizontal="center" vertical="center" wrapText="1"/>
      <protection hidden="1"/>
    </xf>
    <xf numFmtId="0" fontId="8" fillId="16" borderId="34" xfId="0" applyFont="1" applyFill="1" applyBorder="1" applyAlignment="1" applyProtection="1">
      <alignment horizontal="center" vertical="center" wrapText="1"/>
      <protection hidden="1"/>
    </xf>
    <xf numFmtId="0" fontId="8" fillId="16" borderId="24" xfId="0" applyFont="1" applyFill="1" applyBorder="1" applyAlignment="1" applyProtection="1">
      <alignment horizontal="center" vertical="center" wrapText="1"/>
      <protection hidden="1"/>
    </xf>
    <xf numFmtId="0" fontId="8" fillId="16" borderId="35" xfId="0" applyFont="1" applyFill="1" applyBorder="1" applyAlignment="1" applyProtection="1">
      <alignment horizontal="center" vertical="center" wrapText="1"/>
      <protection hidden="1"/>
    </xf>
    <xf numFmtId="0" fontId="8" fillId="16" borderId="13" xfId="0" applyFont="1" applyFill="1" applyBorder="1" applyAlignment="1" applyProtection="1">
      <alignment horizontal="center" vertical="center" wrapText="1"/>
      <protection hidden="1"/>
    </xf>
    <xf numFmtId="0" fontId="8" fillId="16" borderId="4" xfId="0" applyFont="1" applyFill="1" applyBorder="1" applyAlignment="1" applyProtection="1">
      <alignment horizontal="center" vertical="center" wrapText="1"/>
      <protection hidden="1"/>
    </xf>
    <xf numFmtId="0" fontId="8" fillId="16" borderId="10" xfId="0" applyFont="1" applyFill="1" applyBorder="1" applyAlignment="1" applyProtection="1">
      <alignment horizontal="center" vertical="center" wrapText="1"/>
      <protection hidden="1"/>
    </xf>
    <xf numFmtId="0" fontId="5" fillId="0" borderId="26" xfId="0" applyFont="1" applyBorder="1" applyAlignment="1" applyProtection="1">
      <alignment horizontal="center" vertical="top" wrapText="1"/>
      <protection hidden="1"/>
    </xf>
    <xf numFmtId="0" fontId="5" fillId="0" borderId="3" xfId="0" applyFont="1" applyBorder="1" applyAlignment="1" applyProtection="1">
      <alignment horizontal="center" vertical="top" wrapText="1"/>
      <protection hidden="1"/>
    </xf>
    <xf numFmtId="0" fontId="5" fillId="0" borderId="11" xfId="0" applyFont="1" applyBorder="1" applyAlignment="1" applyProtection="1">
      <alignment horizontal="center" vertical="top" wrapText="1"/>
      <protection hidden="1"/>
    </xf>
    <xf numFmtId="0" fontId="5" fillId="2" borderId="29" xfId="0" applyFont="1" applyFill="1" applyBorder="1" applyAlignment="1" applyProtection="1">
      <alignment horizontal="center" vertical="top" wrapText="1"/>
      <protection locked="0"/>
    </xf>
    <xf numFmtId="0" fontId="5" fillId="2" borderId="33" xfId="0" applyFont="1" applyFill="1" applyBorder="1" applyAlignment="1" applyProtection="1">
      <alignment horizontal="center" vertical="top" wrapText="1"/>
      <protection locked="0"/>
    </xf>
    <xf numFmtId="0" fontId="5" fillId="2" borderId="16" xfId="0" applyFont="1" applyFill="1" applyBorder="1" applyAlignment="1" applyProtection="1">
      <alignment horizontal="center" vertical="top" wrapText="1"/>
      <protection locked="0"/>
    </xf>
    <xf numFmtId="0" fontId="10" fillId="0" borderId="0" xfId="0" applyFont="1" applyAlignment="1">
      <alignment horizontal="justify" vertical="center" wrapText="1"/>
    </xf>
    <xf numFmtId="0" fontId="9" fillId="0" borderId="0" xfId="0" applyFont="1" applyAlignment="1">
      <alignment horizontal="left" vertical="center" wrapText="1"/>
    </xf>
    <xf numFmtId="0" fontId="11" fillId="13" borderId="12" xfId="52" applyFont="1" applyFill="1" applyBorder="1" applyAlignment="1" applyProtection="1">
      <alignment horizontal="center" vertical="center" wrapText="1"/>
      <protection hidden="1"/>
    </xf>
    <xf numFmtId="0" fontId="11" fillId="13" borderId="0" xfId="52" applyFont="1" applyFill="1" applyAlignment="1" applyProtection="1">
      <alignment horizontal="center" vertical="center" wrapText="1"/>
      <protection hidden="1"/>
    </xf>
    <xf numFmtId="0" fontId="10" fillId="14" borderId="0" xfId="0" applyFont="1" applyFill="1" applyAlignment="1">
      <alignment horizontal="center" vertical="center"/>
    </xf>
    <xf numFmtId="0" fontId="9" fillId="0" borderId="0" xfId="0" applyFont="1" applyAlignment="1" applyProtection="1">
      <alignment horizontal="justify" vertical="center" wrapText="1"/>
      <protection hidden="1"/>
    </xf>
    <xf numFmtId="0" fontId="9" fillId="0" borderId="0" xfId="0" applyFont="1" applyAlignment="1" applyProtection="1">
      <alignment horizontal="left" vertical="center" wrapText="1"/>
      <protection hidden="1"/>
    </xf>
    <xf numFmtId="0" fontId="9" fillId="2" borderId="6" xfId="0" applyFont="1" applyFill="1" applyBorder="1" applyAlignment="1" applyProtection="1">
      <alignment horizontal="left" vertical="top" wrapText="1"/>
      <protection locked="0" hidden="1"/>
    </xf>
    <xf numFmtId="0" fontId="11" fillId="0" borderId="0" xfId="0" applyFont="1" applyAlignment="1" applyProtection="1">
      <alignment horizontal="center" vertical="center" wrapText="1"/>
      <protection hidden="1"/>
    </xf>
    <xf numFmtId="0" fontId="24" fillId="0" borderId="4" xfId="0" applyFont="1" applyBorder="1" applyAlignment="1" applyProtection="1">
      <alignment horizontal="right" vertical="top" wrapText="1"/>
      <protection hidden="1"/>
    </xf>
    <xf numFmtId="0" fontId="9" fillId="2" borderId="6" xfId="0" applyFont="1" applyFill="1" applyBorder="1" applyAlignment="1" applyProtection="1">
      <alignment horizontal="left" vertical="top" wrapText="1"/>
      <protection locked="0"/>
    </xf>
    <xf numFmtId="0" fontId="10" fillId="14" borderId="0" xfId="37" applyFont="1" applyFill="1" applyAlignment="1" applyProtection="1">
      <alignment horizontal="center" vertical="center"/>
      <protection hidden="1"/>
    </xf>
    <xf numFmtId="0" fontId="10" fillId="0" borderId="0" xfId="37" applyFont="1" applyAlignment="1" applyProtection="1">
      <alignment horizontal="justify" vertical="center" wrapText="1"/>
      <protection hidden="1"/>
    </xf>
    <xf numFmtId="0" fontId="10" fillId="10" borderId="6" xfId="37" applyFont="1" applyFill="1" applyBorder="1" applyAlignment="1" applyProtection="1">
      <alignment horizontal="left" vertical="center" wrapText="1"/>
      <protection hidden="1"/>
    </xf>
    <xf numFmtId="0" fontId="84" fillId="0" borderId="3" xfId="38" applyFont="1" applyBorder="1" applyAlignment="1">
      <alignment horizontal="left" vertical="top" wrapText="1"/>
    </xf>
    <xf numFmtId="0" fontId="84" fillId="0" borderId="11" xfId="38" applyFont="1" applyBorder="1" applyAlignment="1">
      <alignment horizontal="left" vertical="top" wrapText="1"/>
    </xf>
    <xf numFmtId="0" fontId="9" fillId="0" borderId="4" xfId="37" applyFont="1" applyBorder="1" applyAlignment="1" applyProtection="1">
      <alignment horizontal="left" vertical="center" wrapText="1"/>
      <protection hidden="1"/>
    </xf>
    <xf numFmtId="0" fontId="10" fillId="11" borderId="26" xfId="37" applyFont="1" applyFill="1" applyBorder="1" applyAlignment="1" applyProtection="1">
      <alignment horizontal="left" vertical="center" wrapText="1"/>
      <protection hidden="1"/>
    </xf>
    <xf numFmtId="0" fontId="10" fillId="11" borderId="3" xfId="37" applyFont="1" applyFill="1" applyBorder="1" applyAlignment="1" applyProtection="1">
      <alignment horizontal="left" vertical="center" wrapText="1"/>
      <protection hidden="1"/>
    </xf>
    <xf numFmtId="0" fontId="10" fillId="11" borderId="11" xfId="37" applyFont="1" applyFill="1" applyBorder="1" applyAlignment="1" applyProtection="1">
      <alignment horizontal="left" vertical="center" wrapText="1"/>
      <protection hidden="1"/>
    </xf>
    <xf numFmtId="0" fontId="97" fillId="0" borderId="24" xfId="37" applyFont="1" applyBorder="1" applyAlignment="1" applyProtection="1">
      <alignment horizontal="center" vertical="center" wrapText="1"/>
      <protection hidden="1"/>
    </xf>
    <xf numFmtId="0" fontId="10" fillId="10" borderId="26" xfId="38" applyFont="1" applyFill="1" applyBorder="1" applyAlignment="1" applyProtection="1">
      <alignment horizontal="left" vertical="center" wrapText="1"/>
      <protection hidden="1"/>
    </xf>
    <xf numFmtId="0" fontId="10" fillId="10" borderId="3" xfId="38" applyFont="1" applyFill="1" applyBorder="1" applyAlignment="1" applyProtection="1">
      <alignment horizontal="left" vertical="center" wrapText="1"/>
      <protection hidden="1"/>
    </xf>
    <xf numFmtId="0" fontId="10" fillId="10" borderId="11" xfId="38" applyFont="1" applyFill="1" applyBorder="1" applyAlignment="1" applyProtection="1">
      <alignment horizontal="left" vertical="center" wrapText="1"/>
      <protection hidden="1"/>
    </xf>
    <xf numFmtId="0" fontId="79" fillId="0" borderId="3" xfId="38" applyFont="1" applyBorder="1" applyAlignment="1">
      <alignment horizontal="left" vertical="top" wrapText="1"/>
    </xf>
    <xf numFmtId="0" fontId="79" fillId="0" borderId="11" xfId="38" applyFont="1" applyBorder="1" applyAlignment="1">
      <alignment horizontal="left" vertical="top" wrapText="1"/>
    </xf>
    <xf numFmtId="0" fontId="9" fillId="0" borderId="0" xfId="0" applyFont="1" applyAlignment="1" applyProtection="1">
      <alignment horizontal="center" vertical="center"/>
      <protection hidden="1"/>
    </xf>
    <xf numFmtId="0" fontId="5" fillId="0" borderId="0" xfId="0" applyFont="1" applyAlignment="1" applyProtection="1">
      <alignment horizontal="justify" vertical="top"/>
      <protection hidden="1"/>
    </xf>
    <xf numFmtId="0" fontId="8" fillId="0" borderId="0" xfId="0" applyFont="1" applyAlignment="1" applyProtection="1">
      <alignment horizontal="justify" vertical="top" wrapText="1"/>
      <protection hidden="1"/>
    </xf>
    <xf numFmtId="0" fontId="5" fillId="0" borderId="0" xfId="0" applyFont="1" applyAlignment="1" applyProtection="1">
      <alignment vertical="top" wrapText="1"/>
      <protection hidden="1"/>
    </xf>
    <xf numFmtId="0" fontId="0" fillId="0" borderId="0" xfId="0" applyAlignment="1">
      <alignment vertical="top" wrapText="1"/>
    </xf>
    <xf numFmtId="0" fontId="5" fillId="0" borderId="0" xfId="0" applyFont="1" applyAlignment="1" applyProtection="1">
      <alignment horizontal="left" vertical="top" wrapText="1" indent="5"/>
      <protection hidden="1"/>
    </xf>
    <xf numFmtId="0" fontId="5" fillId="0" borderId="4" xfId="0" applyFont="1" applyBorder="1" applyAlignment="1" applyProtection="1">
      <alignment horizontal="justify" vertical="top" wrapText="1"/>
      <protection hidden="1"/>
    </xf>
    <xf numFmtId="0" fontId="5" fillId="0" borderId="4" xfId="0" applyFont="1" applyBorder="1" applyAlignment="1" applyProtection="1">
      <alignment horizontal="left" vertical="top" wrapText="1" indent="5"/>
      <protection hidden="1"/>
    </xf>
    <xf numFmtId="0" fontId="5" fillId="0" borderId="0" xfId="0" applyFont="1" applyAlignment="1" applyProtection="1">
      <alignment horizontal="left" vertical="top"/>
      <protection hidden="1"/>
    </xf>
    <xf numFmtId="0" fontId="51" fillId="0" borderId="0" xfId="0" applyFont="1" applyAlignment="1" applyProtection="1">
      <alignment horizontal="justify" vertical="top"/>
      <protection hidden="1"/>
    </xf>
    <xf numFmtId="0" fontId="8" fillId="0" borderId="0" xfId="0" applyFont="1" applyAlignment="1" applyProtection="1">
      <alignment horizontal="justify"/>
      <protection hidden="1"/>
    </xf>
    <xf numFmtId="0" fontId="80" fillId="0" borderId="29" xfId="33" applyFont="1" applyBorder="1" applyAlignment="1" applyProtection="1">
      <alignment horizontal="center" vertical="center"/>
      <protection hidden="1"/>
    </xf>
    <xf numFmtId="0" fontId="80" fillId="0" borderId="33" xfId="33" applyFont="1" applyBorder="1" applyAlignment="1" applyProtection="1">
      <alignment horizontal="center" vertical="center"/>
      <protection hidden="1"/>
    </xf>
    <xf numFmtId="0" fontId="80" fillId="0" borderId="16" xfId="33" applyFont="1" applyBorder="1" applyAlignment="1" applyProtection="1">
      <alignment horizontal="center" vertical="center"/>
      <protection hidden="1"/>
    </xf>
    <xf numFmtId="0" fontId="5" fillId="0" borderId="5" xfId="33" applyFont="1" applyBorder="1" applyAlignment="1" applyProtection="1">
      <alignment horizontal="justify" vertical="top" wrapText="1"/>
      <protection hidden="1"/>
    </xf>
    <xf numFmtId="0" fontId="5" fillId="0" borderId="30" xfId="33" applyFont="1" applyBorder="1" applyAlignment="1" applyProtection="1">
      <alignment horizontal="justify" vertical="top" wrapText="1"/>
      <protection hidden="1"/>
    </xf>
    <xf numFmtId="0" fontId="5" fillId="0" borderId="45" xfId="33" applyFont="1" applyBorder="1" applyAlignment="1" applyProtection="1">
      <alignment horizontal="justify" vertical="top" wrapText="1"/>
      <protection hidden="1"/>
    </xf>
    <xf numFmtId="0" fontId="5" fillId="0" borderId="39" xfId="33" applyFont="1" applyBorder="1" applyAlignment="1" applyProtection="1">
      <alignment horizontal="justify" vertical="top" wrapText="1"/>
      <protection hidden="1"/>
    </xf>
    <xf numFmtId="0" fontId="4" fillId="0" borderId="0" xfId="0" applyFont="1" applyAlignment="1" applyProtection="1">
      <alignment horizontal="center" vertical="top"/>
      <protection hidden="1"/>
    </xf>
    <xf numFmtId="0" fontId="2" fillId="0" borderId="0" xfId="0" applyFont="1" applyAlignment="1" applyProtection="1">
      <alignment horizontal="justify" vertical="top"/>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center" vertical="top"/>
      <protection hidden="1"/>
    </xf>
    <xf numFmtId="0" fontId="4" fillId="7" borderId="0" xfId="0" applyFont="1" applyFill="1" applyAlignment="1" applyProtection="1">
      <alignment horizontal="center" vertical="top"/>
      <protection hidden="1"/>
    </xf>
    <xf numFmtId="0" fontId="5" fillId="0" borderId="0" xfId="0" applyFont="1" applyAlignment="1" applyProtection="1">
      <alignment horizontal="center" vertical="top" wrapText="1"/>
      <protection hidden="1"/>
    </xf>
    <xf numFmtId="0" fontId="5" fillId="0" borderId="0" xfId="0" applyFont="1" applyAlignment="1" applyProtection="1">
      <alignment horizontal="justify"/>
      <protection hidden="1"/>
    </xf>
    <xf numFmtId="0" fontId="10" fillId="0" borderId="0" xfId="0" applyFont="1" applyAlignment="1" applyProtection="1">
      <alignment horizontal="center" vertical="top" wrapText="1"/>
      <protection hidden="1"/>
    </xf>
    <xf numFmtId="0" fontId="10" fillId="0" borderId="34" xfId="0" applyFont="1" applyBorder="1" applyAlignment="1" applyProtection="1">
      <alignment horizontal="left" vertical="top" wrapText="1"/>
      <protection hidden="1"/>
    </xf>
    <xf numFmtId="0" fontId="10" fillId="0" borderId="24" xfId="0" applyFont="1" applyBorder="1" applyAlignment="1" applyProtection="1">
      <alignment horizontal="left" vertical="top" wrapText="1"/>
      <protection hidden="1"/>
    </xf>
    <xf numFmtId="0" fontId="10" fillId="0" borderId="35" xfId="0" applyFont="1" applyBorder="1" applyAlignment="1" applyProtection="1">
      <alignment horizontal="left" vertical="top" wrapText="1"/>
      <protection hidden="1"/>
    </xf>
    <xf numFmtId="0" fontId="10" fillId="0" borderId="10" xfId="0" applyFont="1" applyBorder="1" applyAlignment="1" applyProtection="1">
      <alignment horizontal="left" vertical="top" wrapText="1"/>
      <protection hidden="1"/>
    </xf>
    <xf numFmtId="0" fontId="9" fillId="2" borderId="3" xfId="0" applyFont="1" applyFill="1" applyBorder="1" applyAlignment="1" applyProtection="1">
      <alignment horizontal="center" vertical="center" wrapText="1"/>
      <protection locked="0"/>
    </xf>
    <xf numFmtId="0" fontId="9" fillId="0" borderId="17" xfId="0" applyFont="1" applyBorder="1" applyAlignment="1" applyProtection="1">
      <alignment horizontal="left" vertical="center" wrapText="1"/>
      <protection hidden="1"/>
    </xf>
    <xf numFmtId="0" fontId="51" fillId="0" borderId="0" xfId="0" applyFont="1" applyAlignment="1">
      <alignment horizontal="left"/>
    </xf>
    <xf numFmtId="0" fontId="51" fillId="0" borderId="24" xfId="0" applyFont="1" applyBorder="1" applyAlignment="1">
      <alignment horizontal="left"/>
    </xf>
    <xf numFmtId="0" fontId="9" fillId="0" borderId="0" xfId="0" applyFont="1" applyAlignment="1" applyProtection="1">
      <alignment vertical="top" wrapText="1"/>
      <protection hidden="1"/>
    </xf>
    <xf numFmtId="0" fontId="9" fillId="2" borderId="8"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10" fillId="14" borderId="0" xfId="0" applyFont="1" applyFill="1" applyAlignment="1" applyProtection="1">
      <alignment horizontal="center" vertical="justify" wrapText="1"/>
      <protection hidden="1"/>
    </xf>
    <xf numFmtId="0" fontId="9" fillId="0" borderId="0" xfId="53" applyAlignment="1" applyProtection="1">
      <alignment horizontal="left" vertical="center"/>
      <protection hidden="1"/>
    </xf>
    <xf numFmtId="0" fontId="46" fillId="0" borderId="0" xfId="0" applyFont="1" applyAlignment="1" applyProtection="1">
      <alignment horizontal="left" vertical="top" wrapText="1"/>
      <protection hidden="1"/>
    </xf>
    <xf numFmtId="0" fontId="9" fillId="0" borderId="13" xfId="0" applyFont="1" applyBorder="1" applyAlignment="1" applyProtection="1">
      <alignment horizontal="justify" vertical="top" wrapText="1"/>
      <protection hidden="1"/>
    </xf>
    <xf numFmtId="0" fontId="9" fillId="0" borderId="4" xfId="0" applyFont="1" applyBorder="1" applyAlignment="1" applyProtection="1">
      <alignment horizontal="justify" vertical="top" wrapText="1"/>
      <protection hidden="1"/>
    </xf>
    <xf numFmtId="0" fontId="9" fillId="0" borderId="10" xfId="0" applyFont="1" applyBorder="1" applyAlignment="1" applyProtection="1">
      <alignment horizontal="justify" vertical="top" wrapText="1"/>
      <protection hidden="1"/>
    </xf>
    <xf numFmtId="0" fontId="9" fillId="0" borderId="28" xfId="0" applyFont="1" applyBorder="1" applyAlignment="1" applyProtection="1">
      <alignment horizontal="left" vertical="center" wrapText="1"/>
      <protection hidden="1"/>
    </xf>
    <xf numFmtId="0" fontId="9" fillId="0" borderId="45" xfId="0" applyFont="1" applyBorder="1" applyAlignment="1" applyProtection="1">
      <alignment horizontal="left" vertical="center" wrapText="1"/>
      <protection hidden="1"/>
    </xf>
    <xf numFmtId="0" fontId="9" fillId="0" borderId="39"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29"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9" fillId="0" borderId="18" xfId="0" applyFont="1" applyBorder="1" applyAlignment="1" applyProtection="1">
      <alignment horizontal="left" vertical="center" wrapText="1"/>
      <protection hidden="1"/>
    </xf>
    <xf numFmtId="0" fontId="9" fillId="0" borderId="26"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8" fillId="0" borderId="6" xfId="37"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2" borderId="26" xfId="0" applyFont="1" applyFill="1" applyBorder="1" applyAlignment="1" applyProtection="1">
      <alignment horizontal="center" vertical="top" wrapText="1"/>
      <protection locked="0"/>
    </xf>
    <xf numFmtId="0" fontId="9" fillId="2" borderId="3"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2" borderId="17"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22" fillId="0" borderId="0" xfId="0" applyFont="1" applyAlignment="1" applyProtection="1">
      <alignment horizontal="justify" vertical="center" wrapText="1"/>
      <protection hidden="1"/>
    </xf>
    <xf numFmtId="0" fontId="9" fillId="0" borderId="34" xfId="0" applyFont="1" applyBorder="1" applyAlignment="1" applyProtection="1">
      <alignment horizontal="left" vertical="center" wrapText="1"/>
      <protection hidden="1"/>
    </xf>
    <xf numFmtId="0" fontId="9" fillId="0" borderId="35" xfId="0" applyFont="1" applyBorder="1" applyAlignment="1" applyProtection="1">
      <alignment horizontal="left" vertical="center" wrapText="1"/>
      <protection hidden="1"/>
    </xf>
    <xf numFmtId="0" fontId="9" fillId="2" borderId="6" xfId="0" applyFont="1" applyFill="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hidden="1"/>
    </xf>
    <xf numFmtId="0" fontId="9" fillId="0" borderId="6" xfId="0" applyFont="1" applyBorder="1" applyAlignment="1" applyProtection="1">
      <alignment horizontal="justify" vertical="center" wrapText="1"/>
      <protection hidden="1"/>
    </xf>
    <xf numFmtId="0" fontId="36" fillId="2" borderId="6" xfId="0" applyFont="1" applyFill="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hidden="1"/>
    </xf>
    <xf numFmtId="0" fontId="10" fillId="0" borderId="6" xfId="0" applyFont="1" applyBorder="1" applyAlignment="1" applyProtection="1">
      <alignment horizontal="center" vertical="top" wrapText="1"/>
      <protection hidden="1"/>
    </xf>
    <xf numFmtId="0" fontId="9" fillId="2" borderId="6" xfId="0" applyFont="1" applyFill="1" applyBorder="1" applyAlignment="1" applyProtection="1">
      <alignment horizontal="right" vertical="top" wrapText="1"/>
      <protection locked="0"/>
    </xf>
    <xf numFmtId="0" fontId="10"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10" fillId="0" borderId="26" xfId="0" applyFont="1" applyBorder="1" applyAlignment="1" applyProtection="1">
      <alignment horizontal="center" vertical="top" wrapText="1"/>
      <protection hidden="1"/>
    </xf>
    <xf numFmtId="173" fontId="10" fillId="0" borderId="0" xfId="0" applyNumberFormat="1" applyFont="1" applyAlignment="1" applyProtection="1">
      <alignment horizontal="left" vertical="center"/>
      <protection hidden="1"/>
    </xf>
    <xf numFmtId="0" fontId="9" fillId="0" borderId="3" xfId="0" applyFont="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0" fontId="0" fillId="0" borderId="0" xfId="0" applyAlignment="1">
      <alignment wrapText="1"/>
    </xf>
    <xf numFmtId="0" fontId="10" fillId="0" borderId="6" xfId="0" applyFont="1" applyBorder="1" applyAlignment="1" applyProtection="1">
      <alignment horizontal="justify" vertical="center" wrapText="1"/>
      <protection hidden="1"/>
    </xf>
    <xf numFmtId="0" fontId="9" fillId="0" borderId="0" xfId="0" applyFont="1" applyAlignment="1" applyProtection="1">
      <alignment horizontal="left"/>
      <protection hidden="1"/>
    </xf>
    <xf numFmtId="0" fontId="9" fillId="2" borderId="6" xfId="37" applyFont="1" applyFill="1" applyBorder="1" applyAlignment="1" applyProtection="1">
      <alignment horizontal="left" vertical="top" wrapText="1"/>
      <protection hidden="1"/>
    </xf>
    <xf numFmtId="0" fontId="9" fillId="0" borderId="0" xfId="37" applyFont="1" applyAlignment="1" applyProtection="1">
      <alignment horizontal="justify" vertical="center"/>
      <protection hidden="1"/>
    </xf>
    <xf numFmtId="0" fontId="9" fillId="0" borderId="6" xfId="37" applyFont="1" applyBorder="1" applyAlignment="1" applyProtection="1">
      <alignment horizontal="center" vertical="center" wrapText="1"/>
      <protection hidden="1"/>
    </xf>
    <xf numFmtId="0" fontId="11" fillId="0" borderId="0" xfId="37" applyFont="1" applyAlignment="1" applyProtection="1">
      <alignment horizontal="center" vertical="center" wrapText="1"/>
      <protection hidden="1"/>
    </xf>
    <xf numFmtId="0" fontId="10" fillId="0" borderId="0" xfId="37" applyFont="1" applyAlignment="1" applyProtection="1">
      <alignment horizontal="center" vertical="center"/>
      <protection hidden="1"/>
    </xf>
    <xf numFmtId="0" fontId="9" fillId="0" borderId="0" xfId="37" applyFont="1" applyAlignment="1" applyProtection="1">
      <alignment horizontal="justify" vertical="top"/>
      <protection hidden="1"/>
    </xf>
    <xf numFmtId="0" fontId="22" fillId="0" borderId="0" xfId="37" applyFont="1" applyAlignment="1" applyProtection="1">
      <alignment horizontal="left" vertical="center" wrapText="1"/>
      <protection hidden="1"/>
    </xf>
    <xf numFmtId="0" fontId="24" fillId="0" borderId="4" xfId="37" applyFont="1" applyBorder="1" applyAlignment="1" applyProtection="1">
      <alignment horizontal="right" vertical="top" wrapText="1"/>
      <protection hidden="1"/>
    </xf>
    <xf numFmtId="0" fontId="24" fillId="0" borderId="4" xfId="37" applyFont="1" applyBorder="1" applyAlignment="1" applyProtection="1">
      <alignment horizontal="left" vertical="top" wrapText="1"/>
      <protection hidden="1"/>
    </xf>
    <xf numFmtId="0" fontId="82" fillId="13" borderId="12" xfId="52" applyFont="1" applyFill="1" applyBorder="1" applyAlignment="1" applyProtection="1">
      <alignment horizontal="center" vertical="center" wrapText="1"/>
      <protection hidden="1"/>
    </xf>
    <xf numFmtId="0" fontId="82" fillId="13" borderId="0" xfId="52" applyFont="1" applyFill="1" applyAlignment="1" applyProtection="1">
      <alignment horizontal="center" vertical="center" wrapText="1"/>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center" vertical="top"/>
      <protection hidden="1"/>
    </xf>
    <xf numFmtId="0" fontId="64" fillId="0" borderId="29" xfId="35" applyFont="1" applyBorder="1" applyAlignment="1" applyProtection="1">
      <alignment horizontal="center" vertical="center"/>
      <protection hidden="1"/>
    </xf>
    <xf numFmtId="0" fontId="64" fillId="0" borderId="33" xfId="35" applyFont="1" applyBorder="1" applyAlignment="1" applyProtection="1">
      <alignment horizontal="center" vertical="center"/>
      <protection hidden="1"/>
    </xf>
    <xf numFmtId="0" fontId="64" fillId="0" borderId="16" xfId="35" applyFont="1" applyBorder="1" applyAlignment="1" applyProtection="1">
      <alignment horizontal="center" vertical="center"/>
      <protection hidden="1"/>
    </xf>
    <xf numFmtId="0" fontId="5" fillId="0" borderId="5" xfId="35" applyFont="1" applyBorder="1" applyAlignment="1" applyProtection="1">
      <alignment horizontal="justify" vertical="top" wrapText="1"/>
      <protection hidden="1"/>
    </xf>
    <xf numFmtId="0" fontId="5" fillId="0" borderId="30" xfId="35" applyFont="1" applyBorder="1" applyAlignment="1" applyProtection="1">
      <alignment horizontal="justify" vertical="top" wrapText="1"/>
      <protection hidden="1"/>
    </xf>
    <xf numFmtId="0" fontId="5" fillId="0" borderId="39" xfId="35" applyFont="1" applyBorder="1" applyAlignment="1" applyProtection="1">
      <alignment horizontal="justify" vertical="top" wrapText="1"/>
      <protection hidden="1"/>
    </xf>
    <xf numFmtId="0" fontId="4" fillId="0" borderId="0" xfId="35" applyFont="1" applyAlignment="1" applyProtection="1">
      <alignment horizontal="center" vertical="top"/>
      <protection hidden="1"/>
    </xf>
    <xf numFmtId="0" fontId="5" fillId="0" borderId="0" xfId="35" applyFont="1" applyAlignment="1" applyProtection="1">
      <alignment horizontal="center" vertical="top"/>
      <protection hidden="1"/>
    </xf>
    <xf numFmtId="0" fontId="9" fillId="0" borderId="0" xfId="35" applyFont="1" applyAlignment="1" applyProtection="1">
      <alignment horizontal="left" vertical="top" wrapText="1" indent="5"/>
      <protection hidden="1"/>
    </xf>
    <xf numFmtId="0" fontId="10" fillId="0" borderId="0" xfId="35" applyFont="1" applyAlignment="1" applyProtection="1">
      <alignment horizontal="center" vertical="top"/>
      <protection hidden="1"/>
    </xf>
    <xf numFmtId="0" fontId="7" fillId="0" borderId="0" xfId="35" applyFont="1" applyAlignment="1" applyProtection="1">
      <alignment horizontal="justify" vertical="top" wrapText="1"/>
      <protection hidden="1"/>
    </xf>
    <xf numFmtId="0" fontId="0" fillId="0" borderId="0" xfId="35" applyFont="1" applyAlignment="1" applyProtection="1">
      <alignment horizontal="center" vertical="top" wrapText="1"/>
      <protection hidden="1"/>
    </xf>
    <xf numFmtId="0" fontId="9" fillId="0" borderId="4" xfId="35" applyFont="1" applyBorder="1" applyAlignment="1" applyProtection="1">
      <alignment horizontal="justify" vertical="top" wrapText="1"/>
      <protection hidden="1"/>
    </xf>
    <xf numFmtId="0" fontId="9" fillId="0" borderId="4" xfId="35" applyFont="1" applyBorder="1" applyAlignment="1" applyProtection="1">
      <alignment horizontal="left" vertical="top" wrapText="1" indent="5"/>
      <protection hidden="1"/>
    </xf>
    <xf numFmtId="0" fontId="5" fillId="0" borderId="0" xfId="35" applyFont="1" applyAlignment="1" applyProtection="1">
      <alignment horizontal="left" vertical="top" wrapText="1" indent="5"/>
      <protection hidden="1"/>
    </xf>
    <xf numFmtId="0" fontId="5" fillId="0" borderId="0" xfId="35" applyFont="1" applyAlignment="1" applyProtection="1">
      <alignment horizontal="justify" vertical="top"/>
      <protection hidden="1"/>
    </xf>
    <xf numFmtId="0" fontId="5" fillId="0" borderId="0" xfId="35" applyFont="1" applyAlignment="1" applyProtection="1">
      <alignment horizontal="justify"/>
      <protection hidden="1"/>
    </xf>
    <xf numFmtId="0" fontId="8" fillId="0" borderId="0" xfId="35" applyFont="1" applyAlignment="1" applyProtection="1">
      <alignment horizontal="justify"/>
      <protection hidden="1"/>
    </xf>
    <xf numFmtId="0" fontId="5" fillId="0" borderId="4" xfId="35" applyFont="1" applyBorder="1" applyAlignment="1" applyProtection="1">
      <alignment horizontal="left" vertical="top" wrapText="1" indent="5"/>
      <protection hidden="1"/>
    </xf>
    <xf numFmtId="0" fontId="5" fillId="0" borderId="0" xfId="35" applyFont="1" applyAlignment="1" applyProtection="1">
      <alignment horizontal="left" vertical="top"/>
      <protection hidden="1"/>
    </xf>
    <xf numFmtId="0" fontId="5" fillId="0" borderId="0" xfId="35" quotePrefix="1" applyFont="1" applyAlignment="1" applyProtection="1">
      <alignment horizontal="left" vertical="top" wrapText="1"/>
      <protection hidden="1"/>
    </xf>
    <xf numFmtId="0" fontId="8" fillId="0" borderId="0" xfId="35" applyFont="1" applyAlignment="1" applyProtection="1">
      <alignment horizontal="justify" vertical="top" wrapText="1"/>
      <protection hidden="1"/>
    </xf>
    <xf numFmtId="0" fontId="24" fillId="0" borderId="4" xfId="0" applyFont="1" applyBorder="1" applyAlignment="1" applyProtection="1">
      <alignment vertical="top" wrapText="1"/>
      <protection hidden="1"/>
    </xf>
    <xf numFmtId="172" fontId="10" fillId="0" borderId="0" xfId="0" applyNumberFormat="1" applyFont="1" applyAlignment="1" applyProtection="1">
      <alignment horizontal="left" vertical="top" wrapText="1"/>
      <protection hidden="1"/>
    </xf>
    <xf numFmtId="0" fontId="11" fillId="13" borderId="0" xfId="52" applyFont="1" applyFill="1" applyAlignment="1" applyProtection="1">
      <alignment horizontal="left" vertical="top" wrapText="1"/>
      <protection hidden="1"/>
    </xf>
    <xf numFmtId="0" fontId="9" fillId="2" borderId="5" xfId="0" applyFont="1" applyFill="1" applyBorder="1" applyAlignment="1" applyProtection="1">
      <alignment horizontal="left" vertical="center" wrapText="1"/>
      <protection locked="0"/>
    </xf>
    <xf numFmtId="0" fontId="9" fillId="0" borderId="54" xfId="0" applyFont="1" applyBorder="1" applyAlignment="1" applyProtection="1">
      <alignment horizontal="left" vertical="center" indent="2"/>
      <protection hidden="1"/>
    </xf>
    <xf numFmtId="172" fontId="9" fillId="0" borderId="0" xfId="0" applyNumberFormat="1" applyFont="1" applyAlignment="1" applyProtection="1">
      <alignment horizontal="justify" vertical="top" wrapText="1"/>
      <protection hidden="1"/>
    </xf>
    <xf numFmtId="0" fontId="9" fillId="0" borderId="19" xfId="0" applyFont="1" applyBorder="1" applyAlignment="1" applyProtection="1">
      <alignment horizontal="left" vertical="center" indent="2"/>
      <protection hidden="1"/>
    </xf>
    <xf numFmtId="0" fontId="9" fillId="0" borderId="0" xfId="0" applyFont="1" applyAlignment="1" applyProtection="1">
      <alignment horizontal="left" vertical="center" indent="2"/>
      <protection hidden="1"/>
    </xf>
    <xf numFmtId="0" fontId="9" fillId="0" borderId="0" xfId="0" applyFont="1" applyAlignment="1" applyProtection="1">
      <alignment horizontal="left" vertical="center" wrapText="1" indent="2"/>
      <protection hidden="1"/>
    </xf>
    <xf numFmtId="0" fontId="9" fillId="0" borderId="0" xfId="0" applyFont="1" applyAlignment="1" applyProtection="1">
      <alignment horizontal="center" vertical="center" wrapText="1"/>
      <protection hidden="1"/>
    </xf>
    <xf numFmtId="0" fontId="9" fillId="2" borderId="0" xfId="0" applyFont="1" applyFill="1" applyAlignment="1" applyProtection="1">
      <alignment horizontal="center" vertical="center" wrapText="1"/>
      <protection locked="0"/>
    </xf>
    <xf numFmtId="0" fontId="9" fillId="0" borderId="0" xfId="0" applyFont="1" applyAlignment="1" applyProtection="1">
      <alignment horizontal="justify" vertical="top"/>
      <protection hidden="1"/>
    </xf>
    <xf numFmtId="0" fontId="9" fillId="0" borderId="5" xfId="0" applyFont="1" applyBorder="1" applyAlignment="1" applyProtection="1">
      <alignment horizontal="left" vertical="center" indent="2"/>
      <protection hidden="1"/>
    </xf>
    <xf numFmtId="172" fontId="28" fillId="0" borderId="0" xfId="0" applyNumberFormat="1" applyFont="1" applyAlignment="1" applyProtection="1">
      <alignment horizontal="justify" vertical="top" wrapText="1"/>
      <protection hidden="1"/>
    </xf>
    <xf numFmtId="0" fontId="9" fillId="0" borderId="6" xfId="0" applyFont="1" applyBorder="1" applyAlignment="1" applyProtection="1">
      <alignment horizontal="center" vertical="center"/>
      <protection hidden="1"/>
    </xf>
    <xf numFmtId="0" fontId="85" fillId="0" borderId="0" xfId="0" applyFont="1" applyAlignment="1" applyProtection="1">
      <alignment horizontal="left" vertical="top" wrapText="1" indent="1"/>
      <protection hidden="1"/>
    </xf>
    <xf numFmtId="0" fontId="10" fillId="15" borderId="0" xfId="0" applyFont="1" applyFill="1" applyAlignment="1" applyProtection="1">
      <alignment horizontal="justify" vertical="top" wrapText="1"/>
      <protection hidden="1"/>
    </xf>
    <xf numFmtId="0" fontId="28" fillId="0" borderId="0" xfId="0" applyFont="1" applyAlignment="1" applyProtection="1">
      <alignment horizontal="justify" vertical="top"/>
      <protection hidden="1"/>
    </xf>
    <xf numFmtId="172" fontId="28" fillId="0" borderId="0" xfId="0" applyNumberFormat="1" applyFont="1" applyAlignment="1" applyProtection="1">
      <alignment horizontal="left" vertical="top" wrapText="1"/>
      <protection hidden="1"/>
    </xf>
    <xf numFmtId="0" fontId="9" fillId="2" borderId="0" xfId="0" applyFont="1" applyFill="1" applyAlignment="1" applyProtection="1">
      <alignment horizontal="left" vertical="center" wrapText="1"/>
      <protection locked="0"/>
    </xf>
    <xf numFmtId="173" fontId="9" fillId="0" borderId="0" xfId="0" applyNumberFormat="1" applyFont="1" applyAlignment="1" applyProtection="1">
      <alignment horizontal="left" vertical="center"/>
      <protection hidden="1"/>
    </xf>
    <xf numFmtId="0" fontId="9" fillId="0" borderId="0" xfId="46" applyFont="1" applyAlignment="1" applyProtection="1">
      <alignment horizontal="left" vertical="top" wrapText="1"/>
      <protection hidden="1"/>
    </xf>
    <xf numFmtId="0" fontId="9" fillId="0" borderId="0" xfId="46" applyFont="1" applyAlignment="1" applyProtection="1">
      <alignment horizontal="left" vertical="top"/>
      <protection hidden="1"/>
    </xf>
    <xf numFmtId="2" fontId="30" fillId="0" borderId="0" xfId="51" applyNumberFormat="1" applyFont="1" applyAlignment="1" applyProtection="1">
      <alignment horizontal="left" vertical="center"/>
      <protection hidden="1"/>
    </xf>
  </cellXfs>
  <cellStyles count="60">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 Style1" xfId="7" xr:uid="{00000000-0005-0000-0000-000006000000}"/>
    <cellStyle name="Comma  - Style1 2" xfId="8" xr:uid="{00000000-0005-0000-0000-000007000000}"/>
    <cellStyle name="Comma  - Style2" xfId="9" xr:uid="{00000000-0005-0000-0000-000008000000}"/>
    <cellStyle name="Comma  - Style2 2" xfId="10" xr:uid="{00000000-0005-0000-0000-000009000000}"/>
    <cellStyle name="Comma  - Style3" xfId="11" xr:uid="{00000000-0005-0000-0000-00000A000000}"/>
    <cellStyle name="Comma  - Style3 2" xfId="12" xr:uid="{00000000-0005-0000-0000-00000B000000}"/>
    <cellStyle name="Comma  - Style4" xfId="13" xr:uid="{00000000-0005-0000-0000-00000C000000}"/>
    <cellStyle name="Comma  - Style4 2" xfId="14" xr:uid="{00000000-0005-0000-0000-00000D000000}"/>
    <cellStyle name="Comma  - Style5" xfId="15" xr:uid="{00000000-0005-0000-0000-00000E000000}"/>
    <cellStyle name="Comma  - Style5 2" xfId="16" xr:uid="{00000000-0005-0000-0000-00000F000000}"/>
    <cellStyle name="Comma  - Style6" xfId="17" xr:uid="{00000000-0005-0000-0000-000010000000}"/>
    <cellStyle name="Comma  - Style6 2" xfId="18" xr:uid="{00000000-0005-0000-0000-000011000000}"/>
    <cellStyle name="Comma  - Style7" xfId="19" xr:uid="{00000000-0005-0000-0000-000012000000}"/>
    <cellStyle name="Comma  - Style7 2" xfId="20" xr:uid="{00000000-0005-0000-0000-000013000000}"/>
    <cellStyle name="Comma  - Style8" xfId="21" xr:uid="{00000000-0005-0000-0000-000014000000}"/>
    <cellStyle name="Comma  - Style8 2" xfId="22" xr:uid="{00000000-0005-0000-0000-000015000000}"/>
    <cellStyle name="Comma 2" xfId="23" xr:uid="{00000000-0005-0000-0000-000016000000}"/>
    <cellStyle name="Comma 3" xfId="24" xr:uid="{00000000-0005-0000-0000-000017000000}"/>
    <cellStyle name="Comma 4" xfId="25" xr:uid="{00000000-0005-0000-0000-000018000000}"/>
    <cellStyle name="Formula" xfId="26" xr:uid="{00000000-0005-0000-0000-000019000000}"/>
    <cellStyle name="Header1" xfId="27" xr:uid="{00000000-0005-0000-0000-00001A000000}"/>
    <cellStyle name="Header2" xfId="28" xr:uid="{00000000-0005-0000-0000-00001B000000}"/>
    <cellStyle name="Hyperlink" xfId="59" builtinId="8"/>
    <cellStyle name="Hypertextový odkaz" xfId="29" xr:uid="{00000000-0005-0000-0000-00001D000000}"/>
    <cellStyle name="no dec" xfId="30" xr:uid="{00000000-0005-0000-0000-00001E000000}"/>
    <cellStyle name="Normal" xfId="0" builtinId="0"/>
    <cellStyle name="Normal - Style1" xfId="31" xr:uid="{00000000-0005-0000-0000-000020000000}"/>
    <cellStyle name="Normal - Style1 2" xfId="32" xr:uid="{00000000-0005-0000-0000-000021000000}"/>
    <cellStyle name="Normal 2" xfId="33" xr:uid="{00000000-0005-0000-0000-000022000000}"/>
    <cellStyle name="Normal 2 2" xfId="34" xr:uid="{00000000-0005-0000-0000-000023000000}"/>
    <cellStyle name="Normal 2 3" xfId="35" xr:uid="{00000000-0005-0000-0000-000024000000}"/>
    <cellStyle name="Normal 2_20 Price Schedule VOL III Rev-2" xfId="36" xr:uid="{00000000-0005-0000-0000-000025000000}"/>
    <cellStyle name="Normal 3" xfId="37" xr:uid="{00000000-0005-0000-0000-000026000000}"/>
    <cellStyle name="Normal 3 2" xfId="38" xr:uid="{00000000-0005-0000-0000-000027000000}"/>
    <cellStyle name="Normal 3 3" xfId="39" xr:uid="{00000000-0005-0000-0000-000028000000}"/>
    <cellStyle name="Normal 3_29_First Envelope - R2_Vol-III" xfId="40" xr:uid="{00000000-0005-0000-0000-000029000000}"/>
    <cellStyle name="Normal 4" xfId="41" xr:uid="{00000000-0005-0000-0000-00002A000000}"/>
    <cellStyle name="Normal 5" xfId="42" xr:uid="{00000000-0005-0000-0000-00002B000000}"/>
    <cellStyle name="Normal 5 2" xfId="43" xr:uid="{00000000-0005-0000-0000-00002C000000}"/>
    <cellStyle name="Normal 6" xfId="44" xr:uid="{00000000-0005-0000-0000-00002D000000}"/>
    <cellStyle name="Normal 7" xfId="45" xr:uid="{00000000-0005-0000-0000-00002E000000}"/>
    <cellStyle name="Normal_Annexures TW 04 2" xfId="46" xr:uid="{00000000-0005-0000-0000-00002F000000}"/>
    <cellStyle name="Normal_Attach 3(JV)" xfId="47" xr:uid="{00000000-0005-0000-0000-000030000000}"/>
    <cellStyle name="Normal_Attacments TW 04" xfId="48" xr:uid="{00000000-0005-0000-0000-000031000000}"/>
    <cellStyle name="Normal_Attacments TW 04_11_Attachments and Bid Form Vol.III" xfId="49" xr:uid="{00000000-0005-0000-0000-000032000000}"/>
    <cellStyle name="Normal_Attacments TW 04_SE-Vol-III" xfId="50" xr:uid="{00000000-0005-0000-0000-000033000000}"/>
    <cellStyle name="Normal_Entertainment Form" xfId="51" xr:uid="{00000000-0005-0000-0000-000034000000}"/>
    <cellStyle name="Normal_Price_Schedules for Insulator Package Rev-01" xfId="52" xr:uid="{00000000-0005-0000-0000-000035000000}"/>
    <cellStyle name="Normal_PRICE-SCHE Bihar-Rev-2-corrections" xfId="53" xr:uid="{00000000-0005-0000-0000-000036000000}"/>
    <cellStyle name="Normal_Sheet1" xfId="54" xr:uid="{00000000-0005-0000-0000-000037000000}"/>
    <cellStyle name="Percent 2" xfId="55" xr:uid="{00000000-0005-0000-0000-000038000000}"/>
    <cellStyle name="Popis" xfId="56" xr:uid="{00000000-0005-0000-0000-000039000000}"/>
    <cellStyle name="Sledovaný hypertextový odkaz" xfId="57" xr:uid="{00000000-0005-0000-0000-00003A000000}"/>
    <cellStyle name="Standard_BS14" xfId="58" xr:uid="{00000000-0005-0000-0000-00003B000000}"/>
  </cellStyles>
  <dxfs count="97">
    <dxf>
      <font>
        <condense val="0"/>
        <extend val="0"/>
        <u/>
        <color indexed="10"/>
      </font>
    </dxf>
    <dxf>
      <font>
        <strike/>
        <condense val="0"/>
        <extend val="0"/>
        <color auto="1"/>
      </font>
    </dxf>
    <dxf>
      <font>
        <b/>
        <i/>
        <strike/>
      </font>
    </dxf>
    <dxf>
      <fill>
        <patternFill patternType="none">
          <bgColor indexed="65"/>
        </patternFill>
      </fill>
    </dxf>
    <dxf>
      <font>
        <strike/>
        <condense val="0"/>
        <extend val="0"/>
      </font>
    </dxf>
    <dxf>
      <font>
        <strike/>
        <condense val="0"/>
        <extend val="0"/>
      </font>
    </dxf>
    <dxf>
      <font>
        <strike/>
      </font>
    </dxf>
    <dxf>
      <font>
        <strike/>
      </font>
    </dxf>
    <dxf>
      <font>
        <strike/>
      </font>
    </dxf>
    <dxf>
      <font>
        <strike/>
      </font>
    </dxf>
    <dxf>
      <fill>
        <patternFill patternType="none">
          <bgColor indexed="65"/>
        </patternFill>
      </fill>
    </dxf>
    <dxf>
      <fill>
        <patternFill patternType="none">
          <bgColor indexed="65"/>
        </patternFill>
      </fill>
    </dxf>
    <dxf>
      <font>
        <color theme="0"/>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color theme="0"/>
      </font>
      <border>
        <left/>
        <right/>
        <top/>
        <bottom/>
      </border>
    </dxf>
    <dxf>
      <font>
        <condense val="0"/>
        <extend val="0"/>
        <color indexed="9"/>
      </font>
      <fill>
        <patternFill patternType="none">
          <bgColor indexed="65"/>
        </patternFill>
      </fill>
      <border>
        <left/>
        <right/>
        <top/>
        <bottom/>
      </border>
    </dxf>
    <dxf>
      <font>
        <condense val="0"/>
        <extend val="0"/>
        <color indexed="9"/>
      </font>
      <border>
        <left/>
        <right/>
        <top/>
        <bottom/>
      </border>
    </dxf>
    <dxf>
      <font>
        <strike val="0"/>
        <condense val="0"/>
        <extend val="0"/>
        <color indexed="9"/>
      </font>
      <fill>
        <patternFill patternType="none">
          <bgColor indexed="65"/>
        </patternFill>
      </fill>
      <border>
        <left/>
        <right/>
        <top/>
        <bottom/>
      </border>
    </dxf>
    <dxf>
      <font>
        <color theme="0"/>
      </font>
      <border>
        <left/>
        <right/>
        <top/>
        <bottom/>
      </border>
    </dxf>
    <dxf>
      <font>
        <strike val="0"/>
        <color theme="0"/>
        <name val="Cambria"/>
        <scheme val="none"/>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ndense val="0"/>
        <extend val="0"/>
        <color indexed="9"/>
      </font>
    </dxf>
    <dxf>
      <font>
        <strike/>
        <condense val="0"/>
        <extend val="0"/>
        <color auto="1"/>
      </font>
      <fill>
        <patternFill patternType="none">
          <bgColor indexed="65"/>
        </patternFill>
      </fill>
    </dxf>
    <dxf>
      <font>
        <color indexed="9"/>
      </font>
      <fill>
        <patternFill patternType="none">
          <bgColor indexed="65"/>
        </patternFill>
      </fill>
    </dxf>
    <dxf>
      <font>
        <condense val="0"/>
        <extend val="0"/>
        <color auto="1"/>
      </font>
    </dxf>
    <dxf>
      <font>
        <condense val="0"/>
        <extend val="0"/>
        <color auto="1"/>
      </font>
    </dxf>
    <dxf>
      <font>
        <strike/>
      </font>
    </dxf>
    <dxf>
      <font>
        <color indexed="9"/>
      </font>
      <fill>
        <patternFill patternType="none">
          <bgColor indexed="65"/>
        </patternFill>
      </fill>
    </dxf>
    <dxf>
      <font>
        <color indexed="13"/>
      </font>
    </dxf>
    <dxf>
      <font>
        <color indexed="9"/>
      </font>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ndense val="0"/>
        <extend val="0"/>
        <color indexed="9"/>
      </font>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condense val="0"/>
        <extend val="0"/>
        <color auto="1"/>
      </font>
      <fill>
        <patternFill patternType="none">
          <bgColor indexed="65"/>
        </patternFill>
      </fill>
    </dxf>
    <dxf>
      <font>
        <color indexed="9"/>
      </font>
      <fill>
        <patternFill patternType="none">
          <bgColor indexed="65"/>
        </patternFill>
      </fill>
    </dxf>
    <dxf>
      <font>
        <condense val="0"/>
        <extend val="0"/>
        <color auto="1"/>
      </font>
    </dxf>
    <dxf>
      <font>
        <condense val="0"/>
        <extend val="0"/>
        <color auto="1"/>
      </font>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strike/>
      </font>
    </dxf>
    <dxf>
      <font>
        <color indexed="9"/>
      </font>
    </dxf>
    <dxf>
      <font>
        <color indexed="13"/>
      </font>
    </dxf>
    <dxf>
      <font>
        <strike/>
      </font>
    </dxf>
    <dxf>
      <font>
        <condense val="0"/>
        <extend val="0"/>
        <color indexed="9"/>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auto="1"/>
      </font>
      <fill>
        <patternFill patternType="solid">
          <bgColor indexed="42"/>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H$20" lockText="1" noThreeD="1"/>
</file>

<file path=xl/ctrlProps/ctrlProp134.xml><?xml version="1.0" encoding="utf-8"?>
<formControlPr xmlns="http://schemas.microsoft.com/office/spreadsheetml/2009/9/main" objectType="CheckBox" fmlaLink="$H$21" lockText="1" noThreeD="1"/>
</file>

<file path=xl/ctrlProps/ctrlProp135.xml><?xml version="1.0" encoding="utf-8"?>
<formControlPr xmlns="http://schemas.microsoft.com/office/spreadsheetml/2009/9/main" objectType="CheckBox" fmlaLink="$H$20" lockText="1" noThreeD="1"/>
</file>

<file path=xl/ctrlProps/ctrlProp136.xml><?xml version="1.0" encoding="utf-8"?>
<formControlPr xmlns="http://schemas.microsoft.com/office/spreadsheetml/2009/9/main" objectType="Radio" firstButton="1" fmlaLink="$H$72" lockText="1" noThreeD="1"/>
</file>

<file path=xl/ctrlProps/ctrlProp137.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Attach 5'!A1"/></Relationships>
</file>

<file path=xl/drawings/_rels/drawing11.xml.rels><?xml version="1.0" encoding="UTF-8" standalone="yes"?>
<Relationships xmlns="http://schemas.openxmlformats.org/package/2006/relationships"><Relationship Id="rId1" Type="http://schemas.openxmlformats.org/officeDocument/2006/relationships/hyperlink" Target="#'Attach 6'!A1"/></Relationships>
</file>

<file path=xl/drawings/_rels/drawing12.xml.rels><?xml version="1.0" encoding="UTF-8" standalone="yes"?>
<Relationships xmlns="http://schemas.openxmlformats.org/package/2006/relationships"><Relationship Id="rId1" Type="http://schemas.openxmlformats.org/officeDocument/2006/relationships/hyperlink" Target="#'Attach 6'!A1"/></Relationships>
</file>

<file path=xl/drawings/_rels/drawing13.xml.rels><?xml version="1.0" encoding="UTF-8" standalone="yes"?>
<Relationships xmlns="http://schemas.openxmlformats.org/package/2006/relationships"><Relationship Id="rId1" Type="http://schemas.openxmlformats.org/officeDocument/2006/relationships/hyperlink" Target="#'Attach 7'!A1"/></Relationships>
</file>

<file path=xl/drawings/_rels/drawing14.xml.rels><?xml version="1.0" encoding="UTF-8" standalone="yes"?>
<Relationships xmlns="http://schemas.openxmlformats.org/package/2006/relationships"><Relationship Id="rId1" Type="http://schemas.openxmlformats.org/officeDocument/2006/relationships/hyperlink" Target="#'Attach 9'!A1"/></Relationships>
</file>

<file path=xl/drawings/_rels/drawing16.xml.rels><?xml version="1.0" encoding="UTF-8" standalone="yes"?>
<Relationships xmlns="http://schemas.openxmlformats.org/package/2006/relationships"><Relationship Id="rId1" Type="http://schemas.openxmlformats.org/officeDocument/2006/relationships/hyperlink" Target="#'Attach 11'!A1"/></Relationships>
</file>

<file path=xl/drawings/_rels/drawing17.xml.rels><?xml version="1.0" encoding="UTF-8" standalone="yes"?>
<Relationships xmlns="http://schemas.openxmlformats.org/package/2006/relationships"><Relationship Id="rId1" Type="http://schemas.openxmlformats.org/officeDocument/2006/relationships/hyperlink" Target="#'Attach 12'!A1"/></Relationships>
</file>

<file path=xl/drawings/_rels/drawing18.xml.rels><?xml version="1.0" encoding="UTF-8" standalone="yes"?>
<Relationships xmlns="http://schemas.openxmlformats.org/package/2006/relationships"><Relationship Id="rId1" Type="http://schemas.openxmlformats.org/officeDocument/2006/relationships/hyperlink" Target="#'Attach 13'!A1"/></Relationships>
</file>

<file path=xl/drawings/_rels/drawing19.xml.rels><?xml version="1.0" encoding="UTF-8" standalone="yes"?>
<Relationships xmlns="http://schemas.openxmlformats.org/package/2006/relationships"><Relationship Id="rId1" Type="http://schemas.openxmlformats.org/officeDocument/2006/relationships/hyperlink" Target="#'Attach 14'!A1"/></Relationships>
</file>

<file path=xl/drawings/_rels/drawing2.xml.rels><?xml version="1.0" encoding="UTF-8" standalone="yes"?>
<Relationships xmlns="http://schemas.openxmlformats.org/package/2006/relationships"><Relationship Id="rId2" Type="http://schemas.openxmlformats.org/officeDocument/2006/relationships/hyperlink" Target="#'Attach 3(QR)'!A1"/><Relationship Id="rId1" Type="http://schemas.openxmlformats.org/officeDocument/2006/relationships/hyperlink" Target="#'Attach 4'!A1"/></Relationships>
</file>

<file path=xl/drawings/_rels/drawing20.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21.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2.xml.rels><?xml version="1.0" encoding="UTF-8" standalone="yes"?>
<Relationships xmlns="http://schemas.openxmlformats.org/package/2006/relationships"><Relationship Id="rId1" Type="http://schemas.openxmlformats.org/officeDocument/2006/relationships/hyperlink" Target="#'Attach 16'!A1"/></Relationships>
</file>

<file path=xl/drawings/_rels/drawing23.xml.rels><?xml version="1.0" encoding="UTF-8" standalone="yes"?>
<Relationships xmlns="http://schemas.openxmlformats.org/package/2006/relationships"><Relationship Id="rId1" Type="http://schemas.openxmlformats.org/officeDocument/2006/relationships/hyperlink" Target="#'Attach 17'!A1"/></Relationships>
</file>

<file path=xl/drawings/_rels/drawing24.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Attach 12'!A1"/></Relationships>
</file>

<file path=xl/drawings/_rels/drawing25.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26.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7.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8.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2" Type="http://schemas.openxmlformats.org/officeDocument/2006/relationships/hyperlink" Target="#'Attach 3 (JV)'!A1"/><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Attach 3(QR)'!A1"/></Relationships>
</file>

<file path=xl/drawings/_rels/drawing5.xml.rels><?xml version="1.0" encoding="UTF-8" standalone="yes"?>
<Relationships xmlns="http://schemas.openxmlformats.org/package/2006/relationships"><Relationship Id="rId1" Type="http://schemas.openxmlformats.org/officeDocument/2006/relationships/hyperlink" Target="#'Attach 4'!A1"/></Relationships>
</file>

<file path=xl/drawings/_rels/drawing6.xml.rels><?xml version="1.0" encoding="UTF-8" standalone="yes"?>
<Relationships xmlns="http://schemas.openxmlformats.org/package/2006/relationships"><Relationship Id="rId1" Type="http://schemas.openxmlformats.org/officeDocument/2006/relationships/hyperlink" Target="#'Attach QR'!A1"/></Relationships>
</file>

<file path=xl/drawings/_rels/drawing7.xml.rels><?xml version="1.0" encoding="UTF-8" standalone="yes"?>
<Relationships xmlns="http://schemas.openxmlformats.org/package/2006/relationships"><Relationship Id="rId1" Type="http://schemas.openxmlformats.org/officeDocument/2006/relationships/hyperlink" Target="#'Attach 4'!A1"/></Relationships>
</file>

<file path=xl/drawings/_rels/drawing8.xml.rels><?xml version="1.0" encoding="UTF-8" standalone="yes"?>
<Relationships xmlns="http://schemas.openxmlformats.org/package/2006/relationships"><Relationship Id="rId1" Type="http://schemas.openxmlformats.org/officeDocument/2006/relationships/hyperlink" Target="#'Attach 4 (A)'!A1"/></Relationships>
</file>

<file path=xl/drawings/_rels/drawing9.xml.rels><?xml version="1.0" encoding="UTF-8" standalone="yes"?>
<Relationships xmlns="http://schemas.openxmlformats.org/package/2006/relationships"><Relationship Id="rId1" Type="http://schemas.openxmlformats.org/officeDocument/2006/relationships/hyperlink" Target="#'Attach 4 (B)'!A1"/></Relationships>
</file>

<file path=xl/drawings/drawing1.xml><?xml version="1.0" encoding="utf-8"?>
<xdr:wsDr xmlns:xdr="http://schemas.openxmlformats.org/drawingml/2006/spreadsheetDrawing" xmlns:a="http://schemas.openxmlformats.org/drawingml/2006/main">
  <xdr:twoCellAnchor>
    <xdr:from>
      <xdr:col>1</xdr:col>
      <xdr:colOff>9525</xdr:colOff>
      <xdr:row>23</xdr:row>
      <xdr:rowOff>11430</xdr:rowOff>
    </xdr:from>
    <xdr:to>
      <xdr:col>5</xdr:col>
      <xdr:colOff>0</xdr:colOff>
      <xdr:row>24</xdr:row>
      <xdr:rowOff>19050</xdr:rowOff>
    </xdr:to>
    <xdr:sp macro="" textlink="">
      <xdr:nvSpPr>
        <xdr:cNvPr id="2050" name="Text Box 2">
          <a:hlinkClick xmlns:r="http://schemas.openxmlformats.org/officeDocument/2006/relationships" r:id="rId1" tooltip="Click Here to Proceed"/>
          <a:extLst>
            <a:ext uri="{FF2B5EF4-FFF2-40B4-BE49-F238E27FC236}">
              <a16:creationId xmlns:a16="http://schemas.microsoft.com/office/drawing/2014/main" id="{00000000-0008-0000-0100-000002080000}"/>
            </a:ext>
          </a:extLst>
        </xdr:cNvPr>
        <xdr:cNvSpPr txBox="1">
          <a:spLocks noChangeArrowheads="1"/>
        </xdr:cNvSpPr>
      </xdr:nvSpPr>
      <xdr:spPr bwMode="auto">
        <a:xfrm>
          <a:off x="666750" y="3609975"/>
          <a:ext cx="7581900" cy="295275"/>
        </a:xfrm>
        <a:prstGeom prst="rect">
          <a:avLst/>
        </a:prstGeom>
        <a:solidFill>
          <a:srgbClr val="FFCC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1</xdr:col>
      <xdr:colOff>57977</xdr:colOff>
      <xdr:row>24</xdr:row>
      <xdr:rowOff>16565</xdr:rowOff>
    </xdr:from>
    <xdr:to>
      <xdr:col>4</xdr:col>
      <xdr:colOff>844825</xdr:colOff>
      <xdr:row>28</xdr:row>
      <xdr:rowOff>264214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303" y="7661413"/>
          <a:ext cx="8613913" cy="1060174"/>
        </a:xfrm>
        <a:prstGeom prst="rect">
          <a:avLst/>
        </a:prstGeom>
      </xdr:spPr>
    </xdr:pic>
    <xdr:clientData/>
  </xdr:twoCellAnchor>
  <xdr:twoCellAnchor>
    <xdr:from>
      <xdr:col>0</xdr:col>
      <xdr:colOff>107674</xdr:colOff>
      <xdr:row>27</xdr:row>
      <xdr:rowOff>0</xdr:rowOff>
    </xdr:from>
    <xdr:to>
      <xdr:col>0</xdr:col>
      <xdr:colOff>554934</xdr:colOff>
      <xdr:row>28</xdr:row>
      <xdr:rowOff>140851</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107674" y="8357152"/>
          <a:ext cx="447260"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66260</xdr:colOff>
      <xdr:row>27</xdr:row>
      <xdr:rowOff>0</xdr:rowOff>
    </xdr:from>
    <xdr:to>
      <xdr:col>5</xdr:col>
      <xdr:colOff>554934</xdr:colOff>
      <xdr:row>28</xdr:row>
      <xdr:rowOff>140851</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9409043" y="8357152"/>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91109</xdr:colOff>
      <xdr:row>0</xdr:row>
      <xdr:rowOff>33130</xdr:rowOff>
    </xdr:from>
    <xdr:to>
      <xdr:col>5</xdr:col>
      <xdr:colOff>579783</xdr:colOff>
      <xdr:row>1</xdr:row>
      <xdr:rowOff>24894</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9433892" y="33130"/>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74544</xdr:colOff>
      <xdr:row>0</xdr:row>
      <xdr:rowOff>16565</xdr:rowOff>
    </xdr:from>
    <xdr:to>
      <xdr:col>0</xdr:col>
      <xdr:colOff>563218</xdr:colOff>
      <xdr:row>1</xdr:row>
      <xdr:rowOff>8329</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74544" y="16565"/>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95250</xdr:colOff>
      <xdr:row>0</xdr:row>
      <xdr:rowOff>47625</xdr:rowOff>
    </xdr:from>
    <xdr:to>
      <xdr:col>6</xdr:col>
      <xdr:colOff>590550</xdr:colOff>
      <xdr:row>2</xdr:row>
      <xdr:rowOff>323850</xdr:rowOff>
    </xdr:to>
    <xdr:grpSp>
      <xdr:nvGrpSpPr>
        <xdr:cNvPr id="7541" name="Group 1">
          <a:hlinkClick xmlns:r="http://schemas.openxmlformats.org/officeDocument/2006/relationships" r:id="rId1" tooltip="Click for Next Attachment"/>
          <a:extLst>
            <a:ext uri="{FF2B5EF4-FFF2-40B4-BE49-F238E27FC236}">
              <a16:creationId xmlns:a16="http://schemas.microsoft.com/office/drawing/2014/main" id="{00000000-0008-0000-0A00-0000751D0000}"/>
            </a:ext>
          </a:extLst>
        </xdr:cNvPr>
        <xdr:cNvGrpSpPr>
          <a:grpSpLocks/>
        </xdr:cNvGrpSpPr>
      </xdr:nvGrpSpPr>
      <xdr:grpSpPr bwMode="auto">
        <a:xfrm>
          <a:off x="7441924" y="47625"/>
          <a:ext cx="1108213" cy="731768"/>
          <a:chOff x="738" y="5"/>
          <a:chExt cx="116" cy="73"/>
        </a:xfrm>
      </xdr:grpSpPr>
      <xdr:sp macro="" textlink="">
        <xdr:nvSpPr>
          <xdr:cNvPr id="7542" name="AutoShape 2">
            <a:extLst>
              <a:ext uri="{FF2B5EF4-FFF2-40B4-BE49-F238E27FC236}">
                <a16:creationId xmlns:a16="http://schemas.microsoft.com/office/drawing/2014/main" id="{00000000-0008-0000-0A00-0000761D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8195" name="Text Box 3">
            <a:extLst>
              <a:ext uri="{FF2B5EF4-FFF2-40B4-BE49-F238E27FC236}">
                <a16:creationId xmlns:a16="http://schemas.microsoft.com/office/drawing/2014/main" id="{00000000-0008-0000-0A00-0000032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523875</xdr:rowOff>
    </xdr:to>
    <xdr:grpSp>
      <xdr:nvGrpSpPr>
        <xdr:cNvPr id="9732" name="Group 1">
          <a:hlinkClick xmlns:r="http://schemas.openxmlformats.org/officeDocument/2006/relationships" r:id="rId1" tooltip="Click for Next Attachment"/>
          <a:extLst>
            <a:ext uri="{FF2B5EF4-FFF2-40B4-BE49-F238E27FC236}">
              <a16:creationId xmlns:a16="http://schemas.microsoft.com/office/drawing/2014/main" id="{00000000-0008-0000-0B00-000004260000}"/>
            </a:ext>
          </a:extLst>
        </xdr:cNvPr>
        <xdr:cNvGrpSpPr>
          <a:grpSpLocks/>
        </xdr:cNvGrpSpPr>
      </xdr:nvGrpSpPr>
      <xdr:grpSpPr bwMode="auto">
        <a:xfrm>
          <a:off x="8267700" y="47625"/>
          <a:ext cx="1104900" cy="752475"/>
          <a:chOff x="738" y="5"/>
          <a:chExt cx="116" cy="73"/>
        </a:xfrm>
      </xdr:grpSpPr>
      <xdr:sp macro="" textlink="">
        <xdr:nvSpPr>
          <xdr:cNvPr id="9734" name="AutoShape 2">
            <a:extLst>
              <a:ext uri="{FF2B5EF4-FFF2-40B4-BE49-F238E27FC236}">
                <a16:creationId xmlns:a16="http://schemas.microsoft.com/office/drawing/2014/main" id="{00000000-0008-0000-0B00-00000626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B00-000003240000}"/>
              </a:ext>
            </a:extLst>
          </xdr:cNvPr>
          <xdr:cNvSpPr txBox="1">
            <a:spLocks noChangeArrowheads="1"/>
          </xdr:cNvSpPr>
        </xdr:nvSpPr>
        <xdr:spPr bwMode="auto">
          <a:xfrm>
            <a:off x="753" y="23"/>
            <a:ext cx="98" cy="3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21</xdr:row>
      <xdr:rowOff>1</xdr:rowOff>
    </xdr:from>
    <xdr:to>
      <xdr:col>4</xdr:col>
      <xdr:colOff>899218</xdr:colOff>
      <xdr:row>22</xdr:row>
      <xdr:rowOff>87720</xdr:rowOff>
    </xdr:to>
    <xdr:sp macro="" textlink="">
      <xdr:nvSpPr>
        <xdr:cNvPr id="2" name="Text Box 20">
          <a:extLst>
            <a:ext uri="{FF2B5EF4-FFF2-40B4-BE49-F238E27FC236}">
              <a16:creationId xmlns:a16="http://schemas.microsoft.com/office/drawing/2014/main" id="{00000000-0008-0000-0B00-000002000000}"/>
            </a:ext>
          </a:extLst>
        </xdr:cNvPr>
        <xdr:cNvSpPr txBox="1">
          <a:spLocks noChangeArrowheads="1"/>
        </xdr:cNvSpPr>
      </xdr:nvSpPr>
      <xdr:spPr bwMode="auto">
        <a:xfrm>
          <a:off x="4295775" y="5876926"/>
          <a:ext cx="2085975" cy="32385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914400</xdr:colOff>
          <xdr:row>20</xdr:row>
          <xdr:rowOff>257175</xdr:rowOff>
        </xdr:from>
        <xdr:to>
          <xdr:col>4</xdr:col>
          <xdr:colOff>1219200</xdr:colOff>
          <xdr:row>22</xdr:row>
          <xdr:rowOff>95250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B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581025</xdr:rowOff>
    </xdr:to>
    <xdr:grpSp>
      <xdr:nvGrpSpPr>
        <xdr:cNvPr id="75250" name="Group 1">
          <a:hlinkClick xmlns:r="http://schemas.openxmlformats.org/officeDocument/2006/relationships" r:id="rId1" tooltip="Click for Next Attachment"/>
          <a:extLst>
            <a:ext uri="{FF2B5EF4-FFF2-40B4-BE49-F238E27FC236}">
              <a16:creationId xmlns:a16="http://schemas.microsoft.com/office/drawing/2014/main" id="{00000000-0008-0000-0C00-0000F2250100}"/>
            </a:ext>
          </a:extLst>
        </xdr:cNvPr>
        <xdr:cNvGrpSpPr>
          <a:grpSpLocks/>
        </xdr:cNvGrpSpPr>
      </xdr:nvGrpSpPr>
      <xdr:grpSpPr bwMode="auto">
        <a:xfrm>
          <a:off x="7981950" y="47625"/>
          <a:ext cx="1104900" cy="942975"/>
          <a:chOff x="738" y="5"/>
          <a:chExt cx="116" cy="73"/>
        </a:xfrm>
      </xdr:grpSpPr>
      <xdr:sp macro="" textlink="">
        <xdr:nvSpPr>
          <xdr:cNvPr id="75252" name="AutoShape 2">
            <a:extLst>
              <a:ext uri="{FF2B5EF4-FFF2-40B4-BE49-F238E27FC236}">
                <a16:creationId xmlns:a16="http://schemas.microsoft.com/office/drawing/2014/main" id="{00000000-0008-0000-0C00-0000F42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23</xdr:row>
      <xdr:rowOff>0</xdr:rowOff>
    </xdr:from>
    <xdr:to>
      <xdr:col>4</xdr:col>
      <xdr:colOff>904875</xdr:colOff>
      <xdr:row>24</xdr:row>
      <xdr:rowOff>76200</xdr:rowOff>
    </xdr:to>
    <xdr:sp macro="" textlink="">
      <xdr:nvSpPr>
        <xdr:cNvPr id="5" name="Text Box 20">
          <a:extLst>
            <a:ext uri="{FF2B5EF4-FFF2-40B4-BE49-F238E27FC236}">
              <a16:creationId xmlns:a16="http://schemas.microsoft.com/office/drawing/2014/main" id="{00000000-0008-0000-0C00-000005000000}"/>
            </a:ext>
          </a:extLst>
        </xdr:cNvPr>
        <xdr:cNvSpPr txBox="1">
          <a:spLocks noChangeArrowheads="1"/>
        </xdr:cNvSpPr>
      </xdr:nvSpPr>
      <xdr:spPr bwMode="auto">
        <a:xfrm>
          <a:off x="4495800" y="9420225"/>
          <a:ext cx="2085975" cy="22860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74754"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22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mc:AlternateContent xmlns:mc="http://schemas.openxmlformats.org/markup-compatibility/2006">
    <mc:Choice xmlns:a14="http://schemas.microsoft.com/office/drawing/2010/main" Requires="a14">
      <xdr:twoCellAnchor editAs="oneCell">
        <xdr:from>
          <xdr:col>4</xdr:col>
          <xdr:colOff>1066800</xdr:colOff>
          <xdr:row>22</xdr:row>
          <xdr:rowOff>1143000</xdr:rowOff>
        </xdr:from>
        <xdr:to>
          <xdr:col>4</xdr:col>
          <xdr:colOff>1371600</xdr:colOff>
          <xdr:row>23</xdr:row>
          <xdr:rowOff>152400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C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4</xdr:col>
      <xdr:colOff>1066800</xdr:colOff>
      <xdr:row>22</xdr:row>
      <xdr:rowOff>1143000</xdr:rowOff>
    </xdr:from>
    <xdr:to>
      <xdr:col>4</xdr:col>
      <xdr:colOff>1371600</xdr:colOff>
      <xdr:row>23</xdr:row>
      <xdr:rowOff>152400</xdr:rowOff>
    </xdr:to>
    <xdr:sp macro="" textlink="">
      <xdr:nvSpPr>
        <xdr:cNvPr id="2"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3"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6"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7" name="Check Box 1" hidden="1">
          <a:extLst>
            <a:ext uri="{63B3BB69-23CF-44E3-9099-C40C66FF867C}">
              <a14:compatExt xmlns:a14="http://schemas.microsoft.com/office/drawing/2010/main" spid="_x0000_s74754"/>
            </a:ext>
            <a:ext uri="{FF2B5EF4-FFF2-40B4-BE49-F238E27FC236}">
              <a16:creationId xmlns:a16="http://schemas.microsoft.com/office/drawing/2014/main" id="{FAF6B366-88BF-A591-78EC-E42E37AB8E19}"/>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8" name="Check Box 1" hidden="1">
          <a:extLst>
            <a:ext uri="{63B3BB69-23CF-44E3-9099-C40C66FF867C}">
              <a14:compatExt xmlns:a14="http://schemas.microsoft.com/office/drawing/2010/main" spid="_x0000_s74754"/>
            </a:ext>
            <a:ext uri="{FF2B5EF4-FFF2-40B4-BE49-F238E27FC236}">
              <a16:creationId xmlns:a16="http://schemas.microsoft.com/office/drawing/2014/main" id="{D64F6C43-2735-D7C1-0038-7F5E6111AB64}"/>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9" name="Check Box 1" hidden="1">
          <a:extLst>
            <a:ext uri="{63B3BB69-23CF-44E3-9099-C40C66FF867C}">
              <a14:compatExt xmlns:a14="http://schemas.microsoft.com/office/drawing/2010/main" spid="_x0000_s74754"/>
            </a:ext>
            <a:ext uri="{FF2B5EF4-FFF2-40B4-BE49-F238E27FC236}">
              <a16:creationId xmlns:a16="http://schemas.microsoft.com/office/drawing/2014/main" id="{80C771E2-D58D-FC05-971B-D46A399E0A97}"/>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10" name="Check Box 1" hidden="1">
          <a:extLst>
            <a:ext uri="{63B3BB69-23CF-44E3-9099-C40C66FF867C}">
              <a14:compatExt xmlns:a14="http://schemas.microsoft.com/office/drawing/2010/main" spid="_x0000_s74754"/>
            </a:ext>
            <a:ext uri="{FF2B5EF4-FFF2-40B4-BE49-F238E27FC236}">
              <a16:creationId xmlns:a16="http://schemas.microsoft.com/office/drawing/2014/main" id="{41AE27AF-6C75-95D2-AEB8-6CC316FE1AF1}"/>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11" name="Check Box 1" hidden="1">
          <a:extLst>
            <a:ext uri="{63B3BB69-23CF-44E3-9099-C40C66FF867C}">
              <a14:compatExt xmlns:a14="http://schemas.microsoft.com/office/drawing/2010/main" spid="_x0000_s74754"/>
            </a:ext>
            <a:ext uri="{FF2B5EF4-FFF2-40B4-BE49-F238E27FC236}">
              <a16:creationId xmlns:a16="http://schemas.microsoft.com/office/drawing/2014/main" id="{BF0B3637-62BA-2943-6EDE-8EB19FB53EC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4</xdr:col>
          <xdr:colOff>1066800</xdr:colOff>
          <xdr:row>22</xdr:row>
          <xdr:rowOff>1143000</xdr:rowOff>
        </xdr:from>
        <xdr:to>
          <xdr:col>4</xdr:col>
          <xdr:colOff>1371600</xdr:colOff>
          <xdr:row>23</xdr:row>
          <xdr:rowOff>152400</xdr:rowOff>
        </xdr:to>
        <xdr:sp macro="" textlink="">
          <xdr:nvSpPr>
            <xdr:cNvPr id="12" name="Check Box 1" hidden="1">
              <a:extLst>
                <a:ext uri="{63B3BB69-23CF-44E3-9099-C40C66FF867C}">
                  <a14:compatExt spid="_x0000_s74754"/>
                </a:ext>
                <a:ext uri="{FF2B5EF4-FFF2-40B4-BE49-F238E27FC236}">
                  <a16:creationId xmlns:a16="http://schemas.microsoft.com/office/drawing/2014/main" id="{5D6CA04F-54AC-77E7-82F4-590333038F3E}"/>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5</xdr:col>
      <xdr:colOff>104775</xdr:colOff>
      <xdr:row>0</xdr:row>
      <xdr:rowOff>47625</xdr:rowOff>
    </xdr:from>
    <xdr:to>
      <xdr:col>6</xdr:col>
      <xdr:colOff>600075</xdr:colOff>
      <xdr:row>2</xdr:row>
      <xdr:rowOff>600075</xdr:rowOff>
    </xdr:to>
    <xdr:grpSp>
      <xdr:nvGrpSpPr>
        <xdr:cNvPr id="10751" name="Group 1">
          <a:hlinkClick xmlns:r="http://schemas.openxmlformats.org/officeDocument/2006/relationships" r:id="rId1" tooltip="Click for Next Attachment"/>
          <a:extLst>
            <a:ext uri="{FF2B5EF4-FFF2-40B4-BE49-F238E27FC236}">
              <a16:creationId xmlns:a16="http://schemas.microsoft.com/office/drawing/2014/main" id="{00000000-0008-0000-0D00-0000FF290000}"/>
            </a:ext>
          </a:extLst>
        </xdr:cNvPr>
        <xdr:cNvGrpSpPr>
          <a:grpSpLocks/>
        </xdr:cNvGrpSpPr>
      </xdr:nvGrpSpPr>
      <xdr:grpSpPr bwMode="auto">
        <a:xfrm>
          <a:off x="7639050" y="47625"/>
          <a:ext cx="1104900" cy="809625"/>
          <a:chOff x="738" y="5"/>
          <a:chExt cx="116" cy="73"/>
        </a:xfrm>
      </xdr:grpSpPr>
      <xdr:sp macro="" textlink="">
        <xdr:nvSpPr>
          <xdr:cNvPr id="10753" name="AutoShape 2">
            <a:extLst>
              <a:ext uri="{FF2B5EF4-FFF2-40B4-BE49-F238E27FC236}">
                <a16:creationId xmlns:a16="http://schemas.microsoft.com/office/drawing/2014/main" id="{00000000-0008-0000-0D00-0000012A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D00-0000032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4</xdr:col>
      <xdr:colOff>9525</xdr:colOff>
      <xdr:row>21</xdr:row>
      <xdr:rowOff>9525</xdr:rowOff>
    </xdr:from>
    <xdr:to>
      <xdr:col>4</xdr:col>
      <xdr:colOff>2251564</xdr:colOff>
      <xdr:row>21</xdr:row>
      <xdr:rowOff>183168</xdr:rowOff>
    </xdr:to>
    <xdr:sp macro="" textlink="">
      <xdr:nvSpPr>
        <xdr:cNvPr id="2" name="Text Box 15">
          <a:extLst>
            <a:ext uri="{FF2B5EF4-FFF2-40B4-BE49-F238E27FC236}">
              <a16:creationId xmlns:a16="http://schemas.microsoft.com/office/drawing/2014/main" id="{00000000-0008-0000-0D00-000002000000}"/>
            </a:ext>
          </a:extLst>
        </xdr:cNvPr>
        <xdr:cNvSpPr txBox="1">
          <a:spLocks noChangeArrowheads="1"/>
        </xdr:cNvSpPr>
      </xdr:nvSpPr>
      <xdr:spPr bwMode="auto">
        <a:xfrm>
          <a:off x="3981450" y="6000750"/>
          <a:ext cx="2238375" cy="17145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2209800</xdr:colOff>
          <xdr:row>21</xdr:row>
          <xdr:rowOff>0</xdr:rowOff>
        </xdr:from>
        <xdr:to>
          <xdr:col>4</xdr:col>
          <xdr:colOff>2514600</xdr:colOff>
          <xdr:row>22</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5</xdr:col>
      <xdr:colOff>409575</xdr:colOff>
      <xdr:row>0</xdr:row>
      <xdr:rowOff>47625</xdr:rowOff>
    </xdr:from>
    <xdr:to>
      <xdr:col>7</xdr:col>
      <xdr:colOff>295275</xdr:colOff>
      <xdr:row>2</xdr:row>
      <xdr:rowOff>304800</xdr:rowOff>
    </xdr:to>
    <xdr:grpSp>
      <xdr:nvGrpSpPr>
        <xdr:cNvPr id="77173" name="Group 1">
          <a:hlinkClick xmlns:r="http://schemas.openxmlformats.org/officeDocument/2006/relationships" r:id="rId1" tooltip="Click for Next Attachment"/>
          <a:extLst>
            <a:ext uri="{FF2B5EF4-FFF2-40B4-BE49-F238E27FC236}">
              <a16:creationId xmlns:a16="http://schemas.microsoft.com/office/drawing/2014/main" id="{00000000-0008-0000-0E00-0000752D0100}"/>
            </a:ext>
          </a:extLst>
        </xdr:cNvPr>
        <xdr:cNvGrpSpPr>
          <a:grpSpLocks/>
        </xdr:cNvGrpSpPr>
      </xdr:nvGrpSpPr>
      <xdr:grpSpPr bwMode="auto">
        <a:xfrm>
          <a:off x="7829550" y="47625"/>
          <a:ext cx="1104900" cy="666750"/>
          <a:chOff x="738" y="5"/>
          <a:chExt cx="116" cy="73"/>
        </a:xfrm>
      </xdr:grpSpPr>
      <xdr:sp macro="" textlink="">
        <xdr:nvSpPr>
          <xdr:cNvPr id="77174" name="AutoShape 2">
            <a:extLst>
              <a:ext uri="{FF2B5EF4-FFF2-40B4-BE49-F238E27FC236}">
                <a16:creationId xmlns:a16="http://schemas.microsoft.com/office/drawing/2014/main" id="{00000000-0008-0000-0E00-0000762D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extLst>
              <a:ext uri="{FF2B5EF4-FFF2-40B4-BE49-F238E27FC236}">
                <a16:creationId xmlns:a16="http://schemas.microsoft.com/office/drawing/2014/main" id="{00000000-0008-0000-0E00-000007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333375</xdr:colOff>
      <xdr:row>3</xdr:row>
      <xdr:rowOff>152400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9105900" y="466725"/>
          <a:ext cx="1552575" cy="923925"/>
          <a:chOff x="6962775" y="47625"/>
          <a:chExt cx="2139950" cy="887942"/>
        </a:xfrm>
      </xdr:grpSpPr>
      <xdr:sp macro="" textlink="">
        <xdr:nvSpPr>
          <xdr:cNvPr id="6" name="AutoShape 2">
            <a:extLst>
              <a:ext uri="{FF2B5EF4-FFF2-40B4-BE49-F238E27FC236}">
                <a16:creationId xmlns:a16="http://schemas.microsoft.com/office/drawing/2014/main" id="{00000000-0008-0000-0F00-000006000000}"/>
              </a:ext>
            </a:extLst>
          </xdr:cNvPr>
          <xdr:cNvSpPr>
            <a:spLocks noChangeArrowheads="1"/>
          </xdr:cNvSpPr>
        </xdr:nvSpPr>
        <xdr:spPr bwMode="auto">
          <a:xfrm>
            <a:off x="6962775" y="47625"/>
            <a:ext cx="2139950" cy="887942"/>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extLst>
              <a:ext uri="{FF2B5EF4-FFF2-40B4-BE49-F238E27FC236}">
                <a16:creationId xmlns:a16="http://schemas.microsoft.com/office/drawing/2014/main" id="{00000000-0008-0000-0F00-000007000000}"/>
              </a:ext>
            </a:extLst>
          </xdr:cNvPr>
          <xdr:cNvSpPr txBox="1">
            <a:spLocks noChangeArrowheads="1"/>
          </xdr:cNvSpPr>
        </xdr:nvSpPr>
        <xdr:spPr bwMode="auto">
          <a:xfrm>
            <a:off x="7159703" y="277265"/>
            <a:ext cx="1811737" cy="466935"/>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104775</xdr:colOff>
      <xdr:row>0</xdr:row>
      <xdr:rowOff>9525</xdr:rowOff>
    </xdr:from>
    <xdr:to>
      <xdr:col>11</xdr:col>
      <xdr:colOff>190500</xdr:colOff>
      <xdr:row>2</xdr:row>
      <xdr:rowOff>285750</xdr:rowOff>
    </xdr:to>
    <xdr:grpSp>
      <xdr:nvGrpSpPr>
        <xdr:cNvPr id="79221" name="Group 1">
          <a:hlinkClick xmlns:r="http://schemas.openxmlformats.org/officeDocument/2006/relationships" r:id="rId1" tooltip="Click for Next Attachment"/>
          <a:extLst>
            <a:ext uri="{FF2B5EF4-FFF2-40B4-BE49-F238E27FC236}">
              <a16:creationId xmlns:a16="http://schemas.microsoft.com/office/drawing/2014/main" id="{00000000-0008-0000-1000-000075350100}"/>
            </a:ext>
          </a:extLst>
        </xdr:cNvPr>
        <xdr:cNvGrpSpPr>
          <a:grpSpLocks/>
        </xdr:cNvGrpSpPr>
      </xdr:nvGrpSpPr>
      <xdr:grpSpPr bwMode="auto">
        <a:xfrm>
          <a:off x="9239250" y="9525"/>
          <a:ext cx="3133725" cy="771525"/>
          <a:chOff x="738" y="5"/>
          <a:chExt cx="116" cy="73"/>
        </a:xfrm>
      </xdr:grpSpPr>
      <xdr:sp macro="" textlink="">
        <xdr:nvSpPr>
          <xdr:cNvPr id="79222" name="AutoShape 2">
            <a:extLst>
              <a:ext uri="{FF2B5EF4-FFF2-40B4-BE49-F238E27FC236}">
                <a16:creationId xmlns:a16="http://schemas.microsoft.com/office/drawing/2014/main" id="{00000000-0008-0000-1000-0000763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1000-000003340000}"/>
              </a:ext>
            </a:extLst>
          </xdr:cNvPr>
          <xdr:cNvSpPr txBox="1">
            <a:spLocks noChangeArrowheads="1"/>
          </xdr:cNvSpPr>
        </xdr:nvSpPr>
        <xdr:spPr bwMode="auto">
          <a:xfrm>
            <a:off x="753" y="23"/>
            <a:ext cx="98" cy="40"/>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333375</xdr:rowOff>
    </xdr:to>
    <xdr:grpSp>
      <xdr:nvGrpSpPr>
        <xdr:cNvPr id="80245" name="Group 1">
          <a:hlinkClick xmlns:r="http://schemas.openxmlformats.org/officeDocument/2006/relationships" r:id="rId1" tooltip="Click for Next Attachment"/>
          <a:extLst>
            <a:ext uri="{FF2B5EF4-FFF2-40B4-BE49-F238E27FC236}">
              <a16:creationId xmlns:a16="http://schemas.microsoft.com/office/drawing/2014/main" id="{00000000-0008-0000-1100-000075390100}"/>
            </a:ext>
          </a:extLst>
        </xdr:cNvPr>
        <xdr:cNvGrpSpPr>
          <a:grpSpLocks/>
        </xdr:cNvGrpSpPr>
      </xdr:nvGrpSpPr>
      <xdr:grpSpPr bwMode="auto">
        <a:xfrm>
          <a:off x="8753475" y="57150"/>
          <a:ext cx="1104900" cy="742950"/>
          <a:chOff x="738" y="5"/>
          <a:chExt cx="116" cy="73"/>
        </a:xfrm>
      </xdr:grpSpPr>
      <xdr:sp macro="" textlink="">
        <xdr:nvSpPr>
          <xdr:cNvPr id="80246" name="AutoShape 2">
            <a:extLst>
              <a:ext uri="{FF2B5EF4-FFF2-40B4-BE49-F238E27FC236}">
                <a16:creationId xmlns:a16="http://schemas.microsoft.com/office/drawing/2014/main" id="{00000000-0008-0000-1100-0000763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4339" name="Text Box 3">
            <a:extLst>
              <a:ext uri="{FF2B5EF4-FFF2-40B4-BE49-F238E27FC236}">
                <a16:creationId xmlns:a16="http://schemas.microsoft.com/office/drawing/2014/main" id="{00000000-0008-0000-1100-0000033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0</xdr:row>
      <xdr:rowOff>66675</xdr:rowOff>
    </xdr:from>
    <xdr:to>
      <xdr:col>11</xdr:col>
      <xdr:colOff>209550</xdr:colOff>
      <xdr:row>2</xdr:row>
      <xdr:rowOff>523875</xdr:rowOff>
    </xdr:to>
    <xdr:grpSp>
      <xdr:nvGrpSpPr>
        <xdr:cNvPr id="81423" name="Group 1">
          <a:hlinkClick xmlns:r="http://schemas.openxmlformats.org/officeDocument/2006/relationships" r:id="rId1" tooltip="Click for Next Attachment"/>
          <a:extLst>
            <a:ext uri="{FF2B5EF4-FFF2-40B4-BE49-F238E27FC236}">
              <a16:creationId xmlns:a16="http://schemas.microsoft.com/office/drawing/2014/main" id="{00000000-0008-0000-1200-00000F3E0100}"/>
            </a:ext>
          </a:extLst>
        </xdr:cNvPr>
        <xdr:cNvGrpSpPr>
          <a:grpSpLocks/>
        </xdr:cNvGrpSpPr>
      </xdr:nvGrpSpPr>
      <xdr:grpSpPr bwMode="auto">
        <a:xfrm>
          <a:off x="8706971" y="66675"/>
          <a:ext cx="2024903" cy="927847"/>
          <a:chOff x="919" y="4"/>
          <a:chExt cx="116" cy="73"/>
        </a:xfrm>
      </xdr:grpSpPr>
      <xdr:sp macro="" textlink="">
        <xdr:nvSpPr>
          <xdr:cNvPr id="81424" name="AutoShape 2">
            <a:extLst>
              <a:ext uri="{FF2B5EF4-FFF2-40B4-BE49-F238E27FC236}">
                <a16:creationId xmlns:a16="http://schemas.microsoft.com/office/drawing/2014/main" id="{00000000-0008-0000-1200-0000103E0100}"/>
              </a:ext>
            </a:extLst>
          </xdr:cNvPr>
          <xdr:cNvSpPr>
            <a:spLocks noChangeArrowheads="1"/>
          </xdr:cNvSpPr>
        </xdr:nvSpPr>
        <xdr:spPr bwMode="auto">
          <a:xfrm>
            <a:off x="919" y="4"/>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924" y="24"/>
            <a:ext cx="97"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2293" name="Group 1">
          <a:hlinkClick xmlns:r="http://schemas.openxmlformats.org/officeDocument/2006/relationships" r:id="rId1" tooltip="Click for Next Attachment"/>
          <a:extLst>
            <a:ext uri="{FF2B5EF4-FFF2-40B4-BE49-F238E27FC236}">
              <a16:creationId xmlns:a16="http://schemas.microsoft.com/office/drawing/2014/main" id="{00000000-0008-0000-1300-000075410100}"/>
            </a:ext>
          </a:extLst>
        </xdr:cNvPr>
        <xdr:cNvGrpSpPr>
          <a:grpSpLocks/>
        </xdr:cNvGrpSpPr>
      </xdr:nvGrpSpPr>
      <xdr:grpSpPr bwMode="auto">
        <a:xfrm>
          <a:off x="8020050" y="47625"/>
          <a:ext cx="1104900" cy="676275"/>
          <a:chOff x="738" y="5"/>
          <a:chExt cx="116" cy="73"/>
        </a:xfrm>
      </xdr:grpSpPr>
      <xdr:sp macro="" textlink="">
        <xdr:nvSpPr>
          <xdr:cNvPr id="82294" name="AutoShape 2">
            <a:extLst>
              <a:ext uri="{FF2B5EF4-FFF2-40B4-BE49-F238E27FC236}">
                <a16:creationId xmlns:a16="http://schemas.microsoft.com/office/drawing/2014/main" id="{00000000-0008-0000-1300-0000764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1300-0000034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327660</xdr:colOff>
      <xdr:row>1</xdr:row>
      <xdr:rowOff>68580</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0200-000002000000}"/>
            </a:ext>
          </a:extLst>
        </xdr:cNvPr>
        <xdr:cNvGrpSpPr>
          <a:grpSpLocks/>
        </xdr:cNvGrpSpPr>
      </xdr:nvGrpSpPr>
      <xdr:grpSpPr bwMode="auto">
        <a:xfrm>
          <a:off x="7458075" y="0"/>
          <a:ext cx="790575" cy="906780"/>
          <a:chOff x="738" y="5"/>
          <a:chExt cx="116" cy="73"/>
        </a:xfrm>
      </xdr:grpSpPr>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tooltip="Click for Next Attachment"/>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3317" name="Group 1">
          <a:hlinkClick xmlns:r="http://schemas.openxmlformats.org/officeDocument/2006/relationships" r:id="rId1" tooltip="Click for Next Attachment"/>
          <a:extLst>
            <a:ext uri="{FF2B5EF4-FFF2-40B4-BE49-F238E27FC236}">
              <a16:creationId xmlns:a16="http://schemas.microsoft.com/office/drawing/2014/main" id="{00000000-0008-0000-1400-000075450100}"/>
            </a:ext>
          </a:extLst>
        </xdr:cNvPr>
        <xdr:cNvGrpSpPr>
          <a:grpSpLocks/>
        </xdr:cNvGrpSpPr>
      </xdr:nvGrpSpPr>
      <xdr:grpSpPr bwMode="auto">
        <a:xfrm>
          <a:off x="7888357" y="47625"/>
          <a:ext cx="1111526" cy="673790"/>
          <a:chOff x="738" y="5"/>
          <a:chExt cx="116" cy="73"/>
        </a:xfrm>
      </xdr:grpSpPr>
      <xdr:sp macro="" textlink="">
        <xdr:nvSpPr>
          <xdr:cNvPr id="83318" name="AutoShape 2">
            <a:extLst>
              <a:ext uri="{FF2B5EF4-FFF2-40B4-BE49-F238E27FC236}">
                <a16:creationId xmlns:a16="http://schemas.microsoft.com/office/drawing/2014/main" id="{00000000-0008-0000-1400-0000764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438150</xdr:colOff>
      <xdr:row>1</xdr:row>
      <xdr:rowOff>47625</xdr:rowOff>
    </xdr:from>
    <xdr:to>
      <xdr:col>11</xdr:col>
      <xdr:colOff>323850</xdr:colOff>
      <xdr:row>2</xdr:row>
      <xdr:rowOff>342900</xdr:rowOff>
    </xdr:to>
    <xdr:grpSp>
      <xdr:nvGrpSpPr>
        <xdr:cNvPr id="84341" name="Group 1">
          <a:hlinkClick xmlns:r="http://schemas.openxmlformats.org/officeDocument/2006/relationships" r:id="rId1" tooltip="Click for Next Attachment"/>
          <a:extLst>
            <a:ext uri="{FF2B5EF4-FFF2-40B4-BE49-F238E27FC236}">
              <a16:creationId xmlns:a16="http://schemas.microsoft.com/office/drawing/2014/main" id="{00000000-0008-0000-1500-000075490100}"/>
            </a:ext>
          </a:extLst>
        </xdr:cNvPr>
        <xdr:cNvGrpSpPr>
          <a:grpSpLocks/>
        </xdr:cNvGrpSpPr>
      </xdr:nvGrpSpPr>
      <xdr:grpSpPr bwMode="auto">
        <a:xfrm>
          <a:off x="7586041" y="445190"/>
          <a:ext cx="1111526" cy="692840"/>
          <a:chOff x="738" y="5"/>
          <a:chExt cx="116" cy="73"/>
        </a:xfrm>
      </xdr:grpSpPr>
      <xdr:sp macro="" textlink="">
        <xdr:nvSpPr>
          <xdr:cNvPr id="84342" name="AutoShape 2">
            <a:extLst>
              <a:ext uri="{FF2B5EF4-FFF2-40B4-BE49-F238E27FC236}">
                <a16:creationId xmlns:a16="http://schemas.microsoft.com/office/drawing/2014/main" id="{00000000-0008-0000-1500-0000764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276225</xdr:colOff>
      <xdr:row>0</xdr:row>
      <xdr:rowOff>57150</xdr:rowOff>
    </xdr:from>
    <xdr:to>
      <xdr:col>8</xdr:col>
      <xdr:colOff>257175</xdr:colOff>
      <xdr:row>2</xdr:row>
      <xdr:rowOff>533400</xdr:rowOff>
    </xdr:to>
    <xdr:grpSp>
      <xdr:nvGrpSpPr>
        <xdr:cNvPr id="24956" name="Group 2">
          <a:hlinkClick xmlns:r="http://schemas.openxmlformats.org/officeDocument/2006/relationships" r:id="rId1" tooltip="Click for Next Attachment"/>
          <a:extLst>
            <a:ext uri="{FF2B5EF4-FFF2-40B4-BE49-F238E27FC236}">
              <a16:creationId xmlns:a16="http://schemas.microsoft.com/office/drawing/2014/main" id="{00000000-0008-0000-1600-00007C610000}"/>
            </a:ext>
          </a:extLst>
        </xdr:cNvPr>
        <xdr:cNvGrpSpPr>
          <a:grpSpLocks/>
        </xdr:cNvGrpSpPr>
      </xdr:nvGrpSpPr>
      <xdr:grpSpPr bwMode="auto">
        <a:xfrm>
          <a:off x="7939520" y="57150"/>
          <a:ext cx="1193223" cy="935182"/>
          <a:chOff x="738" y="5"/>
          <a:chExt cx="116" cy="73"/>
        </a:xfrm>
      </xdr:grpSpPr>
      <xdr:sp macro="" textlink="">
        <xdr:nvSpPr>
          <xdr:cNvPr id="24957" name="AutoShape 3">
            <a:extLst>
              <a:ext uri="{FF2B5EF4-FFF2-40B4-BE49-F238E27FC236}">
                <a16:creationId xmlns:a16="http://schemas.microsoft.com/office/drawing/2014/main" id="{00000000-0008-0000-1600-00007D61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1600-000004000000}"/>
              </a:ext>
            </a:extLst>
          </xdr:cNvPr>
          <xdr:cNvSpPr txBox="1">
            <a:spLocks noChangeArrowheads="1"/>
          </xdr:cNvSpPr>
        </xdr:nvSpPr>
        <xdr:spPr bwMode="auto">
          <a:xfrm>
            <a:off x="753" y="24"/>
            <a:ext cx="99"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1123950</xdr:colOff>
          <xdr:row>74</xdr:row>
          <xdr:rowOff>19050</xdr:rowOff>
        </xdr:from>
        <xdr:to>
          <xdr:col>1</xdr:col>
          <xdr:colOff>2124075</xdr:colOff>
          <xdr:row>74</xdr:row>
          <xdr:rowOff>228600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1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Saving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74</xdr:row>
          <xdr:rowOff>19050</xdr:rowOff>
        </xdr:from>
        <xdr:to>
          <xdr:col>3</xdr:col>
          <xdr:colOff>923925</xdr:colOff>
          <xdr:row>74</xdr:row>
          <xdr:rowOff>228600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1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Current Account</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12</xdr:col>
      <xdr:colOff>161925</xdr:colOff>
      <xdr:row>2</xdr:row>
      <xdr:rowOff>28575</xdr:rowOff>
    </xdr:from>
    <xdr:to>
      <xdr:col>14</xdr:col>
      <xdr:colOff>47625</xdr:colOff>
      <xdr:row>4</xdr:row>
      <xdr:rowOff>0</xdr:rowOff>
    </xdr:to>
    <xdr:grpSp>
      <xdr:nvGrpSpPr>
        <xdr:cNvPr id="86389" name="Group 1">
          <a:hlinkClick xmlns:r="http://schemas.openxmlformats.org/officeDocument/2006/relationships" r:id="rId1" tooltip="Click for Next Attachment"/>
          <a:extLst>
            <a:ext uri="{FF2B5EF4-FFF2-40B4-BE49-F238E27FC236}">
              <a16:creationId xmlns:a16="http://schemas.microsoft.com/office/drawing/2014/main" id="{00000000-0008-0000-1700-000075510100}"/>
            </a:ext>
          </a:extLst>
        </xdr:cNvPr>
        <xdr:cNvGrpSpPr>
          <a:grpSpLocks/>
        </xdr:cNvGrpSpPr>
      </xdr:nvGrpSpPr>
      <xdr:grpSpPr bwMode="auto">
        <a:xfrm>
          <a:off x="7152447" y="434423"/>
          <a:ext cx="1111526" cy="940490"/>
          <a:chOff x="738" y="5"/>
          <a:chExt cx="116" cy="73"/>
        </a:xfrm>
      </xdr:grpSpPr>
      <xdr:sp macro="" textlink="">
        <xdr:nvSpPr>
          <xdr:cNvPr id="86390" name="AutoShape 2">
            <a:extLst>
              <a:ext uri="{FF2B5EF4-FFF2-40B4-BE49-F238E27FC236}">
                <a16:creationId xmlns:a16="http://schemas.microsoft.com/office/drawing/2014/main" id="{00000000-0008-0000-1700-0000765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7411" name="Text Box 3">
            <a:extLst>
              <a:ext uri="{FF2B5EF4-FFF2-40B4-BE49-F238E27FC236}">
                <a16:creationId xmlns:a16="http://schemas.microsoft.com/office/drawing/2014/main" id="{00000000-0008-0000-1700-0000034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533400</xdr:rowOff>
    </xdr:to>
    <xdr:grpSp>
      <xdr:nvGrpSpPr>
        <xdr:cNvPr id="87413" name="Group 1">
          <a:hlinkClick xmlns:r="http://schemas.openxmlformats.org/officeDocument/2006/relationships" r:id="rId1" tooltip="Click for Next Attachment"/>
          <a:extLst>
            <a:ext uri="{FF2B5EF4-FFF2-40B4-BE49-F238E27FC236}">
              <a16:creationId xmlns:a16="http://schemas.microsoft.com/office/drawing/2014/main" id="{00000000-0008-0000-1800-000075550100}"/>
            </a:ext>
          </a:extLst>
        </xdr:cNvPr>
        <xdr:cNvGrpSpPr>
          <a:grpSpLocks/>
        </xdr:cNvGrpSpPr>
      </xdr:nvGrpSpPr>
      <xdr:grpSpPr bwMode="auto">
        <a:xfrm>
          <a:off x="8324850" y="57150"/>
          <a:ext cx="1104900" cy="800100"/>
          <a:chOff x="738" y="5"/>
          <a:chExt cx="116" cy="73"/>
        </a:xfrm>
      </xdr:grpSpPr>
      <xdr:sp macro="" textlink="">
        <xdr:nvSpPr>
          <xdr:cNvPr id="87414" name="AutoShape 2">
            <a:extLst>
              <a:ext uri="{FF2B5EF4-FFF2-40B4-BE49-F238E27FC236}">
                <a16:creationId xmlns:a16="http://schemas.microsoft.com/office/drawing/2014/main" id="{00000000-0008-0000-1800-0000765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800-000004000000}"/>
              </a:ext>
            </a:extLst>
          </xdr:cNvPr>
          <xdr:cNvSpPr txBox="1">
            <a:spLocks noChangeArrowheads="1"/>
          </xdr:cNvSpPr>
        </xdr:nvSpPr>
        <xdr:spPr bwMode="auto">
          <a:xfrm>
            <a:off x="753" y="23"/>
            <a:ext cx="98" cy="42"/>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8437" name="Group 1">
          <a:hlinkClick xmlns:r="http://schemas.openxmlformats.org/officeDocument/2006/relationships" r:id="rId1" tooltip="Click for Next Attachment"/>
          <a:extLst>
            <a:ext uri="{FF2B5EF4-FFF2-40B4-BE49-F238E27FC236}">
              <a16:creationId xmlns:a16="http://schemas.microsoft.com/office/drawing/2014/main" id="{00000000-0008-0000-1900-000075590100}"/>
            </a:ext>
          </a:extLst>
        </xdr:cNvPr>
        <xdr:cNvGrpSpPr>
          <a:grpSpLocks/>
        </xdr:cNvGrpSpPr>
      </xdr:nvGrpSpPr>
      <xdr:grpSpPr bwMode="auto">
        <a:xfrm>
          <a:off x="7003073" y="47625"/>
          <a:ext cx="1101969" cy="671879"/>
          <a:chOff x="738" y="5"/>
          <a:chExt cx="116" cy="73"/>
        </a:xfrm>
      </xdr:grpSpPr>
      <xdr:sp macro="" textlink="">
        <xdr:nvSpPr>
          <xdr:cNvPr id="88438" name="AutoShape 2">
            <a:extLst>
              <a:ext uri="{FF2B5EF4-FFF2-40B4-BE49-F238E27FC236}">
                <a16:creationId xmlns:a16="http://schemas.microsoft.com/office/drawing/2014/main" id="{00000000-0008-0000-1900-0000765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0</xdr:colOff>
      <xdr:row>0</xdr:row>
      <xdr:rowOff>209550</xdr:rowOff>
    </xdr:from>
    <xdr:to>
      <xdr:col>17</xdr:col>
      <xdr:colOff>361950</xdr:colOff>
      <xdr:row>2</xdr:row>
      <xdr:rowOff>161925</xdr:rowOff>
    </xdr:to>
    <xdr:grpSp>
      <xdr:nvGrpSpPr>
        <xdr:cNvPr id="89461" name="Group 1">
          <a:hlinkClick xmlns:r="http://schemas.openxmlformats.org/officeDocument/2006/relationships" r:id="rId1" tooltip="Click for Next Attachment"/>
          <a:extLst>
            <a:ext uri="{FF2B5EF4-FFF2-40B4-BE49-F238E27FC236}">
              <a16:creationId xmlns:a16="http://schemas.microsoft.com/office/drawing/2014/main" id="{00000000-0008-0000-1A00-0000755D0100}"/>
            </a:ext>
          </a:extLst>
        </xdr:cNvPr>
        <xdr:cNvGrpSpPr>
          <a:grpSpLocks/>
        </xdr:cNvGrpSpPr>
      </xdr:nvGrpSpPr>
      <xdr:grpSpPr bwMode="auto">
        <a:xfrm>
          <a:off x="7219293" y="209550"/>
          <a:ext cx="972864" cy="694668"/>
          <a:chOff x="738" y="5"/>
          <a:chExt cx="116" cy="73"/>
        </a:xfrm>
      </xdr:grpSpPr>
      <xdr:sp macro="" textlink="">
        <xdr:nvSpPr>
          <xdr:cNvPr id="89462" name="AutoShape 2">
            <a:extLst>
              <a:ext uri="{FF2B5EF4-FFF2-40B4-BE49-F238E27FC236}">
                <a16:creationId xmlns:a16="http://schemas.microsoft.com/office/drawing/2014/main" id="{00000000-0008-0000-1A00-0000765D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2</xdr:row>
      <xdr:rowOff>333375</xdr:rowOff>
    </xdr:to>
    <xdr:grpSp>
      <xdr:nvGrpSpPr>
        <xdr:cNvPr id="90485" name="Group 1">
          <a:hlinkClick xmlns:r="http://schemas.openxmlformats.org/officeDocument/2006/relationships" r:id="rId1" tooltip="Click for Next Attachment"/>
          <a:extLst>
            <a:ext uri="{FF2B5EF4-FFF2-40B4-BE49-F238E27FC236}">
              <a16:creationId xmlns:a16="http://schemas.microsoft.com/office/drawing/2014/main" id="{00000000-0008-0000-1B00-000075610100}"/>
            </a:ext>
          </a:extLst>
        </xdr:cNvPr>
        <xdr:cNvGrpSpPr>
          <a:grpSpLocks/>
        </xdr:cNvGrpSpPr>
      </xdr:nvGrpSpPr>
      <xdr:grpSpPr bwMode="auto">
        <a:xfrm>
          <a:off x="8639175" y="57150"/>
          <a:ext cx="1104900" cy="685800"/>
          <a:chOff x="738" y="5"/>
          <a:chExt cx="116" cy="73"/>
        </a:xfrm>
      </xdr:grpSpPr>
      <xdr:sp macro="" textlink="">
        <xdr:nvSpPr>
          <xdr:cNvPr id="90486" name="AutoShape 2">
            <a:extLst>
              <a:ext uri="{FF2B5EF4-FFF2-40B4-BE49-F238E27FC236}">
                <a16:creationId xmlns:a16="http://schemas.microsoft.com/office/drawing/2014/main" id="{00000000-0008-0000-1B00-0000766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8435" name="Text Box 3">
            <a:hlinkClick xmlns:r="http://schemas.openxmlformats.org/officeDocument/2006/relationships" r:id="rId2"/>
            <a:extLst>
              <a:ext uri="{FF2B5EF4-FFF2-40B4-BE49-F238E27FC236}">
                <a16:creationId xmlns:a16="http://schemas.microsoft.com/office/drawing/2014/main" id="{00000000-0008-0000-1B00-0000034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228600</xdr:colOff>
      <xdr:row>0</xdr:row>
      <xdr:rowOff>57150</xdr:rowOff>
    </xdr:from>
    <xdr:to>
      <xdr:col>7</xdr:col>
      <xdr:colOff>581025</xdr:colOff>
      <xdr:row>3</xdr:row>
      <xdr:rowOff>85725</xdr:rowOff>
    </xdr:to>
    <xdr:grpSp>
      <xdr:nvGrpSpPr>
        <xdr:cNvPr id="92006" name="Group 14">
          <a:hlinkClick xmlns:r="http://schemas.openxmlformats.org/officeDocument/2006/relationships" r:id="rId1" tooltip="Back to Cover"/>
          <a:extLst>
            <a:ext uri="{FF2B5EF4-FFF2-40B4-BE49-F238E27FC236}">
              <a16:creationId xmlns:a16="http://schemas.microsoft.com/office/drawing/2014/main" id="{00000000-0008-0000-1C00-000066670100}"/>
            </a:ext>
          </a:extLst>
        </xdr:cNvPr>
        <xdr:cNvGrpSpPr>
          <a:grpSpLocks/>
        </xdr:cNvGrpSpPr>
      </xdr:nvGrpSpPr>
      <xdr:grpSpPr bwMode="auto">
        <a:xfrm>
          <a:off x="7705725" y="57150"/>
          <a:ext cx="1190625" cy="762000"/>
          <a:chOff x="711" y="6"/>
          <a:chExt cx="125" cy="73"/>
        </a:xfrm>
      </xdr:grpSpPr>
      <xdr:sp macro="" textlink="">
        <xdr:nvSpPr>
          <xdr:cNvPr id="92011" name="AutoShape 8">
            <a:extLst>
              <a:ext uri="{FF2B5EF4-FFF2-40B4-BE49-F238E27FC236}">
                <a16:creationId xmlns:a16="http://schemas.microsoft.com/office/drawing/2014/main" id="{00000000-0008-0000-1C00-00006B670100}"/>
              </a:ext>
            </a:extLst>
          </xdr:cNvPr>
          <xdr:cNvSpPr>
            <a:spLocks noChangeArrowheads="1"/>
          </xdr:cNvSpPr>
        </xdr:nvSpPr>
        <xdr:spPr bwMode="auto">
          <a:xfrm flipH="1">
            <a:off x="711" y="6"/>
            <a:ext cx="125"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56 w 21600"/>
              <a:gd name="T13" fmla="*/ 5326 h 21600"/>
              <a:gd name="T14" fmla="*/ 18835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9">
            <a:hlinkClick xmlns:r="http://schemas.openxmlformats.org/officeDocument/2006/relationships" r:id="rId1"/>
            <a:extLst>
              <a:ext uri="{FF2B5EF4-FFF2-40B4-BE49-F238E27FC236}">
                <a16:creationId xmlns:a16="http://schemas.microsoft.com/office/drawing/2014/main" id="{00000000-0008-0000-1C00-000004000000}"/>
              </a:ext>
            </a:extLst>
          </xdr:cNvPr>
          <xdr:cNvSpPr txBox="1">
            <a:spLocks noChangeArrowheads="1"/>
          </xdr:cNvSpPr>
        </xdr:nvSpPr>
        <xdr:spPr bwMode="auto">
          <a:xfrm>
            <a:off x="716" y="24"/>
            <a:ext cx="106"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Back to Cover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2437" name="Group 6">
          <a:hlinkClick xmlns:r="http://schemas.openxmlformats.org/officeDocument/2006/relationships" r:id="rId1" tooltip="Click for Sch-1"/>
          <a:extLst>
            <a:ext uri="{FF2B5EF4-FFF2-40B4-BE49-F238E27FC236}">
              <a16:creationId xmlns:a16="http://schemas.microsoft.com/office/drawing/2014/main" id="{00000000-0008-0000-0300-000085090000}"/>
            </a:ext>
          </a:extLst>
        </xdr:cNvPr>
        <xdr:cNvGrpSpPr>
          <a:grpSpLocks/>
        </xdr:cNvGrpSpPr>
      </xdr:nvGrpSpPr>
      <xdr:grpSpPr bwMode="auto">
        <a:xfrm>
          <a:off x="7487478" y="47625"/>
          <a:ext cx="0" cy="790161"/>
          <a:chOff x="804" y="5"/>
          <a:chExt cx="116" cy="73"/>
        </a:xfrm>
      </xdr:grpSpPr>
      <xdr:sp macro="" textlink="">
        <xdr:nvSpPr>
          <xdr:cNvPr id="2438" name="AutoShape 2">
            <a:extLst>
              <a:ext uri="{FF2B5EF4-FFF2-40B4-BE49-F238E27FC236}">
                <a16:creationId xmlns:a16="http://schemas.microsoft.com/office/drawing/2014/main" id="{00000000-0008-0000-0300-00008609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a:spLocks noChangeArrowheads="1"/>
          </xdr:cNvSpPr>
        </xdr:nvSpPr>
        <xdr:spPr bwMode="auto">
          <a:xfrm>
            <a:off x="7477125" y="381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Attach 3(JV)</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180975</xdr:colOff>
      <xdr:row>0</xdr:row>
      <xdr:rowOff>47625</xdr:rowOff>
    </xdr:from>
    <xdr:to>
      <xdr:col>6</xdr:col>
      <xdr:colOff>428625</xdr:colOff>
      <xdr:row>2</xdr:row>
      <xdr:rowOff>333375</xdr:rowOff>
    </xdr:to>
    <xdr:grpSp>
      <xdr:nvGrpSpPr>
        <xdr:cNvPr id="3445" name="Group 3">
          <a:hlinkClick xmlns:r="http://schemas.openxmlformats.org/officeDocument/2006/relationships" r:id="rId1" tooltip="Click for Next Attachment"/>
          <a:extLst>
            <a:ext uri="{FF2B5EF4-FFF2-40B4-BE49-F238E27FC236}">
              <a16:creationId xmlns:a16="http://schemas.microsoft.com/office/drawing/2014/main" id="{00000000-0008-0000-0400-0000750D0000}"/>
            </a:ext>
          </a:extLst>
        </xdr:cNvPr>
        <xdr:cNvGrpSpPr>
          <a:grpSpLocks/>
        </xdr:cNvGrpSpPr>
      </xdr:nvGrpSpPr>
      <xdr:grpSpPr bwMode="auto">
        <a:xfrm>
          <a:off x="7688407" y="47625"/>
          <a:ext cx="676275" cy="762000"/>
          <a:chOff x="738" y="5"/>
          <a:chExt cx="116" cy="73"/>
        </a:xfrm>
      </xdr:grpSpPr>
      <xdr:sp macro="" textlink="">
        <xdr:nvSpPr>
          <xdr:cNvPr id="3446" name="AutoShape 1">
            <a:extLst>
              <a:ext uri="{FF2B5EF4-FFF2-40B4-BE49-F238E27FC236}">
                <a16:creationId xmlns:a16="http://schemas.microsoft.com/office/drawing/2014/main" id="{00000000-0008-0000-0400-0000760D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098" name="Text Box 2">
            <a:extLst>
              <a:ext uri="{FF2B5EF4-FFF2-40B4-BE49-F238E27FC236}">
                <a16:creationId xmlns:a16="http://schemas.microsoft.com/office/drawing/2014/main" id="{00000000-0008-0000-0400-000002100000}"/>
              </a:ext>
            </a:extLst>
          </xdr:cNvPr>
          <xdr:cNvSpPr txBox="1">
            <a:spLocks noChangeArrowheads="1"/>
          </xdr:cNvSpPr>
        </xdr:nvSpPr>
        <xdr:spPr bwMode="auto">
          <a:xfrm>
            <a:off x="753" y="23"/>
            <a:ext cx="98" cy="3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200025</xdr:rowOff>
    </xdr:from>
    <xdr:to>
      <xdr:col>9</xdr:col>
      <xdr:colOff>0</xdr:colOff>
      <xdr:row>2</xdr:row>
      <xdr:rowOff>571500</xdr:rowOff>
    </xdr:to>
    <xdr:grpSp>
      <xdr:nvGrpSpPr>
        <xdr:cNvPr id="95489" name="Group 1">
          <a:hlinkClick xmlns:r="http://schemas.openxmlformats.org/officeDocument/2006/relationships" r:id="rId1" tooltip="Click for Next Attachment"/>
          <a:extLst>
            <a:ext uri="{FF2B5EF4-FFF2-40B4-BE49-F238E27FC236}">
              <a16:creationId xmlns:a16="http://schemas.microsoft.com/office/drawing/2014/main" id="{00000000-0008-0000-0500-000001750100}"/>
            </a:ext>
          </a:extLst>
        </xdr:cNvPr>
        <xdr:cNvGrpSpPr>
          <a:grpSpLocks/>
        </xdr:cNvGrpSpPr>
      </xdr:nvGrpSpPr>
      <xdr:grpSpPr bwMode="auto">
        <a:xfrm>
          <a:off x="11092962" y="200025"/>
          <a:ext cx="0" cy="877033"/>
          <a:chOff x="738" y="5"/>
          <a:chExt cx="116" cy="73"/>
        </a:xfrm>
      </xdr:grpSpPr>
      <xdr:sp macro="" textlink="">
        <xdr:nvSpPr>
          <xdr:cNvPr id="95494" name="AutoShape 2">
            <a:extLst>
              <a:ext uri="{FF2B5EF4-FFF2-40B4-BE49-F238E27FC236}">
                <a16:creationId xmlns:a16="http://schemas.microsoft.com/office/drawing/2014/main" id="{00000000-0008-0000-0500-0000067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0944225" y="2286923925"/>
            <a:ext cx="0" cy="0"/>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47625</xdr:colOff>
          <xdr:row>88</xdr:row>
          <xdr:rowOff>0</xdr:rowOff>
        </xdr:from>
        <xdr:to>
          <xdr:col>6</xdr:col>
          <xdr:colOff>895350</xdr:colOff>
          <xdr:row>88</xdr:row>
          <xdr:rowOff>0</xdr:rowOff>
        </xdr:to>
        <xdr:grpSp>
          <xdr:nvGrpSpPr>
            <xdr:cNvPr id="95490" name="Group 225">
              <a:extLst>
                <a:ext uri="{FF2B5EF4-FFF2-40B4-BE49-F238E27FC236}">
                  <a16:creationId xmlns:a16="http://schemas.microsoft.com/office/drawing/2014/main" id="{00000000-0008-0000-0500-000002750100}"/>
                </a:ext>
              </a:extLst>
            </xdr:cNvPr>
            <xdr:cNvGrpSpPr>
              <a:grpSpLocks/>
            </xdr:cNvGrpSpPr>
          </xdr:nvGrpSpPr>
          <xdr:grpSpPr bwMode="auto">
            <a:xfrm>
              <a:off x="5506183" y="32707385"/>
              <a:ext cx="2782032" cy="0"/>
              <a:chOff x="425" y="0"/>
              <a:chExt cx="8287856" cy="32707385"/>
            </a:xfrm>
          </xdr:grpSpPr>
          <xdr:sp macro="" textlink="">
            <xdr:nvSpPr>
              <xdr:cNvPr id="95253" name="Check Box 21" hidden="1">
                <a:extLst>
                  <a:ext uri="{63B3BB69-23CF-44E3-9099-C40C66FF867C}">
                    <a14:compatExt spid="_x0000_s95253"/>
                  </a:ext>
                  <a:ext uri="{FF2B5EF4-FFF2-40B4-BE49-F238E27FC236}">
                    <a16:creationId xmlns:a16="http://schemas.microsoft.com/office/drawing/2014/main" id="{00000000-0008-0000-0500-000015740100}"/>
                  </a:ext>
                </a:extLst>
              </xdr:cNvPr>
              <xdr:cNvSpPr/>
            </xdr:nvSpPr>
            <xdr:spPr bwMode="auto">
              <a:xfrm>
                <a:off x="8288144" y="32707385"/>
                <a:ext cx="66"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254" name="Check Box 22" hidden="1">
                <a:extLst>
                  <a:ext uri="{63B3BB69-23CF-44E3-9099-C40C66FF867C}">
                    <a14:compatExt spid="_x0000_s95254"/>
                  </a:ext>
                  <a:ext uri="{FF2B5EF4-FFF2-40B4-BE49-F238E27FC236}">
                    <a16:creationId xmlns:a16="http://schemas.microsoft.com/office/drawing/2014/main" id="{00000000-0008-0000-0500-000016740100}"/>
                  </a:ext>
                </a:extLst>
              </xdr:cNvPr>
              <xdr:cNvSpPr/>
            </xdr:nvSpPr>
            <xdr:spPr bwMode="auto">
              <a:xfrm>
                <a:off x="8288137" y="32707385"/>
                <a:ext cx="92"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255" name="Check Box 23" hidden="1">
                <a:extLst>
                  <a:ext uri="{63B3BB69-23CF-44E3-9099-C40C66FF867C}">
                    <a14:compatExt spid="_x0000_s95255"/>
                  </a:ext>
                  <a:ext uri="{FF2B5EF4-FFF2-40B4-BE49-F238E27FC236}">
                    <a16:creationId xmlns:a16="http://schemas.microsoft.com/office/drawing/2014/main" id="{00000000-0008-0000-0500-000017740100}"/>
                  </a:ext>
                </a:extLst>
              </xdr:cNvPr>
              <xdr:cNvSpPr/>
            </xdr:nvSpPr>
            <xdr:spPr bwMode="auto">
              <a:xfrm>
                <a:off x="8288137" y="32707385"/>
                <a:ext cx="8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256" name="Check Box 24" hidden="1">
                <a:extLst>
                  <a:ext uri="{63B3BB69-23CF-44E3-9099-C40C66FF867C}">
                    <a14:compatExt spid="_x0000_s95256"/>
                  </a:ext>
                  <a:ext uri="{FF2B5EF4-FFF2-40B4-BE49-F238E27FC236}">
                    <a16:creationId xmlns:a16="http://schemas.microsoft.com/office/drawing/2014/main" id="{00000000-0008-0000-0500-000018740100}"/>
                  </a:ext>
                </a:extLst>
              </xdr:cNvPr>
              <xdr:cNvSpPr/>
            </xdr:nvSpPr>
            <xdr:spPr bwMode="auto">
              <a:xfrm>
                <a:off x="8288134" y="32707385"/>
                <a:ext cx="98"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95257" name="Check Box 25" hidden="1">
                <a:extLst>
                  <a:ext uri="{63B3BB69-23CF-44E3-9099-C40C66FF867C}">
                    <a14:compatExt spid="_x0000_s95257"/>
                  </a:ext>
                  <a:ext uri="{FF2B5EF4-FFF2-40B4-BE49-F238E27FC236}">
                    <a16:creationId xmlns:a16="http://schemas.microsoft.com/office/drawing/2014/main" id="{00000000-0008-0000-0500-000019740100}"/>
                  </a:ext>
                </a:extLst>
              </xdr:cNvPr>
              <xdr:cNvSpPr/>
            </xdr:nvSpPr>
            <xdr:spPr bwMode="auto">
              <a:xfrm>
                <a:off x="8288084" y="32707385"/>
                <a:ext cx="1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95258" name="Check Box 26" hidden="1">
                <a:extLst>
                  <a:ext uri="{63B3BB69-23CF-44E3-9099-C40C66FF867C}">
                    <a14:compatExt spid="_x0000_s95258"/>
                  </a:ext>
                  <a:ext uri="{FF2B5EF4-FFF2-40B4-BE49-F238E27FC236}">
                    <a16:creationId xmlns:a16="http://schemas.microsoft.com/office/drawing/2014/main" id="{00000000-0008-0000-0500-00001A740100}"/>
                  </a:ext>
                </a:extLst>
              </xdr:cNvPr>
              <xdr:cNvSpPr/>
            </xdr:nvSpPr>
            <xdr:spPr bwMode="auto">
              <a:xfrm>
                <a:off x="425" y="0"/>
                <a:ext cx="16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88</xdr:row>
          <xdr:rowOff>0</xdr:rowOff>
        </xdr:from>
        <xdr:to>
          <xdr:col>9</xdr:col>
          <xdr:colOff>0</xdr:colOff>
          <xdr:row>88</xdr:row>
          <xdr:rowOff>0</xdr:rowOff>
        </xdr:to>
        <xdr:grpSp>
          <xdr:nvGrpSpPr>
            <xdr:cNvPr id="95491" name="Group 232">
              <a:extLst>
                <a:ext uri="{FF2B5EF4-FFF2-40B4-BE49-F238E27FC236}">
                  <a16:creationId xmlns:a16="http://schemas.microsoft.com/office/drawing/2014/main" id="{00000000-0008-0000-0500-000003750100}"/>
                </a:ext>
              </a:extLst>
            </xdr:cNvPr>
            <xdr:cNvGrpSpPr>
              <a:grpSpLocks/>
            </xdr:cNvGrpSpPr>
          </xdr:nvGrpSpPr>
          <xdr:grpSpPr bwMode="auto">
            <a:xfrm>
              <a:off x="8539529" y="32707385"/>
              <a:ext cx="2553433" cy="0"/>
              <a:chOff x="430" y="0"/>
              <a:chExt cx="11092609" cy="32707385"/>
            </a:xfrm>
          </xdr:grpSpPr>
          <xdr:sp macro="" textlink="">
            <xdr:nvSpPr>
              <xdr:cNvPr id="95259" name="Check Box 27" hidden="1">
                <a:extLst>
                  <a:ext uri="{63B3BB69-23CF-44E3-9099-C40C66FF867C}">
                    <a14:compatExt spid="_x0000_s95259"/>
                  </a:ext>
                  <a:ext uri="{FF2B5EF4-FFF2-40B4-BE49-F238E27FC236}">
                    <a16:creationId xmlns:a16="http://schemas.microsoft.com/office/drawing/2014/main" id="{00000000-0008-0000-0500-00001B740100}"/>
                  </a:ext>
                </a:extLst>
              </xdr:cNvPr>
              <xdr:cNvSpPr/>
            </xdr:nvSpPr>
            <xdr:spPr bwMode="auto">
              <a:xfrm>
                <a:off x="11092904" y="32707385"/>
                <a:ext cx="7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260" name="Check Box 28" hidden="1">
                <a:extLst>
                  <a:ext uri="{63B3BB69-23CF-44E3-9099-C40C66FF867C}">
                    <a14:compatExt spid="_x0000_s95260"/>
                  </a:ext>
                  <a:ext uri="{FF2B5EF4-FFF2-40B4-BE49-F238E27FC236}">
                    <a16:creationId xmlns:a16="http://schemas.microsoft.com/office/drawing/2014/main" id="{00000000-0008-0000-0500-00001C740100}"/>
                  </a:ext>
                </a:extLst>
              </xdr:cNvPr>
              <xdr:cNvSpPr/>
            </xdr:nvSpPr>
            <xdr:spPr bwMode="auto">
              <a:xfrm>
                <a:off x="11092894" y="32707385"/>
                <a:ext cx="9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261" name="Check Box 29" hidden="1">
                <a:extLst>
                  <a:ext uri="{63B3BB69-23CF-44E3-9099-C40C66FF867C}">
                    <a14:compatExt spid="_x0000_s95261"/>
                  </a:ext>
                  <a:ext uri="{FF2B5EF4-FFF2-40B4-BE49-F238E27FC236}">
                    <a16:creationId xmlns:a16="http://schemas.microsoft.com/office/drawing/2014/main" id="{00000000-0008-0000-0500-00001D740100}"/>
                  </a:ext>
                </a:extLst>
              </xdr:cNvPr>
              <xdr:cNvSpPr/>
            </xdr:nvSpPr>
            <xdr:spPr bwMode="auto">
              <a:xfrm>
                <a:off x="11092897" y="32707385"/>
                <a:ext cx="8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262" name="Check Box 30" hidden="1">
                <a:extLst>
                  <a:ext uri="{63B3BB69-23CF-44E3-9099-C40C66FF867C}">
                    <a14:compatExt spid="_x0000_s95262"/>
                  </a:ext>
                  <a:ext uri="{FF2B5EF4-FFF2-40B4-BE49-F238E27FC236}">
                    <a16:creationId xmlns:a16="http://schemas.microsoft.com/office/drawing/2014/main" id="{00000000-0008-0000-0500-00001E740100}"/>
                  </a:ext>
                </a:extLst>
              </xdr:cNvPr>
              <xdr:cNvSpPr/>
            </xdr:nvSpPr>
            <xdr:spPr bwMode="auto">
              <a:xfrm>
                <a:off x="11092890" y="32707385"/>
                <a:ext cx="10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95263" name="Check Box 31" hidden="1">
                <a:extLst>
                  <a:ext uri="{63B3BB69-23CF-44E3-9099-C40C66FF867C}">
                    <a14:compatExt spid="_x0000_s95263"/>
                  </a:ext>
                  <a:ext uri="{FF2B5EF4-FFF2-40B4-BE49-F238E27FC236}">
                    <a16:creationId xmlns:a16="http://schemas.microsoft.com/office/drawing/2014/main" id="{00000000-0008-0000-0500-00001F740100}"/>
                  </a:ext>
                </a:extLst>
              </xdr:cNvPr>
              <xdr:cNvSpPr/>
            </xdr:nvSpPr>
            <xdr:spPr bwMode="auto">
              <a:xfrm>
                <a:off x="11092839" y="32707385"/>
                <a:ext cx="20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95264" name="Check Box 32" hidden="1">
                <a:extLst>
                  <a:ext uri="{63B3BB69-23CF-44E3-9099-C40C66FF867C}">
                    <a14:compatExt spid="_x0000_s95264"/>
                  </a:ext>
                  <a:ext uri="{FF2B5EF4-FFF2-40B4-BE49-F238E27FC236}">
                    <a16:creationId xmlns:a16="http://schemas.microsoft.com/office/drawing/2014/main" id="{00000000-0008-0000-0500-000020740100}"/>
                  </a:ext>
                </a:extLst>
              </xdr:cNvPr>
              <xdr:cNvSpPr/>
            </xdr:nvSpPr>
            <xdr:spPr bwMode="auto">
              <a:xfrm>
                <a:off x="430" y="0"/>
                <a:ext cx="165"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60614</xdr:colOff>
          <xdr:row>94</xdr:row>
          <xdr:rowOff>34637</xdr:rowOff>
        </xdr:from>
        <xdr:to>
          <xdr:col>5</xdr:col>
          <xdr:colOff>1679864</xdr:colOff>
          <xdr:row>95</xdr:row>
          <xdr:rowOff>414046</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19172" y="35482291"/>
              <a:ext cx="1619250" cy="701793"/>
              <a:chOff x="5519172" y="35863261"/>
              <a:chExt cx="1619250" cy="694411"/>
            </a:xfrm>
          </xdr:grpSpPr>
          <xdr:sp macro="" textlink="">
            <xdr:nvSpPr>
              <xdr:cNvPr id="95407" name="Check Box 175" hidden="1">
                <a:extLst>
                  <a:ext uri="{63B3BB69-23CF-44E3-9099-C40C66FF867C}">
                    <a14:compatExt spid="_x0000_s95407"/>
                  </a:ext>
                  <a:ext uri="{FF2B5EF4-FFF2-40B4-BE49-F238E27FC236}">
                    <a16:creationId xmlns:a16="http://schemas.microsoft.com/office/drawing/2014/main" id="{00000000-0008-0000-0500-0000AF740100}"/>
                  </a:ext>
                </a:extLst>
              </xdr:cNvPr>
              <xdr:cNvSpPr/>
            </xdr:nvSpPr>
            <xdr:spPr bwMode="auto">
              <a:xfrm>
                <a:off x="5527462" y="35863261"/>
                <a:ext cx="452418"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08" name="Check Box 176" hidden="1">
                <a:extLst>
                  <a:ext uri="{63B3BB69-23CF-44E3-9099-C40C66FF867C}">
                    <a14:compatExt spid="_x0000_s95408"/>
                  </a:ext>
                  <a:ext uri="{FF2B5EF4-FFF2-40B4-BE49-F238E27FC236}">
                    <a16:creationId xmlns:a16="http://schemas.microsoft.com/office/drawing/2014/main" id="{00000000-0008-0000-0500-0000B0740100}"/>
                  </a:ext>
                </a:extLst>
              </xdr:cNvPr>
              <xdr:cNvSpPr/>
            </xdr:nvSpPr>
            <xdr:spPr bwMode="auto">
              <a:xfrm>
                <a:off x="6147104" y="35863313"/>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09" name="Check Box 177" hidden="1">
                <a:extLst>
                  <a:ext uri="{63B3BB69-23CF-44E3-9099-C40C66FF867C}">
                    <a14:compatExt spid="_x0000_s95409"/>
                  </a:ext>
                  <a:ext uri="{FF2B5EF4-FFF2-40B4-BE49-F238E27FC236}">
                    <a16:creationId xmlns:a16="http://schemas.microsoft.com/office/drawing/2014/main" id="{00000000-0008-0000-0500-0000B1740100}"/>
                  </a:ext>
                </a:extLst>
              </xdr:cNvPr>
              <xdr:cNvSpPr/>
            </xdr:nvSpPr>
            <xdr:spPr bwMode="auto">
              <a:xfrm>
                <a:off x="5519172" y="36213201"/>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11" name="Check Box 179" hidden="1">
                <a:extLst>
                  <a:ext uri="{63B3BB69-23CF-44E3-9099-C40C66FF867C}">
                    <a14:compatExt spid="_x0000_s95411"/>
                  </a:ext>
                  <a:ext uri="{FF2B5EF4-FFF2-40B4-BE49-F238E27FC236}">
                    <a16:creationId xmlns:a16="http://schemas.microsoft.com/office/drawing/2014/main" id="{00000000-0008-0000-0500-0000B3740100}"/>
                  </a:ext>
                </a:extLst>
              </xdr:cNvPr>
              <xdr:cNvSpPr/>
            </xdr:nvSpPr>
            <xdr:spPr bwMode="auto">
              <a:xfrm>
                <a:off x="6154750" y="36219012"/>
                <a:ext cx="983672" cy="33866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121227</xdr:colOff>
          <xdr:row>94</xdr:row>
          <xdr:rowOff>17319</xdr:rowOff>
        </xdr:from>
        <xdr:to>
          <xdr:col>7</xdr:col>
          <xdr:colOff>545524</xdr:colOff>
          <xdr:row>95</xdr:row>
          <xdr:rowOff>410161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7514092" y="35464973"/>
              <a:ext cx="1523336" cy="715226"/>
              <a:chOff x="7272289" y="35845924"/>
              <a:chExt cx="1523257" cy="707933"/>
            </a:xfrm>
          </xdr:grpSpPr>
          <xdr:sp macro="" textlink="">
            <xdr:nvSpPr>
              <xdr:cNvPr id="95412" name="Check Box 180" hidden="1">
                <a:extLst>
                  <a:ext uri="{63B3BB69-23CF-44E3-9099-C40C66FF867C}">
                    <a14:compatExt spid="_x0000_s95412"/>
                  </a:ext>
                  <a:ext uri="{FF2B5EF4-FFF2-40B4-BE49-F238E27FC236}">
                    <a16:creationId xmlns:a16="http://schemas.microsoft.com/office/drawing/2014/main" id="{00000000-0008-0000-0500-0000B4740100}"/>
                  </a:ext>
                </a:extLst>
              </xdr:cNvPr>
              <xdr:cNvSpPr/>
            </xdr:nvSpPr>
            <xdr:spPr bwMode="auto">
              <a:xfrm>
                <a:off x="7280107" y="35845924"/>
                <a:ext cx="425619" cy="34054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13" name="Check Box 181" hidden="1">
                <a:extLst>
                  <a:ext uri="{63B3BB69-23CF-44E3-9099-C40C66FF867C}">
                    <a14:compatExt spid="_x0000_s95413"/>
                  </a:ext>
                  <a:ext uri="{FF2B5EF4-FFF2-40B4-BE49-F238E27FC236}">
                    <a16:creationId xmlns:a16="http://schemas.microsoft.com/office/drawing/2014/main" id="{00000000-0008-0000-0500-0000B5740100}"/>
                  </a:ext>
                </a:extLst>
              </xdr:cNvPr>
              <xdr:cNvSpPr/>
            </xdr:nvSpPr>
            <xdr:spPr bwMode="auto">
              <a:xfrm>
                <a:off x="7863043" y="35845973"/>
                <a:ext cx="59328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14" name="Check Box 182" hidden="1">
                <a:extLst>
                  <a:ext uri="{63B3BB69-23CF-44E3-9099-C40C66FF867C}">
                    <a14:compatExt spid="_x0000_s95414"/>
                  </a:ext>
                  <a:ext uri="{FF2B5EF4-FFF2-40B4-BE49-F238E27FC236}">
                    <a16:creationId xmlns:a16="http://schemas.microsoft.com/office/drawing/2014/main" id="{00000000-0008-0000-0500-0000B6740100}"/>
                  </a:ext>
                </a:extLst>
              </xdr:cNvPr>
              <xdr:cNvSpPr/>
            </xdr:nvSpPr>
            <xdr:spPr bwMode="auto">
              <a:xfrm>
                <a:off x="7272289" y="36202651"/>
                <a:ext cx="535247"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16" name="Check Box 184" hidden="1">
                <a:extLst>
                  <a:ext uri="{63B3BB69-23CF-44E3-9099-C40C66FF867C}">
                    <a14:compatExt spid="_x0000_s95416"/>
                  </a:ext>
                  <a:ext uri="{FF2B5EF4-FFF2-40B4-BE49-F238E27FC236}">
                    <a16:creationId xmlns:a16="http://schemas.microsoft.com/office/drawing/2014/main" id="{00000000-0008-0000-0500-0000B8740100}"/>
                  </a:ext>
                </a:extLst>
              </xdr:cNvPr>
              <xdr:cNvSpPr/>
            </xdr:nvSpPr>
            <xdr:spPr bwMode="auto">
              <a:xfrm>
                <a:off x="7870143" y="36208648"/>
                <a:ext cx="925403" cy="34520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60613</xdr:colOff>
          <xdr:row>94</xdr:row>
          <xdr:rowOff>8659</xdr:rowOff>
        </xdr:from>
        <xdr:to>
          <xdr:col>8</xdr:col>
          <xdr:colOff>1584615</xdr:colOff>
          <xdr:row>95</xdr:row>
          <xdr:rowOff>401501</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9439075" y="35456313"/>
              <a:ext cx="1524002" cy="715226"/>
              <a:chOff x="9197286" y="35837264"/>
              <a:chExt cx="1524002" cy="707933"/>
            </a:xfrm>
          </xdr:grpSpPr>
          <xdr:sp macro="" textlink="">
            <xdr:nvSpPr>
              <xdr:cNvPr id="95417" name="Check Box 185" hidden="1">
                <a:extLst>
                  <a:ext uri="{63B3BB69-23CF-44E3-9099-C40C66FF867C}">
                    <a14:compatExt spid="_x0000_s95417"/>
                  </a:ext>
                  <a:ext uri="{FF2B5EF4-FFF2-40B4-BE49-F238E27FC236}">
                    <a16:creationId xmlns:a16="http://schemas.microsoft.com/office/drawing/2014/main" id="{00000000-0008-0000-0500-0000B9740100}"/>
                  </a:ext>
                </a:extLst>
              </xdr:cNvPr>
              <xdr:cNvSpPr/>
            </xdr:nvSpPr>
            <xdr:spPr bwMode="auto">
              <a:xfrm>
                <a:off x="9205092" y="35837264"/>
                <a:ext cx="425805" cy="34054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18" name="Check Box 186" hidden="1">
                <a:extLst>
                  <a:ext uri="{63B3BB69-23CF-44E3-9099-C40C66FF867C}">
                    <a14:compatExt spid="_x0000_s95418"/>
                  </a:ext>
                  <a:ext uri="{FF2B5EF4-FFF2-40B4-BE49-F238E27FC236}">
                    <a16:creationId xmlns:a16="http://schemas.microsoft.com/office/drawing/2014/main" id="{00000000-0008-0000-0500-0000BA740100}"/>
                  </a:ext>
                </a:extLst>
              </xdr:cNvPr>
              <xdr:cNvSpPr/>
            </xdr:nvSpPr>
            <xdr:spPr bwMode="auto">
              <a:xfrm>
                <a:off x="9788284" y="35837313"/>
                <a:ext cx="59354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19" name="Check Box 187" hidden="1">
                <a:extLst>
                  <a:ext uri="{63B3BB69-23CF-44E3-9099-C40C66FF867C}">
                    <a14:compatExt spid="_x0000_s95419"/>
                  </a:ext>
                  <a:ext uri="{FF2B5EF4-FFF2-40B4-BE49-F238E27FC236}">
                    <a16:creationId xmlns:a16="http://schemas.microsoft.com/office/drawing/2014/main" id="{00000000-0008-0000-0500-0000BB740100}"/>
                  </a:ext>
                </a:extLst>
              </xdr:cNvPr>
              <xdr:cNvSpPr/>
            </xdr:nvSpPr>
            <xdr:spPr bwMode="auto">
              <a:xfrm>
                <a:off x="9197286" y="36193991"/>
                <a:ext cx="535482"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21" name="Check Box 189" hidden="1">
                <a:extLst>
                  <a:ext uri="{63B3BB69-23CF-44E3-9099-C40C66FF867C}">
                    <a14:compatExt spid="_x0000_s95421"/>
                  </a:ext>
                  <a:ext uri="{FF2B5EF4-FFF2-40B4-BE49-F238E27FC236}">
                    <a16:creationId xmlns:a16="http://schemas.microsoft.com/office/drawing/2014/main" id="{00000000-0008-0000-0500-0000BD740100}"/>
                  </a:ext>
                </a:extLst>
              </xdr:cNvPr>
              <xdr:cNvSpPr/>
            </xdr:nvSpPr>
            <xdr:spPr bwMode="auto">
              <a:xfrm>
                <a:off x="9795480" y="36199988"/>
                <a:ext cx="925808" cy="34520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131884</xdr:colOff>
          <xdr:row>120</xdr:row>
          <xdr:rowOff>117231</xdr:rowOff>
        </xdr:from>
        <xdr:to>
          <xdr:col>5</xdr:col>
          <xdr:colOff>1751134</xdr:colOff>
          <xdr:row>121</xdr:row>
          <xdr:rowOff>438025</xdr:rowOff>
        </xdr:to>
        <xdr:grpSp>
          <xdr:nvGrpSpPr>
            <xdr:cNvPr id="58" name="Group 57">
              <a:extLst>
                <a:ext uri="{FF2B5EF4-FFF2-40B4-BE49-F238E27FC236}">
                  <a16:creationId xmlns:a16="http://schemas.microsoft.com/office/drawing/2014/main" id="{00000000-0008-0000-0500-00003A000000}"/>
                </a:ext>
              </a:extLst>
            </xdr:cNvPr>
            <xdr:cNvGrpSpPr/>
          </xdr:nvGrpSpPr>
          <xdr:grpSpPr>
            <a:xfrm>
              <a:off x="5590442" y="46826366"/>
              <a:ext cx="1619250" cy="561117"/>
              <a:chOff x="5519172" y="35863553"/>
              <a:chExt cx="1619250" cy="694049"/>
            </a:xfrm>
          </xdr:grpSpPr>
          <xdr:sp macro="" textlink="">
            <xdr:nvSpPr>
              <xdr:cNvPr id="95424" name="Check Box 192" hidden="1">
                <a:extLst>
                  <a:ext uri="{63B3BB69-23CF-44E3-9099-C40C66FF867C}">
                    <a14:compatExt spid="_x0000_s95424"/>
                  </a:ext>
                  <a:ext uri="{FF2B5EF4-FFF2-40B4-BE49-F238E27FC236}">
                    <a16:creationId xmlns:a16="http://schemas.microsoft.com/office/drawing/2014/main" id="{00000000-0008-0000-0500-0000C0740100}"/>
                  </a:ext>
                </a:extLst>
              </xdr:cNvPr>
              <xdr:cNvSpPr/>
            </xdr:nvSpPr>
            <xdr:spPr bwMode="auto">
              <a:xfrm>
                <a:off x="5527462" y="35863553"/>
                <a:ext cx="452418"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25" name="Check Box 193" hidden="1">
                <a:extLst>
                  <a:ext uri="{63B3BB69-23CF-44E3-9099-C40C66FF867C}">
                    <a14:compatExt spid="_x0000_s95425"/>
                  </a:ext>
                  <a:ext uri="{FF2B5EF4-FFF2-40B4-BE49-F238E27FC236}">
                    <a16:creationId xmlns:a16="http://schemas.microsoft.com/office/drawing/2014/main" id="{00000000-0008-0000-0500-0000C1740100}"/>
                  </a:ext>
                </a:extLst>
              </xdr:cNvPr>
              <xdr:cNvSpPr/>
            </xdr:nvSpPr>
            <xdr:spPr bwMode="auto">
              <a:xfrm>
                <a:off x="6147104" y="35863591"/>
                <a:ext cx="630643" cy="33411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26" name="Check Box 194" hidden="1">
                <a:extLst>
                  <a:ext uri="{63B3BB69-23CF-44E3-9099-C40C66FF867C}">
                    <a14:compatExt spid="_x0000_s95426"/>
                  </a:ext>
                  <a:ext uri="{FF2B5EF4-FFF2-40B4-BE49-F238E27FC236}">
                    <a16:creationId xmlns:a16="http://schemas.microsoft.com/office/drawing/2014/main" id="{00000000-0008-0000-0500-0000C2740100}"/>
                  </a:ext>
                </a:extLst>
              </xdr:cNvPr>
              <xdr:cNvSpPr/>
            </xdr:nvSpPr>
            <xdr:spPr bwMode="auto">
              <a:xfrm>
                <a:off x="5519172" y="36213198"/>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27" name="Check Box 195" hidden="1">
                <a:extLst>
                  <a:ext uri="{63B3BB69-23CF-44E3-9099-C40C66FF867C}">
                    <a14:compatExt spid="_x0000_s95427"/>
                  </a:ext>
                  <a:ext uri="{FF2B5EF4-FFF2-40B4-BE49-F238E27FC236}">
                    <a16:creationId xmlns:a16="http://schemas.microsoft.com/office/drawing/2014/main" id="{00000000-0008-0000-0500-0000C3740100}"/>
                  </a:ext>
                </a:extLst>
              </xdr:cNvPr>
              <xdr:cNvSpPr/>
            </xdr:nvSpPr>
            <xdr:spPr bwMode="auto">
              <a:xfrm>
                <a:off x="6154750" y="36218941"/>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120</xdr:row>
          <xdr:rowOff>168519</xdr:rowOff>
        </xdr:from>
        <xdr:to>
          <xdr:col>7</xdr:col>
          <xdr:colOff>710711</xdr:colOff>
          <xdr:row>121</xdr:row>
          <xdr:rowOff>489313</xdr:rowOff>
        </xdr:to>
        <xdr:grpSp>
          <xdr:nvGrpSpPr>
            <xdr:cNvPr id="63" name="Group 62">
              <a:extLst>
                <a:ext uri="{FF2B5EF4-FFF2-40B4-BE49-F238E27FC236}">
                  <a16:creationId xmlns:a16="http://schemas.microsoft.com/office/drawing/2014/main" id="{00000000-0008-0000-0500-00003F000000}"/>
                </a:ext>
              </a:extLst>
            </xdr:cNvPr>
            <xdr:cNvGrpSpPr/>
          </xdr:nvGrpSpPr>
          <xdr:grpSpPr>
            <a:xfrm>
              <a:off x="7583365" y="46877654"/>
              <a:ext cx="1619250" cy="513492"/>
              <a:chOff x="5519172" y="35863286"/>
              <a:chExt cx="1619250" cy="694657"/>
            </a:xfrm>
          </xdr:grpSpPr>
          <xdr:sp macro="" textlink="">
            <xdr:nvSpPr>
              <xdr:cNvPr id="95428" name="Check Box 196" hidden="1">
                <a:extLst>
                  <a:ext uri="{63B3BB69-23CF-44E3-9099-C40C66FF867C}">
                    <a14:compatExt spid="_x0000_s95428"/>
                  </a:ext>
                  <a:ext uri="{FF2B5EF4-FFF2-40B4-BE49-F238E27FC236}">
                    <a16:creationId xmlns:a16="http://schemas.microsoft.com/office/drawing/2014/main" id="{00000000-0008-0000-0500-0000C4740100}"/>
                  </a:ext>
                </a:extLst>
              </xdr:cNvPr>
              <xdr:cNvSpPr/>
            </xdr:nvSpPr>
            <xdr:spPr bwMode="auto">
              <a:xfrm>
                <a:off x="5527462" y="35863309"/>
                <a:ext cx="452418"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29" name="Check Box 197" hidden="1">
                <a:extLst>
                  <a:ext uri="{63B3BB69-23CF-44E3-9099-C40C66FF867C}">
                    <a14:compatExt spid="_x0000_s95429"/>
                  </a:ext>
                  <a:ext uri="{FF2B5EF4-FFF2-40B4-BE49-F238E27FC236}">
                    <a16:creationId xmlns:a16="http://schemas.microsoft.com/office/drawing/2014/main" id="{00000000-0008-0000-0500-0000C5740100}"/>
                  </a:ext>
                </a:extLst>
              </xdr:cNvPr>
              <xdr:cNvSpPr/>
            </xdr:nvSpPr>
            <xdr:spPr bwMode="auto">
              <a:xfrm>
                <a:off x="6147104" y="35863286"/>
                <a:ext cx="630643"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30" name="Check Box 198" hidden="1">
                <a:extLst>
                  <a:ext uri="{63B3BB69-23CF-44E3-9099-C40C66FF867C}">
                    <a14:compatExt spid="_x0000_s95430"/>
                  </a:ext>
                  <a:ext uri="{FF2B5EF4-FFF2-40B4-BE49-F238E27FC236}">
                    <a16:creationId xmlns:a16="http://schemas.microsoft.com/office/drawing/2014/main" id="{00000000-0008-0000-0500-0000C6740100}"/>
                  </a:ext>
                </a:extLst>
              </xdr:cNvPr>
              <xdr:cNvSpPr/>
            </xdr:nvSpPr>
            <xdr:spPr bwMode="auto">
              <a:xfrm>
                <a:off x="5519172" y="36213200"/>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31" name="Check Box 199" hidden="1">
                <a:extLst>
                  <a:ext uri="{63B3BB69-23CF-44E3-9099-C40C66FF867C}">
                    <a14:compatExt spid="_x0000_s95431"/>
                  </a:ext>
                  <a:ext uri="{FF2B5EF4-FFF2-40B4-BE49-F238E27FC236}">
                    <a16:creationId xmlns:a16="http://schemas.microsoft.com/office/drawing/2014/main" id="{00000000-0008-0000-0500-0000C7740100}"/>
                  </a:ext>
                </a:extLst>
              </xdr:cNvPr>
              <xdr:cNvSpPr/>
            </xdr:nvSpPr>
            <xdr:spPr bwMode="auto">
              <a:xfrm>
                <a:off x="6154750" y="36219284"/>
                <a:ext cx="983672" cy="33865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87924</xdr:colOff>
          <xdr:row>120</xdr:row>
          <xdr:rowOff>183174</xdr:rowOff>
        </xdr:from>
        <xdr:to>
          <xdr:col>8</xdr:col>
          <xdr:colOff>1707174</xdr:colOff>
          <xdr:row>121</xdr:row>
          <xdr:rowOff>503968</xdr:rowOff>
        </xdr:to>
        <xdr:grpSp>
          <xdr:nvGrpSpPr>
            <xdr:cNvPr id="68" name="Group 67">
              <a:extLst>
                <a:ext uri="{FF2B5EF4-FFF2-40B4-BE49-F238E27FC236}">
                  <a16:creationId xmlns:a16="http://schemas.microsoft.com/office/drawing/2014/main" id="{00000000-0008-0000-0500-000044000000}"/>
                </a:ext>
              </a:extLst>
            </xdr:cNvPr>
            <xdr:cNvGrpSpPr/>
          </xdr:nvGrpSpPr>
          <xdr:grpSpPr>
            <a:xfrm>
              <a:off x="9466386" y="46892309"/>
              <a:ext cx="1619250" cy="494442"/>
              <a:chOff x="5519172" y="35863155"/>
              <a:chExt cx="1619250" cy="694795"/>
            </a:xfrm>
          </xdr:grpSpPr>
          <xdr:sp macro="" textlink="">
            <xdr:nvSpPr>
              <xdr:cNvPr id="95432" name="Check Box 200" hidden="1">
                <a:extLst>
                  <a:ext uri="{63B3BB69-23CF-44E3-9099-C40C66FF867C}">
                    <a14:compatExt spid="_x0000_s95432"/>
                  </a:ext>
                  <a:ext uri="{FF2B5EF4-FFF2-40B4-BE49-F238E27FC236}">
                    <a16:creationId xmlns:a16="http://schemas.microsoft.com/office/drawing/2014/main" id="{00000000-0008-0000-0500-0000C8740100}"/>
                  </a:ext>
                </a:extLst>
              </xdr:cNvPr>
              <xdr:cNvSpPr/>
            </xdr:nvSpPr>
            <xdr:spPr bwMode="auto">
              <a:xfrm>
                <a:off x="5527462" y="35863155"/>
                <a:ext cx="452418" cy="33410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33" name="Check Box 201" hidden="1">
                <a:extLst>
                  <a:ext uri="{63B3BB69-23CF-44E3-9099-C40C66FF867C}">
                    <a14:compatExt spid="_x0000_s95433"/>
                  </a:ext>
                  <a:ext uri="{FF2B5EF4-FFF2-40B4-BE49-F238E27FC236}">
                    <a16:creationId xmlns:a16="http://schemas.microsoft.com/office/drawing/2014/main" id="{00000000-0008-0000-0500-0000C9740100}"/>
                  </a:ext>
                </a:extLst>
              </xdr:cNvPr>
              <xdr:cNvSpPr/>
            </xdr:nvSpPr>
            <xdr:spPr bwMode="auto">
              <a:xfrm>
                <a:off x="6147104" y="35863291"/>
                <a:ext cx="630643" cy="33409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34" name="Check Box 202" hidden="1">
                <a:extLst>
                  <a:ext uri="{63B3BB69-23CF-44E3-9099-C40C66FF867C}">
                    <a14:compatExt spid="_x0000_s95434"/>
                  </a:ext>
                  <a:ext uri="{FF2B5EF4-FFF2-40B4-BE49-F238E27FC236}">
                    <a16:creationId xmlns:a16="http://schemas.microsoft.com/office/drawing/2014/main" id="{00000000-0008-0000-0500-0000CA740100}"/>
                  </a:ext>
                </a:extLst>
              </xdr:cNvPr>
              <xdr:cNvSpPr/>
            </xdr:nvSpPr>
            <xdr:spPr bwMode="auto">
              <a:xfrm>
                <a:off x="5519172" y="36213202"/>
                <a:ext cx="568950" cy="33409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35" name="Check Box 203" hidden="1">
                <a:extLst>
                  <a:ext uri="{63B3BB69-23CF-44E3-9099-C40C66FF867C}">
                    <a14:compatExt spid="_x0000_s95435"/>
                  </a:ext>
                  <a:ext uri="{FF2B5EF4-FFF2-40B4-BE49-F238E27FC236}">
                    <a16:creationId xmlns:a16="http://schemas.microsoft.com/office/drawing/2014/main" id="{00000000-0008-0000-0500-0000CB740100}"/>
                  </a:ext>
                </a:extLst>
              </xdr:cNvPr>
              <xdr:cNvSpPr/>
            </xdr:nvSpPr>
            <xdr:spPr bwMode="auto">
              <a:xfrm>
                <a:off x="6154750" y="36219287"/>
                <a:ext cx="983672"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205154</xdr:colOff>
          <xdr:row>132</xdr:row>
          <xdr:rowOff>65942</xdr:rowOff>
        </xdr:from>
        <xdr:to>
          <xdr:col>5</xdr:col>
          <xdr:colOff>1824404</xdr:colOff>
          <xdr:row>133</xdr:row>
          <xdr:rowOff>319328</xdr:rowOff>
        </xdr:to>
        <xdr:grpSp>
          <xdr:nvGrpSpPr>
            <xdr:cNvPr id="82" name="Group 81">
              <a:extLst>
                <a:ext uri="{FF2B5EF4-FFF2-40B4-BE49-F238E27FC236}">
                  <a16:creationId xmlns:a16="http://schemas.microsoft.com/office/drawing/2014/main" id="{00000000-0008-0000-0500-000052000000}"/>
                </a:ext>
              </a:extLst>
            </xdr:cNvPr>
            <xdr:cNvGrpSpPr/>
          </xdr:nvGrpSpPr>
          <xdr:grpSpPr>
            <a:xfrm>
              <a:off x="5663712" y="51486288"/>
              <a:ext cx="1619250" cy="634386"/>
              <a:chOff x="5519172" y="35863220"/>
              <a:chExt cx="1619250" cy="694619"/>
            </a:xfrm>
          </xdr:grpSpPr>
          <xdr:sp macro="" textlink="">
            <xdr:nvSpPr>
              <xdr:cNvPr id="95445" name="Check Box 213" hidden="1">
                <a:extLst>
                  <a:ext uri="{63B3BB69-23CF-44E3-9099-C40C66FF867C}">
                    <a14:compatExt spid="_x0000_s95445"/>
                  </a:ext>
                  <a:ext uri="{FF2B5EF4-FFF2-40B4-BE49-F238E27FC236}">
                    <a16:creationId xmlns:a16="http://schemas.microsoft.com/office/drawing/2014/main" id="{00000000-0008-0000-0500-0000D5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46" name="Check Box 214" hidden="1">
                <a:extLst>
                  <a:ext uri="{63B3BB69-23CF-44E3-9099-C40C66FF867C}">
                    <a14:compatExt spid="_x0000_s95446"/>
                  </a:ext>
                  <a:ext uri="{FF2B5EF4-FFF2-40B4-BE49-F238E27FC236}">
                    <a16:creationId xmlns:a16="http://schemas.microsoft.com/office/drawing/2014/main" id="{00000000-0008-0000-0500-0000D6740100}"/>
                  </a:ext>
                </a:extLst>
              </xdr:cNvPr>
              <xdr:cNvSpPr/>
            </xdr:nvSpPr>
            <xdr:spPr bwMode="auto">
              <a:xfrm>
                <a:off x="6147104" y="3586322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47" name="Check Box 215" hidden="1">
                <a:extLst>
                  <a:ext uri="{63B3BB69-23CF-44E3-9099-C40C66FF867C}">
                    <a14:compatExt spid="_x0000_s95447"/>
                  </a:ext>
                  <a:ext uri="{FF2B5EF4-FFF2-40B4-BE49-F238E27FC236}">
                    <a16:creationId xmlns:a16="http://schemas.microsoft.com/office/drawing/2014/main" id="{00000000-0008-0000-0500-0000D7740100}"/>
                  </a:ext>
                </a:extLst>
              </xdr:cNvPr>
              <xdr:cNvSpPr/>
            </xdr:nvSpPr>
            <xdr:spPr bwMode="auto">
              <a:xfrm>
                <a:off x="5519172" y="36213201"/>
                <a:ext cx="568950"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48" name="Check Box 216" hidden="1">
                <a:extLst>
                  <a:ext uri="{63B3BB69-23CF-44E3-9099-C40C66FF867C}">
                    <a14:compatExt spid="_x0000_s95448"/>
                  </a:ext>
                  <a:ext uri="{FF2B5EF4-FFF2-40B4-BE49-F238E27FC236}">
                    <a16:creationId xmlns:a16="http://schemas.microsoft.com/office/drawing/2014/main" id="{00000000-0008-0000-0500-0000D8740100}"/>
                  </a:ext>
                </a:extLst>
              </xdr:cNvPr>
              <xdr:cNvSpPr/>
            </xdr:nvSpPr>
            <xdr:spPr bwMode="auto">
              <a:xfrm>
                <a:off x="6154750" y="36219176"/>
                <a:ext cx="983672"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205154</xdr:colOff>
          <xdr:row>132</xdr:row>
          <xdr:rowOff>65942</xdr:rowOff>
        </xdr:from>
        <xdr:to>
          <xdr:col>7</xdr:col>
          <xdr:colOff>805961</xdr:colOff>
          <xdr:row>133</xdr:row>
          <xdr:rowOff>319328</xdr:rowOff>
        </xdr:to>
        <xdr:grpSp>
          <xdr:nvGrpSpPr>
            <xdr:cNvPr id="87" name="Group 86">
              <a:extLst>
                <a:ext uri="{FF2B5EF4-FFF2-40B4-BE49-F238E27FC236}">
                  <a16:creationId xmlns:a16="http://schemas.microsoft.com/office/drawing/2014/main" id="{00000000-0008-0000-0500-000057000000}"/>
                </a:ext>
              </a:extLst>
            </xdr:cNvPr>
            <xdr:cNvGrpSpPr/>
          </xdr:nvGrpSpPr>
          <xdr:grpSpPr>
            <a:xfrm>
              <a:off x="7598019" y="51486288"/>
              <a:ext cx="1699846" cy="634386"/>
              <a:chOff x="5519175" y="35863220"/>
              <a:chExt cx="1619249" cy="694619"/>
            </a:xfrm>
          </xdr:grpSpPr>
          <xdr:sp macro="" textlink="">
            <xdr:nvSpPr>
              <xdr:cNvPr id="95449" name="Check Box 217" hidden="1">
                <a:extLst>
                  <a:ext uri="{63B3BB69-23CF-44E3-9099-C40C66FF867C}">
                    <a14:compatExt spid="_x0000_s95449"/>
                  </a:ext>
                  <a:ext uri="{FF2B5EF4-FFF2-40B4-BE49-F238E27FC236}">
                    <a16:creationId xmlns:a16="http://schemas.microsoft.com/office/drawing/2014/main" id="{00000000-0008-0000-0500-0000D9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50" name="Check Box 218" hidden="1">
                <a:extLst>
                  <a:ext uri="{63B3BB69-23CF-44E3-9099-C40C66FF867C}">
                    <a14:compatExt spid="_x0000_s95450"/>
                  </a:ext>
                  <a:ext uri="{FF2B5EF4-FFF2-40B4-BE49-F238E27FC236}">
                    <a16:creationId xmlns:a16="http://schemas.microsoft.com/office/drawing/2014/main" id="{00000000-0008-0000-0500-0000DA740100}"/>
                  </a:ext>
                </a:extLst>
              </xdr:cNvPr>
              <xdr:cNvSpPr/>
            </xdr:nvSpPr>
            <xdr:spPr bwMode="auto">
              <a:xfrm>
                <a:off x="6147104" y="3586322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51" name="Check Box 219" hidden="1">
                <a:extLst>
                  <a:ext uri="{63B3BB69-23CF-44E3-9099-C40C66FF867C}">
                    <a14:compatExt spid="_x0000_s95451"/>
                  </a:ext>
                  <a:ext uri="{FF2B5EF4-FFF2-40B4-BE49-F238E27FC236}">
                    <a16:creationId xmlns:a16="http://schemas.microsoft.com/office/drawing/2014/main" id="{00000000-0008-0000-0500-0000DB740100}"/>
                  </a:ext>
                </a:extLst>
              </xdr:cNvPr>
              <xdr:cNvSpPr/>
            </xdr:nvSpPr>
            <xdr:spPr bwMode="auto">
              <a:xfrm>
                <a:off x="5519175" y="36213201"/>
                <a:ext cx="568950"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52" name="Check Box 220" hidden="1">
                <a:extLst>
                  <a:ext uri="{63B3BB69-23CF-44E3-9099-C40C66FF867C}">
                    <a14:compatExt spid="_x0000_s95452"/>
                  </a:ext>
                  <a:ext uri="{FF2B5EF4-FFF2-40B4-BE49-F238E27FC236}">
                    <a16:creationId xmlns:a16="http://schemas.microsoft.com/office/drawing/2014/main" id="{00000000-0008-0000-0500-0000DC740100}"/>
                  </a:ext>
                </a:extLst>
              </xdr:cNvPr>
              <xdr:cNvSpPr/>
            </xdr:nvSpPr>
            <xdr:spPr bwMode="auto">
              <a:xfrm>
                <a:off x="6154754" y="36219176"/>
                <a:ext cx="983670"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205154</xdr:colOff>
          <xdr:row>132</xdr:row>
          <xdr:rowOff>65942</xdr:rowOff>
        </xdr:from>
        <xdr:to>
          <xdr:col>8</xdr:col>
          <xdr:colOff>1710104</xdr:colOff>
          <xdr:row>133</xdr:row>
          <xdr:rowOff>319328</xdr:rowOff>
        </xdr:to>
        <xdr:grpSp>
          <xdr:nvGrpSpPr>
            <xdr:cNvPr id="92" name="Group 91">
              <a:extLst>
                <a:ext uri="{FF2B5EF4-FFF2-40B4-BE49-F238E27FC236}">
                  <a16:creationId xmlns:a16="http://schemas.microsoft.com/office/drawing/2014/main" id="{00000000-0008-0000-0500-00005C000000}"/>
                </a:ext>
              </a:extLst>
            </xdr:cNvPr>
            <xdr:cNvGrpSpPr/>
          </xdr:nvGrpSpPr>
          <xdr:grpSpPr>
            <a:xfrm>
              <a:off x="9583616" y="51486288"/>
              <a:ext cx="1504950" cy="634386"/>
              <a:chOff x="5519174" y="35863220"/>
              <a:chExt cx="1619255" cy="694619"/>
            </a:xfrm>
          </xdr:grpSpPr>
          <xdr:sp macro="" textlink="">
            <xdr:nvSpPr>
              <xdr:cNvPr id="95453" name="Check Box 221" hidden="1">
                <a:extLst>
                  <a:ext uri="{63B3BB69-23CF-44E3-9099-C40C66FF867C}">
                    <a14:compatExt spid="_x0000_s95453"/>
                  </a:ext>
                  <a:ext uri="{FF2B5EF4-FFF2-40B4-BE49-F238E27FC236}">
                    <a16:creationId xmlns:a16="http://schemas.microsoft.com/office/drawing/2014/main" id="{00000000-0008-0000-0500-0000DD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54" name="Check Box 222" hidden="1">
                <a:extLst>
                  <a:ext uri="{63B3BB69-23CF-44E3-9099-C40C66FF867C}">
                    <a14:compatExt spid="_x0000_s95454"/>
                  </a:ext>
                  <a:ext uri="{FF2B5EF4-FFF2-40B4-BE49-F238E27FC236}">
                    <a16:creationId xmlns:a16="http://schemas.microsoft.com/office/drawing/2014/main" id="{00000000-0008-0000-0500-0000DE740100}"/>
                  </a:ext>
                </a:extLst>
              </xdr:cNvPr>
              <xdr:cNvSpPr/>
            </xdr:nvSpPr>
            <xdr:spPr bwMode="auto">
              <a:xfrm>
                <a:off x="6147105" y="3586322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55" name="Check Box 223" hidden="1">
                <a:extLst>
                  <a:ext uri="{63B3BB69-23CF-44E3-9099-C40C66FF867C}">
                    <a14:compatExt spid="_x0000_s95455"/>
                  </a:ext>
                  <a:ext uri="{FF2B5EF4-FFF2-40B4-BE49-F238E27FC236}">
                    <a16:creationId xmlns:a16="http://schemas.microsoft.com/office/drawing/2014/main" id="{00000000-0008-0000-0500-0000DF740100}"/>
                  </a:ext>
                </a:extLst>
              </xdr:cNvPr>
              <xdr:cNvSpPr/>
            </xdr:nvSpPr>
            <xdr:spPr bwMode="auto">
              <a:xfrm>
                <a:off x="5519174" y="36213201"/>
                <a:ext cx="568950"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56" name="Check Box 224" hidden="1">
                <a:extLst>
                  <a:ext uri="{63B3BB69-23CF-44E3-9099-C40C66FF867C}">
                    <a14:compatExt spid="_x0000_s95456"/>
                  </a:ext>
                  <a:ext uri="{FF2B5EF4-FFF2-40B4-BE49-F238E27FC236}">
                    <a16:creationId xmlns:a16="http://schemas.microsoft.com/office/drawing/2014/main" id="{00000000-0008-0000-0500-0000E0740100}"/>
                  </a:ext>
                </a:extLst>
              </xdr:cNvPr>
              <xdr:cNvSpPr/>
            </xdr:nvSpPr>
            <xdr:spPr bwMode="auto">
              <a:xfrm>
                <a:off x="6154756" y="36219176"/>
                <a:ext cx="983673"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205154</xdr:colOff>
          <xdr:row>177</xdr:row>
          <xdr:rowOff>65942</xdr:rowOff>
        </xdr:from>
        <xdr:to>
          <xdr:col>5</xdr:col>
          <xdr:colOff>1824404</xdr:colOff>
          <xdr:row>178</xdr:row>
          <xdr:rowOff>319328</xdr:rowOff>
        </xdr:to>
        <xdr:grpSp>
          <xdr:nvGrpSpPr>
            <xdr:cNvPr id="135" name="Group 134">
              <a:extLst>
                <a:ext uri="{FF2B5EF4-FFF2-40B4-BE49-F238E27FC236}">
                  <a16:creationId xmlns:a16="http://schemas.microsoft.com/office/drawing/2014/main" id="{00000000-0008-0000-0500-000087000000}"/>
                </a:ext>
              </a:extLst>
            </xdr:cNvPr>
            <xdr:cNvGrpSpPr/>
          </xdr:nvGrpSpPr>
          <xdr:grpSpPr>
            <a:xfrm>
              <a:off x="5663712" y="71899096"/>
              <a:ext cx="1619250" cy="671020"/>
              <a:chOff x="5519172" y="35863507"/>
              <a:chExt cx="1619250" cy="694156"/>
            </a:xfrm>
          </xdr:grpSpPr>
          <xdr:sp macro="" textlink="">
            <xdr:nvSpPr>
              <xdr:cNvPr id="95492" name="Check Box 260" hidden="1">
                <a:extLst>
                  <a:ext uri="{63B3BB69-23CF-44E3-9099-C40C66FF867C}">
                    <a14:compatExt spid="_x0000_s95492"/>
                  </a:ext>
                  <a:ext uri="{FF2B5EF4-FFF2-40B4-BE49-F238E27FC236}">
                    <a16:creationId xmlns:a16="http://schemas.microsoft.com/office/drawing/2014/main" id="{00000000-0008-0000-0500-000004750100}"/>
                  </a:ext>
                </a:extLst>
              </xdr:cNvPr>
              <xdr:cNvSpPr/>
            </xdr:nvSpPr>
            <xdr:spPr bwMode="auto">
              <a:xfrm>
                <a:off x="5527462" y="35863507"/>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93" name="Check Box 261" hidden="1">
                <a:extLst>
                  <a:ext uri="{63B3BB69-23CF-44E3-9099-C40C66FF867C}">
                    <a14:compatExt spid="_x0000_s95493"/>
                  </a:ext>
                  <a:ext uri="{FF2B5EF4-FFF2-40B4-BE49-F238E27FC236}">
                    <a16:creationId xmlns:a16="http://schemas.microsoft.com/office/drawing/2014/main" id="{00000000-0008-0000-0500-000005750100}"/>
                  </a:ext>
                </a:extLst>
              </xdr:cNvPr>
              <xdr:cNvSpPr/>
            </xdr:nvSpPr>
            <xdr:spPr bwMode="auto">
              <a:xfrm>
                <a:off x="6147104" y="35863509"/>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6" name="Check Box 262" hidden="1">
                <a:extLst>
                  <a:ext uri="{63B3BB69-23CF-44E3-9099-C40C66FF867C}">
                    <a14:compatExt spid="_x0000_s95494"/>
                  </a:ext>
                  <a:ext uri="{FF2B5EF4-FFF2-40B4-BE49-F238E27FC236}">
                    <a16:creationId xmlns:a16="http://schemas.microsoft.com/office/drawing/2014/main" id="{00000000-0008-0000-0500-000006000000}"/>
                  </a:ext>
                </a:extLst>
              </xdr:cNvPr>
              <xdr:cNvSpPr/>
            </xdr:nvSpPr>
            <xdr:spPr bwMode="auto">
              <a:xfrm>
                <a:off x="5519172"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95" name="Check Box 263" hidden="1">
                <a:extLst>
                  <a:ext uri="{63B3BB69-23CF-44E3-9099-C40C66FF867C}">
                    <a14:compatExt spid="_x0000_s95495"/>
                  </a:ext>
                  <a:ext uri="{FF2B5EF4-FFF2-40B4-BE49-F238E27FC236}">
                    <a16:creationId xmlns:a16="http://schemas.microsoft.com/office/drawing/2014/main" id="{00000000-0008-0000-0500-000007750100}"/>
                  </a:ext>
                </a:extLst>
              </xdr:cNvPr>
              <xdr:cNvSpPr/>
            </xdr:nvSpPr>
            <xdr:spPr bwMode="auto">
              <a:xfrm>
                <a:off x="6154750" y="36219005"/>
                <a:ext cx="983672"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205154</xdr:colOff>
          <xdr:row>177</xdr:row>
          <xdr:rowOff>65942</xdr:rowOff>
        </xdr:from>
        <xdr:to>
          <xdr:col>7</xdr:col>
          <xdr:colOff>783981</xdr:colOff>
          <xdr:row>178</xdr:row>
          <xdr:rowOff>319328</xdr:rowOff>
        </xdr:to>
        <xdr:grpSp>
          <xdr:nvGrpSpPr>
            <xdr:cNvPr id="141" name="Group 140">
              <a:extLst>
                <a:ext uri="{FF2B5EF4-FFF2-40B4-BE49-F238E27FC236}">
                  <a16:creationId xmlns:a16="http://schemas.microsoft.com/office/drawing/2014/main" id="{00000000-0008-0000-0500-00008D000000}"/>
                </a:ext>
              </a:extLst>
            </xdr:cNvPr>
            <xdr:cNvGrpSpPr/>
          </xdr:nvGrpSpPr>
          <xdr:grpSpPr>
            <a:xfrm>
              <a:off x="7598019" y="71899096"/>
              <a:ext cx="1677866" cy="671020"/>
              <a:chOff x="5519172" y="35863507"/>
              <a:chExt cx="1619251" cy="694156"/>
            </a:xfrm>
          </xdr:grpSpPr>
          <xdr:sp macro="" textlink="">
            <xdr:nvSpPr>
              <xdr:cNvPr id="95496" name="Check Box 264" hidden="1">
                <a:extLst>
                  <a:ext uri="{63B3BB69-23CF-44E3-9099-C40C66FF867C}">
                    <a14:compatExt spid="_x0000_s95496"/>
                  </a:ext>
                  <a:ext uri="{FF2B5EF4-FFF2-40B4-BE49-F238E27FC236}">
                    <a16:creationId xmlns:a16="http://schemas.microsoft.com/office/drawing/2014/main" id="{00000000-0008-0000-0500-000008750100}"/>
                  </a:ext>
                </a:extLst>
              </xdr:cNvPr>
              <xdr:cNvSpPr/>
            </xdr:nvSpPr>
            <xdr:spPr bwMode="auto">
              <a:xfrm>
                <a:off x="5527462" y="35863507"/>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97" name="Check Box 265" hidden="1">
                <a:extLst>
                  <a:ext uri="{63B3BB69-23CF-44E3-9099-C40C66FF867C}">
                    <a14:compatExt spid="_x0000_s95497"/>
                  </a:ext>
                  <a:ext uri="{FF2B5EF4-FFF2-40B4-BE49-F238E27FC236}">
                    <a16:creationId xmlns:a16="http://schemas.microsoft.com/office/drawing/2014/main" id="{00000000-0008-0000-0500-000009750100}"/>
                  </a:ext>
                </a:extLst>
              </xdr:cNvPr>
              <xdr:cNvSpPr/>
            </xdr:nvSpPr>
            <xdr:spPr bwMode="auto">
              <a:xfrm>
                <a:off x="6147104" y="35863509"/>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98" name="Check Box 266" hidden="1">
                <a:extLst>
                  <a:ext uri="{63B3BB69-23CF-44E3-9099-C40C66FF867C}">
                    <a14:compatExt spid="_x0000_s95498"/>
                  </a:ext>
                  <a:ext uri="{FF2B5EF4-FFF2-40B4-BE49-F238E27FC236}">
                    <a16:creationId xmlns:a16="http://schemas.microsoft.com/office/drawing/2014/main" id="{00000000-0008-0000-0500-00000A750100}"/>
                  </a:ext>
                </a:extLst>
              </xdr:cNvPr>
              <xdr:cNvSpPr/>
            </xdr:nvSpPr>
            <xdr:spPr bwMode="auto">
              <a:xfrm>
                <a:off x="5519172"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99" name="Check Box 267" hidden="1">
                <a:extLst>
                  <a:ext uri="{63B3BB69-23CF-44E3-9099-C40C66FF867C}">
                    <a14:compatExt spid="_x0000_s95499"/>
                  </a:ext>
                  <a:ext uri="{FF2B5EF4-FFF2-40B4-BE49-F238E27FC236}">
                    <a16:creationId xmlns:a16="http://schemas.microsoft.com/office/drawing/2014/main" id="{00000000-0008-0000-0500-00000B750100}"/>
                  </a:ext>
                </a:extLst>
              </xdr:cNvPr>
              <xdr:cNvSpPr/>
            </xdr:nvSpPr>
            <xdr:spPr bwMode="auto">
              <a:xfrm>
                <a:off x="6154751" y="36219005"/>
                <a:ext cx="983672"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205154</xdr:colOff>
          <xdr:row>177</xdr:row>
          <xdr:rowOff>65942</xdr:rowOff>
        </xdr:from>
        <xdr:to>
          <xdr:col>8</xdr:col>
          <xdr:colOff>1710104</xdr:colOff>
          <xdr:row>178</xdr:row>
          <xdr:rowOff>319328</xdr:rowOff>
        </xdr:to>
        <xdr:grpSp>
          <xdr:nvGrpSpPr>
            <xdr:cNvPr id="145" name="Group 144">
              <a:extLst>
                <a:ext uri="{FF2B5EF4-FFF2-40B4-BE49-F238E27FC236}">
                  <a16:creationId xmlns:a16="http://schemas.microsoft.com/office/drawing/2014/main" id="{00000000-0008-0000-0500-000091000000}"/>
                </a:ext>
              </a:extLst>
            </xdr:cNvPr>
            <xdr:cNvGrpSpPr/>
          </xdr:nvGrpSpPr>
          <xdr:grpSpPr>
            <a:xfrm>
              <a:off x="9583616" y="71899096"/>
              <a:ext cx="1504950" cy="671020"/>
              <a:chOff x="5519174" y="35863507"/>
              <a:chExt cx="1619255" cy="694156"/>
            </a:xfrm>
          </xdr:grpSpPr>
          <xdr:sp macro="" textlink="">
            <xdr:nvSpPr>
              <xdr:cNvPr id="95500" name="Check Box 268" hidden="1">
                <a:extLst>
                  <a:ext uri="{63B3BB69-23CF-44E3-9099-C40C66FF867C}">
                    <a14:compatExt spid="_x0000_s95500"/>
                  </a:ext>
                  <a:ext uri="{FF2B5EF4-FFF2-40B4-BE49-F238E27FC236}">
                    <a16:creationId xmlns:a16="http://schemas.microsoft.com/office/drawing/2014/main" id="{00000000-0008-0000-0500-00000C750100}"/>
                  </a:ext>
                </a:extLst>
              </xdr:cNvPr>
              <xdr:cNvSpPr/>
            </xdr:nvSpPr>
            <xdr:spPr bwMode="auto">
              <a:xfrm>
                <a:off x="5527462" y="35863507"/>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1" name="Check Box 269" hidden="1">
                <a:extLst>
                  <a:ext uri="{63B3BB69-23CF-44E3-9099-C40C66FF867C}">
                    <a14:compatExt spid="_x0000_s95501"/>
                  </a:ext>
                  <a:ext uri="{FF2B5EF4-FFF2-40B4-BE49-F238E27FC236}">
                    <a16:creationId xmlns:a16="http://schemas.microsoft.com/office/drawing/2014/main" id="{00000000-0008-0000-0500-00000D750100}"/>
                  </a:ext>
                </a:extLst>
              </xdr:cNvPr>
              <xdr:cNvSpPr/>
            </xdr:nvSpPr>
            <xdr:spPr bwMode="auto">
              <a:xfrm>
                <a:off x="6147105" y="35863509"/>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02" name="Check Box 270" hidden="1">
                <a:extLst>
                  <a:ext uri="{63B3BB69-23CF-44E3-9099-C40C66FF867C}">
                    <a14:compatExt spid="_x0000_s95502"/>
                  </a:ext>
                  <a:ext uri="{FF2B5EF4-FFF2-40B4-BE49-F238E27FC236}">
                    <a16:creationId xmlns:a16="http://schemas.microsoft.com/office/drawing/2014/main" id="{00000000-0008-0000-0500-00000E750100}"/>
                  </a:ext>
                </a:extLst>
              </xdr:cNvPr>
              <xdr:cNvSpPr/>
            </xdr:nvSpPr>
            <xdr:spPr bwMode="auto">
              <a:xfrm>
                <a:off x="5519174"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03" name="Check Box 271" hidden="1">
                <a:extLst>
                  <a:ext uri="{63B3BB69-23CF-44E3-9099-C40C66FF867C}">
                    <a14:compatExt spid="_x0000_s95503"/>
                  </a:ext>
                  <a:ext uri="{FF2B5EF4-FFF2-40B4-BE49-F238E27FC236}">
                    <a16:creationId xmlns:a16="http://schemas.microsoft.com/office/drawing/2014/main" id="{00000000-0008-0000-0500-00000F750100}"/>
                  </a:ext>
                </a:extLst>
              </xdr:cNvPr>
              <xdr:cNvSpPr/>
            </xdr:nvSpPr>
            <xdr:spPr bwMode="auto">
              <a:xfrm>
                <a:off x="6154756" y="36219005"/>
                <a:ext cx="983673"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139211</xdr:colOff>
          <xdr:row>166</xdr:row>
          <xdr:rowOff>87924</xdr:rowOff>
        </xdr:from>
        <xdr:to>
          <xdr:col>5</xdr:col>
          <xdr:colOff>1758461</xdr:colOff>
          <xdr:row>167</xdr:row>
          <xdr:rowOff>29916</xdr:rowOff>
        </xdr:to>
        <xdr:grpSp>
          <xdr:nvGrpSpPr>
            <xdr:cNvPr id="150" name="Group 149">
              <a:extLst>
                <a:ext uri="{FF2B5EF4-FFF2-40B4-BE49-F238E27FC236}">
                  <a16:creationId xmlns:a16="http://schemas.microsoft.com/office/drawing/2014/main" id="{00000000-0008-0000-0500-000096000000}"/>
                </a:ext>
              </a:extLst>
            </xdr:cNvPr>
            <xdr:cNvGrpSpPr/>
          </xdr:nvGrpSpPr>
          <xdr:grpSpPr>
            <a:xfrm>
              <a:off x="5597769" y="67268482"/>
              <a:ext cx="1619250" cy="572107"/>
              <a:chOff x="5519172" y="35863279"/>
              <a:chExt cx="1619250" cy="694514"/>
            </a:xfrm>
          </xdr:grpSpPr>
          <xdr:sp macro="" textlink="">
            <xdr:nvSpPr>
              <xdr:cNvPr id="95504" name="Check Box 272" hidden="1">
                <a:extLst>
                  <a:ext uri="{63B3BB69-23CF-44E3-9099-C40C66FF867C}">
                    <a14:compatExt spid="_x0000_s95504"/>
                  </a:ext>
                  <a:ext uri="{FF2B5EF4-FFF2-40B4-BE49-F238E27FC236}">
                    <a16:creationId xmlns:a16="http://schemas.microsoft.com/office/drawing/2014/main" id="{00000000-0008-0000-0500-000010750100}"/>
                  </a:ext>
                </a:extLst>
              </xdr:cNvPr>
              <xdr:cNvSpPr/>
            </xdr:nvSpPr>
            <xdr:spPr bwMode="auto">
              <a:xfrm>
                <a:off x="5527462" y="35863279"/>
                <a:ext cx="452418" cy="33409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5" name="Check Box 273" hidden="1">
                <a:extLst>
                  <a:ext uri="{63B3BB69-23CF-44E3-9099-C40C66FF867C}">
                    <a14:compatExt spid="_x0000_s95505"/>
                  </a:ext>
                  <a:ext uri="{FF2B5EF4-FFF2-40B4-BE49-F238E27FC236}">
                    <a16:creationId xmlns:a16="http://schemas.microsoft.com/office/drawing/2014/main" id="{00000000-0008-0000-0500-000011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06" name="Check Box 274" hidden="1">
                <a:extLst>
                  <a:ext uri="{63B3BB69-23CF-44E3-9099-C40C66FF867C}">
                    <a14:compatExt spid="_x0000_s95506"/>
                  </a:ext>
                  <a:ext uri="{FF2B5EF4-FFF2-40B4-BE49-F238E27FC236}">
                    <a16:creationId xmlns:a16="http://schemas.microsoft.com/office/drawing/2014/main" id="{00000000-0008-0000-0500-000012750100}"/>
                  </a:ext>
                </a:extLst>
              </xdr:cNvPr>
              <xdr:cNvSpPr/>
            </xdr:nvSpPr>
            <xdr:spPr bwMode="auto">
              <a:xfrm>
                <a:off x="5519172" y="36213205"/>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07" name="Check Box 275" hidden="1">
                <a:extLst>
                  <a:ext uri="{63B3BB69-23CF-44E3-9099-C40C66FF867C}">
                    <a14:compatExt spid="_x0000_s95507"/>
                  </a:ext>
                  <a:ext uri="{FF2B5EF4-FFF2-40B4-BE49-F238E27FC236}">
                    <a16:creationId xmlns:a16="http://schemas.microsoft.com/office/drawing/2014/main" id="{00000000-0008-0000-0500-000013750100}"/>
                  </a:ext>
                </a:extLst>
              </xdr:cNvPr>
              <xdr:cNvSpPr/>
            </xdr:nvSpPr>
            <xdr:spPr bwMode="auto">
              <a:xfrm>
                <a:off x="6154750" y="36219132"/>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197827</xdr:colOff>
          <xdr:row>166</xdr:row>
          <xdr:rowOff>124557</xdr:rowOff>
        </xdr:from>
        <xdr:to>
          <xdr:col>7</xdr:col>
          <xdr:colOff>718038</xdr:colOff>
          <xdr:row>167</xdr:row>
          <xdr:rowOff>66549</xdr:rowOff>
        </xdr:to>
        <xdr:grpSp>
          <xdr:nvGrpSpPr>
            <xdr:cNvPr id="155" name="Group 154">
              <a:extLst>
                <a:ext uri="{FF2B5EF4-FFF2-40B4-BE49-F238E27FC236}">
                  <a16:creationId xmlns:a16="http://schemas.microsoft.com/office/drawing/2014/main" id="{00000000-0008-0000-0500-00009B000000}"/>
                </a:ext>
              </a:extLst>
            </xdr:cNvPr>
            <xdr:cNvGrpSpPr/>
          </xdr:nvGrpSpPr>
          <xdr:grpSpPr>
            <a:xfrm>
              <a:off x="7590692" y="67305115"/>
              <a:ext cx="1619250" cy="572107"/>
              <a:chOff x="5519172" y="35863279"/>
              <a:chExt cx="1619250" cy="694514"/>
            </a:xfrm>
          </xdr:grpSpPr>
          <xdr:sp macro="" textlink="">
            <xdr:nvSpPr>
              <xdr:cNvPr id="95508" name="Check Box 276" hidden="1">
                <a:extLst>
                  <a:ext uri="{63B3BB69-23CF-44E3-9099-C40C66FF867C}">
                    <a14:compatExt spid="_x0000_s95508"/>
                  </a:ext>
                  <a:ext uri="{FF2B5EF4-FFF2-40B4-BE49-F238E27FC236}">
                    <a16:creationId xmlns:a16="http://schemas.microsoft.com/office/drawing/2014/main" id="{00000000-0008-0000-0500-000014750100}"/>
                  </a:ext>
                </a:extLst>
              </xdr:cNvPr>
              <xdr:cNvSpPr/>
            </xdr:nvSpPr>
            <xdr:spPr bwMode="auto">
              <a:xfrm>
                <a:off x="5527462" y="35863279"/>
                <a:ext cx="452418" cy="33409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9" name="Check Box 277" hidden="1">
                <a:extLst>
                  <a:ext uri="{63B3BB69-23CF-44E3-9099-C40C66FF867C}">
                    <a14:compatExt spid="_x0000_s95509"/>
                  </a:ext>
                  <a:ext uri="{FF2B5EF4-FFF2-40B4-BE49-F238E27FC236}">
                    <a16:creationId xmlns:a16="http://schemas.microsoft.com/office/drawing/2014/main" id="{00000000-0008-0000-0500-000015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10" name="Check Box 278" hidden="1">
                <a:extLst>
                  <a:ext uri="{63B3BB69-23CF-44E3-9099-C40C66FF867C}">
                    <a14:compatExt spid="_x0000_s95510"/>
                  </a:ext>
                  <a:ext uri="{FF2B5EF4-FFF2-40B4-BE49-F238E27FC236}">
                    <a16:creationId xmlns:a16="http://schemas.microsoft.com/office/drawing/2014/main" id="{00000000-0008-0000-0500-000016750100}"/>
                  </a:ext>
                </a:extLst>
              </xdr:cNvPr>
              <xdr:cNvSpPr/>
            </xdr:nvSpPr>
            <xdr:spPr bwMode="auto">
              <a:xfrm>
                <a:off x="5519172" y="36213205"/>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11" name="Check Box 279" hidden="1">
                <a:extLst>
                  <a:ext uri="{63B3BB69-23CF-44E3-9099-C40C66FF867C}">
                    <a14:compatExt spid="_x0000_s95511"/>
                  </a:ext>
                  <a:ext uri="{FF2B5EF4-FFF2-40B4-BE49-F238E27FC236}">
                    <a16:creationId xmlns:a16="http://schemas.microsoft.com/office/drawing/2014/main" id="{00000000-0008-0000-0500-000017750100}"/>
                  </a:ext>
                </a:extLst>
              </xdr:cNvPr>
              <xdr:cNvSpPr/>
            </xdr:nvSpPr>
            <xdr:spPr bwMode="auto">
              <a:xfrm>
                <a:off x="6154750" y="36219132"/>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51288</xdr:colOff>
          <xdr:row>166</xdr:row>
          <xdr:rowOff>131884</xdr:rowOff>
        </xdr:from>
        <xdr:to>
          <xdr:col>8</xdr:col>
          <xdr:colOff>1670538</xdr:colOff>
          <xdr:row>167</xdr:row>
          <xdr:rowOff>73876</xdr:rowOff>
        </xdr:to>
        <xdr:grpSp>
          <xdr:nvGrpSpPr>
            <xdr:cNvPr id="160" name="Group 159">
              <a:extLst>
                <a:ext uri="{FF2B5EF4-FFF2-40B4-BE49-F238E27FC236}">
                  <a16:creationId xmlns:a16="http://schemas.microsoft.com/office/drawing/2014/main" id="{00000000-0008-0000-0500-0000A0000000}"/>
                </a:ext>
              </a:extLst>
            </xdr:cNvPr>
            <xdr:cNvGrpSpPr/>
          </xdr:nvGrpSpPr>
          <xdr:grpSpPr>
            <a:xfrm>
              <a:off x="9429750" y="67312442"/>
              <a:ext cx="1619250" cy="572107"/>
              <a:chOff x="5519172" y="35863279"/>
              <a:chExt cx="1619250" cy="694514"/>
            </a:xfrm>
          </xdr:grpSpPr>
          <xdr:sp macro="" textlink="">
            <xdr:nvSpPr>
              <xdr:cNvPr id="95512" name="Check Box 280" hidden="1">
                <a:extLst>
                  <a:ext uri="{63B3BB69-23CF-44E3-9099-C40C66FF867C}">
                    <a14:compatExt spid="_x0000_s95512"/>
                  </a:ext>
                  <a:ext uri="{FF2B5EF4-FFF2-40B4-BE49-F238E27FC236}">
                    <a16:creationId xmlns:a16="http://schemas.microsoft.com/office/drawing/2014/main" id="{00000000-0008-0000-0500-000018750100}"/>
                  </a:ext>
                </a:extLst>
              </xdr:cNvPr>
              <xdr:cNvSpPr/>
            </xdr:nvSpPr>
            <xdr:spPr bwMode="auto">
              <a:xfrm>
                <a:off x="5527462" y="35863279"/>
                <a:ext cx="452418" cy="33409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13" name="Check Box 281" hidden="1">
                <a:extLst>
                  <a:ext uri="{63B3BB69-23CF-44E3-9099-C40C66FF867C}">
                    <a14:compatExt spid="_x0000_s95513"/>
                  </a:ext>
                  <a:ext uri="{FF2B5EF4-FFF2-40B4-BE49-F238E27FC236}">
                    <a16:creationId xmlns:a16="http://schemas.microsoft.com/office/drawing/2014/main" id="{00000000-0008-0000-0500-000019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14" name="Check Box 282" hidden="1">
                <a:extLst>
                  <a:ext uri="{63B3BB69-23CF-44E3-9099-C40C66FF867C}">
                    <a14:compatExt spid="_x0000_s95514"/>
                  </a:ext>
                  <a:ext uri="{FF2B5EF4-FFF2-40B4-BE49-F238E27FC236}">
                    <a16:creationId xmlns:a16="http://schemas.microsoft.com/office/drawing/2014/main" id="{00000000-0008-0000-0500-00001A750100}"/>
                  </a:ext>
                </a:extLst>
              </xdr:cNvPr>
              <xdr:cNvSpPr/>
            </xdr:nvSpPr>
            <xdr:spPr bwMode="auto">
              <a:xfrm>
                <a:off x="5519172" y="36213205"/>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15" name="Check Box 283" hidden="1">
                <a:extLst>
                  <a:ext uri="{63B3BB69-23CF-44E3-9099-C40C66FF867C}">
                    <a14:compatExt spid="_x0000_s95515"/>
                  </a:ext>
                  <a:ext uri="{FF2B5EF4-FFF2-40B4-BE49-F238E27FC236}">
                    <a16:creationId xmlns:a16="http://schemas.microsoft.com/office/drawing/2014/main" id="{00000000-0008-0000-0500-00001B750100}"/>
                  </a:ext>
                </a:extLst>
              </xdr:cNvPr>
              <xdr:cNvSpPr/>
            </xdr:nvSpPr>
            <xdr:spPr bwMode="auto">
              <a:xfrm>
                <a:off x="6154750" y="36219132"/>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123825</xdr:colOff>
      <xdr:row>0</xdr:row>
      <xdr:rowOff>28575</xdr:rowOff>
    </xdr:from>
    <xdr:to>
      <xdr:col>7</xdr:col>
      <xdr:colOff>9525</xdr:colOff>
      <xdr:row>2</xdr:row>
      <xdr:rowOff>304800</xdr:rowOff>
    </xdr:to>
    <xdr:grpSp>
      <xdr:nvGrpSpPr>
        <xdr:cNvPr id="4469" name="Group 1">
          <a:hlinkClick xmlns:r="http://schemas.openxmlformats.org/officeDocument/2006/relationships" r:id="rId1" tooltip="Click for Next Attachment"/>
          <a:extLst>
            <a:ext uri="{FF2B5EF4-FFF2-40B4-BE49-F238E27FC236}">
              <a16:creationId xmlns:a16="http://schemas.microsoft.com/office/drawing/2014/main" id="{00000000-0008-0000-0600-000075110000}"/>
            </a:ext>
          </a:extLst>
        </xdr:cNvPr>
        <xdr:cNvGrpSpPr>
          <a:grpSpLocks/>
        </xdr:cNvGrpSpPr>
      </xdr:nvGrpSpPr>
      <xdr:grpSpPr bwMode="auto">
        <a:xfrm>
          <a:off x="7042439" y="28575"/>
          <a:ext cx="1097972" cy="596611"/>
          <a:chOff x="738" y="5"/>
          <a:chExt cx="116" cy="73"/>
        </a:xfrm>
      </xdr:grpSpPr>
      <xdr:sp macro="" textlink="">
        <xdr:nvSpPr>
          <xdr:cNvPr id="4470" name="AutoShape 2">
            <a:extLst>
              <a:ext uri="{FF2B5EF4-FFF2-40B4-BE49-F238E27FC236}">
                <a16:creationId xmlns:a16="http://schemas.microsoft.com/office/drawing/2014/main" id="{00000000-0008-0000-0600-00007611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5123" name="Text Box 3">
            <a:extLst>
              <a:ext uri="{FF2B5EF4-FFF2-40B4-BE49-F238E27FC236}">
                <a16:creationId xmlns:a16="http://schemas.microsoft.com/office/drawing/2014/main" id="{00000000-0008-0000-0600-0000031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0</xdr:row>
      <xdr:rowOff>200025</xdr:rowOff>
    </xdr:from>
    <xdr:to>
      <xdr:col>9</xdr:col>
      <xdr:colOff>0</xdr:colOff>
      <xdr:row>2</xdr:row>
      <xdr:rowOff>571500</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0700-000002000000}"/>
            </a:ext>
          </a:extLst>
        </xdr:cNvPr>
        <xdr:cNvGrpSpPr>
          <a:grpSpLocks/>
        </xdr:cNvGrpSpPr>
      </xdr:nvGrpSpPr>
      <xdr:grpSpPr bwMode="auto">
        <a:xfrm>
          <a:off x="11362765" y="200025"/>
          <a:ext cx="0" cy="875740"/>
          <a:chOff x="738" y="5"/>
          <a:chExt cx="116" cy="73"/>
        </a:xfrm>
      </xdr:grpSpPr>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0944225" y="2286923925"/>
            <a:ext cx="0" cy="0"/>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47625</xdr:colOff>
          <xdr:row>86</xdr:row>
          <xdr:rowOff>0</xdr:rowOff>
        </xdr:from>
        <xdr:to>
          <xdr:col>6</xdr:col>
          <xdr:colOff>895350</xdr:colOff>
          <xdr:row>86</xdr:row>
          <xdr:rowOff>0</xdr:rowOff>
        </xdr:to>
        <xdr:grpSp>
          <xdr:nvGrpSpPr>
            <xdr:cNvPr id="5" name="Group 225">
              <a:extLst>
                <a:ext uri="{FF2B5EF4-FFF2-40B4-BE49-F238E27FC236}">
                  <a16:creationId xmlns:a16="http://schemas.microsoft.com/office/drawing/2014/main" id="{00000000-0008-0000-0700-000005000000}"/>
                </a:ext>
              </a:extLst>
            </xdr:cNvPr>
            <xdr:cNvGrpSpPr>
              <a:grpSpLocks/>
            </xdr:cNvGrpSpPr>
          </xdr:nvGrpSpPr>
          <xdr:grpSpPr bwMode="auto">
            <a:xfrm>
              <a:off x="5941919" y="33617647"/>
              <a:ext cx="2539813" cy="0"/>
              <a:chOff x="423" y="0"/>
              <a:chExt cx="8481378" cy="33617647"/>
            </a:xfrm>
          </xdr:grpSpPr>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700-000001D00100}"/>
                  </a:ext>
                </a:extLst>
              </xdr:cNvPr>
              <xdr:cNvSpPr/>
            </xdr:nvSpPr>
            <xdr:spPr bwMode="auto">
              <a:xfrm>
                <a:off x="8481671" y="33617647"/>
                <a:ext cx="6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700-000002D00100}"/>
                  </a:ext>
                </a:extLst>
              </xdr:cNvPr>
              <xdr:cNvSpPr/>
            </xdr:nvSpPr>
            <xdr:spPr bwMode="auto">
              <a:xfrm>
                <a:off x="8481656" y="33617647"/>
                <a:ext cx="94"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0700-000003D00100}"/>
                  </a:ext>
                </a:extLst>
              </xdr:cNvPr>
              <xdr:cNvSpPr/>
            </xdr:nvSpPr>
            <xdr:spPr bwMode="auto">
              <a:xfrm>
                <a:off x="8481661" y="33617647"/>
                <a:ext cx="8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0700-000004D00100}"/>
                  </a:ext>
                </a:extLst>
              </xdr:cNvPr>
              <xdr:cNvSpPr/>
            </xdr:nvSpPr>
            <xdr:spPr bwMode="auto">
              <a:xfrm>
                <a:off x="8481654" y="33617647"/>
                <a:ext cx="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118789" name="Check Box 5" hidden="1">
                <a:extLst>
                  <a:ext uri="{63B3BB69-23CF-44E3-9099-C40C66FF867C}">
                    <a14:compatExt spid="_x0000_s118789"/>
                  </a:ext>
                  <a:ext uri="{FF2B5EF4-FFF2-40B4-BE49-F238E27FC236}">
                    <a16:creationId xmlns:a16="http://schemas.microsoft.com/office/drawing/2014/main" id="{00000000-0008-0000-0700-000005D00100}"/>
                  </a:ext>
                </a:extLst>
              </xdr:cNvPr>
              <xdr:cNvSpPr/>
            </xdr:nvSpPr>
            <xdr:spPr bwMode="auto">
              <a:xfrm>
                <a:off x="8481604" y="33617647"/>
                <a:ext cx="1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118790" name="Check Box 6" hidden="1">
                <a:extLst>
                  <a:ext uri="{63B3BB69-23CF-44E3-9099-C40C66FF867C}">
                    <a14:compatExt spid="_x0000_s118790"/>
                  </a:ext>
                  <a:ext uri="{FF2B5EF4-FFF2-40B4-BE49-F238E27FC236}">
                    <a16:creationId xmlns:a16="http://schemas.microsoft.com/office/drawing/2014/main" id="{00000000-0008-0000-0700-000006D00100}"/>
                  </a:ext>
                </a:extLst>
              </xdr:cNvPr>
              <xdr:cNvSpPr/>
            </xdr:nvSpPr>
            <xdr:spPr bwMode="auto">
              <a:xfrm>
                <a:off x="423" y="0"/>
                <a:ext cx="16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86</xdr:row>
          <xdr:rowOff>0</xdr:rowOff>
        </xdr:from>
        <xdr:to>
          <xdr:col>9</xdr:col>
          <xdr:colOff>0</xdr:colOff>
          <xdr:row>86</xdr:row>
          <xdr:rowOff>0</xdr:rowOff>
        </xdr:to>
        <xdr:grpSp>
          <xdr:nvGrpSpPr>
            <xdr:cNvPr id="12" name="Group 232">
              <a:extLst>
                <a:ext uri="{FF2B5EF4-FFF2-40B4-BE49-F238E27FC236}">
                  <a16:creationId xmlns:a16="http://schemas.microsoft.com/office/drawing/2014/main" id="{00000000-0008-0000-0700-00000C000000}"/>
                </a:ext>
              </a:extLst>
            </xdr:cNvPr>
            <xdr:cNvGrpSpPr>
              <a:grpSpLocks/>
            </xdr:cNvGrpSpPr>
          </xdr:nvGrpSpPr>
          <xdr:grpSpPr bwMode="auto">
            <a:xfrm>
              <a:off x="8732184" y="33617647"/>
              <a:ext cx="2630581" cy="0"/>
              <a:chOff x="431" y="0"/>
              <a:chExt cx="11362411" cy="33617647"/>
            </a:xfrm>
          </xdr:grpSpPr>
          <xdr:sp macro="" textlink="">
            <xdr:nvSpPr>
              <xdr:cNvPr id="118791" name="Check Box 7" hidden="1">
                <a:extLst>
                  <a:ext uri="{63B3BB69-23CF-44E3-9099-C40C66FF867C}">
                    <a14:compatExt spid="_x0000_s118791"/>
                  </a:ext>
                  <a:ext uri="{FF2B5EF4-FFF2-40B4-BE49-F238E27FC236}">
                    <a16:creationId xmlns:a16="http://schemas.microsoft.com/office/drawing/2014/main" id="{00000000-0008-0000-0700-000007D00100}"/>
                  </a:ext>
                </a:extLst>
              </xdr:cNvPr>
              <xdr:cNvSpPr/>
            </xdr:nvSpPr>
            <xdr:spPr bwMode="auto">
              <a:xfrm>
                <a:off x="11362705" y="33617647"/>
                <a:ext cx="7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92" name="Check Box 8" hidden="1">
                <a:extLst>
                  <a:ext uri="{63B3BB69-23CF-44E3-9099-C40C66FF867C}">
                    <a14:compatExt spid="_x0000_s118792"/>
                  </a:ext>
                  <a:ext uri="{FF2B5EF4-FFF2-40B4-BE49-F238E27FC236}">
                    <a16:creationId xmlns:a16="http://schemas.microsoft.com/office/drawing/2014/main" id="{00000000-0008-0000-0700-000008D00100}"/>
                  </a:ext>
                </a:extLst>
              </xdr:cNvPr>
              <xdr:cNvSpPr/>
            </xdr:nvSpPr>
            <xdr:spPr bwMode="auto">
              <a:xfrm>
                <a:off x="11362696" y="33617647"/>
                <a:ext cx="9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93" name="Check Box 9" hidden="1">
                <a:extLst>
                  <a:ext uri="{63B3BB69-23CF-44E3-9099-C40C66FF867C}">
                    <a14:compatExt spid="_x0000_s118793"/>
                  </a:ext>
                  <a:ext uri="{FF2B5EF4-FFF2-40B4-BE49-F238E27FC236}">
                    <a16:creationId xmlns:a16="http://schemas.microsoft.com/office/drawing/2014/main" id="{00000000-0008-0000-0700-000009D00100}"/>
                  </a:ext>
                </a:extLst>
              </xdr:cNvPr>
              <xdr:cNvSpPr/>
            </xdr:nvSpPr>
            <xdr:spPr bwMode="auto">
              <a:xfrm>
                <a:off x="11362700" y="33617647"/>
                <a:ext cx="82"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794" name="Check Box 10" hidden="1">
                <a:extLst>
                  <a:ext uri="{63B3BB69-23CF-44E3-9099-C40C66FF867C}">
                    <a14:compatExt spid="_x0000_s118794"/>
                  </a:ext>
                  <a:ext uri="{FF2B5EF4-FFF2-40B4-BE49-F238E27FC236}">
                    <a16:creationId xmlns:a16="http://schemas.microsoft.com/office/drawing/2014/main" id="{00000000-0008-0000-0700-00000AD00100}"/>
                  </a:ext>
                </a:extLst>
              </xdr:cNvPr>
              <xdr:cNvSpPr/>
            </xdr:nvSpPr>
            <xdr:spPr bwMode="auto">
              <a:xfrm>
                <a:off x="11362693" y="33617647"/>
                <a:ext cx="9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118795" name="Check Box 11" hidden="1">
                <a:extLst>
                  <a:ext uri="{63B3BB69-23CF-44E3-9099-C40C66FF867C}">
                    <a14:compatExt spid="_x0000_s118795"/>
                  </a:ext>
                  <a:ext uri="{FF2B5EF4-FFF2-40B4-BE49-F238E27FC236}">
                    <a16:creationId xmlns:a16="http://schemas.microsoft.com/office/drawing/2014/main" id="{00000000-0008-0000-0700-00000BD00100}"/>
                  </a:ext>
                </a:extLst>
              </xdr:cNvPr>
              <xdr:cNvSpPr/>
            </xdr:nvSpPr>
            <xdr:spPr bwMode="auto">
              <a:xfrm>
                <a:off x="11362643" y="33617647"/>
                <a:ext cx="19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118796" name="Check Box 12" hidden="1">
                <a:extLst>
                  <a:ext uri="{63B3BB69-23CF-44E3-9099-C40C66FF867C}">
                    <a14:compatExt spid="_x0000_s118796"/>
                  </a:ext>
                  <a:ext uri="{FF2B5EF4-FFF2-40B4-BE49-F238E27FC236}">
                    <a16:creationId xmlns:a16="http://schemas.microsoft.com/office/drawing/2014/main" id="{00000000-0008-0000-0700-00000CD00100}"/>
                  </a:ext>
                </a:extLst>
              </xdr:cNvPr>
              <xdr:cNvSpPr/>
            </xdr:nvSpPr>
            <xdr:spPr bwMode="auto">
              <a:xfrm>
                <a:off x="431" y="0"/>
                <a:ext cx="164"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60614</xdr:colOff>
          <xdr:row>92</xdr:row>
          <xdr:rowOff>34637</xdr:rowOff>
        </xdr:from>
        <xdr:to>
          <xdr:col>5</xdr:col>
          <xdr:colOff>1679864</xdr:colOff>
          <xdr:row>93</xdr:row>
          <xdr:rowOff>666750</xdr:rowOff>
        </xdr:to>
        <xdr:grpSp>
          <xdr:nvGrpSpPr>
            <xdr:cNvPr id="19" name="Group 18">
              <a:extLst>
                <a:ext uri="{FF2B5EF4-FFF2-40B4-BE49-F238E27FC236}">
                  <a16:creationId xmlns:a16="http://schemas.microsoft.com/office/drawing/2014/main" id="{00000000-0008-0000-0700-000013000000}"/>
                </a:ext>
              </a:extLst>
            </xdr:cNvPr>
            <xdr:cNvGrpSpPr/>
          </xdr:nvGrpSpPr>
          <xdr:grpSpPr>
            <a:xfrm>
              <a:off x="5954908" y="36083961"/>
              <a:ext cx="1619250" cy="957083"/>
              <a:chOff x="5519172" y="35863284"/>
              <a:chExt cx="1619250" cy="694377"/>
            </a:xfrm>
          </xdr:grpSpPr>
          <xdr:sp macro="" textlink="">
            <xdr:nvSpPr>
              <xdr:cNvPr id="118797" name="Check Box 13" hidden="1">
                <a:extLst>
                  <a:ext uri="{63B3BB69-23CF-44E3-9099-C40C66FF867C}">
                    <a14:compatExt spid="_x0000_s118797"/>
                  </a:ext>
                  <a:ext uri="{FF2B5EF4-FFF2-40B4-BE49-F238E27FC236}">
                    <a16:creationId xmlns:a16="http://schemas.microsoft.com/office/drawing/2014/main" id="{00000000-0008-0000-0700-00000DD00100}"/>
                  </a:ext>
                </a:extLst>
              </xdr:cNvPr>
              <xdr:cNvSpPr/>
            </xdr:nvSpPr>
            <xdr:spPr bwMode="auto">
              <a:xfrm>
                <a:off x="5527462" y="35863284"/>
                <a:ext cx="452418"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98" name="Check Box 14" hidden="1">
                <a:extLst>
                  <a:ext uri="{63B3BB69-23CF-44E3-9099-C40C66FF867C}">
                    <a14:compatExt spid="_x0000_s118798"/>
                  </a:ext>
                  <a:ext uri="{FF2B5EF4-FFF2-40B4-BE49-F238E27FC236}">
                    <a16:creationId xmlns:a16="http://schemas.microsoft.com/office/drawing/2014/main" id="{00000000-0008-0000-0700-00000ED00100}"/>
                  </a:ext>
                </a:extLst>
              </xdr:cNvPr>
              <xdr:cNvSpPr/>
            </xdr:nvSpPr>
            <xdr:spPr bwMode="auto">
              <a:xfrm>
                <a:off x="6147104" y="35863313"/>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99" name="Check Box 15" hidden="1">
                <a:extLst>
                  <a:ext uri="{63B3BB69-23CF-44E3-9099-C40C66FF867C}">
                    <a14:compatExt spid="_x0000_s118799"/>
                  </a:ext>
                  <a:ext uri="{FF2B5EF4-FFF2-40B4-BE49-F238E27FC236}">
                    <a16:creationId xmlns:a16="http://schemas.microsoft.com/office/drawing/2014/main" id="{00000000-0008-0000-0700-00000FD00100}"/>
                  </a:ext>
                </a:extLst>
              </xdr:cNvPr>
              <xdr:cNvSpPr/>
            </xdr:nvSpPr>
            <xdr:spPr bwMode="auto">
              <a:xfrm>
                <a:off x="5519172" y="36213201"/>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0" name="Check Box 16" hidden="1">
                <a:extLst>
                  <a:ext uri="{63B3BB69-23CF-44E3-9099-C40C66FF867C}">
                    <a14:compatExt spid="_x0000_s118800"/>
                  </a:ext>
                  <a:ext uri="{FF2B5EF4-FFF2-40B4-BE49-F238E27FC236}">
                    <a16:creationId xmlns:a16="http://schemas.microsoft.com/office/drawing/2014/main" id="{00000000-0008-0000-0700-000010D00100}"/>
                  </a:ext>
                </a:extLst>
              </xdr:cNvPr>
              <xdr:cNvSpPr/>
            </xdr:nvSpPr>
            <xdr:spPr bwMode="auto">
              <a:xfrm>
                <a:off x="6154750" y="36219000"/>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121227</xdr:colOff>
          <xdr:row>92</xdr:row>
          <xdr:rowOff>17319</xdr:rowOff>
        </xdr:from>
        <xdr:to>
          <xdr:col>7</xdr:col>
          <xdr:colOff>545524</xdr:colOff>
          <xdr:row>93</xdr:row>
          <xdr:rowOff>723900</xdr:rowOff>
        </xdr:to>
        <xdr:grpSp>
          <xdr:nvGrpSpPr>
            <xdr:cNvPr id="24" name="Group 23">
              <a:extLst>
                <a:ext uri="{FF2B5EF4-FFF2-40B4-BE49-F238E27FC236}">
                  <a16:creationId xmlns:a16="http://schemas.microsoft.com/office/drawing/2014/main" id="{00000000-0008-0000-0700-000018000000}"/>
                </a:ext>
              </a:extLst>
            </xdr:cNvPr>
            <xdr:cNvGrpSpPr/>
          </xdr:nvGrpSpPr>
          <xdr:grpSpPr>
            <a:xfrm>
              <a:off x="7707609" y="36066643"/>
              <a:ext cx="1522474" cy="1031551"/>
              <a:chOff x="7272396" y="35845966"/>
              <a:chExt cx="1523292" cy="707892"/>
            </a:xfrm>
          </xdr:grpSpPr>
          <xdr:sp macro="" textlink="">
            <xdr:nvSpPr>
              <xdr:cNvPr id="118801" name="Check Box 17" hidden="1">
                <a:extLst>
                  <a:ext uri="{63B3BB69-23CF-44E3-9099-C40C66FF867C}">
                    <a14:compatExt spid="_x0000_s118801"/>
                  </a:ext>
                  <a:ext uri="{FF2B5EF4-FFF2-40B4-BE49-F238E27FC236}">
                    <a16:creationId xmlns:a16="http://schemas.microsoft.com/office/drawing/2014/main" id="{00000000-0008-0000-0700-000011D00100}"/>
                  </a:ext>
                </a:extLst>
              </xdr:cNvPr>
              <xdr:cNvSpPr/>
            </xdr:nvSpPr>
            <xdr:spPr bwMode="auto">
              <a:xfrm>
                <a:off x="7280107" y="35845966"/>
                <a:ext cx="425619"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802" name="Check Box 18" hidden="1">
                <a:extLst>
                  <a:ext uri="{63B3BB69-23CF-44E3-9099-C40C66FF867C}">
                    <a14:compatExt spid="_x0000_s118802"/>
                  </a:ext>
                  <a:ext uri="{FF2B5EF4-FFF2-40B4-BE49-F238E27FC236}">
                    <a16:creationId xmlns:a16="http://schemas.microsoft.com/office/drawing/2014/main" id="{00000000-0008-0000-0700-000012D00100}"/>
                  </a:ext>
                </a:extLst>
              </xdr:cNvPr>
              <xdr:cNvSpPr/>
            </xdr:nvSpPr>
            <xdr:spPr bwMode="auto">
              <a:xfrm>
                <a:off x="7863043" y="35845973"/>
                <a:ext cx="59328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03" name="Check Box 19" hidden="1">
                <a:extLst>
                  <a:ext uri="{63B3BB69-23CF-44E3-9099-C40C66FF867C}">
                    <a14:compatExt spid="_x0000_s118803"/>
                  </a:ext>
                  <a:ext uri="{FF2B5EF4-FFF2-40B4-BE49-F238E27FC236}">
                    <a16:creationId xmlns:a16="http://schemas.microsoft.com/office/drawing/2014/main" id="{00000000-0008-0000-0700-000013D00100}"/>
                  </a:ext>
                </a:extLst>
              </xdr:cNvPr>
              <xdr:cNvSpPr/>
            </xdr:nvSpPr>
            <xdr:spPr bwMode="auto">
              <a:xfrm>
                <a:off x="7272396" y="36202651"/>
                <a:ext cx="535249"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4" name="Check Box 20" hidden="1">
                <a:extLst>
                  <a:ext uri="{63B3BB69-23CF-44E3-9099-C40C66FF867C}">
                    <a14:compatExt spid="_x0000_s118804"/>
                  </a:ext>
                  <a:ext uri="{FF2B5EF4-FFF2-40B4-BE49-F238E27FC236}">
                    <a16:creationId xmlns:a16="http://schemas.microsoft.com/office/drawing/2014/main" id="{00000000-0008-0000-0700-000014D00100}"/>
                  </a:ext>
                </a:extLst>
              </xdr:cNvPr>
              <xdr:cNvSpPr/>
            </xdr:nvSpPr>
            <xdr:spPr bwMode="auto">
              <a:xfrm>
                <a:off x="7870285" y="36208648"/>
                <a:ext cx="925403" cy="34521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60613</xdr:colOff>
          <xdr:row>92</xdr:row>
          <xdr:rowOff>8659</xdr:rowOff>
        </xdr:from>
        <xdr:to>
          <xdr:col>8</xdr:col>
          <xdr:colOff>1584615</xdr:colOff>
          <xdr:row>93</xdr:row>
          <xdr:rowOff>619125</xdr:rowOff>
        </xdr:to>
        <xdr:grpSp>
          <xdr:nvGrpSpPr>
            <xdr:cNvPr id="29" name="Group 28">
              <a:extLst>
                <a:ext uri="{FF2B5EF4-FFF2-40B4-BE49-F238E27FC236}">
                  <a16:creationId xmlns:a16="http://schemas.microsoft.com/office/drawing/2014/main" id="{00000000-0008-0000-0700-00001D000000}"/>
                </a:ext>
              </a:extLst>
            </xdr:cNvPr>
            <xdr:cNvGrpSpPr/>
          </xdr:nvGrpSpPr>
          <xdr:grpSpPr>
            <a:xfrm>
              <a:off x="9630437" y="36057983"/>
              <a:ext cx="1524002" cy="935436"/>
              <a:chOff x="9197286" y="35837316"/>
              <a:chExt cx="1524002" cy="707804"/>
            </a:xfrm>
          </xdr:grpSpPr>
          <xdr:sp macro="" textlink="">
            <xdr:nvSpPr>
              <xdr:cNvPr id="118805" name="Check Box 21" hidden="1">
                <a:extLst>
                  <a:ext uri="{63B3BB69-23CF-44E3-9099-C40C66FF867C}">
                    <a14:compatExt spid="_x0000_s118805"/>
                  </a:ext>
                  <a:ext uri="{FF2B5EF4-FFF2-40B4-BE49-F238E27FC236}">
                    <a16:creationId xmlns:a16="http://schemas.microsoft.com/office/drawing/2014/main" id="{00000000-0008-0000-0700-000015D00100}"/>
                  </a:ext>
                </a:extLst>
              </xdr:cNvPr>
              <xdr:cNvSpPr/>
            </xdr:nvSpPr>
            <xdr:spPr bwMode="auto">
              <a:xfrm>
                <a:off x="9205092" y="35837316"/>
                <a:ext cx="425805"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806" name="Check Box 22" hidden="1">
                <a:extLst>
                  <a:ext uri="{63B3BB69-23CF-44E3-9099-C40C66FF867C}">
                    <a14:compatExt spid="_x0000_s118806"/>
                  </a:ext>
                  <a:ext uri="{FF2B5EF4-FFF2-40B4-BE49-F238E27FC236}">
                    <a16:creationId xmlns:a16="http://schemas.microsoft.com/office/drawing/2014/main" id="{00000000-0008-0000-0700-000016D00100}"/>
                  </a:ext>
                </a:extLst>
              </xdr:cNvPr>
              <xdr:cNvSpPr/>
            </xdr:nvSpPr>
            <xdr:spPr bwMode="auto">
              <a:xfrm>
                <a:off x="9788284" y="35837361"/>
                <a:ext cx="59354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07" name="Check Box 23" hidden="1">
                <a:extLst>
                  <a:ext uri="{63B3BB69-23CF-44E3-9099-C40C66FF867C}">
                    <a14:compatExt spid="_x0000_s118807"/>
                  </a:ext>
                  <a:ext uri="{FF2B5EF4-FFF2-40B4-BE49-F238E27FC236}">
                    <a16:creationId xmlns:a16="http://schemas.microsoft.com/office/drawing/2014/main" id="{00000000-0008-0000-0700-000017D00100}"/>
                  </a:ext>
                </a:extLst>
              </xdr:cNvPr>
              <xdr:cNvSpPr/>
            </xdr:nvSpPr>
            <xdr:spPr bwMode="auto">
              <a:xfrm>
                <a:off x="9197286" y="36193991"/>
                <a:ext cx="535482"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8" name="Check Box 24" hidden="1">
                <a:extLst>
                  <a:ext uri="{63B3BB69-23CF-44E3-9099-C40C66FF867C}">
                    <a14:compatExt spid="_x0000_s118808"/>
                  </a:ext>
                  <a:ext uri="{FF2B5EF4-FFF2-40B4-BE49-F238E27FC236}">
                    <a16:creationId xmlns:a16="http://schemas.microsoft.com/office/drawing/2014/main" id="{00000000-0008-0000-0700-000018D00100}"/>
                  </a:ext>
                </a:extLst>
              </xdr:cNvPr>
              <xdr:cNvSpPr/>
            </xdr:nvSpPr>
            <xdr:spPr bwMode="auto">
              <a:xfrm>
                <a:off x="9795480" y="36199910"/>
                <a:ext cx="925808" cy="34521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117</xdr:row>
          <xdr:rowOff>79159</xdr:rowOff>
        </xdr:from>
        <xdr:to>
          <xdr:col>5</xdr:col>
          <xdr:colOff>1638300</xdr:colOff>
          <xdr:row>117</xdr:row>
          <xdr:rowOff>771525</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5903819" y="47468835"/>
              <a:ext cx="1628775" cy="692366"/>
              <a:chOff x="5846844" y="47389834"/>
              <a:chExt cx="1611219" cy="692366"/>
            </a:xfrm>
          </xdr:grpSpPr>
          <xdr:sp macro="" textlink="">
            <xdr:nvSpPr>
              <xdr:cNvPr id="118809" name="Check Box 25" hidden="1">
                <a:extLst>
                  <a:ext uri="{63B3BB69-23CF-44E3-9099-C40C66FF867C}">
                    <a14:compatExt spid="_x0000_s118809"/>
                  </a:ext>
                  <a:ext uri="{FF2B5EF4-FFF2-40B4-BE49-F238E27FC236}">
                    <a16:creationId xmlns:a16="http://schemas.microsoft.com/office/drawing/2014/main" id="{00000000-0008-0000-0700-000019D00100}"/>
                  </a:ext>
                </a:extLst>
              </xdr:cNvPr>
              <xdr:cNvSpPr/>
            </xdr:nvSpPr>
            <xdr:spPr bwMode="auto">
              <a:xfrm>
                <a:off x="5852580" y="47389834"/>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0" name="Check Box 26" hidden="1">
                <a:extLst>
                  <a:ext uri="{63B3BB69-23CF-44E3-9099-C40C66FF867C}">
                    <a14:compatExt spid="_x0000_s118810"/>
                  </a:ext>
                  <a:ext uri="{FF2B5EF4-FFF2-40B4-BE49-F238E27FC236}">
                    <a16:creationId xmlns:a16="http://schemas.microsoft.com/office/drawing/2014/main" id="{00000000-0008-0000-0700-00001AD00100}"/>
                  </a:ext>
                </a:extLst>
              </xdr:cNvPr>
              <xdr:cNvSpPr/>
            </xdr:nvSpPr>
            <xdr:spPr bwMode="auto">
              <a:xfrm>
                <a:off x="5846844" y="47677222"/>
                <a:ext cx="887288"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1" name="Check Box 27" hidden="1">
                <a:extLst>
                  <a:ext uri="{63B3BB69-23CF-44E3-9099-C40C66FF867C}">
                    <a14:compatExt spid="_x0000_s118811"/>
                  </a:ext>
                  <a:ext uri="{FF2B5EF4-FFF2-40B4-BE49-F238E27FC236}">
                    <a16:creationId xmlns:a16="http://schemas.microsoft.com/office/drawing/2014/main" id="{00000000-0008-0000-0700-00001BD00100}"/>
                  </a:ext>
                </a:extLst>
              </xdr:cNvPr>
              <xdr:cNvSpPr/>
            </xdr:nvSpPr>
            <xdr:spPr bwMode="auto">
              <a:xfrm>
                <a:off x="6793382" y="47684207"/>
                <a:ext cx="664681" cy="39799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117</xdr:row>
          <xdr:rowOff>171450</xdr:rowOff>
        </xdr:from>
        <xdr:to>
          <xdr:col>7</xdr:col>
          <xdr:colOff>592017</xdr:colOff>
          <xdr:row>117</xdr:row>
          <xdr:rowOff>854291</xdr:rowOff>
        </xdr:to>
        <xdr:grpSp>
          <xdr:nvGrpSpPr>
            <xdr:cNvPr id="38" name="Group 37">
              <a:extLst>
                <a:ext uri="{FF2B5EF4-FFF2-40B4-BE49-F238E27FC236}">
                  <a16:creationId xmlns:a16="http://schemas.microsoft.com/office/drawing/2014/main" id="{00000000-0008-0000-0700-000026000000}"/>
                </a:ext>
              </a:extLst>
            </xdr:cNvPr>
            <xdr:cNvGrpSpPr/>
          </xdr:nvGrpSpPr>
          <xdr:grpSpPr>
            <a:xfrm>
              <a:off x="7662582" y="47561126"/>
              <a:ext cx="1613994" cy="682841"/>
              <a:chOff x="5846883" y="47389821"/>
              <a:chExt cx="1611192" cy="692280"/>
            </a:xfrm>
          </xdr:grpSpPr>
          <xdr:sp macro="" textlink="">
            <xdr:nvSpPr>
              <xdr:cNvPr id="118812" name="Check Box 28" hidden="1">
                <a:extLst>
                  <a:ext uri="{63B3BB69-23CF-44E3-9099-C40C66FF867C}">
                    <a14:compatExt spid="_x0000_s118812"/>
                  </a:ext>
                  <a:ext uri="{FF2B5EF4-FFF2-40B4-BE49-F238E27FC236}">
                    <a16:creationId xmlns:a16="http://schemas.microsoft.com/office/drawing/2014/main" id="{00000000-0008-0000-0700-00001CD00100}"/>
                  </a:ext>
                </a:extLst>
              </xdr:cNvPr>
              <xdr:cNvSpPr/>
            </xdr:nvSpPr>
            <xdr:spPr bwMode="auto">
              <a:xfrm>
                <a:off x="5852580" y="47389821"/>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3" name="Check Box 29" hidden="1">
                <a:extLst>
                  <a:ext uri="{63B3BB69-23CF-44E3-9099-C40C66FF867C}">
                    <a14:compatExt spid="_x0000_s118813"/>
                  </a:ext>
                  <a:ext uri="{FF2B5EF4-FFF2-40B4-BE49-F238E27FC236}">
                    <a16:creationId xmlns:a16="http://schemas.microsoft.com/office/drawing/2014/main" id="{00000000-0008-0000-0700-00001DD00100}"/>
                  </a:ext>
                </a:extLst>
              </xdr:cNvPr>
              <xdr:cNvSpPr/>
            </xdr:nvSpPr>
            <xdr:spPr bwMode="auto">
              <a:xfrm>
                <a:off x="5846883" y="47677222"/>
                <a:ext cx="887291" cy="392636"/>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4" name="Check Box 30" hidden="1">
                <a:extLst>
                  <a:ext uri="{63B3BB69-23CF-44E3-9099-C40C66FF867C}">
                    <a14:compatExt spid="_x0000_s118814"/>
                  </a:ext>
                  <a:ext uri="{FF2B5EF4-FFF2-40B4-BE49-F238E27FC236}">
                    <a16:creationId xmlns:a16="http://schemas.microsoft.com/office/drawing/2014/main" id="{00000000-0008-0000-0700-00001ED00100}"/>
                  </a:ext>
                </a:extLst>
              </xdr:cNvPr>
              <xdr:cNvSpPr/>
            </xdr:nvSpPr>
            <xdr:spPr bwMode="auto">
              <a:xfrm>
                <a:off x="6793405" y="47684110"/>
                <a:ext cx="664670" cy="39799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117</xdr:row>
          <xdr:rowOff>152400</xdr:rowOff>
        </xdr:from>
        <xdr:to>
          <xdr:col>8</xdr:col>
          <xdr:colOff>1706442</xdr:colOff>
          <xdr:row>117</xdr:row>
          <xdr:rowOff>844766</xdr:rowOff>
        </xdr:to>
        <xdr:grpSp>
          <xdr:nvGrpSpPr>
            <xdr:cNvPr id="42" name="Group 41">
              <a:extLst>
                <a:ext uri="{FF2B5EF4-FFF2-40B4-BE49-F238E27FC236}">
                  <a16:creationId xmlns:a16="http://schemas.microsoft.com/office/drawing/2014/main" id="{00000000-0008-0000-0700-00002A000000}"/>
                </a:ext>
              </a:extLst>
            </xdr:cNvPr>
            <xdr:cNvGrpSpPr/>
          </xdr:nvGrpSpPr>
          <xdr:grpSpPr>
            <a:xfrm>
              <a:off x="9665074" y="47542076"/>
              <a:ext cx="1611192" cy="692366"/>
              <a:chOff x="5846883" y="47389834"/>
              <a:chExt cx="1611192" cy="692366"/>
            </a:xfrm>
          </xdr:grpSpPr>
          <xdr:sp macro="" textlink="">
            <xdr:nvSpPr>
              <xdr:cNvPr id="118815" name="Check Box 31" hidden="1">
                <a:extLst>
                  <a:ext uri="{63B3BB69-23CF-44E3-9099-C40C66FF867C}">
                    <a14:compatExt spid="_x0000_s118815"/>
                  </a:ext>
                  <a:ext uri="{FF2B5EF4-FFF2-40B4-BE49-F238E27FC236}">
                    <a16:creationId xmlns:a16="http://schemas.microsoft.com/office/drawing/2014/main" id="{00000000-0008-0000-0700-00001FD00100}"/>
                  </a:ext>
                </a:extLst>
              </xdr:cNvPr>
              <xdr:cNvSpPr/>
            </xdr:nvSpPr>
            <xdr:spPr bwMode="auto">
              <a:xfrm>
                <a:off x="5852580" y="47389834"/>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6" name="Check Box 32" hidden="1">
                <a:extLst>
                  <a:ext uri="{63B3BB69-23CF-44E3-9099-C40C66FF867C}">
                    <a14:compatExt spid="_x0000_s118816"/>
                  </a:ext>
                  <a:ext uri="{FF2B5EF4-FFF2-40B4-BE49-F238E27FC236}">
                    <a16:creationId xmlns:a16="http://schemas.microsoft.com/office/drawing/2014/main" id="{00000000-0008-0000-0700-000020D00100}"/>
                  </a:ext>
                </a:extLst>
              </xdr:cNvPr>
              <xdr:cNvSpPr/>
            </xdr:nvSpPr>
            <xdr:spPr bwMode="auto">
              <a:xfrm>
                <a:off x="5846883" y="47677222"/>
                <a:ext cx="887291"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7" name="Check Box 33" hidden="1">
                <a:extLst>
                  <a:ext uri="{63B3BB69-23CF-44E3-9099-C40C66FF867C}">
                    <a14:compatExt spid="_x0000_s118817"/>
                  </a:ext>
                  <a:ext uri="{FF2B5EF4-FFF2-40B4-BE49-F238E27FC236}">
                    <a16:creationId xmlns:a16="http://schemas.microsoft.com/office/drawing/2014/main" id="{00000000-0008-0000-0700-000021D00100}"/>
                  </a:ext>
                </a:extLst>
              </xdr:cNvPr>
              <xdr:cNvSpPr/>
            </xdr:nvSpPr>
            <xdr:spPr bwMode="auto">
              <a:xfrm>
                <a:off x="6793405" y="47684207"/>
                <a:ext cx="664670" cy="39799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127</xdr:row>
          <xdr:rowOff>66675</xdr:rowOff>
        </xdr:from>
        <xdr:to>
          <xdr:col>5</xdr:col>
          <xdr:colOff>1600200</xdr:colOff>
          <xdr:row>127</xdr:row>
          <xdr:rowOff>673316</xdr:rowOff>
        </xdr:to>
        <xdr:grpSp>
          <xdr:nvGrpSpPr>
            <xdr:cNvPr id="46" name="Group 45">
              <a:extLst>
                <a:ext uri="{FF2B5EF4-FFF2-40B4-BE49-F238E27FC236}">
                  <a16:creationId xmlns:a16="http://schemas.microsoft.com/office/drawing/2014/main" id="{00000000-0008-0000-0700-00002E000000}"/>
                </a:ext>
              </a:extLst>
            </xdr:cNvPr>
            <xdr:cNvGrpSpPr/>
          </xdr:nvGrpSpPr>
          <xdr:grpSpPr>
            <a:xfrm>
              <a:off x="5864038" y="51624940"/>
              <a:ext cx="1630456" cy="606641"/>
              <a:chOff x="5846848" y="47389650"/>
              <a:chExt cx="1611205" cy="693002"/>
            </a:xfrm>
          </xdr:grpSpPr>
          <xdr:sp macro="" textlink="">
            <xdr:nvSpPr>
              <xdr:cNvPr id="118818" name="Check Box 34" hidden="1">
                <a:extLst>
                  <a:ext uri="{63B3BB69-23CF-44E3-9099-C40C66FF867C}">
                    <a14:compatExt spid="_x0000_s118818"/>
                  </a:ext>
                  <a:ext uri="{FF2B5EF4-FFF2-40B4-BE49-F238E27FC236}">
                    <a16:creationId xmlns:a16="http://schemas.microsoft.com/office/drawing/2014/main" id="{00000000-0008-0000-0700-000022D00100}"/>
                  </a:ext>
                </a:extLst>
              </xdr:cNvPr>
              <xdr:cNvSpPr/>
            </xdr:nvSpPr>
            <xdr:spPr bwMode="auto">
              <a:xfrm>
                <a:off x="5852580" y="47389650"/>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9" name="Check Box 35" hidden="1">
                <a:extLst>
                  <a:ext uri="{63B3BB69-23CF-44E3-9099-C40C66FF867C}">
                    <a14:compatExt spid="_x0000_s118819"/>
                  </a:ext>
                  <a:ext uri="{FF2B5EF4-FFF2-40B4-BE49-F238E27FC236}">
                    <a16:creationId xmlns:a16="http://schemas.microsoft.com/office/drawing/2014/main" id="{00000000-0008-0000-0700-000023D00100}"/>
                  </a:ext>
                </a:extLst>
              </xdr:cNvPr>
              <xdr:cNvSpPr/>
            </xdr:nvSpPr>
            <xdr:spPr bwMode="auto">
              <a:xfrm>
                <a:off x="5846848" y="47677222"/>
                <a:ext cx="887292" cy="39264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0" name="Check Box 36" hidden="1">
                <a:extLst>
                  <a:ext uri="{63B3BB69-23CF-44E3-9099-C40C66FF867C}">
                    <a14:compatExt spid="_x0000_s118820"/>
                  </a:ext>
                  <a:ext uri="{FF2B5EF4-FFF2-40B4-BE49-F238E27FC236}">
                    <a16:creationId xmlns:a16="http://schemas.microsoft.com/office/drawing/2014/main" id="{00000000-0008-0000-0700-000024D00100}"/>
                  </a:ext>
                </a:extLst>
              </xdr:cNvPr>
              <xdr:cNvSpPr/>
            </xdr:nvSpPr>
            <xdr:spPr bwMode="auto">
              <a:xfrm>
                <a:off x="6793379" y="47684657"/>
                <a:ext cx="664674" cy="39799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123825</xdr:colOff>
          <xdr:row>127</xdr:row>
          <xdr:rowOff>28575</xdr:rowOff>
        </xdr:from>
        <xdr:to>
          <xdr:col>7</xdr:col>
          <xdr:colOff>657225</xdr:colOff>
          <xdr:row>127</xdr:row>
          <xdr:rowOff>673316</xdr:rowOff>
        </xdr:to>
        <xdr:grpSp>
          <xdr:nvGrpSpPr>
            <xdr:cNvPr id="50" name="Group 49">
              <a:extLst>
                <a:ext uri="{FF2B5EF4-FFF2-40B4-BE49-F238E27FC236}">
                  <a16:creationId xmlns:a16="http://schemas.microsoft.com/office/drawing/2014/main" id="{00000000-0008-0000-0700-000032000000}"/>
                </a:ext>
              </a:extLst>
            </xdr:cNvPr>
            <xdr:cNvGrpSpPr/>
          </xdr:nvGrpSpPr>
          <xdr:grpSpPr>
            <a:xfrm>
              <a:off x="7710207" y="51586840"/>
              <a:ext cx="1631577" cy="644741"/>
              <a:chOff x="5846881" y="47389791"/>
              <a:chExt cx="1611212" cy="692250"/>
            </a:xfrm>
          </xdr:grpSpPr>
          <xdr:sp macro="" textlink="">
            <xdr:nvSpPr>
              <xdr:cNvPr id="118821" name="Check Box 37" hidden="1">
                <a:extLst>
                  <a:ext uri="{63B3BB69-23CF-44E3-9099-C40C66FF867C}">
                    <a14:compatExt spid="_x0000_s118821"/>
                  </a:ext>
                  <a:ext uri="{FF2B5EF4-FFF2-40B4-BE49-F238E27FC236}">
                    <a16:creationId xmlns:a16="http://schemas.microsoft.com/office/drawing/2014/main" id="{00000000-0008-0000-0700-000025D00100}"/>
                  </a:ext>
                </a:extLst>
              </xdr:cNvPr>
              <xdr:cNvSpPr/>
            </xdr:nvSpPr>
            <xdr:spPr bwMode="auto">
              <a:xfrm>
                <a:off x="5852580" y="47389791"/>
                <a:ext cx="608385" cy="39263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2" name="Check Box 38" hidden="1">
                <a:extLst>
                  <a:ext uri="{63B3BB69-23CF-44E3-9099-C40C66FF867C}">
                    <a14:compatExt spid="_x0000_s118822"/>
                  </a:ext>
                  <a:ext uri="{FF2B5EF4-FFF2-40B4-BE49-F238E27FC236}">
                    <a16:creationId xmlns:a16="http://schemas.microsoft.com/office/drawing/2014/main" id="{00000000-0008-0000-0700-000026D00100}"/>
                  </a:ext>
                </a:extLst>
              </xdr:cNvPr>
              <xdr:cNvSpPr/>
            </xdr:nvSpPr>
            <xdr:spPr bwMode="auto">
              <a:xfrm>
                <a:off x="5846881" y="47677222"/>
                <a:ext cx="887290" cy="39263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3" name="Check Box 39" hidden="1">
                <a:extLst>
                  <a:ext uri="{63B3BB69-23CF-44E3-9099-C40C66FF867C}">
                    <a14:compatExt spid="_x0000_s118823"/>
                  </a:ext>
                  <a:ext uri="{FF2B5EF4-FFF2-40B4-BE49-F238E27FC236}">
                    <a16:creationId xmlns:a16="http://schemas.microsoft.com/office/drawing/2014/main" id="{00000000-0008-0000-0700-000027D00100}"/>
                  </a:ext>
                </a:extLst>
              </xdr:cNvPr>
              <xdr:cNvSpPr/>
            </xdr:nvSpPr>
            <xdr:spPr bwMode="auto">
              <a:xfrm>
                <a:off x="6793417" y="47684047"/>
                <a:ext cx="664676" cy="39799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127</xdr:row>
          <xdr:rowOff>28575</xdr:rowOff>
        </xdr:from>
        <xdr:to>
          <xdr:col>8</xdr:col>
          <xdr:colOff>1743075</xdr:colOff>
          <xdr:row>127</xdr:row>
          <xdr:rowOff>673316</xdr:rowOff>
        </xdr:to>
        <xdr:grpSp>
          <xdr:nvGrpSpPr>
            <xdr:cNvPr id="54" name="Group 53">
              <a:extLst>
                <a:ext uri="{FF2B5EF4-FFF2-40B4-BE49-F238E27FC236}">
                  <a16:creationId xmlns:a16="http://schemas.microsoft.com/office/drawing/2014/main" id="{00000000-0008-0000-0700-000036000000}"/>
                </a:ext>
              </a:extLst>
            </xdr:cNvPr>
            <xdr:cNvGrpSpPr/>
          </xdr:nvGrpSpPr>
          <xdr:grpSpPr>
            <a:xfrm>
              <a:off x="9684124" y="51586840"/>
              <a:ext cx="1628775" cy="644741"/>
              <a:chOff x="5846844" y="47389791"/>
              <a:chExt cx="1611219" cy="692250"/>
            </a:xfrm>
          </xdr:grpSpPr>
          <xdr:sp macro="" textlink="">
            <xdr:nvSpPr>
              <xdr:cNvPr id="118824" name="Check Box 40" hidden="1">
                <a:extLst>
                  <a:ext uri="{63B3BB69-23CF-44E3-9099-C40C66FF867C}">
                    <a14:compatExt spid="_x0000_s118824"/>
                  </a:ext>
                  <a:ext uri="{FF2B5EF4-FFF2-40B4-BE49-F238E27FC236}">
                    <a16:creationId xmlns:a16="http://schemas.microsoft.com/office/drawing/2014/main" id="{00000000-0008-0000-0700-000028D00100}"/>
                  </a:ext>
                </a:extLst>
              </xdr:cNvPr>
              <xdr:cNvSpPr/>
            </xdr:nvSpPr>
            <xdr:spPr bwMode="auto">
              <a:xfrm>
                <a:off x="5852580" y="47389791"/>
                <a:ext cx="608385" cy="39263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5" name="Check Box 41" hidden="1">
                <a:extLst>
                  <a:ext uri="{63B3BB69-23CF-44E3-9099-C40C66FF867C}">
                    <a14:compatExt spid="_x0000_s118825"/>
                  </a:ext>
                  <a:ext uri="{FF2B5EF4-FFF2-40B4-BE49-F238E27FC236}">
                    <a16:creationId xmlns:a16="http://schemas.microsoft.com/office/drawing/2014/main" id="{00000000-0008-0000-0700-000029D00100}"/>
                  </a:ext>
                </a:extLst>
              </xdr:cNvPr>
              <xdr:cNvSpPr/>
            </xdr:nvSpPr>
            <xdr:spPr bwMode="auto">
              <a:xfrm>
                <a:off x="5846844" y="47677222"/>
                <a:ext cx="887288" cy="39263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6" name="Check Box 42" hidden="1">
                <a:extLst>
                  <a:ext uri="{63B3BB69-23CF-44E3-9099-C40C66FF867C}">
                    <a14:compatExt spid="_x0000_s118826"/>
                  </a:ext>
                  <a:ext uri="{FF2B5EF4-FFF2-40B4-BE49-F238E27FC236}">
                    <a16:creationId xmlns:a16="http://schemas.microsoft.com/office/drawing/2014/main" id="{00000000-0008-0000-0700-00002AD00100}"/>
                  </a:ext>
                </a:extLst>
              </xdr:cNvPr>
              <xdr:cNvSpPr/>
            </xdr:nvSpPr>
            <xdr:spPr bwMode="auto">
              <a:xfrm>
                <a:off x="6793382" y="47684047"/>
                <a:ext cx="664681" cy="39799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159</xdr:row>
          <xdr:rowOff>104775</xdr:rowOff>
        </xdr:from>
        <xdr:to>
          <xdr:col>5</xdr:col>
          <xdr:colOff>1628775</xdr:colOff>
          <xdr:row>160</xdr:row>
          <xdr:rowOff>82766</xdr:rowOff>
        </xdr:to>
        <xdr:grpSp>
          <xdr:nvGrpSpPr>
            <xdr:cNvPr id="58" name="Group 57">
              <a:extLst>
                <a:ext uri="{FF2B5EF4-FFF2-40B4-BE49-F238E27FC236}">
                  <a16:creationId xmlns:a16="http://schemas.microsoft.com/office/drawing/2014/main" id="{00000000-0008-0000-0700-00003A000000}"/>
                </a:ext>
              </a:extLst>
            </xdr:cNvPr>
            <xdr:cNvGrpSpPr/>
          </xdr:nvGrpSpPr>
          <xdr:grpSpPr>
            <a:xfrm>
              <a:off x="5894294" y="66589275"/>
              <a:ext cx="1628775" cy="605520"/>
              <a:chOff x="5846844" y="47389833"/>
              <a:chExt cx="1611219" cy="692423"/>
            </a:xfrm>
          </xdr:grpSpPr>
          <xdr:sp macro="" textlink="">
            <xdr:nvSpPr>
              <xdr:cNvPr id="118827" name="Check Box 43" hidden="1">
                <a:extLst>
                  <a:ext uri="{63B3BB69-23CF-44E3-9099-C40C66FF867C}">
                    <a14:compatExt spid="_x0000_s118827"/>
                  </a:ext>
                  <a:ext uri="{FF2B5EF4-FFF2-40B4-BE49-F238E27FC236}">
                    <a16:creationId xmlns:a16="http://schemas.microsoft.com/office/drawing/2014/main" id="{00000000-0008-0000-0700-00002BD00100}"/>
                  </a:ext>
                </a:extLst>
              </xdr:cNvPr>
              <xdr:cNvSpPr/>
            </xdr:nvSpPr>
            <xdr:spPr bwMode="auto">
              <a:xfrm>
                <a:off x="5852580" y="47389833"/>
                <a:ext cx="608385" cy="39263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8" name="Check Box 44" hidden="1">
                <a:extLst>
                  <a:ext uri="{63B3BB69-23CF-44E3-9099-C40C66FF867C}">
                    <a14:compatExt spid="_x0000_s118828"/>
                  </a:ext>
                  <a:ext uri="{FF2B5EF4-FFF2-40B4-BE49-F238E27FC236}">
                    <a16:creationId xmlns:a16="http://schemas.microsoft.com/office/drawing/2014/main" id="{00000000-0008-0000-0700-00002CD00100}"/>
                  </a:ext>
                </a:extLst>
              </xdr:cNvPr>
              <xdr:cNvSpPr/>
            </xdr:nvSpPr>
            <xdr:spPr bwMode="auto">
              <a:xfrm>
                <a:off x="5846844"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9" name="Check Box 45" hidden="1">
                <a:extLst>
                  <a:ext uri="{63B3BB69-23CF-44E3-9099-C40C66FF867C}">
                    <a14:compatExt spid="_x0000_s118829"/>
                  </a:ext>
                  <a:ext uri="{FF2B5EF4-FFF2-40B4-BE49-F238E27FC236}">
                    <a16:creationId xmlns:a16="http://schemas.microsoft.com/office/drawing/2014/main" id="{00000000-0008-0000-0700-00002DD00100}"/>
                  </a:ext>
                </a:extLst>
              </xdr:cNvPr>
              <xdr:cNvSpPr/>
            </xdr:nvSpPr>
            <xdr:spPr bwMode="auto">
              <a:xfrm>
                <a:off x="6793382" y="47684266"/>
                <a:ext cx="664681"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159</xdr:row>
          <xdr:rowOff>57150</xdr:rowOff>
        </xdr:from>
        <xdr:to>
          <xdr:col>7</xdr:col>
          <xdr:colOff>628650</xdr:colOff>
          <xdr:row>160</xdr:row>
          <xdr:rowOff>35141</xdr:rowOff>
        </xdr:to>
        <xdr:grpSp>
          <xdr:nvGrpSpPr>
            <xdr:cNvPr id="62" name="Group 61">
              <a:extLst>
                <a:ext uri="{FF2B5EF4-FFF2-40B4-BE49-F238E27FC236}">
                  <a16:creationId xmlns:a16="http://schemas.microsoft.com/office/drawing/2014/main" id="{00000000-0008-0000-0700-00003E000000}"/>
                </a:ext>
              </a:extLst>
            </xdr:cNvPr>
            <xdr:cNvGrpSpPr/>
          </xdr:nvGrpSpPr>
          <xdr:grpSpPr>
            <a:xfrm>
              <a:off x="7681632" y="66541650"/>
              <a:ext cx="1631577" cy="605520"/>
              <a:chOff x="5846881" y="47389833"/>
              <a:chExt cx="1611212" cy="692423"/>
            </a:xfrm>
          </xdr:grpSpPr>
          <xdr:sp macro="" textlink="">
            <xdr:nvSpPr>
              <xdr:cNvPr id="118830" name="Check Box 46" hidden="1">
                <a:extLst>
                  <a:ext uri="{63B3BB69-23CF-44E3-9099-C40C66FF867C}">
                    <a14:compatExt spid="_x0000_s118830"/>
                  </a:ext>
                  <a:ext uri="{FF2B5EF4-FFF2-40B4-BE49-F238E27FC236}">
                    <a16:creationId xmlns:a16="http://schemas.microsoft.com/office/drawing/2014/main" id="{00000000-0008-0000-0700-00002ED00100}"/>
                  </a:ext>
                </a:extLst>
              </xdr:cNvPr>
              <xdr:cNvSpPr/>
            </xdr:nvSpPr>
            <xdr:spPr bwMode="auto">
              <a:xfrm>
                <a:off x="5852580" y="47389833"/>
                <a:ext cx="608385" cy="39263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1" name="Check Box 47" hidden="1">
                <a:extLst>
                  <a:ext uri="{63B3BB69-23CF-44E3-9099-C40C66FF867C}">
                    <a14:compatExt spid="_x0000_s118831"/>
                  </a:ext>
                  <a:ext uri="{FF2B5EF4-FFF2-40B4-BE49-F238E27FC236}">
                    <a16:creationId xmlns:a16="http://schemas.microsoft.com/office/drawing/2014/main" id="{00000000-0008-0000-0700-00002FD00100}"/>
                  </a:ext>
                </a:extLst>
              </xdr:cNvPr>
              <xdr:cNvSpPr/>
            </xdr:nvSpPr>
            <xdr:spPr bwMode="auto">
              <a:xfrm>
                <a:off x="5846881" y="47677222"/>
                <a:ext cx="887290"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2" name="Check Box 48" hidden="1">
                <a:extLst>
                  <a:ext uri="{63B3BB69-23CF-44E3-9099-C40C66FF867C}">
                    <a14:compatExt spid="_x0000_s118832"/>
                  </a:ext>
                  <a:ext uri="{FF2B5EF4-FFF2-40B4-BE49-F238E27FC236}">
                    <a16:creationId xmlns:a16="http://schemas.microsoft.com/office/drawing/2014/main" id="{00000000-0008-0000-0700-000030D00100}"/>
                  </a:ext>
                </a:extLst>
              </xdr:cNvPr>
              <xdr:cNvSpPr/>
            </xdr:nvSpPr>
            <xdr:spPr bwMode="auto">
              <a:xfrm>
                <a:off x="6793417" y="47684266"/>
                <a:ext cx="664676"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159</xdr:row>
          <xdr:rowOff>104775</xdr:rowOff>
        </xdr:from>
        <xdr:to>
          <xdr:col>8</xdr:col>
          <xdr:colOff>1743075</xdr:colOff>
          <xdr:row>160</xdr:row>
          <xdr:rowOff>82766</xdr:rowOff>
        </xdr:to>
        <xdr:grpSp>
          <xdr:nvGrpSpPr>
            <xdr:cNvPr id="66" name="Group 65">
              <a:extLst>
                <a:ext uri="{FF2B5EF4-FFF2-40B4-BE49-F238E27FC236}">
                  <a16:creationId xmlns:a16="http://schemas.microsoft.com/office/drawing/2014/main" id="{00000000-0008-0000-0700-000042000000}"/>
                </a:ext>
              </a:extLst>
            </xdr:cNvPr>
            <xdr:cNvGrpSpPr/>
          </xdr:nvGrpSpPr>
          <xdr:grpSpPr>
            <a:xfrm>
              <a:off x="9684124" y="66589275"/>
              <a:ext cx="1628775" cy="605520"/>
              <a:chOff x="5846844" y="47389833"/>
              <a:chExt cx="1611219" cy="692423"/>
            </a:xfrm>
          </xdr:grpSpPr>
          <xdr:sp macro="" textlink="">
            <xdr:nvSpPr>
              <xdr:cNvPr id="118833" name="Check Box 49" hidden="1">
                <a:extLst>
                  <a:ext uri="{63B3BB69-23CF-44E3-9099-C40C66FF867C}">
                    <a14:compatExt spid="_x0000_s118833"/>
                  </a:ext>
                  <a:ext uri="{FF2B5EF4-FFF2-40B4-BE49-F238E27FC236}">
                    <a16:creationId xmlns:a16="http://schemas.microsoft.com/office/drawing/2014/main" id="{00000000-0008-0000-0700-000031D00100}"/>
                  </a:ext>
                </a:extLst>
              </xdr:cNvPr>
              <xdr:cNvSpPr/>
            </xdr:nvSpPr>
            <xdr:spPr bwMode="auto">
              <a:xfrm>
                <a:off x="5852580" y="47389833"/>
                <a:ext cx="608385" cy="39263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4" name="Check Box 50" hidden="1">
                <a:extLst>
                  <a:ext uri="{63B3BB69-23CF-44E3-9099-C40C66FF867C}">
                    <a14:compatExt spid="_x0000_s118834"/>
                  </a:ext>
                  <a:ext uri="{FF2B5EF4-FFF2-40B4-BE49-F238E27FC236}">
                    <a16:creationId xmlns:a16="http://schemas.microsoft.com/office/drawing/2014/main" id="{00000000-0008-0000-0700-000032D00100}"/>
                  </a:ext>
                </a:extLst>
              </xdr:cNvPr>
              <xdr:cNvSpPr/>
            </xdr:nvSpPr>
            <xdr:spPr bwMode="auto">
              <a:xfrm>
                <a:off x="5846844"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5" name="Check Box 51" hidden="1">
                <a:extLst>
                  <a:ext uri="{63B3BB69-23CF-44E3-9099-C40C66FF867C}">
                    <a14:compatExt spid="_x0000_s118835"/>
                  </a:ext>
                  <a:ext uri="{FF2B5EF4-FFF2-40B4-BE49-F238E27FC236}">
                    <a16:creationId xmlns:a16="http://schemas.microsoft.com/office/drawing/2014/main" id="{00000000-0008-0000-0700-000033D00100}"/>
                  </a:ext>
                </a:extLst>
              </xdr:cNvPr>
              <xdr:cNvSpPr/>
            </xdr:nvSpPr>
            <xdr:spPr bwMode="auto">
              <a:xfrm>
                <a:off x="6793382" y="47684266"/>
                <a:ext cx="664681"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942975</xdr:colOff>
          <xdr:row>168</xdr:row>
          <xdr:rowOff>114300</xdr:rowOff>
        </xdr:from>
        <xdr:to>
          <xdr:col>5</xdr:col>
          <xdr:colOff>1609725</xdr:colOff>
          <xdr:row>169</xdr:row>
          <xdr:rowOff>111341</xdr:rowOff>
        </xdr:to>
        <xdr:grpSp>
          <xdr:nvGrpSpPr>
            <xdr:cNvPr id="70" name="Group 69">
              <a:extLst>
                <a:ext uri="{FF2B5EF4-FFF2-40B4-BE49-F238E27FC236}">
                  <a16:creationId xmlns:a16="http://schemas.microsoft.com/office/drawing/2014/main" id="{00000000-0008-0000-0700-000046000000}"/>
                </a:ext>
              </a:extLst>
            </xdr:cNvPr>
            <xdr:cNvGrpSpPr/>
          </xdr:nvGrpSpPr>
          <xdr:grpSpPr>
            <a:xfrm>
              <a:off x="5873563" y="70408800"/>
              <a:ext cx="1630456" cy="602159"/>
              <a:chOff x="5846848" y="47389576"/>
              <a:chExt cx="1611205" cy="692750"/>
            </a:xfrm>
          </xdr:grpSpPr>
          <xdr:sp macro="" textlink="">
            <xdr:nvSpPr>
              <xdr:cNvPr id="118836" name="Check Box 52" hidden="1">
                <a:extLst>
                  <a:ext uri="{63B3BB69-23CF-44E3-9099-C40C66FF867C}">
                    <a14:compatExt spid="_x0000_s118836"/>
                  </a:ext>
                  <a:ext uri="{FF2B5EF4-FFF2-40B4-BE49-F238E27FC236}">
                    <a16:creationId xmlns:a16="http://schemas.microsoft.com/office/drawing/2014/main" id="{00000000-0008-0000-0700-000034D00100}"/>
                  </a:ext>
                </a:extLst>
              </xdr:cNvPr>
              <xdr:cNvSpPr/>
            </xdr:nvSpPr>
            <xdr:spPr bwMode="auto">
              <a:xfrm>
                <a:off x="5852580" y="47389576"/>
                <a:ext cx="608385" cy="39264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7" name="Check Box 53" hidden="1">
                <a:extLst>
                  <a:ext uri="{63B3BB69-23CF-44E3-9099-C40C66FF867C}">
                    <a14:compatExt spid="_x0000_s118837"/>
                  </a:ext>
                  <a:ext uri="{FF2B5EF4-FFF2-40B4-BE49-F238E27FC236}">
                    <a16:creationId xmlns:a16="http://schemas.microsoft.com/office/drawing/2014/main" id="{00000000-0008-0000-0700-000035D00100}"/>
                  </a:ext>
                </a:extLst>
              </xdr:cNvPr>
              <xdr:cNvSpPr/>
            </xdr:nvSpPr>
            <xdr:spPr bwMode="auto">
              <a:xfrm>
                <a:off x="5846848" y="47677222"/>
                <a:ext cx="887292"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8" name="Check Box 54" hidden="1">
                <a:extLst>
                  <a:ext uri="{63B3BB69-23CF-44E3-9099-C40C66FF867C}">
                    <a14:compatExt spid="_x0000_s118838"/>
                  </a:ext>
                  <a:ext uri="{FF2B5EF4-FFF2-40B4-BE49-F238E27FC236}">
                    <a16:creationId xmlns:a16="http://schemas.microsoft.com/office/drawing/2014/main" id="{00000000-0008-0000-0700-000036D00100}"/>
                  </a:ext>
                </a:extLst>
              </xdr:cNvPr>
              <xdr:cNvSpPr/>
            </xdr:nvSpPr>
            <xdr:spPr bwMode="auto">
              <a:xfrm>
                <a:off x="6793379" y="47684338"/>
                <a:ext cx="664674"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168</xdr:row>
          <xdr:rowOff>142875</xdr:rowOff>
        </xdr:from>
        <xdr:to>
          <xdr:col>7</xdr:col>
          <xdr:colOff>704850</xdr:colOff>
          <xdr:row>169</xdr:row>
          <xdr:rowOff>139916</xdr:rowOff>
        </xdr:to>
        <xdr:grpSp>
          <xdr:nvGrpSpPr>
            <xdr:cNvPr id="74" name="Group 73">
              <a:extLst>
                <a:ext uri="{FF2B5EF4-FFF2-40B4-BE49-F238E27FC236}">
                  <a16:creationId xmlns:a16="http://schemas.microsoft.com/office/drawing/2014/main" id="{00000000-0008-0000-0700-00004A000000}"/>
                </a:ext>
              </a:extLst>
            </xdr:cNvPr>
            <xdr:cNvGrpSpPr/>
          </xdr:nvGrpSpPr>
          <xdr:grpSpPr>
            <a:xfrm>
              <a:off x="7757832" y="70437375"/>
              <a:ext cx="1631577" cy="602159"/>
              <a:chOff x="5846881" y="47389576"/>
              <a:chExt cx="1611212" cy="692750"/>
            </a:xfrm>
          </xdr:grpSpPr>
          <xdr:sp macro="" textlink="">
            <xdr:nvSpPr>
              <xdr:cNvPr id="118839" name="Check Box 55" hidden="1">
                <a:extLst>
                  <a:ext uri="{63B3BB69-23CF-44E3-9099-C40C66FF867C}">
                    <a14:compatExt spid="_x0000_s118839"/>
                  </a:ext>
                  <a:ext uri="{FF2B5EF4-FFF2-40B4-BE49-F238E27FC236}">
                    <a16:creationId xmlns:a16="http://schemas.microsoft.com/office/drawing/2014/main" id="{00000000-0008-0000-0700-000037D00100}"/>
                  </a:ext>
                </a:extLst>
              </xdr:cNvPr>
              <xdr:cNvSpPr/>
            </xdr:nvSpPr>
            <xdr:spPr bwMode="auto">
              <a:xfrm>
                <a:off x="5852580" y="47389576"/>
                <a:ext cx="608385" cy="39264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40" name="Check Box 56" hidden="1">
                <a:extLst>
                  <a:ext uri="{63B3BB69-23CF-44E3-9099-C40C66FF867C}">
                    <a14:compatExt spid="_x0000_s118840"/>
                  </a:ext>
                  <a:ext uri="{FF2B5EF4-FFF2-40B4-BE49-F238E27FC236}">
                    <a16:creationId xmlns:a16="http://schemas.microsoft.com/office/drawing/2014/main" id="{00000000-0008-0000-0700-000038D00100}"/>
                  </a:ext>
                </a:extLst>
              </xdr:cNvPr>
              <xdr:cNvSpPr/>
            </xdr:nvSpPr>
            <xdr:spPr bwMode="auto">
              <a:xfrm>
                <a:off x="5846881" y="47677222"/>
                <a:ext cx="887290"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41" name="Check Box 57" hidden="1">
                <a:extLst>
                  <a:ext uri="{63B3BB69-23CF-44E3-9099-C40C66FF867C}">
                    <a14:compatExt spid="_x0000_s118841"/>
                  </a:ext>
                  <a:ext uri="{FF2B5EF4-FFF2-40B4-BE49-F238E27FC236}">
                    <a16:creationId xmlns:a16="http://schemas.microsoft.com/office/drawing/2014/main" id="{00000000-0008-0000-0700-000039D00100}"/>
                  </a:ext>
                </a:extLst>
              </xdr:cNvPr>
              <xdr:cNvSpPr/>
            </xdr:nvSpPr>
            <xdr:spPr bwMode="auto">
              <a:xfrm>
                <a:off x="6793417" y="47684338"/>
                <a:ext cx="664676"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168</xdr:row>
          <xdr:rowOff>123825</xdr:rowOff>
        </xdr:from>
        <xdr:to>
          <xdr:col>8</xdr:col>
          <xdr:colOff>1781175</xdr:colOff>
          <xdr:row>169</xdr:row>
          <xdr:rowOff>120866</xdr:rowOff>
        </xdr:to>
        <xdr:grpSp>
          <xdr:nvGrpSpPr>
            <xdr:cNvPr id="78" name="Group 77">
              <a:extLst>
                <a:ext uri="{FF2B5EF4-FFF2-40B4-BE49-F238E27FC236}">
                  <a16:creationId xmlns:a16="http://schemas.microsoft.com/office/drawing/2014/main" id="{00000000-0008-0000-0700-00004E000000}"/>
                </a:ext>
              </a:extLst>
            </xdr:cNvPr>
            <xdr:cNvGrpSpPr/>
          </xdr:nvGrpSpPr>
          <xdr:grpSpPr>
            <a:xfrm>
              <a:off x="9722224" y="70418325"/>
              <a:ext cx="1628775" cy="602159"/>
              <a:chOff x="5846844" y="47389576"/>
              <a:chExt cx="1611219" cy="692750"/>
            </a:xfrm>
          </xdr:grpSpPr>
          <xdr:sp macro="" textlink="">
            <xdr:nvSpPr>
              <xdr:cNvPr id="118842" name="Check Box 58" hidden="1">
                <a:extLst>
                  <a:ext uri="{63B3BB69-23CF-44E3-9099-C40C66FF867C}">
                    <a14:compatExt spid="_x0000_s118842"/>
                  </a:ext>
                  <a:ext uri="{FF2B5EF4-FFF2-40B4-BE49-F238E27FC236}">
                    <a16:creationId xmlns:a16="http://schemas.microsoft.com/office/drawing/2014/main" id="{00000000-0008-0000-0700-00003AD00100}"/>
                  </a:ext>
                </a:extLst>
              </xdr:cNvPr>
              <xdr:cNvSpPr/>
            </xdr:nvSpPr>
            <xdr:spPr bwMode="auto">
              <a:xfrm>
                <a:off x="5852580" y="47389576"/>
                <a:ext cx="608385" cy="39264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43" name="Check Box 59" hidden="1">
                <a:extLst>
                  <a:ext uri="{63B3BB69-23CF-44E3-9099-C40C66FF867C}">
                    <a14:compatExt spid="_x0000_s118843"/>
                  </a:ext>
                  <a:ext uri="{FF2B5EF4-FFF2-40B4-BE49-F238E27FC236}">
                    <a16:creationId xmlns:a16="http://schemas.microsoft.com/office/drawing/2014/main" id="{00000000-0008-0000-0700-00003BD00100}"/>
                  </a:ext>
                </a:extLst>
              </xdr:cNvPr>
              <xdr:cNvSpPr/>
            </xdr:nvSpPr>
            <xdr:spPr bwMode="auto">
              <a:xfrm>
                <a:off x="5846844"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44" name="Check Box 60" hidden="1">
                <a:extLst>
                  <a:ext uri="{63B3BB69-23CF-44E3-9099-C40C66FF867C}">
                    <a14:compatExt spid="_x0000_s118844"/>
                  </a:ext>
                  <a:ext uri="{FF2B5EF4-FFF2-40B4-BE49-F238E27FC236}">
                    <a16:creationId xmlns:a16="http://schemas.microsoft.com/office/drawing/2014/main" id="{00000000-0008-0000-0700-00003CD00100}"/>
                  </a:ext>
                </a:extLst>
              </xdr:cNvPr>
              <xdr:cNvSpPr/>
            </xdr:nvSpPr>
            <xdr:spPr bwMode="auto">
              <a:xfrm>
                <a:off x="6793382" y="47684338"/>
                <a:ext cx="664681"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15</xdr:col>
      <xdr:colOff>228600</xdr:colOff>
      <xdr:row>0</xdr:row>
      <xdr:rowOff>0</xdr:rowOff>
    </xdr:from>
    <xdr:to>
      <xdr:col>17</xdr:col>
      <xdr:colOff>114300</xdr:colOff>
      <xdr:row>2</xdr:row>
      <xdr:rowOff>285750</xdr:rowOff>
    </xdr:to>
    <xdr:grpSp>
      <xdr:nvGrpSpPr>
        <xdr:cNvPr id="5493" name="Group 1">
          <a:hlinkClick xmlns:r="http://schemas.openxmlformats.org/officeDocument/2006/relationships" r:id="rId1" tooltip="Click for Next Attachment"/>
          <a:extLst>
            <a:ext uri="{FF2B5EF4-FFF2-40B4-BE49-F238E27FC236}">
              <a16:creationId xmlns:a16="http://schemas.microsoft.com/office/drawing/2014/main" id="{00000000-0008-0000-0800-000075150000}"/>
            </a:ext>
          </a:extLst>
        </xdr:cNvPr>
        <xdr:cNvGrpSpPr>
          <a:grpSpLocks/>
        </xdr:cNvGrpSpPr>
      </xdr:nvGrpSpPr>
      <xdr:grpSpPr bwMode="auto">
        <a:xfrm>
          <a:off x="10058400" y="0"/>
          <a:ext cx="1104900" cy="733425"/>
          <a:chOff x="738" y="5"/>
          <a:chExt cx="116" cy="73"/>
        </a:xfrm>
      </xdr:grpSpPr>
      <xdr:sp macro="" textlink="">
        <xdr:nvSpPr>
          <xdr:cNvPr id="5494" name="AutoShape 2">
            <a:extLst>
              <a:ext uri="{FF2B5EF4-FFF2-40B4-BE49-F238E27FC236}">
                <a16:creationId xmlns:a16="http://schemas.microsoft.com/office/drawing/2014/main" id="{00000000-0008-0000-0800-00007615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6147" name="Text Box 3">
            <a:extLst>
              <a:ext uri="{FF2B5EF4-FFF2-40B4-BE49-F238E27FC236}">
                <a16:creationId xmlns:a16="http://schemas.microsoft.com/office/drawing/2014/main" id="{00000000-0008-0000-0800-000003180000}"/>
              </a:ext>
            </a:extLst>
          </xdr:cNvPr>
          <xdr:cNvSpPr txBox="1">
            <a:spLocks noChangeArrowheads="1"/>
          </xdr:cNvSpPr>
        </xdr:nvSpPr>
        <xdr:spPr bwMode="auto">
          <a:xfrm>
            <a:off x="753" y="23"/>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123825</xdr:colOff>
      <xdr:row>0</xdr:row>
      <xdr:rowOff>57150</xdr:rowOff>
    </xdr:from>
    <xdr:to>
      <xdr:col>7</xdr:col>
      <xdr:colOff>9525</xdr:colOff>
      <xdr:row>2</xdr:row>
      <xdr:rowOff>342900</xdr:rowOff>
    </xdr:to>
    <xdr:grpSp>
      <xdr:nvGrpSpPr>
        <xdr:cNvPr id="6517" name="Group 1">
          <a:hlinkClick xmlns:r="http://schemas.openxmlformats.org/officeDocument/2006/relationships" r:id="rId1" tooltip="Click for Next Attachment"/>
          <a:extLst>
            <a:ext uri="{FF2B5EF4-FFF2-40B4-BE49-F238E27FC236}">
              <a16:creationId xmlns:a16="http://schemas.microsoft.com/office/drawing/2014/main" id="{00000000-0008-0000-0900-000075190000}"/>
            </a:ext>
          </a:extLst>
        </xdr:cNvPr>
        <xdr:cNvGrpSpPr>
          <a:grpSpLocks/>
        </xdr:cNvGrpSpPr>
      </xdr:nvGrpSpPr>
      <xdr:grpSpPr bwMode="auto">
        <a:xfrm>
          <a:off x="6882434" y="57150"/>
          <a:ext cx="1111526" cy="675033"/>
          <a:chOff x="738" y="5"/>
          <a:chExt cx="116" cy="73"/>
        </a:xfrm>
      </xdr:grpSpPr>
      <xdr:sp macro="" textlink="">
        <xdr:nvSpPr>
          <xdr:cNvPr id="6518" name="AutoShape 2">
            <a:extLst>
              <a:ext uri="{FF2B5EF4-FFF2-40B4-BE49-F238E27FC236}">
                <a16:creationId xmlns:a16="http://schemas.microsoft.com/office/drawing/2014/main" id="{00000000-0008-0000-0900-00007619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171" name="Text Box 3">
            <a:extLst>
              <a:ext uri="{FF2B5EF4-FFF2-40B4-BE49-F238E27FC236}">
                <a16:creationId xmlns:a16="http://schemas.microsoft.com/office/drawing/2014/main" id="{00000000-0008-0000-0900-0000031C0000}"/>
              </a:ext>
            </a:extLst>
          </xdr:cNvPr>
          <xdr:cNvSpPr txBox="1">
            <a:spLocks noChangeArrowheads="1"/>
          </xdr:cNvSpPr>
        </xdr:nvSpPr>
        <xdr:spPr bwMode="auto">
          <a:xfrm>
            <a:off x="753" y="24"/>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1397\Users\60003099\Desktop\1_First%20Envelope_Attachments%20OH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1397\satendra\Ringanwada\Base\12-First%20Envelope_Vol-III%20(Re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1383\Full%20Report\27%20Insulator%20pkg%20CIS%202B%203B\2B\Amendment-I\To%20upload%20Amendment-I\s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1397\SAMRAT%20JAIN\CURRENT%20PROJECTS\6.%20HVDC%20Vindhyanchal%20Spare%20Converter%20Transformer\PRE%20BID\BD\Ref.%20from%20G6\Volume-3-Pkg-A\01_First%20Envelope_Bid%20Form%20and%20Attach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1397\PRASHANTH\Group-G10\17%20Transformer-TR08,09&amp;10\2%20Bidding%20Document\TR09\3333333333333_First%20Envelope_Bid%20Form%20and%20Attachmen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1397\1-CS\70-TR08%20(RI-Rajasthan)\Bid%20Documents\Volume-III\s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1397\1-CS\70-TR08%20(RI-Rajasthan)\Bid%20Documents\Volume-III\01_1st%20Envelope-%20Attachments_TR0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1397\Users\60003099\Desktop\01_First%20Envelope%20(Bid%20Form%20and%20Attachments)%20-%20SS01.r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1397\Users\60003099\Desktop\1._First%20Envelope%20Bid%20form%20and%20Attacments%20Vol-III%20SS09_Rev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60001959\Desktop\New%20folder\1_First%20Envelope_Attachments%20OH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1397\Users\60003099\Desktop\S1%20Attach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1397\ann\Srikakulam-Part%20C\Substation-2\resources\S1%20Attachme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1397\My%20Documents\Office%20work\Current\765kV%20CB\Pkg.%20III\Vol.%20III\13-First%20Envelope%20Vol-I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y%20Documents\Office%20work\Current\765kV%20CB\Pkg.%20III\Vol.%20III\13-First%20Envelope%20Vol-I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1397\My%20Documents\Office%20work\Current\NRSS%20XXVIII\Tower\Retender\Amendment%20No.%20I\vii)%20Attacments%20Vol-III-Rev.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1397\pendrive%20CS1\ann\dhramjagrah\tri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 3(QR)"/>
      <sheetName val="Attach-3 (QR)"/>
      <sheetName val="Attach 4"/>
      <sheetName val="Attach 5"/>
      <sheetName val="Attach 6"/>
      <sheetName val="Attach 9"/>
      <sheetName val="Attach 10"/>
      <sheetName val="Attach 11"/>
      <sheetName val="Attach 12"/>
      <sheetName val="Attach 13"/>
      <sheetName val="Attach 14"/>
      <sheetName val="Attach 14 IP"/>
      <sheetName val="Attach 15 (2)"/>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Sheet1"/>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Attach 18A"/>
      <sheetName val="Attach 23-A"/>
      <sheetName val="Attach 23-B"/>
      <sheetName val="Bid Form 1st Env."/>
      <sheetName val="N-W (Cr.)"/>
    </sheetNames>
    <sheetDataSet>
      <sheetData sheetId="0" refreshError="1"/>
      <sheetData sheetId="1" refreshError="1">
        <row r="6">
          <cell r="F6">
            <v>2</v>
          </cell>
        </row>
        <row r="8">
          <cell r="F8" t="str">
            <v>2 or more</v>
          </cell>
        </row>
      </sheetData>
      <sheetData sheetId="2" refreshError="1">
        <row r="7">
          <cell r="A7" t="str">
            <v>Bidder’s Name and Address (Lead Partner of) :</v>
          </cell>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9"/>
      <sheetName val="Bid Form 1st Env."/>
      <sheetName val="N-W (C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old "/>
      <sheetName val="Attach 11"/>
      <sheetName val="Attach 12"/>
      <sheetName val="Attach 13"/>
      <sheetName val="Attach 14"/>
      <sheetName val="Attach 14 IP"/>
      <sheetName val="Attach 15"/>
      <sheetName val="Attach 16"/>
      <sheetName val="Attach 17"/>
      <sheetName val="Attach 19"/>
      <sheetName val="Attach "/>
      <sheetName val="N-W (Cr.)"/>
      <sheetName val="Sheet1"/>
      <sheetName val="Bid Form 1st En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Attach 18A"/>
      <sheetName val="Attach 23-A"/>
      <sheetName val="Attach 23-B"/>
      <sheetName val="Bid Form 1st Env."/>
      <sheetName val="N-W (Cr.)"/>
    </sheetNames>
    <sheetDataSet>
      <sheetData sheetId="0" refreshError="1"/>
      <sheetData sheetId="1" refreshError="1">
        <row r="6">
          <cell r="F6">
            <v>2</v>
          </cell>
        </row>
        <row r="8">
          <cell r="F8" t="str">
            <v>2 or more</v>
          </cell>
        </row>
      </sheetData>
      <sheetData sheetId="2" refreshError="1">
        <row r="7">
          <cell r="A7" t="str">
            <v>Bidder’s Name and Address (Lead Partner of) :</v>
          </cell>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3 (QR)"/>
      <sheetName val="Attach 3(QR)"/>
      <sheetName val="Attach 4"/>
      <sheetName val="Attach 4 (A)"/>
      <sheetName val="Attach 4 (B)"/>
      <sheetName val="Attach 5"/>
      <sheetName val="Attach 5A"/>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Attach 18 SP"/>
      <sheetName val="Attach 19"/>
      <sheetName val="Bid Form 1st Envelope "/>
      <sheetName val="N to W"/>
      <sheetName val="Sheet1"/>
    </sheetNames>
    <sheetDataSet>
      <sheetData sheetId="0"/>
      <sheetData sheetId="1" refreshError="1"/>
      <sheetData sheetId="2">
        <row r="10">
          <cell r="D10" t="str">
            <v>ABB</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 of Bidders"/>
      <sheetName val="Attach 3(JV)"/>
      <sheetName val="Attach 3(QR)"/>
      <sheetName val="Attach 4"/>
      <sheetName val="Attach 4 (A)"/>
      <sheetName val="Attach 4 (B)"/>
      <sheetName val="Attach 5"/>
      <sheetName val="Attach 5A"/>
      <sheetName val="Attach 6"/>
      <sheetName val="Attach 7"/>
      <sheetName val="Attach 8"/>
      <sheetName val="Attach 9"/>
      <sheetName val="Attach 10"/>
      <sheetName val="Attach 11"/>
      <sheetName val="Attach 12 (A)"/>
      <sheetName val="Attach 12"/>
      <sheetName val="Attach 13"/>
      <sheetName val="Attach 14"/>
      <sheetName val="Attach 14-IP"/>
      <sheetName val="Attach 15A"/>
      <sheetName val="Attach 15"/>
      <sheetName val="Attach 16"/>
      <sheetName val="Attach 17"/>
      <sheetName val="Attach 18"/>
      <sheetName val="Attach 19"/>
      <sheetName val="Bid Form 1st Envelope"/>
      <sheetName val="N to W"/>
    </sheetNames>
    <sheetDataSet>
      <sheetData sheetId="0" refreshError="1"/>
      <sheetData sheetId="1" refreshError="1"/>
      <sheetData sheetId="2"/>
      <sheetData sheetId="3">
        <row r="7">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4">
        <row r="8">
          <cell r="A8" t="str">
            <v>Bidder's Name and Address:</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Attach 3 (JV)"/>
      <sheetName val="Attach 3 (QR)"/>
      <sheetName val="Attach 4"/>
      <sheetName val="Attach 4A"/>
      <sheetName val="Attach 5"/>
      <sheetName val="Attach 5A"/>
      <sheetName val="Attach 6"/>
      <sheetName val="Attach 9"/>
      <sheetName val="Attach-10 sikkim"/>
      <sheetName val="Attach 11"/>
      <sheetName val="Attach 12"/>
      <sheetName val="Attach 13"/>
      <sheetName val="Attach 14 IP"/>
      <sheetName val="Attach 14"/>
      <sheetName val="Attach 15"/>
      <sheetName val="Attach 16"/>
      <sheetName val="Attach 17"/>
      <sheetName val="Attach 18"/>
      <sheetName val="Attach 19"/>
      <sheetName val="Bid Form 1st Env."/>
      <sheetName val="T &amp; D"/>
      <sheetName val="N-W (Cr.)"/>
      <sheetName val="Sheet1"/>
    </sheetNames>
    <sheetDataSet>
      <sheetData sheetId="0"/>
      <sheetData sheetId="1" refreshError="1"/>
      <sheetData sheetId="2" refreshError="1"/>
      <sheetData sheetId="3" refreshError="1"/>
      <sheetData sheetId="4">
        <row r="5">
          <cell r="A5" t="str">
            <v>Bidder’s Name and Address (Sole Bidder) :</v>
          </cell>
          <cell r="F5" t="str">
            <v>To:</v>
          </cell>
        </row>
        <row r="6">
          <cell r="F6" t="str">
            <v>Contract Services</v>
          </cell>
        </row>
        <row r="7">
          <cell r="F7" t="str">
            <v>Power Grid Corporation of India Ltd.,</v>
          </cell>
        </row>
        <row r="8">
          <cell r="F8" t="str">
            <v>"Saudamini", Plot No.-2</v>
          </cell>
        </row>
        <row r="9">
          <cell r="F9" t="str">
            <v xml:space="preserve">Sector-29, </v>
          </cell>
        </row>
        <row r="10">
          <cell r="F10" t="str">
            <v>Gurgaon (Haryana) - 122001</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 3(QR)"/>
      <sheetName val="Attach-3 (QR)"/>
      <sheetName val="Attach 4"/>
      <sheetName val="Attach 5"/>
      <sheetName val="Attach 6"/>
      <sheetName val="Attach 9"/>
      <sheetName val="Attach 10"/>
      <sheetName val="Attach 11"/>
      <sheetName val="Attach 12"/>
      <sheetName val="Attach 13"/>
      <sheetName val="Attach 14"/>
      <sheetName val="Attach 14 IP"/>
      <sheetName val="Attach 15 (2)"/>
      <sheetName val="Attach 15"/>
      <sheetName val="Attach 16"/>
      <sheetName val="Attach 17"/>
      <sheetName val="Attach 18"/>
      <sheetName val="Attach 19"/>
      <sheetName val="Bid Form 1st Env."/>
      <sheetName val="N-W (Cr.)"/>
    </sheetNames>
    <sheetDataSet>
      <sheetData sheetId="0">
        <row r="1">
          <cell r="F1" t="str">
            <v>Reconductoring Package : OH01</v>
          </cell>
        </row>
      </sheetData>
      <sheetData sheetId="1">
        <row r="6">
          <cell r="G6">
            <v>2</v>
          </cell>
        </row>
      </sheetData>
      <sheetData sheetId="2">
        <row r="7">
          <cell r="A7" t="str">
            <v>Bidder’s Name and Address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QR"/>
      <sheetName val="Attach 4"/>
      <sheetName val="Attach 4 (A)"/>
      <sheetName val="Attach 4 (B)"/>
      <sheetName val="Attach 5"/>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Bid Form 1st Envelope "/>
      <sheetName val="N to W"/>
    </sheetNames>
    <sheetDataSet>
      <sheetData sheetId="0" refreshError="1"/>
      <sheetData sheetId="1" refreshError="1"/>
      <sheetData sheetId="2" refreshError="1"/>
      <sheetData sheetId="3">
        <row r="2">
          <cell r="Z2">
            <v>0</v>
          </cell>
        </row>
        <row r="7">
          <cell r="E7" t="str">
            <v>To:</v>
          </cell>
        </row>
        <row r="8">
          <cell r="E8" t="str">
            <v>Contract Services</v>
          </cell>
        </row>
        <row r="9">
          <cell r="E9" t="str">
            <v>Power Grid Corporation of India Ltd.,</v>
          </cell>
        </row>
        <row r="10">
          <cell r="E10" t="str">
            <v>"Saudamini", Plot No. 2, Sector 29</v>
          </cell>
        </row>
        <row r="11">
          <cell r="E11" t="str">
            <v>Gurgaon (Haryana) - 122001</v>
          </cell>
        </row>
        <row r="15">
          <cell r="A15" t="str">
            <v>Name(s) and Addresse(s) of other partner(s)</v>
          </cell>
        </row>
        <row r="16">
          <cell r="B16" t="str">
            <v/>
          </cell>
          <cell r="E16" t="str">
            <v/>
          </cell>
        </row>
        <row r="17">
          <cell r="B17" t="str">
            <v xml:space="preserve">…… ……. …….. …… ……. …….. </v>
          </cell>
          <cell r="E17" t="str">
            <v/>
          </cell>
        </row>
        <row r="18">
          <cell r="B18" t="str">
            <v xml:space="preserve">…… ……. …….. …… ……. …….. </v>
          </cell>
          <cell r="E18" t="str">
            <v/>
          </cell>
        </row>
        <row r="19">
          <cell r="B19" t="str">
            <v xml:space="preserve">…… ……. …….. …… ……. …….. </v>
          </cell>
          <cell r="E19" t="str">
            <v/>
          </cell>
        </row>
        <row r="20">
          <cell r="B20" t="str">
            <v xml:space="preserve">…… ……. …….. …… ……. …….. </v>
          </cell>
          <cell r="E20" t="str">
            <v/>
          </cell>
        </row>
      </sheetData>
      <sheetData sheetId="4"/>
      <sheetData sheetId="5">
        <row r="350">
          <cell r="H350" t="str">
            <v>KRA.pdf</v>
          </cell>
        </row>
        <row r="419">
          <cell r="H419" t="str">
            <v>new.pdf</v>
          </cell>
        </row>
        <row r="505">
          <cell r="D505" t="str">
            <v>F:\HVDC-Champa-Kurukshetra\Rev Bidding Doc\TW04\KRA.pdf</v>
          </cell>
          <cell r="F505" t="str">
            <v>F:\HVDC-Champa-Kurukshetra\Rev Bidding Doc\TW04\Case_Studies.pdf</v>
          </cell>
          <cell r="I505" t="str">
            <v>F:\HVDC-Champa-Kurukshetra\Rev Bidding Doc\TW04\new.pdf</v>
          </cell>
        </row>
        <row r="560">
          <cell r="E560" t="str">
            <v>F:\HVDC-Champa-Kurukshetra\Rev Bidding Doc\TW04\new.pdf</v>
          </cell>
          <cell r="G560" t="str">
            <v>F:\HVDC-Champa-Kurukshetra\Rev Bidding Doc\TW04\Case_Studies.pdf</v>
          </cell>
          <cell r="I560" t="str">
            <v>F:\HVDC-Champa-Kurukshetra\Rev Bidding Doc\TW04\KRA.pdf</v>
          </cell>
        </row>
        <row r="651">
          <cell r="D651" t="str">
            <v>F:\HVDC-Champa-Kurukshetra\Rev Bidding Doc\TW04\KRA.pdf</v>
          </cell>
          <cell r="G651" t="str">
            <v>F:\HVDC-Champa-Kurukshetra\Rev Bidding Doc\TW04\new.pdf</v>
          </cell>
          <cell r="I651" t="str">
            <v>F:\HVDC-Champa-Kurukshetra\Rev Bidding Doc\TW04\Case_Studies.pdf</v>
          </cell>
        </row>
        <row r="782">
          <cell r="J782" t="str">
            <v>F:\Orissa C\Rev\Case_Studies.pdf</v>
          </cell>
          <cell r="K782" t="str">
            <v>F:\Orissa C\Rev\KRA.pdf</v>
          </cell>
          <cell r="L782" t="str">
            <v>F:\Orissa C\Rev\office order.pdf</v>
          </cell>
        </row>
        <row r="785">
          <cell r="J785" t="str">
            <v>F:\HVDC-Champa-Kurukshetra\Rev Bidding Doc\TW04\KRA.pdf</v>
          </cell>
          <cell r="K785" t="str">
            <v>F:\HVDC-Champa-Kurukshetra\Rev Bidding Doc\TW04\new.pdf</v>
          </cell>
          <cell r="L785" t="str">
            <v>F:\HVDC-Champa-Kurukshetra\Rev Bidding Doc\TW04\Case_Studies.pdf</v>
          </cell>
        </row>
        <row r="788">
          <cell r="J788" t="str">
            <v>F:\HVDC-Champa-Kurukshetra\Rev Bidding Doc\TW04\Case_Studies.pdf</v>
          </cell>
          <cell r="K788" t="str">
            <v>F:\HVDC-Champa-Kurukshetra\Rev Bidding Doc\TW04\KRA.pdf</v>
          </cell>
          <cell r="L788" t="str">
            <v>F:\Orissa C\Rev\Case_Studies.pdf</v>
          </cell>
        </row>
        <row r="791">
          <cell r="J791" t="str">
            <v>F:\HVDC-Champa-Kurukshetra\Rev Bidding Doc\TW04\Case_Studies.pdf</v>
          </cell>
          <cell r="K791" t="str">
            <v>F:\HVDC-Champa-Kurukshetra\Rev Bidding Doc\TW04\KRA.pdf</v>
          </cell>
          <cell r="L791" t="str">
            <v>F:\HVDC-Champa-Kurukshetra\Rev Bidding Doc\TW04\new.pdf</v>
          </cell>
        </row>
        <row r="794">
          <cell r="J794" t="str">
            <v>F:\HVDC-Champa-Kurukshetra\Rev Bidding Doc\TW04\Case_Studies.pdf</v>
          </cell>
          <cell r="K794" t="str">
            <v>F:\HVDC-Champa-Kurukshetra\Rev Bidding Doc\TW04\KRA.pdf</v>
          </cell>
          <cell r="L794" t="str">
            <v>F:\HVDC-Champa-Kurukshetra\Rev Bidding Doc\TW04\new.pdf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98.bin"/><Relationship Id="rId13" Type="http://schemas.openxmlformats.org/officeDocument/2006/relationships/printerSettings" Target="../printerSettings/printerSettings203.bin"/><Relationship Id="rId18" Type="http://schemas.openxmlformats.org/officeDocument/2006/relationships/printerSettings" Target="../printerSettings/printerSettings208.bin"/><Relationship Id="rId26" Type="http://schemas.openxmlformats.org/officeDocument/2006/relationships/printerSettings" Target="../printerSettings/printerSettings216.bin"/><Relationship Id="rId3" Type="http://schemas.openxmlformats.org/officeDocument/2006/relationships/printerSettings" Target="../printerSettings/printerSettings193.bin"/><Relationship Id="rId21" Type="http://schemas.openxmlformats.org/officeDocument/2006/relationships/printerSettings" Target="../printerSettings/printerSettings211.bin"/><Relationship Id="rId7" Type="http://schemas.openxmlformats.org/officeDocument/2006/relationships/printerSettings" Target="../printerSettings/printerSettings197.bin"/><Relationship Id="rId12" Type="http://schemas.openxmlformats.org/officeDocument/2006/relationships/printerSettings" Target="../printerSettings/printerSettings202.bin"/><Relationship Id="rId17" Type="http://schemas.openxmlformats.org/officeDocument/2006/relationships/printerSettings" Target="../printerSettings/printerSettings207.bin"/><Relationship Id="rId25" Type="http://schemas.openxmlformats.org/officeDocument/2006/relationships/printerSettings" Target="../printerSettings/printerSettings215.bin"/><Relationship Id="rId2" Type="http://schemas.openxmlformats.org/officeDocument/2006/relationships/printerSettings" Target="../printerSettings/printerSettings192.bin"/><Relationship Id="rId16" Type="http://schemas.openxmlformats.org/officeDocument/2006/relationships/printerSettings" Target="../printerSettings/printerSettings206.bin"/><Relationship Id="rId20" Type="http://schemas.openxmlformats.org/officeDocument/2006/relationships/printerSettings" Target="../printerSettings/printerSettings210.bin"/><Relationship Id="rId29" Type="http://schemas.openxmlformats.org/officeDocument/2006/relationships/printerSettings" Target="../printerSettings/printerSettings219.bin"/><Relationship Id="rId1" Type="http://schemas.openxmlformats.org/officeDocument/2006/relationships/printerSettings" Target="../printerSettings/printerSettings191.bin"/><Relationship Id="rId6" Type="http://schemas.openxmlformats.org/officeDocument/2006/relationships/printerSettings" Target="../printerSettings/printerSettings196.bin"/><Relationship Id="rId11" Type="http://schemas.openxmlformats.org/officeDocument/2006/relationships/printerSettings" Target="../printerSettings/printerSettings201.bin"/><Relationship Id="rId24" Type="http://schemas.openxmlformats.org/officeDocument/2006/relationships/printerSettings" Target="../printerSettings/printerSettings214.bin"/><Relationship Id="rId32" Type="http://schemas.openxmlformats.org/officeDocument/2006/relationships/drawing" Target="../drawings/drawing9.xml"/><Relationship Id="rId5" Type="http://schemas.openxmlformats.org/officeDocument/2006/relationships/printerSettings" Target="../printerSettings/printerSettings195.bin"/><Relationship Id="rId15" Type="http://schemas.openxmlformats.org/officeDocument/2006/relationships/printerSettings" Target="../printerSettings/printerSettings205.bin"/><Relationship Id="rId23" Type="http://schemas.openxmlformats.org/officeDocument/2006/relationships/printerSettings" Target="../printerSettings/printerSettings213.bin"/><Relationship Id="rId28" Type="http://schemas.openxmlformats.org/officeDocument/2006/relationships/printerSettings" Target="../printerSettings/printerSettings218.bin"/><Relationship Id="rId10" Type="http://schemas.openxmlformats.org/officeDocument/2006/relationships/printerSettings" Target="../printerSettings/printerSettings200.bin"/><Relationship Id="rId19" Type="http://schemas.openxmlformats.org/officeDocument/2006/relationships/printerSettings" Target="../printerSettings/printerSettings209.bin"/><Relationship Id="rId31" Type="http://schemas.openxmlformats.org/officeDocument/2006/relationships/printerSettings" Target="../printerSettings/printerSettings221.bin"/><Relationship Id="rId4" Type="http://schemas.openxmlformats.org/officeDocument/2006/relationships/printerSettings" Target="../printerSettings/printerSettings194.bin"/><Relationship Id="rId9" Type="http://schemas.openxmlformats.org/officeDocument/2006/relationships/printerSettings" Target="../printerSettings/printerSettings199.bin"/><Relationship Id="rId14" Type="http://schemas.openxmlformats.org/officeDocument/2006/relationships/printerSettings" Target="../printerSettings/printerSettings204.bin"/><Relationship Id="rId22" Type="http://schemas.openxmlformats.org/officeDocument/2006/relationships/printerSettings" Target="../printerSettings/printerSettings212.bin"/><Relationship Id="rId27" Type="http://schemas.openxmlformats.org/officeDocument/2006/relationships/printerSettings" Target="../printerSettings/printerSettings217.bin"/><Relationship Id="rId30" Type="http://schemas.openxmlformats.org/officeDocument/2006/relationships/printerSettings" Target="../printerSettings/printerSettings22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18" Type="http://schemas.openxmlformats.org/officeDocument/2006/relationships/printerSettings" Target="../printerSettings/printerSettings239.bin"/><Relationship Id="rId26" Type="http://schemas.openxmlformats.org/officeDocument/2006/relationships/printerSettings" Target="../printerSettings/printerSettings247.bin"/><Relationship Id="rId3" Type="http://schemas.openxmlformats.org/officeDocument/2006/relationships/printerSettings" Target="../printerSettings/printerSettings224.bin"/><Relationship Id="rId21" Type="http://schemas.openxmlformats.org/officeDocument/2006/relationships/printerSettings" Target="../printerSettings/printerSettings242.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17" Type="http://schemas.openxmlformats.org/officeDocument/2006/relationships/printerSettings" Target="../printerSettings/printerSettings238.bin"/><Relationship Id="rId25" Type="http://schemas.openxmlformats.org/officeDocument/2006/relationships/printerSettings" Target="../printerSettings/printerSettings246.bin"/><Relationship Id="rId2" Type="http://schemas.openxmlformats.org/officeDocument/2006/relationships/printerSettings" Target="../printerSettings/printerSettings223.bin"/><Relationship Id="rId16" Type="http://schemas.openxmlformats.org/officeDocument/2006/relationships/printerSettings" Target="../printerSettings/printerSettings237.bin"/><Relationship Id="rId20" Type="http://schemas.openxmlformats.org/officeDocument/2006/relationships/printerSettings" Target="../printerSettings/printerSettings241.bin"/><Relationship Id="rId29" Type="http://schemas.openxmlformats.org/officeDocument/2006/relationships/printerSettings" Target="../printerSettings/printerSettings250.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24" Type="http://schemas.openxmlformats.org/officeDocument/2006/relationships/printerSettings" Target="../printerSettings/printerSettings245.bin"/><Relationship Id="rId32" Type="http://schemas.openxmlformats.org/officeDocument/2006/relationships/drawing" Target="../drawings/drawing10.xml"/><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23" Type="http://schemas.openxmlformats.org/officeDocument/2006/relationships/printerSettings" Target="../printerSettings/printerSettings244.bin"/><Relationship Id="rId28" Type="http://schemas.openxmlformats.org/officeDocument/2006/relationships/printerSettings" Target="../printerSettings/printerSettings249.bin"/><Relationship Id="rId10" Type="http://schemas.openxmlformats.org/officeDocument/2006/relationships/printerSettings" Target="../printerSettings/printerSettings231.bin"/><Relationship Id="rId19" Type="http://schemas.openxmlformats.org/officeDocument/2006/relationships/printerSettings" Target="../printerSettings/printerSettings240.bin"/><Relationship Id="rId31" Type="http://schemas.openxmlformats.org/officeDocument/2006/relationships/printerSettings" Target="../printerSettings/printerSettings252.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 Id="rId22" Type="http://schemas.openxmlformats.org/officeDocument/2006/relationships/printerSettings" Target="../printerSettings/printerSettings243.bin"/><Relationship Id="rId27" Type="http://schemas.openxmlformats.org/officeDocument/2006/relationships/printerSettings" Target="../printerSettings/printerSettings248.bin"/><Relationship Id="rId30" Type="http://schemas.openxmlformats.org/officeDocument/2006/relationships/printerSettings" Target="../printerSettings/printerSettings251.bin"/></Relationships>
</file>

<file path=xl/worksheets/_rels/sheet12.xml.rels><?xml version="1.0" encoding="UTF-8" standalone="yes"?>
<Relationships xmlns="http://schemas.openxmlformats.org/package/2006/relationships"><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ctrlProp" Target="../ctrlProps/ctrlProp133.xml"/><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vmlDrawing" Target="../drawings/vmlDrawing4.vml"/><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drawing" Target="../drawings/drawing11.xml"/><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8" Type="http://schemas.openxmlformats.org/officeDocument/2006/relationships/printerSettings" Target="../printerSettings/printerSettings26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91.bin"/><Relationship Id="rId13" Type="http://schemas.openxmlformats.org/officeDocument/2006/relationships/ctrlProp" Target="../ctrlProps/ctrlProp134.xml"/><Relationship Id="rId3" Type="http://schemas.openxmlformats.org/officeDocument/2006/relationships/printerSettings" Target="../printerSettings/printerSettings286.bin"/><Relationship Id="rId7" Type="http://schemas.openxmlformats.org/officeDocument/2006/relationships/printerSettings" Target="../printerSettings/printerSettings290.bin"/><Relationship Id="rId12" Type="http://schemas.openxmlformats.org/officeDocument/2006/relationships/vmlDrawing" Target="../drawings/vmlDrawing5.vml"/><Relationship Id="rId2" Type="http://schemas.openxmlformats.org/officeDocument/2006/relationships/printerSettings" Target="../printerSettings/printerSettings285.bin"/><Relationship Id="rId1" Type="http://schemas.openxmlformats.org/officeDocument/2006/relationships/printerSettings" Target="../printerSettings/printerSettings284.bin"/><Relationship Id="rId6" Type="http://schemas.openxmlformats.org/officeDocument/2006/relationships/printerSettings" Target="../printerSettings/printerSettings289.bin"/><Relationship Id="rId11" Type="http://schemas.openxmlformats.org/officeDocument/2006/relationships/drawing" Target="../drawings/drawing12.xml"/><Relationship Id="rId5" Type="http://schemas.openxmlformats.org/officeDocument/2006/relationships/printerSettings" Target="../printerSettings/printerSettings288.bin"/><Relationship Id="rId10" Type="http://schemas.openxmlformats.org/officeDocument/2006/relationships/printerSettings" Target="../printerSettings/printerSettings293.bin"/><Relationship Id="rId4" Type="http://schemas.openxmlformats.org/officeDocument/2006/relationships/printerSettings" Target="../printerSettings/printerSettings287.bin"/><Relationship Id="rId9" Type="http://schemas.openxmlformats.org/officeDocument/2006/relationships/printerSettings" Target="../printerSettings/printerSettings292.bin"/></Relationships>
</file>

<file path=xl/worksheets/_rels/sheet14.xml.rels><?xml version="1.0" encoding="UTF-8" standalone="yes"?>
<Relationships xmlns="http://schemas.openxmlformats.org/package/2006/relationships"><Relationship Id="rId13" Type="http://schemas.openxmlformats.org/officeDocument/2006/relationships/printerSettings" Target="../printerSettings/printerSettings306.bin"/><Relationship Id="rId18" Type="http://schemas.openxmlformats.org/officeDocument/2006/relationships/printerSettings" Target="../printerSettings/printerSettings311.bin"/><Relationship Id="rId26" Type="http://schemas.openxmlformats.org/officeDocument/2006/relationships/printerSettings" Target="../printerSettings/printerSettings319.bin"/><Relationship Id="rId3" Type="http://schemas.openxmlformats.org/officeDocument/2006/relationships/printerSettings" Target="../printerSettings/printerSettings296.bin"/><Relationship Id="rId21" Type="http://schemas.openxmlformats.org/officeDocument/2006/relationships/printerSettings" Target="../printerSettings/printerSettings314.bin"/><Relationship Id="rId34" Type="http://schemas.openxmlformats.org/officeDocument/2006/relationships/ctrlProp" Target="../ctrlProps/ctrlProp135.xml"/><Relationship Id="rId7" Type="http://schemas.openxmlformats.org/officeDocument/2006/relationships/printerSettings" Target="../printerSettings/printerSettings300.bin"/><Relationship Id="rId12" Type="http://schemas.openxmlformats.org/officeDocument/2006/relationships/printerSettings" Target="../printerSettings/printerSettings305.bin"/><Relationship Id="rId17" Type="http://schemas.openxmlformats.org/officeDocument/2006/relationships/printerSettings" Target="../printerSettings/printerSettings310.bin"/><Relationship Id="rId25" Type="http://schemas.openxmlformats.org/officeDocument/2006/relationships/printerSettings" Target="../printerSettings/printerSettings318.bin"/><Relationship Id="rId33" Type="http://schemas.openxmlformats.org/officeDocument/2006/relationships/vmlDrawing" Target="../drawings/vmlDrawing6.vml"/><Relationship Id="rId2" Type="http://schemas.openxmlformats.org/officeDocument/2006/relationships/printerSettings" Target="../printerSettings/printerSettings295.bin"/><Relationship Id="rId16" Type="http://schemas.openxmlformats.org/officeDocument/2006/relationships/printerSettings" Target="../printerSettings/printerSettings309.bin"/><Relationship Id="rId20" Type="http://schemas.openxmlformats.org/officeDocument/2006/relationships/printerSettings" Target="../printerSettings/printerSettings313.bin"/><Relationship Id="rId29" Type="http://schemas.openxmlformats.org/officeDocument/2006/relationships/printerSettings" Target="../printerSettings/printerSettings322.bin"/><Relationship Id="rId1" Type="http://schemas.openxmlformats.org/officeDocument/2006/relationships/printerSettings" Target="../printerSettings/printerSettings294.bin"/><Relationship Id="rId6" Type="http://schemas.openxmlformats.org/officeDocument/2006/relationships/printerSettings" Target="../printerSettings/printerSettings299.bin"/><Relationship Id="rId11" Type="http://schemas.openxmlformats.org/officeDocument/2006/relationships/printerSettings" Target="../printerSettings/printerSettings304.bin"/><Relationship Id="rId24" Type="http://schemas.openxmlformats.org/officeDocument/2006/relationships/printerSettings" Target="../printerSettings/printerSettings317.bin"/><Relationship Id="rId32" Type="http://schemas.openxmlformats.org/officeDocument/2006/relationships/drawing" Target="../drawings/drawing13.xml"/><Relationship Id="rId5" Type="http://schemas.openxmlformats.org/officeDocument/2006/relationships/printerSettings" Target="../printerSettings/printerSettings298.bin"/><Relationship Id="rId15" Type="http://schemas.openxmlformats.org/officeDocument/2006/relationships/printerSettings" Target="../printerSettings/printerSettings308.bin"/><Relationship Id="rId23" Type="http://schemas.openxmlformats.org/officeDocument/2006/relationships/printerSettings" Target="../printerSettings/printerSettings316.bin"/><Relationship Id="rId28" Type="http://schemas.openxmlformats.org/officeDocument/2006/relationships/printerSettings" Target="../printerSettings/printerSettings321.bin"/><Relationship Id="rId10" Type="http://schemas.openxmlformats.org/officeDocument/2006/relationships/printerSettings" Target="../printerSettings/printerSettings303.bin"/><Relationship Id="rId19" Type="http://schemas.openxmlformats.org/officeDocument/2006/relationships/printerSettings" Target="../printerSettings/printerSettings312.bin"/><Relationship Id="rId31" Type="http://schemas.openxmlformats.org/officeDocument/2006/relationships/printerSettings" Target="../printerSettings/printerSettings324.bin"/><Relationship Id="rId4" Type="http://schemas.openxmlformats.org/officeDocument/2006/relationships/printerSettings" Target="../printerSettings/printerSettings297.bin"/><Relationship Id="rId9" Type="http://schemas.openxmlformats.org/officeDocument/2006/relationships/printerSettings" Target="../printerSettings/printerSettings302.bin"/><Relationship Id="rId14" Type="http://schemas.openxmlformats.org/officeDocument/2006/relationships/printerSettings" Target="../printerSettings/printerSettings307.bin"/><Relationship Id="rId22" Type="http://schemas.openxmlformats.org/officeDocument/2006/relationships/printerSettings" Target="../printerSettings/printerSettings315.bin"/><Relationship Id="rId27" Type="http://schemas.openxmlformats.org/officeDocument/2006/relationships/printerSettings" Target="../printerSettings/printerSettings320.bin"/><Relationship Id="rId30" Type="http://schemas.openxmlformats.org/officeDocument/2006/relationships/printerSettings" Target="../printerSettings/printerSettings323.bin"/><Relationship Id="rId8" Type="http://schemas.openxmlformats.org/officeDocument/2006/relationships/printerSettings" Target="../printerSettings/printerSettings30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drawing" Target="../drawings/drawing14.xml"/><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62.bin"/><Relationship Id="rId13" Type="http://schemas.openxmlformats.org/officeDocument/2006/relationships/printerSettings" Target="../printerSettings/printerSettings367.bin"/><Relationship Id="rId18" Type="http://schemas.openxmlformats.org/officeDocument/2006/relationships/printerSettings" Target="../printerSettings/printerSettings372.bin"/><Relationship Id="rId26" Type="http://schemas.openxmlformats.org/officeDocument/2006/relationships/printerSettings" Target="../printerSettings/printerSettings380.bin"/><Relationship Id="rId3" Type="http://schemas.openxmlformats.org/officeDocument/2006/relationships/printerSettings" Target="../printerSettings/printerSettings357.bin"/><Relationship Id="rId21" Type="http://schemas.openxmlformats.org/officeDocument/2006/relationships/printerSettings" Target="../printerSettings/printerSettings375.bin"/><Relationship Id="rId7" Type="http://schemas.openxmlformats.org/officeDocument/2006/relationships/printerSettings" Target="../printerSettings/printerSettings361.bin"/><Relationship Id="rId12" Type="http://schemas.openxmlformats.org/officeDocument/2006/relationships/printerSettings" Target="../printerSettings/printerSettings366.bin"/><Relationship Id="rId17" Type="http://schemas.openxmlformats.org/officeDocument/2006/relationships/printerSettings" Target="../printerSettings/printerSettings371.bin"/><Relationship Id="rId25" Type="http://schemas.openxmlformats.org/officeDocument/2006/relationships/printerSettings" Target="../printerSettings/printerSettings379.bin"/><Relationship Id="rId2" Type="http://schemas.openxmlformats.org/officeDocument/2006/relationships/printerSettings" Target="../printerSettings/printerSettings356.bin"/><Relationship Id="rId16" Type="http://schemas.openxmlformats.org/officeDocument/2006/relationships/printerSettings" Target="../printerSettings/printerSettings370.bin"/><Relationship Id="rId20" Type="http://schemas.openxmlformats.org/officeDocument/2006/relationships/printerSettings" Target="../printerSettings/printerSettings374.bin"/><Relationship Id="rId29" Type="http://schemas.openxmlformats.org/officeDocument/2006/relationships/printerSettings" Target="../printerSettings/printerSettings383.bin"/><Relationship Id="rId1" Type="http://schemas.openxmlformats.org/officeDocument/2006/relationships/printerSettings" Target="../printerSettings/printerSettings355.bin"/><Relationship Id="rId6" Type="http://schemas.openxmlformats.org/officeDocument/2006/relationships/printerSettings" Target="../printerSettings/printerSettings360.bin"/><Relationship Id="rId11" Type="http://schemas.openxmlformats.org/officeDocument/2006/relationships/printerSettings" Target="../printerSettings/printerSettings365.bin"/><Relationship Id="rId24" Type="http://schemas.openxmlformats.org/officeDocument/2006/relationships/printerSettings" Target="../printerSettings/printerSettings378.bin"/><Relationship Id="rId32" Type="http://schemas.openxmlformats.org/officeDocument/2006/relationships/drawing" Target="../drawings/drawing15.xml"/><Relationship Id="rId5" Type="http://schemas.openxmlformats.org/officeDocument/2006/relationships/printerSettings" Target="../printerSettings/printerSettings359.bin"/><Relationship Id="rId15" Type="http://schemas.openxmlformats.org/officeDocument/2006/relationships/printerSettings" Target="../printerSettings/printerSettings369.bin"/><Relationship Id="rId23" Type="http://schemas.openxmlformats.org/officeDocument/2006/relationships/printerSettings" Target="../printerSettings/printerSettings377.bin"/><Relationship Id="rId28" Type="http://schemas.openxmlformats.org/officeDocument/2006/relationships/printerSettings" Target="../printerSettings/printerSettings382.bin"/><Relationship Id="rId10" Type="http://schemas.openxmlformats.org/officeDocument/2006/relationships/printerSettings" Target="../printerSettings/printerSettings364.bin"/><Relationship Id="rId19" Type="http://schemas.openxmlformats.org/officeDocument/2006/relationships/printerSettings" Target="../printerSettings/printerSettings373.bin"/><Relationship Id="rId31" Type="http://schemas.openxmlformats.org/officeDocument/2006/relationships/printerSettings" Target="../printerSettings/printerSettings385.bin"/><Relationship Id="rId4" Type="http://schemas.openxmlformats.org/officeDocument/2006/relationships/printerSettings" Target="../printerSettings/printerSettings358.bin"/><Relationship Id="rId9" Type="http://schemas.openxmlformats.org/officeDocument/2006/relationships/printerSettings" Target="../printerSettings/printerSettings363.bin"/><Relationship Id="rId14" Type="http://schemas.openxmlformats.org/officeDocument/2006/relationships/printerSettings" Target="../printerSettings/printerSettings368.bin"/><Relationship Id="rId22" Type="http://schemas.openxmlformats.org/officeDocument/2006/relationships/printerSettings" Target="../printerSettings/printerSettings376.bin"/><Relationship Id="rId27" Type="http://schemas.openxmlformats.org/officeDocument/2006/relationships/printerSettings" Target="../printerSettings/printerSettings381.bin"/><Relationship Id="rId30" Type="http://schemas.openxmlformats.org/officeDocument/2006/relationships/printerSettings" Target="../printerSettings/printerSettings38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32" Type="http://schemas.openxmlformats.org/officeDocument/2006/relationships/drawing" Target="../drawings/drawing16.xml"/><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printerSettings" Target="../printerSettings/printerSettings416.bin"/><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24.bin"/><Relationship Id="rId13" Type="http://schemas.openxmlformats.org/officeDocument/2006/relationships/printerSettings" Target="../printerSettings/printerSettings429.bin"/><Relationship Id="rId18" Type="http://schemas.openxmlformats.org/officeDocument/2006/relationships/printerSettings" Target="../printerSettings/printerSettings434.bin"/><Relationship Id="rId26" Type="http://schemas.openxmlformats.org/officeDocument/2006/relationships/printerSettings" Target="../printerSettings/printerSettings442.bin"/><Relationship Id="rId3" Type="http://schemas.openxmlformats.org/officeDocument/2006/relationships/printerSettings" Target="../printerSettings/printerSettings419.bin"/><Relationship Id="rId21" Type="http://schemas.openxmlformats.org/officeDocument/2006/relationships/printerSettings" Target="../printerSettings/printerSettings437.bin"/><Relationship Id="rId7" Type="http://schemas.openxmlformats.org/officeDocument/2006/relationships/printerSettings" Target="../printerSettings/printerSettings423.bin"/><Relationship Id="rId12" Type="http://schemas.openxmlformats.org/officeDocument/2006/relationships/printerSettings" Target="../printerSettings/printerSettings428.bin"/><Relationship Id="rId17" Type="http://schemas.openxmlformats.org/officeDocument/2006/relationships/printerSettings" Target="../printerSettings/printerSettings433.bin"/><Relationship Id="rId25" Type="http://schemas.openxmlformats.org/officeDocument/2006/relationships/printerSettings" Target="../printerSettings/printerSettings441.bin"/><Relationship Id="rId2" Type="http://schemas.openxmlformats.org/officeDocument/2006/relationships/printerSettings" Target="../printerSettings/printerSettings418.bin"/><Relationship Id="rId16" Type="http://schemas.openxmlformats.org/officeDocument/2006/relationships/printerSettings" Target="../printerSettings/printerSettings432.bin"/><Relationship Id="rId20" Type="http://schemas.openxmlformats.org/officeDocument/2006/relationships/printerSettings" Target="../printerSettings/printerSettings436.bin"/><Relationship Id="rId29" Type="http://schemas.openxmlformats.org/officeDocument/2006/relationships/printerSettings" Target="../printerSettings/printerSettings445.bin"/><Relationship Id="rId1" Type="http://schemas.openxmlformats.org/officeDocument/2006/relationships/printerSettings" Target="../printerSettings/printerSettings417.bin"/><Relationship Id="rId6" Type="http://schemas.openxmlformats.org/officeDocument/2006/relationships/printerSettings" Target="../printerSettings/printerSettings422.bin"/><Relationship Id="rId11" Type="http://schemas.openxmlformats.org/officeDocument/2006/relationships/printerSettings" Target="../printerSettings/printerSettings427.bin"/><Relationship Id="rId24" Type="http://schemas.openxmlformats.org/officeDocument/2006/relationships/printerSettings" Target="../printerSettings/printerSettings440.bin"/><Relationship Id="rId32" Type="http://schemas.openxmlformats.org/officeDocument/2006/relationships/drawing" Target="../drawings/drawing17.xml"/><Relationship Id="rId5" Type="http://schemas.openxmlformats.org/officeDocument/2006/relationships/printerSettings" Target="../printerSettings/printerSettings421.bin"/><Relationship Id="rId15" Type="http://schemas.openxmlformats.org/officeDocument/2006/relationships/printerSettings" Target="../printerSettings/printerSettings431.bin"/><Relationship Id="rId23" Type="http://schemas.openxmlformats.org/officeDocument/2006/relationships/printerSettings" Target="../printerSettings/printerSettings439.bin"/><Relationship Id="rId28" Type="http://schemas.openxmlformats.org/officeDocument/2006/relationships/printerSettings" Target="../printerSettings/printerSettings444.bin"/><Relationship Id="rId10" Type="http://schemas.openxmlformats.org/officeDocument/2006/relationships/printerSettings" Target="../printerSettings/printerSettings426.bin"/><Relationship Id="rId19" Type="http://schemas.openxmlformats.org/officeDocument/2006/relationships/printerSettings" Target="../printerSettings/printerSettings435.bin"/><Relationship Id="rId31" Type="http://schemas.openxmlformats.org/officeDocument/2006/relationships/printerSettings" Target="../printerSettings/printerSettings447.bin"/><Relationship Id="rId4" Type="http://schemas.openxmlformats.org/officeDocument/2006/relationships/printerSettings" Target="../printerSettings/printerSettings420.bin"/><Relationship Id="rId9" Type="http://schemas.openxmlformats.org/officeDocument/2006/relationships/printerSettings" Target="../printerSettings/printerSettings425.bin"/><Relationship Id="rId14" Type="http://schemas.openxmlformats.org/officeDocument/2006/relationships/printerSettings" Target="../printerSettings/printerSettings430.bin"/><Relationship Id="rId22" Type="http://schemas.openxmlformats.org/officeDocument/2006/relationships/printerSettings" Target="../printerSettings/printerSettings438.bin"/><Relationship Id="rId27" Type="http://schemas.openxmlformats.org/officeDocument/2006/relationships/printerSettings" Target="../printerSettings/printerSettings443.bin"/><Relationship Id="rId30" Type="http://schemas.openxmlformats.org/officeDocument/2006/relationships/printerSettings" Target="../printerSettings/printerSettings44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55.bin"/><Relationship Id="rId3" Type="http://schemas.openxmlformats.org/officeDocument/2006/relationships/printerSettings" Target="../printerSettings/printerSettings450.bin"/><Relationship Id="rId7" Type="http://schemas.openxmlformats.org/officeDocument/2006/relationships/printerSettings" Target="../printerSettings/printerSettings454.bin"/><Relationship Id="rId2" Type="http://schemas.openxmlformats.org/officeDocument/2006/relationships/printerSettings" Target="../printerSettings/printerSettings449.bin"/><Relationship Id="rId1" Type="http://schemas.openxmlformats.org/officeDocument/2006/relationships/printerSettings" Target="../printerSettings/printerSettings448.bin"/><Relationship Id="rId6" Type="http://schemas.openxmlformats.org/officeDocument/2006/relationships/printerSettings" Target="../printerSettings/printerSettings453.bin"/><Relationship Id="rId11" Type="http://schemas.openxmlformats.org/officeDocument/2006/relationships/drawing" Target="../drawings/drawing18.xml"/><Relationship Id="rId5" Type="http://schemas.openxmlformats.org/officeDocument/2006/relationships/printerSettings" Target="../printerSettings/printerSettings452.bin"/><Relationship Id="rId10" Type="http://schemas.openxmlformats.org/officeDocument/2006/relationships/printerSettings" Target="../printerSettings/printerSettings457.bin"/><Relationship Id="rId4" Type="http://schemas.openxmlformats.org/officeDocument/2006/relationships/printerSettings" Target="../printerSettings/printerSettings451.bin"/><Relationship Id="rId9" Type="http://schemas.openxmlformats.org/officeDocument/2006/relationships/printerSettings" Target="../printerSettings/printerSettings45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9.bin"/><Relationship Id="rId13" Type="http://schemas.openxmlformats.org/officeDocument/2006/relationships/printerSettings" Target="../printerSettings/printerSettings44.bin"/><Relationship Id="rId18" Type="http://schemas.openxmlformats.org/officeDocument/2006/relationships/printerSettings" Target="../printerSettings/printerSettings49.bin"/><Relationship Id="rId26" Type="http://schemas.openxmlformats.org/officeDocument/2006/relationships/printerSettings" Target="../printerSettings/printerSettings57.bin"/><Relationship Id="rId3" Type="http://schemas.openxmlformats.org/officeDocument/2006/relationships/printerSettings" Target="../printerSettings/printerSettings34.bin"/><Relationship Id="rId21" Type="http://schemas.openxmlformats.org/officeDocument/2006/relationships/printerSettings" Target="../printerSettings/printerSettings52.bin"/><Relationship Id="rId7" Type="http://schemas.openxmlformats.org/officeDocument/2006/relationships/printerSettings" Target="../printerSettings/printerSettings38.bin"/><Relationship Id="rId12" Type="http://schemas.openxmlformats.org/officeDocument/2006/relationships/printerSettings" Target="../printerSettings/printerSettings43.bin"/><Relationship Id="rId17" Type="http://schemas.openxmlformats.org/officeDocument/2006/relationships/printerSettings" Target="../printerSettings/printerSettings48.bin"/><Relationship Id="rId25" Type="http://schemas.openxmlformats.org/officeDocument/2006/relationships/printerSettings" Target="../printerSettings/printerSettings56.bin"/><Relationship Id="rId2" Type="http://schemas.openxmlformats.org/officeDocument/2006/relationships/printerSettings" Target="../printerSettings/printerSettings33.bin"/><Relationship Id="rId16" Type="http://schemas.openxmlformats.org/officeDocument/2006/relationships/printerSettings" Target="../printerSettings/printerSettings47.bin"/><Relationship Id="rId20" Type="http://schemas.openxmlformats.org/officeDocument/2006/relationships/printerSettings" Target="../printerSettings/printerSettings51.bin"/><Relationship Id="rId29" Type="http://schemas.openxmlformats.org/officeDocument/2006/relationships/printerSettings" Target="../printerSettings/printerSettings60.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11" Type="http://schemas.openxmlformats.org/officeDocument/2006/relationships/printerSettings" Target="../printerSettings/printerSettings42.bin"/><Relationship Id="rId24" Type="http://schemas.openxmlformats.org/officeDocument/2006/relationships/printerSettings" Target="../printerSettings/printerSettings55.bin"/><Relationship Id="rId5" Type="http://schemas.openxmlformats.org/officeDocument/2006/relationships/printerSettings" Target="../printerSettings/printerSettings36.bin"/><Relationship Id="rId15" Type="http://schemas.openxmlformats.org/officeDocument/2006/relationships/printerSettings" Target="../printerSettings/printerSettings46.bin"/><Relationship Id="rId23" Type="http://schemas.openxmlformats.org/officeDocument/2006/relationships/printerSettings" Target="../printerSettings/printerSettings54.bin"/><Relationship Id="rId28" Type="http://schemas.openxmlformats.org/officeDocument/2006/relationships/printerSettings" Target="../printerSettings/printerSettings59.bin"/><Relationship Id="rId10" Type="http://schemas.openxmlformats.org/officeDocument/2006/relationships/printerSettings" Target="../printerSettings/printerSettings41.bin"/><Relationship Id="rId19" Type="http://schemas.openxmlformats.org/officeDocument/2006/relationships/printerSettings" Target="../printerSettings/printerSettings50.bin"/><Relationship Id="rId31" Type="http://schemas.openxmlformats.org/officeDocument/2006/relationships/drawing" Target="../drawings/drawing1.xml"/><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 Id="rId14" Type="http://schemas.openxmlformats.org/officeDocument/2006/relationships/printerSettings" Target="../printerSettings/printerSettings45.bin"/><Relationship Id="rId22" Type="http://schemas.openxmlformats.org/officeDocument/2006/relationships/printerSettings" Target="../printerSettings/printerSettings53.bin"/><Relationship Id="rId27" Type="http://schemas.openxmlformats.org/officeDocument/2006/relationships/printerSettings" Target="../printerSettings/printerSettings58.bin"/><Relationship Id="rId30" Type="http://schemas.openxmlformats.org/officeDocument/2006/relationships/printerSettings" Target="../printerSettings/printerSettings61.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65.bin"/><Relationship Id="rId13" Type="http://schemas.openxmlformats.org/officeDocument/2006/relationships/printerSettings" Target="../printerSettings/printerSettings470.bin"/><Relationship Id="rId18" Type="http://schemas.openxmlformats.org/officeDocument/2006/relationships/printerSettings" Target="../printerSettings/printerSettings475.bin"/><Relationship Id="rId26" Type="http://schemas.openxmlformats.org/officeDocument/2006/relationships/printerSettings" Target="../printerSettings/printerSettings483.bin"/><Relationship Id="rId3" Type="http://schemas.openxmlformats.org/officeDocument/2006/relationships/printerSettings" Target="../printerSettings/printerSettings460.bin"/><Relationship Id="rId21" Type="http://schemas.openxmlformats.org/officeDocument/2006/relationships/printerSettings" Target="../printerSettings/printerSettings478.bin"/><Relationship Id="rId7" Type="http://schemas.openxmlformats.org/officeDocument/2006/relationships/printerSettings" Target="../printerSettings/printerSettings464.bin"/><Relationship Id="rId12" Type="http://schemas.openxmlformats.org/officeDocument/2006/relationships/printerSettings" Target="../printerSettings/printerSettings469.bin"/><Relationship Id="rId17" Type="http://schemas.openxmlformats.org/officeDocument/2006/relationships/printerSettings" Target="../printerSettings/printerSettings474.bin"/><Relationship Id="rId25" Type="http://schemas.openxmlformats.org/officeDocument/2006/relationships/printerSettings" Target="../printerSettings/printerSettings482.bin"/><Relationship Id="rId2" Type="http://schemas.openxmlformats.org/officeDocument/2006/relationships/printerSettings" Target="../printerSettings/printerSettings459.bin"/><Relationship Id="rId16" Type="http://schemas.openxmlformats.org/officeDocument/2006/relationships/printerSettings" Target="../printerSettings/printerSettings473.bin"/><Relationship Id="rId20" Type="http://schemas.openxmlformats.org/officeDocument/2006/relationships/printerSettings" Target="../printerSettings/printerSettings477.bin"/><Relationship Id="rId29" Type="http://schemas.openxmlformats.org/officeDocument/2006/relationships/printerSettings" Target="../printerSettings/printerSettings486.bin"/><Relationship Id="rId1" Type="http://schemas.openxmlformats.org/officeDocument/2006/relationships/printerSettings" Target="../printerSettings/printerSettings458.bin"/><Relationship Id="rId6" Type="http://schemas.openxmlformats.org/officeDocument/2006/relationships/printerSettings" Target="../printerSettings/printerSettings463.bin"/><Relationship Id="rId11" Type="http://schemas.openxmlformats.org/officeDocument/2006/relationships/printerSettings" Target="../printerSettings/printerSettings468.bin"/><Relationship Id="rId24" Type="http://schemas.openxmlformats.org/officeDocument/2006/relationships/printerSettings" Target="../printerSettings/printerSettings481.bin"/><Relationship Id="rId32" Type="http://schemas.openxmlformats.org/officeDocument/2006/relationships/drawing" Target="../drawings/drawing19.xml"/><Relationship Id="rId5" Type="http://schemas.openxmlformats.org/officeDocument/2006/relationships/printerSettings" Target="../printerSettings/printerSettings462.bin"/><Relationship Id="rId15" Type="http://schemas.openxmlformats.org/officeDocument/2006/relationships/printerSettings" Target="../printerSettings/printerSettings472.bin"/><Relationship Id="rId23" Type="http://schemas.openxmlformats.org/officeDocument/2006/relationships/printerSettings" Target="../printerSettings/printerSettings480.bin"/><Relationship Id="rId28" Type="http://schemas.openxmlformats.org/officeDocument/2006/relationships/printerSettings" Target="../printerSettings/printerSettings485.bin"/><Relationship Id="rId10" Type="http://schemas.openxmlformats.org/officeDocument/2006/relationships/printerSettings" Target="../printerSettings/printerSettings467.bin"/><Relationship Id="rId19" Type="http://schemas.openxmlformats.org/officeDocument/2006/relationships/printerSettings" Target="../printerSettings/printerSettings476.bin"/><Relationship Id="rId31" Type="http://schemas.openxmlformats.org/officeDocument/2006/relationships/printerSettings" Target="../printerSettings/printerSettings488.bin"/><Relationship Id="rId4" Type="http://schemas.openxmlformats.org/officeDocument/2006/relationships/printerSettings" Target="../printerSettings/printerSettings461.bin"/><Relationship Id="rId9" Type="http://schemas.openxmlformats.org/officeDocument/2006/relationships/printerSettings" Target="../printerSettings/printerSettings466.bin"/><Relationship Id="rId14" Type="http://schemas.openxmlformats.org/officeDocument/2006/relationships/printerSettings" Target="../printerSettings/printerSettings471.bin"/><Relationship Id="rId22" Type="http://schemas.openxmlformats.org/officeDocument/2006/relationships/printerSettings" Target="../printerSettings/printerSettings479.bin"/><Relationship Id="rId27" Type="http://schemas.openxmlformats.org/officeDocument/2006/relationships/printerSettings" Target="../printerSettings/printerSettings484.bin"/><Relationship Id="rId30" Type="http://schemas.openxmlformats.org/officeDocument/2006/relationships/printerSettings" Target="../printerSettings/printerSettings48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96.bin"/><Relationship Id="rId13" Type="http://schemas.openxmlformats.org/officeDocument/2006/relationships/printerSettings" Target="../printerSettings/printerSettings501.bin"/><Relationship Id="rId18" Type="http://schemas.openxmlformats.org/officeDocument/2006/relationships/printerSettings" Target="../printerSettings/printerSettings506.bin"/><Relationship Id="rId26" Type="http://schemas.openxmlformats.org/officeDocument/2006/relationships/printerSettings" Target="../printerSettings/printerSettings514.bin"/><Relationship Id="rId3" Type="http://schemas.openxmlformats.org/officeDocument/2006/relationships/printerSettings" Target="../printerSettings/printerSettings491.bin"/><Relationship Id="rId21" Type="http://schemas.openxmlformats.org/officeDocument/2006/relationships/printerSettings" Target="../printerSettings/printerSettings509.bin"/><Relationship Id="rId7" Type="http://schemas.openxmlformats.org/officeDocument/2006/relationships/printerSettings" Target="../printerSettings/printerSettings495.bin"/><Relationship Id="rId12" Type="http://schemas.openxmlformats.org/officeDocument/2006/relationships/printerSettings" Target="../printerSettings/printerSettings500.bin"/><Relationship Id="rId17" Type="http://schemas.openxmlformats.org/officeDocument/2006/relationships/printerSettings" Target="../printerSettings/printerSettings505.bin"/><Relationship Id="rId25" Type="http://schemas.openxmlformats.org/officeDocument/2006/relationships/printerSettings" Target="../printerSettings/printerSettings513.bin"/><Relationship Id="rId2" Type="http://schemas.openxmlformats.org/officeDocument/2006/relationships/printerSettings" Target="../printerSettings/printerSettings490.bin"/><Relationship Id="rId16" Type="http://schemas.openxmlformats.org/officeDocument/2006/relationships/printerSettings" Target="../printerSettings/printerSettings504.bin"/><Relationship Id="rId20" Type="http://schemas.openxmlformats.org/officeDocument/2006/relationships/printerSettings" Target="../printerSettings/printerSettings508.bin"/><Relationship Id="rId1" Type="http://schemas.openxmlformats.org/officeDocument/2006/relationships/printerSettings" Target="../printerSettings/printerSettings489.bin"/><Relationship Id="rId6" Type="http://schemas.openxmlformats.org/officeDocument/2006/relationships/printerSettings" Target="../printerSettings/printerSettings494.bin"/><Relationship Id="rId11" Type="http://schemas.openxmlformats.org/officeDocument/2006/relationships/printerSettings" Target="../printerSettings/printerSettings499.bin"/><Relationship Id="rId24" Type="http://schemas.openxmlformats.org/officeDocument/2006/relationships/printerSettings" Target="../printerSettings/printerSettings512.bin"/><Relationship Id="rId5" Type="http://schemas.openxmlformats.org/officeDocument/2006/relationships/printerSettings" Target="../printerSettings/printerSettings493.bin"/><Relationship Id="rId15" Type="http://schemas.openxmlformats.org/officeDocument/2006/relationships/printerSettings" Target="../printerSettings/printerSettings503.bin"/><Relationship Id="rId23" Type="http://schemas.openxmlformats.org/officeDocument/2006/relationships/printerSettings" Target="../printerSettings/printerSettings511.bin"/><Relationship Id="rId10" Type="http://schemas.openxmlformats.org/officeDocument/2006/relationships/printerSettings" Target="../printerSettings/printerSettings498.bin"/><Relationship Id="rId19" Type="http://schemas.openxmlformats.org/officeDocument/2006/relationships/printerSettings" Target="../printerSettings/printerSettings507.bin"/><Relationship Id="rId4" Type="http://schemas.openxmlformats.org/officeDocument/2006/relationships/printerSettings" Target="../printerSettings/printerSettings492.bin"/><Relationship Id="rId9" Type="http://schemas.openxmlformats.org/officeDocument/2006/relationships/printerSettings" Target="../printerSettings/printerSettings497.bin"/><Relationship Id="rId14" Type="http://schemas.openxmlformats.org/officeDocument/2006/relationships/printerSettings" Target="../printerSettings/printerSettings502.bin"/><Relationship Id="rId22" Type="http://schemas.openxmlformats.org/officeDocument/2006/relationships/printerSettings" Target="../printerSettings/printerSettings510.bin"/><Relationship Id="rId27"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22.bin"/><Relationship Id="rId13" Type="http://schemas.openxmlformats.org/officeDocument/2006/relationships/printerSettings" Target="../printerSettings/printerSettings527.bin"/><Relationship Id="rId18" Type="http://schemas.openxmlformats.org/officeDocument/2006/relationships/printerSettings" Target="../printerSettings/printerSettings532.bin"/><Relationship Id="rId26" Type="http://schemas.openxmlformats.org/officeDocument/2006/relationships/printerSettings" Target="../printerSettings/printerSettings540.bin"/><Relationship Id="rId3" Type="http://schemas.openxmlformats.org/officeDocument/2006/relationships/printerSettings" Target="../printerSettings/printerSettings517.bin"/><Relationship Id="rId21" Type="http://schemas.openxmlformats.org/officeDocument/2006/relationships/printerSettings" Target="../printerSettings/printerSettings535.bin"/><Relationship Id="rId7" Type="http://schemas.openxmlformats.org/officeDocument/2006/relationships/printerSettings" Target="../printerSettings/printerSettings521.bin"/><Relationship Id="rId12" Type="http://schemas.openxmlformats.org/officeDocument/2006/relationships/printerSettings" Target="../printerSettings/printerSettings526.bin"/><Relationship Id="rId17" Type="http://schemas.openxmlformats.org/officeDocument/2006/relationships/printerSettings" Target="../printerSettings/printerSettings531.bin"/><Relationship Id="rId25" Type="http://schemas.openxmlformats.org/officeDocument/2006/relationships/printerSettings" Target="../printerSettings/printerSettings539.bin"/><Relationship Id="rId2" Type="http://schemas.openxmlformats.org/officeDocument/2006/relationships/printerSettings" Target="../printerSettings/printerSettings516.bin"/><Relationship Id="rId16" Type="http://schemas.openxmlformats.org/officeDocument/2006/relationships/printerSettings" Target="../printerSettings/printerSettings530.bin"/><Relationship Id="rId20" Type="http://schemas.openxmlformats.org/officeDocument/2006/relationships/printerSettings" Target="../printerSettings/printerSettings534.bin"/><Relationship Id="rId1" Type="http://schemas.openxmlformats.org/officeDocument/2006/relationships/printerSettings" Target="../printerSettings/printerSettings515.bin"/><Relationship Id="rId6" Type="http://schemas.openxmlformats.org/officeDocument/2006/relationships/printerSettings" Target="../printerSettings/printerSettings520.bin"/><Relationship Id="rId11" Type="http://schemas.openxmlformats.org/officeDocument/2006/relationships/printerSettings" Target="../printerSettings/printerSettings525.bin"/><Relationship Id="rId24" Type="http://schemas.openxmlformats.org/officeDocument/2006/relationships/printerSettings" Target="../printerSettings/printerSettings538.bin"/><Relationship Id="rId5" Type="http://schemas.openxmlformats.org/officeDocument/2006/relationships/printerSettings" Target="../printerSettings/printerSettings519.bin"/><Relationship Id="rId15" Type="http://schemas.openxmlformats.org/officeDocument/2006/relationships/printerSettings" Target="../printerSettings/printerSettings529.bin"/><Relationship Id="rId23" Type="http://schemas.openxmlformats.org/officeDocument/2006/relationships/printerSettings" Target="../printerSettings/printerSettings537.bin"/><Relationship Id="rId10" Type="http://schemas.openxmlformats.org/officeDocument/2006/relationships/printerSettings" Target="../printerSettings/printerSettings524.bin"/><Relationship Id="rId19" Type="http://schemas.openxmlformats.org/officeDocument/2006/relationships/printerSettings" Target="../printerSettings/printerSettings533.bin"/><Relationship Id="rId4" Type="http://schemas.openxmlformats.org/officeDocument/2006/relationships/printerSettings" Target="../printerSettings/printerSettings518.bin"/><Relationship Id="rId9" Type="http://schemas.openxmlformats.org/officeDocument/2006/relationships/printerSettings" Target="../printerSettings/printerSettings523.bin"/><Relationship Id="rId14" Type="http://schemas.openxmlformats.org/officeDocument/2006/relationships/printerSettings" Target="../printerSettings/printerSettings528.bin"/><Relationship Id="rId22" Type="http://schemas.openxmlformats.org/officeDocument/2006/relationships/printerSettings" Target="../printerSettings/printerSettings536.bin"/><Relationship Id="rId27"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drawing" Target="../drawings/drawing22.xml"/><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ctrlProp" Target="../ctrlProps/ctrlProp137.xml"/><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ctrlProp" Target="../ctrlProps/ctrlProp136.xml"/><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vmlDrawing" Target="../drawings/vmlDrawing7.vm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76.bin"/><Relationship Id="rId13" Type="http://schemas.openxmlformats.org/officeDocument/2006/relationships/printerSettings" Target="../printerSettings/printerSettings581.bin"/><Relationship Id="rId18" Type="http://schemas.openxmlformats.org/officeDocument/2006/relationships/printerSettings" Target="../printerSettings/printerSettings586.bin"/><Relationship Id="rId26" Type="http://schemas.openxmlformats.org/officeDocument/2006/relationships/printerSettings" Target="../printerSettings/printerSettings594.bin"/><Relationship Id="rId3" Type="http://schemas.openxmlformats.org/officeDocument/2006/relationships/printerSettings" Target="../printerSettings/printerSettings571.bin"/><Relationship Id="rId21" Type="http://schemas.openxmlformats.org/officeDocument/2006/relationships/printerSettings" Target="../printerSettings/printerSettings589.bin"/><Relationship Id="rId7" Type="http://schemas.openxmlformats.org/officeDocument/2006/relationships/printerSettings" Target="../printerSettings/printerSettings575.bin"/><Relationship Id="rId12" Type="http://schemas.openxmlformats.org/officeDocument/2006/relationships/printerSettings" Target="../printerSettings/printerSettings580.bin"/><Relationship Id="rId17" Type="http://schemas.openxmlformats.org/officeDocument/2006/relationships/printerSettings" Target="../printerSettings/printerSettings585.bin"/><Relationship Id="rId25" Type="http://schemas.openxmlformats.org/officeDocument/2006/relationships/printerSettings" Target="../printerSettings/printerSettings593.bin"/><Relationship Id="rId2" Type="http://schemas.openxmlformats.org/officeDocument/2006/relationships/printerSettings" Target="../printerSettings/printerSettings570.bin"/><Relationship Id="rId16" Type="http://schemas.openxmlformats.org/officeDocument/2006/relationships/printerSettings" Target="../printerSettings/printerSettings584.bin"/><Relationship Id="rId20" Type="http://schemas.openxmlformats.org/officeDocument/2006/relationships/printerSettings" Target="../printerSettings/printerSettings588.bin"/><Relationship Id="rId29" Type="http://schemas.openxmlformats.org/officeDocument/2006/relationships/printerSettings" Target="../printerSettings/printerSettings597.bin"/><Relationship Id="rId1" Type="http://schemas.openxmlformats.org/officeDocument/2006/relationships/printerSettings" Target="../printerSettings/printerSettings569.bin"/><Relationship Id="rId6" Type="http://schemas.openxmlformats.org/officeDocument/2006/relationships/printerSettings" Target="../printerSettings/printerSettings574.bin"/><Relationship Id="rId11" Type="http://schemas.openxmlformats.org/officeDocument/2006/relationships/printerSettings" Target="../printerSettings/printerSettings579.bin"/><Relationship Id="rId24" Type="http://schemas.openxmlformats.org/officeDocument/2006/relationships/printerSettings" Target="../printerSettings/printerSettings592.bin"/><Relationship Id="rId32" Type="http://schemas.openxmlformats.org/officeDocument/2006/relationships/drawing" Target="../drawings/drawing23.xml"/><Relationship Id="rId5" Type="http://schemas.openxmlformats.org/officeDocument/2006/relationships/printerSettings" Target="../printerSettings/printerSettings573.bin"/><Relationship Id="rId15" Type="http://schemas.openxmlformats.org/officeDocument/2006/relationships/printerSettings" Target="../printerSettings/printerSettings583.bin"/><Relationship Id="rId23" Type="http://schemas.openxmlformats.org/officeDocument/2006/relationships/printerSettings" Target="../printerSettings/printerSettings591.bin"/><Relationship Id="rId28" Type="http://schemas.openxmlformats.org/officeDocument/2006/relationships/printerSettings" Target="../printerSettings/printerSettings596.bin"/><Relationship Id="rId10" Type="http://schemas.openxmlformats.org/officeDocument/2006/relationships/printerSettings" Target="../printerSettings/printerSettings578.bin"/><Relationship Id="rId19" Type="http://schemas.openxmlformats.org/officeDocument/2006/relationships/printerSettings" Target="../printerSettings/printerSettings587.bin"/><Relationship Id="rId31" Type="http://schemas.openxmlformats.org/officeDocument/2006/relationships/printerSettings" Target="../printerSettings/printerSettings599.bin"/><Relationship Id="rId4" Type="http://schemas.openxmlformats.org/officeDocument/2006/relationships/printerSettings" Target="../printerSettings/printerSettings572.bin"/><Relationship Id="rId9" Type="http://schemas.openxmlformats.org/officeDocument/2006/relationships/printerSettings" Target="../printerSettings/printerSettings577.bin"/><Relationship Id="rId14" Type="http://schemas.openxmlformats.org/officeDocument/2006/relationships/printerSettings" Target="../printerSettings/printerSettings582.bin"/><Relationship Id="rId22" Type="http://schemas.openxmlformats.org/officeDocument/2006/relationships/printerSettings" Target="../printerSettings/printerSettings590.bin"/><Relationship Id="rId27" Type="http://schemas.openxmlformats.org/officeDocument/2006/relationships/printerSettings" Target="../printerSettings/printerSettings595.bin"/><Relationship Id="rId30" Type="http://schemas.openxmlformats.org/officeDocument/2006/relationships/printerSettings" Target="../printerSettings/printerSettings598.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07.bin"/><Relationship Id="rId13" Type="http://schemas.openxmlformats.org/officeDocument/2006/relationships/printerSettings" Target="../printerSettings/printerSettings612.bin"/><Relationship Id="rId18" Type="http://schemas.openxmlformats.org/officeDocument/2006/relationships/printerSettings" Target="../printerSettings/printerSettings617.bin"/><Relationship Id="rId26" Type="http://schemas.openxmlformats.org/officeDocument/2006/relationships/drawing" Target="../drawings/drawing24.xml"/><Relationship Id="rId3" Type="http://schemas.openxmlformats.org/officeDocument/2006/relationships/printerSettings" Target="../printerSettings/printerSettings602.bin"/><Relationship Id="rId21" Type="http://schemas.openxmlformats.org/officeDocument/2006/relationships/printerSettings" Target="../printerSettings/printerSettings620.bin"/><Relationship Id="rId7" Type="http://schemas.openxmlformats.org/officeDocument/2006/relationships/printerSettings" Target="../printerSettings/printerSettings606.bin"/><Relationship Id="rId12" Type="http://schemas.openxmlformats.org/officeDocument/2006/relationships/printerSettings" Target="../printerSettings/printerSettings611.bin"/><Relationship Id="rId17" Type="http://schemas.openxmlformats.org/officeDocument/2006/relationships/printerSettings" Target="../printerSettings/printerSettings616.bin"/><Relationship Id="rId25" Type="http://schemas.openxmlformats.org/officeDocument/2006/relationships/printerSettings" Target="../printerSettings/printerSettings624.bin"/><Relationship Id="rId2" Type="http://schemas.openxmlformats.org/officeDocument/2006/relationships/printerSettings" Target="../printerSettings/printerSettings601.bin"/><Relationship Id="rId16" Type="http://schemas.openxmlformats.org/officeDocument/2006/relationships/printerSettings" Target="../printerSettings/printerSettings615.bin"/><Relationship Id="rId20" Type="http://schemas.openxmlformats.org/officeDocument/2006/relationships/printerSettings" Target="../printerSettings/printerSettings619.bin"/><Relationship Id="rId1" Type="http://schemas.openxmlformats.org/officeDocument/2006/relationships/printerSettings" Target="../printerSettings/printerSettings600.bin"/><Relationship Id="rId6" Type="http://schemas.openxmlformats.org/officeDocument/2006/relationships/printerSettings" Target="../printerSettings/printerSettings605.bin"/><Relationship Id="rId11" Type="http://schemas.openxmlformats.org/officeDocument/2006/relationships/printerSettings" Target="../printerSettings/printerSettings610.bin"/><Relationship Id="rId24" Type="http://schemas.openxmlformats.org/officeDocument/2006/relationships/printerSettings" Target="../printerSettings/printerSettings623.bin"/><Relationship Id="rId5" Type="http://schemas.openxmlformats.org/officeDocument/2006/relationships/printerSettings" Target="../printerSettings/printerSettings604.bin"/><Relationship Id="rId15" Type="http://schemas.openxmlformats.org/officeDocument/2006/relationships/printerSettings" Target="../printerSettings/printerSettings614.bin"/><Relationship Id="rId23" Type="http://schemas.openxmlformats.org/officeDocument/2006/relationships/printerSettings" Target="../printerSettings/printerSettings622.bin"/><Relationship Id="rId10" Type="http://schemas.openxmlformats.org/officeDocument/2006/relationships/printerSettings" Target="../printerSettings/printerSettings609.bin"/><Relationship Id="rId19" Type="http://schemas.openxmlformats.org/officeDocument/2006/relationships/printerSettings" Target="../printerSettings/printerSettings618.bin"/><Relationship Id="rId4" Type="http://schemas.openxmlformats.org/officeDocument/2006/relationships/printerSettings" Target="../printerSettings/printerSettings603.bin"/><Relationship Id="rId9" Type="http://schemas.openxmlformats.org/officeDocument/2006/relationships/printerSettings" Target="../printerSettings/printerSettings608.bin"/><Relationship Id="rId14" Type="http://schemas.openxmlformats.org/officeDocument/2006/relationships/printerSettings" Target="../printerSettings/printerSettings613.bin"/><Relationship Id="rId22" Type="http://schemas.openxmlformats.org/officeDocument/2006/relationships/printerSettings" Target="../printerSettings/printerSettings621.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32.bin"/><Relationship Id="rId13" Type="http://schemas.openxmlformats.org/officeDocument/2006/relationships/printerSettings" Target="../printerSettings/printerSettings637.bin"/><Relationship Id="rId3" Type="http://schemas.openxmlformats.org/officeDocument/2006/relationships/printerSettings" Target="../printerSettings/printerSettings627.bin"/><Relationship Id="rId7" Type="http://schemas.openxmlformats.org/officeDocument/2006/relationships/printerSettings" Target="../printerSettings/printerSettings631.bin"/><Relationship Id="rId12" Type="http://schemas.openxmlformats.org/officeDocument/2006/relationships/printerSettings" Target="../printerSettings/printerSettings636.bin"/><Relationship Id="rId17" Type="http://schemas.openxmlformats.org/officeDocument/2006/relationships/drawing" Target="../drawings/drawing25.xml"/><Relationship Id="rId2" Type="http://schemas.openxmlformats.org/officeDocument/2006/relationships/printerSettings" Target="../printerSettings/printerSettings626.bin"/><Relationship Id="rId16" Type="http://schemas.openxmlformats.org/officeDocument/2006/relationships/printerSettings" Target="../printerSettings/printerSettings640.bin"/><Relationship Id="rId1" Type="http://schemas.openxmlformats.org/officeDocument/2006/relationships/printerSettings" Target="../printerSettings/printerSettings625.bin"/><Relationship Id="rId6" Type="http://schemas.openxmlformats.org/officeDocument/2006/relationships/printerSettings" Target="../printerSettings/printerSettings630.bin"/><Relationship Id="rId11" Type="http://schemas.openxmlformats.org/officeDocument/2006/relationships/printerSettings" Target="../printerSettings/printerSettings635.bin"/><Relationship Id="rId5" Type="http://schemas.openxmlformats.org/officeDocument/2006/relationships/printerSettings" Target="../printerSettings/printerSettings629.bin"/><Relationship Id="rId15" Type="http://schemas.openxmlformats.org/officeDocument/2006/relationships/printerSettings" Target="../printerSettings/printerSettings639.bin"/><Relationship Id="rId10" Type="http://schemas.openxmlformats.org/officeDocument/2006/relationships/printerSettings" Target="../printerSettings/printerSettings634.bin"/><Relationship Id="rId4" Type="http://schemas.openxmlformats.org/officeDocument/2006/relationships/printerSettings" Target="../printerSettings/printerSettings628.bin"/><Relationship Id="rId9" Type="http://schemas.openxmlformats.org/officeDocument/2006/relationships/printerSettings" Target="../printerSettings/printerSettings633.bin"/><Relationship Id="rId14" Type="http://schemas.openxmlformats.org/officeDocument/2006/relationships/printerSettings" Target="../printerSettings/printerSettings638.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48.bin"/><Relationship Id="rId3" Type="http://schemas.openxmlformats.org/officeDocument/2006/relationships/printerSettings" Target="../printerSettings/printerSettings643.bin"/><Relationship Id="rId7" Type="http://schemas.openxmlformats.org/officeDocument/2006/relationships/printerSettings" Target="../printerSettings/printerSettings647.bin"/><Relationship Id="rId2" Type="http://schemas.openxmlformats.org/officeDocument/2006/relationships/printerSettings" Target="../printerSettings/printerSettings642.bin"/><Relationship Id="rId1" Type="http://schemas.openxmlformats.org/officeDocument/2006/relationships/printerSettings" Target="../printerSettings/printerSettings641.bin"/><Relationship Id="rId6" Type="http://schemas.openxmlformats.org/officeDocument/2006/relationships/printerSettings" Target="../printerSettings/printerSettings646.bin"/><Relationship Id="rId11" Type="http://schemas.openxmlformats.org/officeDocument/2006/relationships/drawing" Target="../drawings/drawing26.xml"/><Relationship Id="rId5" Type="http://schemas.openxmlformats.org/officeDocument/2006/relationships/printerSettings" Target="../printerSettings/printerSettings645.bin"/><Relationship Id="rId10" Type="http://schemas.openxmlformats.org/officeDocument/2006/relationships/printerSettings" Target="../printerSettings/printerSettings650.bin"/><Relationship Id="rId4" Type="http://schemas.openxmlformats.org/officeDocument/2006/relationships/printerSettings" Target="../printerSettings/printerSettings644.bin"/><Relationship Id="rId9" Type="http://schemas.openxmlformats.org/officeDocument/2006/relationships/printerSettings" Target="../printerSettings/printerSettings649.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58.bin"/><Relationship Id="rId13" Type="http://schemas.openxmlformats.org/officeDocument/2006/relationships/printerSettings" Target="../printerSettings/printerSettings663.bin"/><Relationship Id="rId18" Type="http://schemas.openxmlformats.org/officeDocument/2006/relationships/printerSettings" Target="../printerSettings/printerSettings668.bin"/><Relationship Id="rId26" Type="http://schemas.openxmlformats.org/officeDocument/2006/relationships/printerSettings" Target="../printerSettings/printerSettings676.bin"/><Relationship Id="rId3" Type="http://schemas.openxmlformats.org/officeDocument/2006/relationships/printerSettings" Target="../printerSettings/printerSettings653.bin"/><Relationship Id="rId21" Type="http://schemas.openxmlformats.org/officeDocument/2006/relationships/printerSettings" Target="../printerSettings/printerSettings671.bin"/><Relationship Id="rId7" Type="http://schemas.openxmlformats.org/officeDocument/2006/relationships/printerSettings" Target="../printerSettings/printerSettings657.bin"/><Relationship Id="rId12" Type="http://schemas.openxmlformats.org/officeDocument/2006/relationships/printerSettings" Target="../printerSettings/printerSettings662.bin"/><Relationship Id="rId17" Type="http://schemas.openxmlformats.org/officeDocument/2006/relationships/printerSettings" Target="../printerSettings/printerSettings667.bin"/><Relationship Id="rId25" Type="http://schemas.openxmlformats.org/officeDocument/2006/relationships/printerSettings" Target="../printerSettings/printerSettings675.bin"/><Relationship Id="rId2" Type="http://schemas.openxmlformats.org/officeDocument/2006/relationships/printerSettings" Target="../printerSettings/printerSettings652.bin"/><Relationship Id="rId16" Type="http://schemas.openxmlformats.org/officeDocument/2006/relationships/printerSettings" Target="../printerSettings/printerSettings666.bin"/><Relationship Id="rId20" Type="http://schemas.openxmlformats.org/officeDocument/2006/relationships/printerSettings" Target="../printerSettings/printerSettings670.bin"/><Relationship Id="rId29" Type="http://schemas.openxmlformats.org/officeDocument/2006/relationships/printerSettings" Target="../printerSettings/printerSettings679.bin"/><Relationship Id="rId1" Type="http://schemas.openxmlformats.org/officeDocument/2006/relationships/printerSettings" Target="../printerSettings/printerSettings651.bin"/><Relationship Id="rId6" Type="http://schemas.openxmlformats.org/officeDocument/2006/relationships/printerSettings" Target="../printerSettings/printerSettings656.bin"/><Relationship Id="rId11" Type="http://schemas.openxmlformats.org/officeDocument/2006/relationships/printerSettings" Target="../printerSettings/printerSettings661.bin"/><Relationship Id="rId24" Type="http://schemas.openxmlformats.org/officeDocument/2006/relationships/printerSettings" Target="../printerSettings/printerSettings674.bin"/><Relationship Id="rId32" Type="http://schemas.openxmlformats.org/officeDocument/2006/relationships/drawing" Target="../drawings/drawing27.xml"/><Relationship Id="rId5" Type="http://schemas.openxmlformats.org/officeDocument/2006/relationships/printerSettings" Target="../printerSettings/printerSettings655.bin"/><Relationship Id="rId15" Type="http://schemas.openxmlformats.org/officeDocument/2006/relationships/printerSettings" Target="../printerSettings/printerSettings665.bin"/><Relationship Id="rId23" Type="http://schemas.openxmlformats.org/officeDocument/2006/relationships/printerSettings" Target="../printerSettings/printerSettings673.bin"/><Relationship Id="rId28" Type="http://schemas.openxmlformats.org/officeDocument/2006/relationships/printerSettings" Target="../printerSettings/printerSettings678.bin"/><Relationship Id="rId10" Type="http://schemas.openxmlformats.org/officeDocument/2006/relationships/printerSettings" Target="../printerSettings/printerSettings660.bin"/><Relationship Id="rId19" Type="http://schemas.openxmlformats.org/officeDocument/2006/relationships/printerSettings" Target="../printerSettings/printerSettings669.bin"/><Relationship Id="rId31" Type="http://schemas.openxmlformats.org/officeDocument/2006/relationships/printerSettings" Target="../printerSettings/printerSettings681.bin"/><Relationship Id="rId4" Type="http://schemas.openxmlformats.org/officeDocument/2006/relationships/printerSettings" Target="../printerSettings/printerSettings654.bin"/><Relationship Id="rId9" Type="http://schemas.openxmlformats.org/officeDocument/2006/relationships/printerSettings" Target="../printerSettings/printerSettings659.bin"/><Relationship Id="rId14" Type="http://schemas.openxmlformats.org/officeDocument/2006/relationships/printerSettings" Target="../printerSettings/printerSettings664.bin"/><Relationship Id="rId22" Type="http://schemas.openxmlformats.org/officeDocument/2006/relationships/printerSettings" Target="../printerSettings/printerSettings672.bin"/><Relationship Id="rId27" Type="http://schemas.openxmlformats.org/officeDocument/2006/relationships/printerSettings" Target="../printerSettings/printerSettings677.bin"/><Relationship Id="rId30" Type="http://schemas.openxmlformats.org/officeDocument/2006/relationships/printerSettings" Target="../printerSettings/printerSettings68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689.bin"/><Relationship Id="rId13" Type="http://schemas.openxmlformats.org/officeDocument/2006/relationships/printerSettings" Target="../printerSettings/printerSettings694.bin"/><Relationship Id="rId18" Type="http://schemas.openxmlformats.org/officeDocument/2006/relationships/printerSettings" Target="../printerSettings/printerSettings699.bin"/><Relationship Id="rId26" Type="http://schemas.openxmlformats.org/officeDocument/2006/relationships/printerSettings" Target="../printerSettings/printerSettings707.bin"/><Relationship Id="rId3" Type="http://schemas.openxmlformats.org/officeDocument/2006/relationships/printerSettings" Target="../printerSettings/printerSettings684.bin"/><Relationship Id="rId21" Type="http://schemas.openxmlformats.org/officeDocument/2006/relationships/printerSettings" Target="../printerSettings/printerSettings702.bin"/><Relationship Id="rId7" Type="http://schemas.openxmlformats.org/officeDocument/2006/relationships/printerSettings" Target="../printerSettings/printerSettings688.bin"/><Relationship Id="rId12" Type="http://schemas.openxmlformats.org/officeDocument/2006/relationships/printerSettings" Target="../printerSettings/printerSettings693.bin"/><Relationship Id="rId17" Type="http://schemas.openxmlformats.org/officeDocument/2006/relationships/printerSettings" Target="../printerSettings/printerSettings698.bin"/><Relationship Id="rId25" Type="http://schemas.openxmlformats.org/officeDocument/2006/relationships/printerSettings" Target="../printerSettings/printerSettings706.bin"/><Relationship Id="rId2" Type="http://schemas.openxmlformats.org/officeDocument/2006/relationships/printerSettings" Target="../printerSettings/printerSettings683.bin"/><Relationship Id="rId16" Type="http://schemas.openxmlformats.org/officeDocument/2006/relationships/printerSettings" Target="../printerSettings/printerSettings697.bin"/><Relationship Id="rId20" Type="http://schemas.openxmlformats.org/officeDocument/2006/relationships/printerSettings" Target="../printerSettings/printerSettings701.bin"/><Relationship Id="rId1" Type="http://schemas.openxmlformats.org/officeDocument/2006/relationships/printerSettings" Target="../printerSettings/printerSettings682.bin"/><Relationship Id="rId6" Type="http://schemas.openxmlformats.org/officeDocument/2006/relationships/printerSettings" Target="../printerSettings/printerSettings687.bin"/><Relationship Id="rId11" Type="http://schemas.openxmlformats.org/officeDocument/2006/relationships/printerSettings" Target="../printerSettings/printerSettings692.bin"/><Relationship Id="rId24" Type="http://schemas.openxmlformats.org/officeDocument/2006/relationships/printerSettings" Target="../printerSettings/printerSettings705.bin"/><Relationship Id="rId5" Type="http://schemas.openxmlformats.org/officeDocument/2006/relationships/printerSettings" Target="../printerSettings/printerSettings686.bin"/><Relationship Id="rId15" Type="http://schemas.openxmlformats.org/officeDocument/2006/relationships/printerSettings" Target="../printerSettings/printerSettings696.bin"/><Relationship Id="rId23" Type="http://schemas.openxmlformats.org/officeDocument/2006/relationships/printerSettings" Target="../printerSettings/printerSettings704.bin"/><Relationship Id="rId28" Type="http://schemas.openxmlformats.org/officeDocument/2006/relationships/drawing" Target="../drawings/drawing28.xml"/><Relationship Id="rId10" Type="http://schemas.openxmlformats.org/officeDocument/2006/relationships/printerSettings" Target="../printerSettings/printerSettings691.bin"/><Relationship Id="rId19" Type="http://schemas.openxmlformats.org/officeDocument/2006/relationships/printerSettings" Target="../printerSettings/printerSettings700.bin"/><Relationship Id="rId4" Type="http://schemas.openxmlformats.org/officeDocument/2006/relationships/printerSettings" Target="../printerSettings/printerSettings685.bin"/><Relationship Id="rId9" Type="http://schemas.openxmlformats.org/officeDocument/2006/relationships/printerSettings" Target="../printerSettings/printerSettings690.bin"/><Relationship Id="rId14" Type="http://schemas.openxmlformats.org/officeDocument/2006/relationships/printerSettings" Target="../printerSettings/printerSettings695.bin"/><Relationship Id="rId22" Type="http://schemas.openxmlformats.org/officeDocument/2006/relationships/printerSettings" Target="../printerSettings/printerSettings703.bin"/><Relationship Id="rId27" Type="http://schemas.openxmlformats.org/officeDocument/2006/relationships/printerSettings" Target="../printerSettings/printerSettings70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11" Type="http://schemas.openxmlformats.org/officeDocument/2006/relationships/comments" Target="../comments1.xml"/><Relationship Id="rId5" Type="http://schemas.openxmlformats.org/officeDocument/2006/relationships/printerSettings" Target="../printerSettings/printerSettings66.bin"/><Relationship Id="rId10" Type="http://schemas.openxmlformats.org/officeDocument/2006/relationships/vmlDrawing" Target="../drawings/vmlDrawing1.vml"/><Relationship Id="rId4" Type="http://schemas.openxmlformats.org/officeDocument/2006/relationships/printerSettings" Target="../printerSettings/printerSettings65.bin"/><Relationship Id="rId9"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16.bin"/><Relationship Id="rId13" Type="http://schemas.openxmlformats.org/officeDocument/2006/relationships/printerSettings" Target="../printerSettings/printerSettings721.bin"/><Relationship Id="rId18" Type="http://schemas.openxmlformats.org/officeDocument/2006/relationships/printerSettings" Target="../printerSettings/printerSettings726.bin"/><Relationship Id="rId26" Type="http://schemas.openxmlformats.org/officeDocument/2006/relationships/printerSettings" Target="../printerSettings/printerSettings734.bin"/><Relationship Id="rId3" Type="http://schemas.openxmlformats.org/officeDocument/2006/relationships/printerSettings" Target="../printerSettings/printerSettings711.bin"/><Relationship Id="rId21" Type="http://schemas.openxmlformats.org/officeDocument/2006/relationships/printerSettings" Target="../printerSettings/printerSettings729.bin"/><Relationship Id="rId7" Type="http://schemas.openxmlformats.org/officeDocument/2006/relationships/printerSettings" Target="../printerSettings/printerSettings715.bin"/><Relationship Id="rId12" Type="http://schemas.openxmlformats.org/officeDocument/2006/relationships/printerSettings" Target="../printerSettings/printerSettings720.bin"/><Relationship Id="rId17" Type="http://schemas.openxmlformats.org/officeDocument/2006/relationships/printerSettings" Target="../printerSettings/printerSettings725.bin"/><Relationship Id="rId25" Type="http://schemas.openxmlformats.org/officeDocument/2006/relationships/printerSettings" Target="../printerSettings/printerSettings733.bin"/><Relationship Id="rId2" Type="http://schemas.openxmlformats.org/officeDocument/2006/relationships/printerSettings" Target="../printerSettings/printerSettings710.bin"/><Relationship Id="rId16" Type="http://schemas.openxmlformats.org/officeDocument/2006/relationships/printerSettings" Target="../printerSettings/printerSettings724.bin"/><Relationship Id="rId20" Type="http://schemas.openxmlformats.org/officeDocument/2006/relationships/printerSettings" Target="../printerSettings/printerSettings728.bin"/><Relationship Id="rId1" Type="http://schemas.openxmlformats.org/officeDocument/2006/relationships/printerSettings" Target="../printerSettings/printerSettings709.bin"/><Relationship Id="rId6" Type="http://schemas.openxmlformats.org/officeDocument/2006/relationships/printerSettings" Target="../printerSettings/printerSettings714.bin"/><Relationship Id="rId11" Type="http://schemas.openxmlformats.org/officeDocument/2006/relationships/printerSettings" Target="../printerSettings/printerSettings719.bin"/><Relationship Id="rId24" Type="http://schemas.openxmlformats.org/officeDocument/2006/relationships/printerSettings" Target="../printerSettings/printerSettings732.bin"/><Relationship Id="rId5" Type="http://schemas.openxmlformats.org/officeDocument/2006/relationships/printerSettings" Target="../printerSettings/printerSettings713.bin"/><Relationship Id="rId15" Type="http://schemas.openxmlformats.org/officeDocument/2006/relationships/printerSettings" Target="../printerSettings/printerSettings723.bin"/><Relationship Id="rId23" Type="http://schemas.openxmlformats.org/officeDocument/2006/relationships/printerSettings" Target="../printerSettings/printerSettings731.bin"/><Relationship Id="rId10" Type="http://schemas.openxmlformats.org/officeDocument/2006/relationships/printerSettings" Target="../printerSettings/printerSettings718.bin"/><Relationship Id="rId19" Type="http://schemas.openxmlformats.org/officeDocument/2006/relationships/printerSettings" Target="../printerSettings/printerSettings727.bin"/><Relationship Id="rId4" Type="http://schemas.openxmlformats.org/officeDocument/2006/relationships/printerSettings" Target="../printerSettings/printerSettings712.bin"/><Relationship Id="rId9" Type="http://schemas.openxmlformats.org/officeDocument/2006/relationships/printerSettings" Target="../printerSettings/printerSettings717.bin"/><Relationship Id="rId14" Type="http://schemas.openxmlformats.org/officeDocument/2006/relationships/printerSettings" Target="../printerSettings/printerSettings722.bin"/><Relationship Id="rId22" Type="http://schemas.openxmlformats.org/officeDocument/2006/relationships/printerSettings" Target="../printerSettings/printerSettings730.bin"/><Relationship Id="rId27" Type="http://schemas.openxmlformats.org/officeDocument/2006/relationships/printerSettings" Target="../printerSettings/printerSettings73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11" Type="http://schemas.openxmlformats.org/officeDocument/2006/relationships/drawing" Target="../drawings/drawing3.xml"/><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26" Type="http://schemas.openxmlformats.org/officeDocument/2006/relationships/printerSettings" Target="../printerSettings/printerSettings105.bin"/><Relationship Id="rId3" Type="http://schemas.openxmlformats.org/officeDocument/2006/relationships/printerSettings" Target="../printerSettings/printerSettings82.bin"/><Relationship Id="rId21" Type="http://schemas.openxmlformats.org/officeDocument/2006/relationships/printerSettings" Target="../printerSettings/printerSettings100.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5" Type="http://schemas.openxmlformats.org/officeDocument/2006/relationships/printerSettings" Target="../printerSettings/printerSettings104.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29" Type="http://schemas.openxmlformats.org/officeDocument/2006/relationships/printerSettings" Target="../printerSettings/printerSettings108.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24" Type="http://schemas.openxmlformats.org/officeDocument/2006/relationships/printerSettings" Target="../printerSettings/printerSettings103.bin"/><Relationship Id="rId32" Type="http://schemas.openxmlformats.org/officeDocument/2006/relationships/drawing" Target="../drawings/drawing4.xml"/><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23" Type="http://schemas.openxmlformats.org/officeDocument/2006/relationships/printerSettings" Target="../printerSettings/printerSettings102.bin"/><Relationship Id="rId28" Type="http://schemas.openxmlformats.org/officeDocument/2006/relationships/printerSettings" Target="../printerSettings/printerSettings107.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31" Type="http://schemas.openxmlformats.org/officeDocument/2006/relationships/printerSettings" Target="../printerSettings/printerSettings110.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 Id="rId22" Type="http://schemas.openxmlformats.org/officeDocument/2006/relationships/printerSettings" Target="../printerSettings/printerSettings101.bin"/><Relationship Id="rId27" Type="http://schemas.openxmlformats.org/officeDocument/2006/relationships/printerSettings" Target="../printerSettings/printerSettings106.bin"/><Relationship Id="rId30" Type="http://schemas.openxmlformats.org/officeDocument/2006/relationships/printerSettings" Target="../printerSettings/printerSettings109.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5.xml"/><Relationship Id="rId21" Type="http://schemas.openxmlformats.org/officeDocument/2006/relationships/ctrlProp" Target="../ctrlProps/ctrlProp10.xml"/><Relationship Id="rId42" Type="http://schemas.openxmlformats.org/officeDocument/2006/relationships/ctrlProp" Target="../ctrlProps/ctrlProp31.xml"/><Relationship Id="rId47" Type="http://schemas.openxmlformats.org/officeDocument/2006/relationships/ctrlProp" Target="../ctrlProps/ctrlProp36.xml"/><Relationship Id="rId63" Type="http://schemas.openxmlformats.org/officeDocument/2006/relationships/ctrlProp" Target="../ctrlProps/ctrlProp52.xml"/><Relationship Id="rId68" Type="http://schemas.openxmlformats.org/officeDocument/2006/relationships/ctrlProp" Target="../ctrlProps/ctrlProp57.xml"/><Relationship Id="rId16" Type="http://schemas.openxmlformats.org/officeDocument/2006/relationships/ctrlProp" Target="../ctrlProps/ctrlProp5.xml"/><Relationship Id="rId11" Type="http://schemas.openxmlformats.org/officeDocument/2006/relationships/vmlDrawing" Target="../drawings/vmlDrawing2.vml"/><Relationship Id="rId32" Type="http://schemas.openxmlformats.org/officeDocument/2006/relationships/ctrlProp" Target="../ctrlProps/ctrlProp21.xml"/><Relationship Id="rId37" Type="http://schemas.openxmlformats.org/officeDocument/2006/relationships/ctrlProp" Target="../ctrlProps/ctrlProp26.xml"/><Relationship Id="rId53" Type="http://schemas.openxmlformats.org/officeDocument/2006/relationships/ctrlProp" Target="../ctrlProps/ctrlProp42.xml"/><Relationship Id="rId58" Type="http://schemas.openxmlformats.org/officeDocument/2006/relationships/ctrlProp" Target="../ctrlProps/ctrlProp47.xml"/><Relationship Id="rId74" Type="http://schemas.openxmlformats.org/officeDocument/2006/relationships/ctrlProp" Target="../ctrlProps/ctrlProp63.xml"/><Relationship Id="rId79" Type="http://schemas.openxmlformats.org/officeDocument/2006/relationships/ctrlProp" Target="../ctrlProps/ctrlProp68.xml"/><Relationship Id="rId5" Type="http://schemas.openxmlformats.org/officeDocument/2006/relationships/printerSettings" Target="../printerSettings/printerSettings115.bin"/><Relationship Id="rId61" Type="http://schemas.openxmlformats.org/officeDocument/2006/relationships/ctrlProp" Target="../ctrlProps/ctrlProp50.xml"/><Relationship Id="rId82" Type="http://schemas.openxmlformats.org/officeDocument/2006/relationships/ctrlProp" Target="../ctrlProps/ctrlProp71.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77" Type="http://schemas.openxmlformats.org/officeDocument/2006/relationships/ctrlProp" Target="../ctrlProps/ctrlProp66.xml"/><Relationship Id="rId8" Type="http://schemas.openxmlformats.org/officeDocument/2006/relationships/printerSettings" Target="../printerSettings/printerSettings118.bin"/><Relationship Id="rId51" Type="http://schemas.openxmlformats.org/officeDocument/2006/relationships/ctrlProp" Target="../ctrlProps/ctrlProp40.xml"/><Relationship Id="rId72" Type="http://schemas.openxmlformats.org/officeDocument/2006/relationships/ctrlProp" Target="../ctrlProps/ctrlProp61.xml"/><Relationship Id="rId80" Type="http://schemas.openxmlformats.org/officeDocument/2006/relationships/ctrlProp" Target="../ctrlProps/ctrlProp69.xml"/><Relationship Id="rId3" Type="http://schemas.openxmlformats.org/officeDocument/2006/relationships/printerSettings" Target="../printerSettings/printerSettings113.bin"/><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83" Type="http://schemas.openxmlformats.org/officeDocument/2006/relationships/ctrlProp" Target="../ctrlProps/ctrlProp72.xml"/><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5.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78" Type="http://schemas.openxmlformats.org/officeDocument/2006/relationships/ctrlProp" Target="../ctrlProps/ctrlProp67.xml"/><Relationship Id="rId81" Type="http://schemas.openxmlformats.org/officeDocument/2006/relationships/ctrlProp" Target="../ctrlProps/ctrlProp70.xml"/><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7" Type="http://schemas.openxmlformats.org/officeDocument/2006/relationships/printerSettings" Target="../printerSettings/printerSettings117.bin"/><Relationship Id="rId71" Type="http://schemas.openxmlformats.org/officeDocument/2006/relationships/ctrlProp" Target="../ctrlProps/ctrlProp60.xml"/><Relationship Id="rId2" Type="http://schemas.openxmlformats.org/officeDocument/2006/relationships/printerSettings" Target="../printerSettings/printerSettings112.bin"/><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7.bin"/><Relationship Id="rId13" Type="http://schemas.openxmlformats.org/officeDocument/2006/relationships/printerSettings" Target="../printerSettings/printerSettings132.bin"/><Relationship Id="rId18" Type="http://schemas.openxmlformats.org/officeDocument/2006/relationships/printerSettings" Target="../printerSettings/printerSettings137.bin"/><Relationship Id="rId26" Type="http://schemas.openxmlformats.org/officeDocument/2006/relationships/printerSettings" Target="../printerSettings/printerSettings145.bin"/><Relationship Id="rId3" Type="http://schemas.openxmlformats.org/officeDocument/2006/relationships/printerSettings" Target="../printerSettings/printerSettings122.bin"/><Relationship Id="rId21" Type="http://schemas.openxmlformats.org/officeDocument/2006/relationships/printerSettings" Target="../printerSettings/printerSettings140.bin"/><Relationship Id="rId7" Type="http://schemas.openxmlformats.org/officeDocument/2006/relationships/printerSettings" Target="../printerSettings/printerSettings126.bin"/><Relationship Id="rId12" Type="http://schemas.openxmlformats.org/officeDocument/2006/relationships/printerSettings" Target="../printerSettings/printerSettings131.bin"/><Relationship Id="rId17" Type="http://schemas.openxmlformats.org/officeDocument/2006/relationships/printerSettings" Target="../printerSettings/printerSettings136.bin"/><Relationship Id="rId25" Type="http://schemas.openxmlformats.org/officeDocument/2006/relationships/printerSettings" Target="../printerSettings/printerSettings144.bin"/><Relationship Id="rId2" Type="http://schemas.openxmlformats.org/officeDocument/2006/relationships/printerSettings" Target="../printerSettings/printerSettings121.bin"/><Relationship Id="rId16" Type="http://schemas.openxmlformats.org/officeDocument/2006/relationships/printerSettings" Target="../printerSettings/printerSettings135.bin"/><Relationship Id="rId20" Type="http://schemas.openxmlformats.org/officeDocument/2006/relationships/printerSettings" Target="../printerSettings/printerSettings139.bin"/><Relationship Id="rId29" Type="http://schemas.openxmlformats.org/officeDocument/2006/relationships/printerSettings" Target="../printerSettings/printerSettings148.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11" Type="http://schemas.openxmlformats.org/officeDocument/2006/relationships/printerSettings" Target="../printerSettings/printerSettings130.bin"/><Relationship Id="rId24" Type="http://schemas.openxmlformats.org/officeDocument/2006/relationships/printerSettings" Target="../printerSettings/printerSettings143.bin"/><Relationship Id="rId32" Type="http://schemas.openxmlformats.org/officeDocument/2006/relationships/drawing" Target="../drawings/drawing6.xml"/><Relationship Id="rId5" Type="http://schemas.openxmlformats.org/officeDocument/2006/relationships/printerSettings" Target="../printerSettings/printerSettings124.bin"/><Relationship Id="rId15" Type="http://schemas.openxmlformats.org/officeDocument/2006/relationships/printerSettings" Target="../printerSettings/printerSettings134.bin"/><Relationship Id="rId23" Type="http://schemas.openxmlformats.org/officeDocument/2006/relationships/printerSettings" Target="../printerSettings/printerSettings142.bin"/><Relationship Id="rId28" Type="http://schemas.openxmlformats.org/officeDocument/2006/relationships/printerSettings" Target="../printerSettings/printerSettings147.bin"/><Relationship Id="rId10" Type="http://schemas.openxmlformats.org/officeDocument/2006/relationships/printerSettings" Target="../printerSettings/printerSettings129.bin"/><Relationship Id="rId19" Type="http://schemas.openxmlformats.org/officeDocument/2006/relationships/printerSettings" Target="../printerSettings/printerSettings138.bin"/><Relationship Id="rId31" Type="http://schemas.openxmlformats.org/officeDocument/2006/relationships/printerSettings" Target="../printerSettings/printerSettings150.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 Id="rId14" Type="http://schemas.openxmlformats.org/officeDocument/2006/relationships/printerSettings" Target="../printerSettings/printerSettings133.bin"/><Relationship Id="rId22" Type="http://schemas.openxmlformats.org/officeDocument/2006/relationships/printerSettings" Target="../printerSettings/printerSettings141.bin"/><Relationship Id="rId27" Type="http://schemas.openxmlformats.org/officeDocument/2006/relationships/printerSettings" Target="../printerSettings/printerSettings146.bin"/><Relationship Id="rId30" Type="http://schemas.openxmlformats.org/officeDocument/2006/relationships/printerSettings" Target="../printerSettings/printerSettings149.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87.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printerSettings" Target="../printerSettings/printerSettings157.bin"/><Relationship Id="rId71" Type="http://schemas.openxmlformats.org/officeDocument/2006/relationships/ctrlProp" Target="../ctrlProps/ctrlProp132.xml"/><Relationship Id="rId2" Type="http://schemas.openxmlformats.org/officeDocument/2006/relationships/printerSettings" Target="../printerSettings/printerSettings152.bin"/><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vmlDrawing" Target="../drawings/vmlDrawing3.v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printerSettings" Target="../printerSettings/printerSettings155.bin"/><Relationship Id="rId61" Type="http://schemas.openxmlformats.org/officeDocument/2006/relationships/ctrlProp" Target="../ctrlProps/ctrlProp122.xml"/><Relationship Id="rId19" Type="http://schemas.openxmlformats.org/officeDocument/2006/relationships/ctrlProp" Target="../ctrlProps/ctrlProp8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printerSettings" Target="../printerSettings/printerSettings158.bin"/><Relationship Id="rId51" Type="http://schemas.openxmlformats.org/officeDocument/2006/relationships/ctrlProp" Target="../ctrlProps/ctrlProp112.xml"/><Relationship Id="rId3" Type="http://schemas.openxmlformats.org/officeDocument/2006/relationships/printerSettings" Target="../printerSettings/printerSettings153.bin"/><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10" Type="http://schemas.openxmlformats.org/officeDocument/2006/relationships/drawing" Target="../drawings/drawing7.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rinterSettings" Target="../printerSettings/printerSettings154.bin"/><Relationship Id="rId9" Type="http://schemas.openxmlformats.org/officeDocument/2006/relationships/printerSettings" Target="../printerSettings/printerSettings159.bin"/><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printerSettings" Target="../printerSettings/printerSettings177.bin"/><Relationship Id="rId26" Type="http://schemas.openxmlformats.org/officeDocument/2006/relationships/printerSettings" Target="../printerSettings/printerSettings185.bin"/><Relationship Id="rId3" Type="http://schemas.openxmlformats.org/officeDocument/2006/relationships/printerSettings" Target="../printerSettings/printerSettings162.bin"/><Relationship Id="rId21" Type="http://schemas.openxmlformats.org/officeDocument/2006/relationships/printerSettings" Target="../printerSettings/printerSettings180.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5" Type="http://schemas.openxmlformats.org/officeDocument/2006/relationships/printerSettings" Target="../printerSettings/printerSettings184.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20" Type="http://schemas.openxmlformats.org/officeDocument/2006/relationships/printerSettings" Target="../printerSettings/printerSettings179.bin"/><Relationship Id="rId29" Type="http://schemas.openxmlformats.org/officeDocument/2006/relationships/printerSettings" Target="../printerSettings/printerSettings188.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24" Type="http://schemas.openxmlformats.org/officeDocument/2006/relationships/printerSettings" Target="../printerSettings/printerSettings183.bin"/><Relationship Id="rId32" Type="http://schemas.openxmlformats.org/officeDocument/2006/relationships/drawing" Target="../drawings/drawing8.xml"/><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23" Type="http://schemas.openxmlformats.org/officeDocument/2006/relationships/printerSettings" Target="../printerSettings/printerSettings182.bin"/><Relationship Id="rId28" Type="http://schemas.openxmlformats.org/officeDocument/2006/relationships/printerSettings" Target="../printerSettings/printerSettings187.bin"/><Relationship Id="rId10" Type="http://schemas.openxmlformats.org/officeDocument/2006/relationships/printerSettings" Target="../printerSettings/printerSettings169.bin"/><Relationship Id="rId19" Type="http://schemas.openxmlformats.org/officeDocument/2006/relationships/printerSettings" Target="../printerSettings/printerSettings178.bin"/><Relationship Id="rId31" Type="http://schemas.openxmlformats.org/officeDocument/2006/relationships/printerSettings" Target="../printerSettings/printerSettings190.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 Id="rId22" Type="http://schemas.openxmlformats.org/officeDocument/2006/relationships/printerSettings" Target="../printerSettings/printerSettings181.bin"/><Relationship Id="rId27" Type="http://schemas.openxmlformats.org/officeDocument/2006/relationships/printerSettings" Target="../printerSettings/printerSettings186.bin"/><Relationship Id="rId30" Type="http://schemas.openxmlformats.org/officeDocument/2006/relationships/printerSettings" Target="../printerSettings/printerSettings1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9"/>
  <sheetViews>
    <sheetView showRuler="0" zoomScaleNormal="115" workbookViewId="0">
      <selection activeCell="B6" sqref="B6"/>
    </sheetView>
  </sheetViews>
  <sheetFormatPr defaultRowHeight="15.75"/>
  <cols>
    <col min="1" max="1" width="27.5703125" style="68" customWidth="1"/>
    <col min="2" max="2" width="14.85546875" style="68" customWidth="1"/>
    <col min="3" max="7" width="9.140625" style="68"/>
    <col min="8" max="8" width="43.140625" style="68" customWidth="1"/>
    <col min="9" max="16384" width="9.140625" style="25"/>
  </cols>
  <sheetData>
    <row r="1" spans="1:8" ht="80.25" customHeight="1">
      <c r="A1" s="129" t="s">
        <v>995</v>
      </c>
      <c r="B1" s="837" t="s">
        <v>1041</v>
      </c>
      <c r="C1" s="838"/>
      <c r="D1" s="838"/>
      <c r="E1" s="838"/>
      <c r="F1" s="838"/>
      <c r="G1" s="838"/>
      <c r="H1" s="838"/>
    </row>
    <row r="2" spans="1:8" ht="30.75" customHeight="1">
      <c r="A2" s="129" t="s">
        <v>171</v>
      </c>
      <c r="B2" s="34" t="s">
        <v>1042</v>
      </c>
    </row>
    <row r="3" spans="1:8" ht="42" customHeight="1">
      <c r="A3" s="129" t="s">
        <v>299</v>
      </c>
      <c r="B3" s="840" t="s">
        <v>1043</v>
      </c>
      <c r="C3" s="840"/>
      <c r="D3" s="840"/>
      <c r="E3" s="840"/>
      <c r="F3" s="840"/>
      <c r="G3" s="840"/>
      <c r="H3" s="34"/>
    </row>
    <row r="4" spans="1:8">
      <c r="B4" s="839"/>
      <c r="C4" s="839"/>
    </row>
    <row r="5" spans="1:8" ht="16.5">
      <c r="A5" s="129" t="s">
        <v>117</v>
      </c>
      <c r="B5" s="173">
        <v>6</v>
      </c>
      <c r="C5" s="134" t="s">
        <v>118</v>
      </c>
      <c r="D5" s="34"/>
    </row>
    <row r="6" spans="1:8">
      <c r="B6" s="173"/>
      <c r="C6" s="572"/>
      <c r="D6" s="34"/>
    </row>
    <row r="7" spans="1:8" ht="16.5">
      <c r="A7" s="161"/>
    </row>
    <row r="9" spans="1:8" ht="16.5">
      <c r="B9" s="393"/>
    </row>
  </sheetData>
  <sheetProtection algorithmName="SHA-512" hashValue="0RSfb1l2CHnS50TUugRlBVxdYx0B6iGsQn1dLMNspHFoiSzpHzIY18YXgX3h6XTHKwZFJkpwc61cG12gIpZaZw==" saltValue="ew5HQg0huiK4tK2daLMyVA==" spinCount="100000" sheet="1" formatColumns="0" formatRows="0" selectLockedCells="1"/>
  <customSheetViews>
    <customSheetView guid="{5476C51C-4037-4B28-A818-10D7CDF0C66A}" state="hidden" showRuler="0">
      <selection activeCell="B3" sqref="B3:G3"/>
      <pageMargins left="0.75" right="0.75" top="1" bottom="1" header="0.5" footer="0.5"/>
      <pageSetup orientation="portrait" r:id="rId1"/>
      <headerFooter alignWithMargins="0"/>
    </customSheetView>
    <customSheetView guid="{45814E31-7EF7-46D4-AAA9-9580F481731A}" scale="115" state="hidden" showRuler="0">
      <selection activeCell="D9" sqref="D9"/>
      <pageMargins left="0.75" right="0.75" top="1" bottom="1" header="0.5" footer="0.5"/>
      <pageSetup orientation="portrait" r:id="rId2"/>
      <headerFooter alignWithMargins="0"/>
    </customSheetView>
    <customSheetView guid="{ABDD40A7-66B9-43CC-B63B-09D98A5A40BE}" state="hidden" showRuler="0">
      <selection activeCell="B4" sqref="B4:C4"/>
      <pageMargins left="0.75" right="0.75" top="1" bottom="1" header="0.5" footer="0.5"/>
      <pageSetup orientation="portrait" r:id="rId3"/>
      <headerFooter alignWithMargins="0"/>
    </customSheetView>
    <customSheetView guid="{A8583C01-5E6A-4469-ADCA-440E12AA8084}" state="hidden" showRuler="0">
      <selection activeCell="F8" sqref="F8"/>
      <pageMargins left="0.75" right="0.75" top="1" bottom="1" header="0.5" footer="0.5"/>
      <pageSetup orientation="portrait" r:id="rId4"/>
      <headerFooter alignWithMargins="0"/>
    </customSheetView>
    <customSheetView guid="{05855B4F-D61E-4C97-B759-B2F96767F6F8}" state="hidden" showRuler="0">
      <selection activeCell="B1" sqref="B1:H1"/>
      <pageMargins left="0.75" right="0.75" top="1" bottom="1" header="0.5" footer="0.5"/>
      <pageSetup orientation="portrait" r:id="rId5"/>
      <headerFooter alignWithMargins="0"/>
    </customSheetView>
    <customSheetView guid="{82E8A0F5-0020-4355-95CF-28601763A783}" state="hidden" showRuler="0">
      <selection activeCell="B3" sqref="B3:H3"/>
      <pageMargins left="0.75" right="0.75" top="1" bottom="1" header="0.5" footer="0.5"/>
      <pageSetup orientation="portrait" r:id="rId6"/>
      <headerFooter alignWithMargins="0"/>
    </customSheetView>
    <customSheetView guid="{340562B9-6CEE-4962-8D7D-CA1C6778F52C}" showRuler="0">
      <selection activeCell="E9" sqref="E9"/>
      <pageMargins left="0.75" right="0.75" top="1" bottom="1" header="0.5" footer="0.5"/>
      <pageSetup orientation="portrait" r:id="rId7"/>
      <headerFooter alignWithMargins="0"/>
    </customSheetView>
    <customSheetView guid="{38BECF6E-1A53-4F98-87B9-44F2C5F77E08}" state="hidden" showRuler="0">
      <selection activeCell="K10" sqref="K10"/>
      <pageMargins left="0.75" right="0.75" top="1" bottom="1" header="0.5" footer="0.5"/>
      <pageSetup orientation="portrait" r:id="rId8"/>
      <headerFooter alignWithMargins="0"/>
    </customSheetView>
    <customSheetView guid="{8E3ED18F-7B8F-4A1C-969D-A70DC3B696C3}" state="hidden" showRuler="0">
      <selection activeCell="E8" sqref="E8"/>
      <pageMargins left="0.75" right="0.75" top="1" bottom="1" header="0.5" footer="0.5"/>
      <pageSetup orientation="portrait" r:id="rId9"/>
      <headerFooter alignWithMargins="0"/>
    </customSheetView>
    <customSheetView guid="{477F7E43-D393-45BA-B99B-D838E4629B5D}" state="hidden" showRuler="0">
      <selection activeCell="E8" sqref="E8"/>
      <pageMargins left="0.75" right="0.75" top="1" bottom="1" header="0.5" footer="0.5"/>
      <pageSetup orientation="portrait" r:id="rId10"/>
      <headerFooter alignWithMargins="0"/>
    </customSheetView>
    <customSheetView guid="{240327DD-375F-45D4-BA52-89AFD79FE6A1}" state="hidden" showRuler="0">
      <selection activeCell="B6" sqref="B6"/>
      <pageMargins left="0.75" right="0.75" top="1" bottom="1" header="0.5" footer="0.5"/>
      <pageSetup orientation="portrait" r:id="rId11"/>
      <headerFooter alignWithMargins="0"/>
    </customSheetView>
    <customSheetView guid="{DC28ED1E-3E35-4094-9C2B-5C0A1C1D459C}" state="hidden" showRuler="0">
      <selection activeCell="B1" sqref="B1:H1"/>
      <pageMargins left="0.75" right="0.75" top="1" bottom="1" header="0.5" footer="0.5"/>
      <pageSetup orientation="portrait" r:id="rId12"/>
      <headerFooter alignWithMargins="0"/>
    </customSheetView>
    <customSheetView guid="{7A9EA6D6-4DDF-43D9-92E6-C6AFAD14E266}" state="hidden" showRuler="0">
      <selection activeCell="D6" sqref="D6"/>
      <pageMargins left="0.75" right="0.75" top="1" bottom="1" header="0.5" footer="0.5"/>
      <pageSetup orientation="portrait" r:id="rId13"/>
      <headerFooter alignWithMargins="0"/>
    </customSheetView>
    <customSheetView guid="{43BCBF1E-CDCF-4541-8D79-87EDCECBC1FD}" state="hidden" showRuler="0">
      <selection activeCell="D10" sqref="D10"/>
      <pageMargins left="0.75" right="0.75" top="1" bottom="1" header="0.5" footer="0.5"/>
      <pageSetup orientation="portrait" r:id="rId14"/>
      <headerFooter alignWithMargins="0"/>
    </customSheetView>
    <customSheetView guid="{ECEBABD0-566A-41C4-AA9A-38EA30EFEDA8}" state="hidden" showRuler="0">
      <pageMargins left="0.75" right="0.75" top="1" bottom="1" header="0.5" footer="0.5"/>
      <pageSetup orientation="portrait" r:id="rId15"/>
      <headerFooter alignWithMargins="0"/>
    </customSheetView>
    <customSheetView guid="{A3F641DF-CF1D-48E3-AFDC-E52726A449CB}" state="hidden" showRuler="0">
      <pageMargins left="0.75" right="0.75" top="1" bottom="1" header="0.5" footer="0.5"/>
      <pageSetup orientation="portrait" r:id="rId16"/>
      <headerFooter alignWithMargins="0"/>
    </customSheetView>
    <customSheetView guid="{8E7B022F-1113-4BA2-B2BA-8EDBE02A2557}" state="hidden" showRuler="0">
      <pageMargins left="0.75" right="0.75" top="1" bottom="1" header="0.5" footer="0.5"/>
      <pageSetup orientation="portrait" r:id="rId17"/>
      <headerFooter alignWithMargins="0"/>
    </customSheetView>
    <customSheetView guid="{CD4CA1A8-824A-452F-BDBA-32A47C1B3013}" state="hidden" showRuler="0">
      <selection activeCell="B10" sqref="B10"/>
      <pageMargins left="0.75" right="0.75" top="1" bottom="1" header="0.5" footer="0.5"/>
      <pageSetup orientation="portrait" r:id="rId18"/>
      <headerFooter alignWithMargins="0"/>
    </customSheetView>
    <customSheetView guid="{494F6778-23FE-4AAC-B37D-6C7543FC13B9}" state="hidden" showRuler="0">
      <selection activeCell="F6" sqref="F6"/>
      <pageMargins left="0.75" right="0.75" top="1" bottom="1" header="0.5" footer="0.5"/>
      <pageSetup orientation="portrait" r:id="rId19"/>
      <headerFooter alignWithMargins="0"/>
    </customSheetView>
    <customSheetView guid="{F9FE2C60-2849-4C32-B532-2B1A89FFA9CD}" state="hidden" showRuler="0">
      <selection activeCell="F8" sqref="F8"/>
      <pageMargins left="0.75" right="0.75" top="1" bottom="1" header="0.5" footer="0.5"/>
      <pageSetup orientation="portrait" r:id="rId20"/>
      <headerFooter alignWithMargins="0"/>
    </customSheetView>
    <customSheetView guid="{FE4EC9C4-31B9-4D40-8323-5B16C3BC840F}" state="hidden" showRuler="0">
      <selection activeCell="H11" sqref="H11"/>
      <pageMargins left="0.75" right="0.75" top="1" bottom="1" header="0.5" footer="0.5"/>
      <pageSetup orientation="portrait" r:id="rId21"/>
      <headerFooter alignWithMargins="0"/>
    </customSheetView>
    <customSheetView guid="{C5EDD9E3-0801-4479-8600-A80B0FCFDF0B}" state="hidden" showRuler="0">
      <selection activeCell="C9" sqref="C9"/>
      <pageMargins left="0.75" right="0.75" top="1" bottom="1" header="0.5" footer="0.5"/>
      <pageSetup orientation="portrait" r:id="rId22"/>
      <headerFooter alignWithMargins="0"/>
    </customSheetView>
    <customSheetView guid="{15A19D23-A9FD-4FC1-B7B0-F2D16BDFC729}" state="hidden" showRuler="0">
      <selection activeCell="E8" sqref="E8"/>
      <pageMargins left="0.75" right="0.75" top="1" bottom="1" header="0.5" footer="0.5"/>
      <pageSetup orientation="portrait" r:id="rId23"/>
      <headerFooter alignWithMargins="0"/>
    </customSheetView>
    <customSheetView guid="{97C0FC0E-800C-45C9-895E-E91A3F1ADBA4}" state="hidden" showRuler="0">
      <selection activeCell="D8" sqref="D8"/>
      <pageMargins left="0.75" right="0.75" top="1" bottom="1" header="0.5" footer="0.5"/>
      <pageSetup orientation="portrait" r:id="rId24"/>
      <headerFooter alignWithMargins="0"/>
    </customSheetView>
    <customSheetView guid="{CB7992C9-ABA5-4C7D-8C49-1E1D8E8875C7}" state="hidden" showRuler="0">
      <selection activeCell="D9" sqref="D9"/>
      <pageMargins left="0.75" right="0.75" top="1" bottom="1" header="0.5" footer="0.5"/>
      <pageSetup orientation="portrait" r:id="rId25"/>
      <headerFooter alignWithMargins="0"/>
    </customSheetView>
    <customSheetView guid="{E51D3662-FFCE-4FD6-A590-7DDC9E38C41F}" state="hidden" showRuler="0">
      <selection activeCell="E14" sqref="E14"/>
      <pageMargins left="0.75" right="0.75" top="1" bottom="1" header="0.5" footer="0.5"/>
      <pageSetup orientation="portrait" r:id="rId26"/>
      <headerFooter alignWithMargins="0"/>
    </customSheetView>
    <customSheetView guid="{2CF6F19D-227C-4840-A9E1-6C944B0145DB}" scale="115" state="hidden" showRuler="0">
      <selection activeCell="H6" sqref="H6"/>
      <pageMargins left="0.75" right="0.75" top="1" bottom="1" header="0.5" footer="0.5"/>
      <pageSetup orientation="portrait" r:id="rId27"/>
      <headerFooter alignWithMargins="0"/>
    </customSheetView>
    <customSheetView guid="{91F0A354-BED8-4256-9A56-8B391088A09C}" scale="115" state="hidden" showRuler="0">
      <selection activeCell="A22" sqref="A22:E22"/>
      <pageMargins left="0.75" right="0.75" top="1" bottom="1" header="0.5" footer="0.5"/>
      <pageSetup orientation="portrait" r:id="rId28"/>
      <headerFooter alignWithMargins="0"/>
    </customSheetView>
    <customSheetView guid="{3836A67F-51F8-4B52-B51D-937DC398CD1F}" scale="115" state="hidden" showRuler="0">
      <selection activeCell="A22" sqref="A22:E22"/>
      <pageMargins left="0.75" right="0.75" top="1" bottom="1" header="0.5" footer="0.5"/>
      <pageSetup orientation="portrait" r:id="rId29"/>
      <headerFooter alignWithMargins="0"/>
    </customSheetView>
    <customSheetView guid="{7060B914-93C4-4D75-AFF4-2E6EDEC8C9B0}" state="hidden" showRuler="0">
      <selection activeCell="B3" sqref="B3:G3"/>
      <pageMargins left="0.75" right="0.75" top="1" bottom="1" header="0.5" footer="0.5"/>
      <pageSetup orientation="portrait" r:id="rId30"/>
      <headerFooter alignWithMargins="0"/>
    </customSheetView>
  </customSheetViews>
  <mergeCells count="3">
    <mergeCell ref="B1:H1"/>
    <mergeCell ref="B4:C4"/>
    <mergeCell ref="B3:G3"/>
  </mergeCells>
  <phoneticPr fontId="7" type="noConversion"/>
  <pageMargins left="0.75" right="0.75" top="1" bottom="1" header="0.5" footer="0.5"/>
  <pageSetup orientation="portrait" r:id="rId3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10"/>
    <pageSetUpPr fitToPage="1"/>
  </sheetPr>
  <dimension ref="A1:AL40"/>
  <sheetViews>
    <sheetView showGridLines="0" showZeros="0" view="pageBreakPreview" zoomScale="115" zoomScaleSheetLayoutView="115" workbookViewId="0">
      <selection activeCell="B16" sqref="B16"/>
    </sheetView>
  </sheetViews>
  <sheetFormatPr defaultRowHeight="16.5"/>
  <cols>
    <col min="1" max="1" width="12.140625" style="29" customWidth="1"/>
    <col min="2" max="2" width="23.7109375" style="29" customWidth="1"/>
    <col min="3" max="3" width="26.42578125" style="29" customWidth="1"/>
    <col min="4" max="4" width="12.28515625" style="29" customWidth="1"/>
    <col min="5" max="5" width="26.7109375" style="29" customWidth="1"/>
    <col min="6" max="8" width="9.140625" style="205"/>
    <col min="9" max="38" width="9.140625" style="206"/>
    <col min="39" max="16384" width="9.140625" style="25"/>
  </cols>
  <sheetData>
    <row r="1" spans="1:38" s="599" customFormat="1" ht="20.25" customHeight="1">
      <c r="A1" s="1186" t="str">
        <f>'Attach 3(JV)'!A1</f>
        <v>Specification No. :CC/NT/G-MISC/DOM/A06/26/00981</v>
      </c>
      <c r="B1" s="1186"/>
      <c r="C1" s="1186"/>
      <c r="D1" s="612"/>
      <c r="E1" s="613" t="str">
        <f>"Attachment-4(A) "&amp; 'Attach 3(JV)'!AT1</f>
        <v xml:space="preserve">Attachment-4(A) </v>
      </c>
      <c r="F1" s="614"/>
      <c r="G1" s="614"/>
      <c r="H1" s="614"/>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row>
    <row r="2" spans="1:38" ht="11.1" customHeight="1"/>
    <row r="3" spans="1:38" ht="89.25" customHeight="1">
      <c r="A3" s="859" t="str">
        <f>'Attach 3(JV)'!A3</f>
        <v>Procurement of Insulated Cross Arm for 400kV System under vendor development.</v>
      </c>
      <c r="B3" s="860"/>
      <c r="C3" s="860"/>
      <c r="D3" s="860"/>
      <c r="E3" s="860"/>
      <c r="F3" s="207"/>
      <c r="G3" s="208"/>
      <c r="H3" s="207"/>
    </row>
    <row r="4" spans="1:38" ht="11.1" customHeight="1">
      <c r="A4" s="28"/>
      <c r="H4" s="209"/>
      <c r="I4" s="210"/>
    </row>
    <row r="5" spans="1:38" ht="20.100000000000001" customHeight="1">
      <c r="A5" s="872" t="s">
        <v>343</v>
      </c>
      <c r="B5" s="872"/>
      <c r="C5" s="872"/>
      <c r="D5" s="872"/>
      <c r="E5" s="872"/>
      <c r="F5" s="207"/>
      <c r="H5" s="209"/>
      <c r="I5" s="210"/>
    </row>
    <row r="6" spans="1:38" ht="11.1" customHeight="1">
      <c r="A6" s="32"/>
      <c r="H6" s="209"/>
      <c r="I6" s="210"/>
    </row>
    <row r="7" spans="1:38" ht="20.100000000000001" customHeight="1">
      <c r="A7" s="33" t="str">
        <f>'Attach 3(JV)'!A7</f>
        <v>Bidder’s Name and Address :</v>
      </c>
      <c r="D7" s="15" t="str">
        <f>'Attach 3(JV)'!E7</f>
        <v>To:</v>
      </c>
      <c r="H7" s="209"/>
      <c r="I7" s="210"/>
    </row>
    <row r="8" spans="1:38" s="149" customFormat="1" ht="36" customHeight="1">
      <c r="A8" s="878" t="str">
        <f>'Attach 3(JV)'!A8</f>
        <v/>
      </c>
      <c r="B8" s="878"/>
      <c r="C8" s="878"/>
      <c r="D8" s="12" t="str">
        <f>'Attach 3(JV)'!E8</f>
        <v>Contract Services</v>
      </c>
      <c r="E8" s="32"/>
      <c r="F8" s="211"/>
      <c r="G8" s="211"/>
      <c r="H8" s="212"/>
      <c r="I8" s="213"/>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row>
    <row r="9" spans="1:38" ht="20.100000000000001" customHeight="1">
      <c r="A9" s="13" t="s">
        <v>336</v>
      </c>
      <c r="B9" s="875">
        <f>'Attach 3(JV)'!B9</f>
        <v>0</v>
      </c>
      <c r="C9" s="875"/>
      <c r="D9" s="12" t="str">
        <f>'Attach 3(JV)'!E9</f>
        <v>Power Grid Corporation of India Ltd.,</v>
      </c>
      <c r="H9" s="209"/>
      <c r="I9" s="210"/>
    </row>
    <row r="10" spans="1:38" ht="20.100000000000001" customHeight="1">
      <c r="A10" s="13" t="s">
        <v>338</v>
      </c>
      <c r="B10" s="875">
        <f>'Attach 3(JV)'!B10</f>
        <v>0</v>
      </c>
      <c r="C10" s="875"/>
      <c r="D10" s="12" t="str">
        <f>'Attach 3(JV)'!E10</f>
        <v>"Saudamini", Plot No. 2, Sector 29</v>
      </c>
      <c r="H10" s="209"/>
      <c r="I10" s="210"/>
    </row>
    <row r="11" spans="1:38" ht="20.100000000000001" customHeight="1">
      <c r="B11" s="875" t="str">
        <f>'Attach 3(JV)'!B11</f>
        <v/>
      </c>
      <c r="C11" s="875"/>
      <c r="D11" s="12" t="str">
        <f>'Attach 3(JV)'!E11</f>
        <v>Gurgaon (Haryana) - 122001</v>
      </c>
    </row>
    <row r="12" spans="1:38" ht="15" customHeight="1">
      <c r="A12" s="32"/>
      <c r="B12" s="875" t="str">
        <f>'Attach 3(JV)'!B12</f>
        <v/>
      </c>
      <c r="C12" s="875"/>
      <c r="D12" s="12"/>
    </row>
    <row r="13" spans="1:38" ht="20.100000000000001" customHeight="1">
      <c r="A13" s="29" t="s">
        <v>331</v>
      </c>
    </row>
    <row r="14" spans="1:38" ht="79.5" customHeight="1">
      <c r="A14" s="1187" t="s">
        <v>344</v>
      </c>
      <c r="B14" s="1187"/>
      <c r="C14" s="1187"/>
      <c r="D14" s="1187"/>
      <c r="E14" s="1187"/>
    </row>
    <row r="15" spans="1:38" ht="20.100000000000001" customHeight="1">
      <c r="A15" s="130" t="s">
        <v>350</v>
      </c>
      <c r="B15" s="130" t="s">
        <v>351</v>
      </c>
      <c r="C15" s="130" t="s">
        <v>352</v>
      </c>
      <c r="D15" s="130" t="s">
        <v>332</v>
      </c>
      <c r="E15" s="130" t="s">
        <v>333</v>
      </c>
    </row>
    <row r="16" spans="1:38" ht="20.100000000000001" customHeight="1">
      <c r="A16" s="131">
        <v>1</v>
      </c>
      <c r="B16" s="243"/>
      <c r="C16" s="243"/>
      <c r="D16" s="243"/>
      <c r="E16" s="243"/>
    </row>
    <row r="17" spans="1:5" ht="20.100000000000001" customHeight="1">
      <c r="A17" s="132">
        <v>2</v>
      </c>
      <c r="B17" s="244"/>
      <c r="C17" s="244"/>
      <c r="D17" s="244"/>
      <c r="E17" s="244"/>
    </row>
    <row r="18" spans="1:5" ht="20.100000000000001" customHeight="1">
      <c r="A18" s="132">
        <v>3</v>
      </c>
      <c r="B18" s="244"/>
      <c r="C18" s="244"/>
      <c r="D18" s="244"/>
      <c r="E18" s="244"/>
    </row>
    <row r="19" spans="1:5" ht="20.100000000000001" customHeight="1">
      <c r="A19" s="132">
        <v>4</v>
      </c>
      <c r="B19" s="244"/>
      <c r="C19" s="244"/>
      <c r="D19" s="244"/>
      <c r="E19" s="244"/>
    </row>
    <row r="20" spans="1:5" ht="19.5" customHeight="1">
      <c r="A20" s="133">
        <v>5</v>
      </c>
      <c r="B20" s="245"/>
      <c r="C20" s="245"/>
      <c r="D20" s="245"/>
      <c r="E20" s="245"/>
    </row>
    <row r="21" spans="1:5" ht="15" customHeight="1">
      <c r="A21" s="25"/>
      <c r="B21" s="25"/>
      <c r="C21" s="25"/>
      <c r="D21" s="25"/>
      <c r="E21" s="25"/>
    </row>
    <row r="22" spans="1:5" ht="62.25" customHeight="1">
      <c r="A22" s="1187" t="s">
        <v>345</v>
      </c>
      <c r="B22" s="1187"/>
      <c r="C22" s="1187"/>
      <c r="D22" s="1187"/>
      <c r="E22" s="1187"/>
    </row>
    <row r="23" spans="1:5" ht="15.95" customHeight="1"/>
    <row r="24" spans="1:5" ht="23.1" customHeight="1">
      <c r="C24" s="37"/>
    </row>
    <row r="25" spans="1:5" ht="23.1" customHeight="1">
      <c r="A25" s="36" t="s">
        <v>6</v>
      </c>
      <c r="B25" s="69">
        <f>'Attach 3(JV)'!B24</f>
        <v>0</v>
      </c>
      <c r="C25" s="37" t="s">
        <v>4</v>
      </c>
      <c r="D25" s="1188">
        <f>'Attach 3(JV)'!E24</f>
        <v>0</v>
      </c>
      <c r="E25" s="1188"/>
    </row>
    <row r="26" spans="1:5" ht="23.1" customHeight="1">
      <c r="A26" s="36" t="s">
        <v>7</v>
      </c>
      <c r="B26" s="241">
        <f>'Attach 3(JV)'!B25</f>
        <v>0</v>
      </c>
      <c r="C26" s="37" t="s">
        <v>5</v>
      </c>
      <c r="D26" s="39">
        <f>'Attach 3(JV)'!E25</f>
        <v>0</v>
      </c>
    </row>
    <row r="27" spans="1:5" ht="23.1" customHeight="1">
      <c r="C27" s="37"/>
      <c r="D27" s="37"/>
    </row>
    <row r="28" spans="1:5" ht="20.100000000000001" customHeight="1"/>
    <row r="29" spans="1:5" ht="20.100000000000001" customHeight="1">
      <c r="A29" s="38"/>
    </row>
    <row r="30" spans="1:5" ht="20.100000000000001" customHeight="1"/>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row r="39" spans="1:1" ht="20.100000000000001" customHeight="1"/>
    <row r="40" spans="1:1" ht="20.100000000000001" customHeight="1"/>
  </sheetData>
  <sheetProtection password="EDA3" sheet="1" objects="1" scenarios="1" formatColumns="0" formatRows="0" selectLockedCells="1"/>
  <customSheetViews>
    <customSheetView guid="{5476C51C-4037-4B28-A818-10D7CDF0C66A}" scale="115" showPageBreaks="1" showGridLines="0" zeroValues="0" fitToPage="1" printArea="1" view="pageBreakPreview" topLeftCell="A10">
      <selection activeCell="B16" sqref="B16"/>
      <pageMargins left="0.75" right="0.63" top="0.57999999999999996" bottom="0.4" header="0.34" footer="0.2"/>
      <pageSetup orientation="portrait" r:id="rId1"/>
      <headerFooter alignWithMargins="0">
        <oddFooter>&amp;R&amp;"Book Antiqua,Bold"&amp;8 Page &amp;P of &amp;N</oddFooter>
      </headerFooter>
    </customSheetView>
    <customSheetView guid="{45814E31-7EF7-46D4-AAA9-9580F481731A}" scale="115" showPageBreaks="1" showGridLines="0" zeroValues="0" fitToPage="1" printArea="1" view="pageBreakPreview" topLeftCell="A10">
      <selection activeCell="B16" sqref="B16"/>
      <pageMargins left="0.75" right="0.63" top="0.57999999999999996" bottom="0.4" header="0.34" footer="0.2"/>
      <pageSetup orientation="portrait" r:id="rId2"/>
      <headerFooter alignWithMargins="0">
        <oddFooter>&amp;R&amp;"Book Antiqua,Bold"&amp;8 Page &amp;P of &amp;N</oddFooter>
      </headerFooter>
    </customSheetView>
    <customSheetView guid="{ABDD40A7-66B9-43CC-B63B-09D98A5A40BE}" scale="115" showPageBreaks="1" showGridLines="0" zeroValues="0" fitToPage="1" printArea="1" state="hidden" view="pageBreakPreview">
      <selection activeCell="B16" sqref="B16"/>
      <pageMargins left="0.75" right="0.63" top="0.57999999999999996" bottom="0.4" header="0.34" footer="0.2"/>
      <pageSetup orientation="portrait" r:id="rId3"/>
      <headerFooter alignWithMargins="0">
        <oddFooter>&amp;R&amp;"Book Antiqua,Bold"&amp;8 Page &amp;P of &amp;N</oddFooter>
      </headerFooter>
    </customSheetView>
    <customSheetView guid="{A8583C01-5E6A-4469-ADCA-440E12AA8084}" scale="115" showPageBreaks="1" showGridLines="0" zeroValues="0" fitToPage="1" printArea="1" state="hidden" view="pageBreakPreview">
      <selection activeCell="B16" sqref="B16"/>
      <pageMargins left="0.75" right="0.63" top="0.57999999999999996" bottom="0.4" header="0.34" footer="0.2"/>
      <pageSetup orientation="portrait" r:id="rId4"/>
      <headerFooter alignWithMargins="0">
        <oddFooter>&amp;R&amp;"Book Antiqua,Bold"&amp;8 Page &amp;P of &amp;N</oddFooter>
      </headerFooter>
    </customSheetView>
    <customSheetView guid="{05855B4F-D61E-4C97-B759-B2F96767F6F8}" scale="145" showPageBreaks="1" showGridLines="0" zeroValues="0" fitToPage="1" printArea="1" view="pageBreakPreview">
      <selection activeCell="C20" sqref="C20"/>
      <pageMargins left="0.75" right="0.63" top="0.57999999999999996" bottom="0.4" header="0.34" footer="0.2"/>
      <pageSetup scale="87" orientation="portrait" r:id="rId5"/>
      <headerFooter alignWithMargins="0">
        <oddFooter>&amp;R&amp;"Book Antiqua,Bold"&amp;8 Page &amp;P of &amp;N</oddFooter>
      </headerFooter>
    </customSheetView>
    <customSheetView guid="{82E8A0F5-0020-4355-95CF-28601763A783}" showPageBreaks="1" showGridLines="0" zeroValues="0" fitToPage="1" printArea="1" view="pageBreakPreview">
      <selection activeCell="B17" sqref="B17"/>
      <pageMargins left="0.75" right="0.63" top="0.57999999999999996" bottom="0.4" header="0.34" footer="0.2"/>
      <pageSetup scale="96" orientation="portrait" r:id="rId6"/>
      <headerFooter alignWithMargins="0">
        <oddFooter>&amp;R&amp;"Book Antiqua,Bold"&amp;8 Page &amp;P of &amp;N</oddFooter>
      </headerFooter>
    </customSheetView>
    <customSheetView guid="{340562B9-6CEE-4962-8D7D-CA1C6778F52C}" showPageBreaks="1" showGridLines="0" zeroValues="0" printArea="1" view="pageBreakPreview" topLeftCell="A13">
      <selection activeCell="B16" sqref="B16"/>
      <pageMargins left="0.75" right="0.63" top="0.57999999999999996" bottom="0.4" header="0.34" footer="0.2"/>
      <pageSetup orientation="portrait" r:id="rId7"/>
      <headerFooter alignWithMargins="0">
        <oddFooter>&amp;R&amp;"Book Antiqua,Bold"&amp;8 Page &amp;P of &amp;N</oddFooter>
      </headerFooter>
    </customSheetView>
    <customSheetView guid="{38BECF6E-1A53-4F98-87B9-44F2C5F77E08}" showPageBreaks="1" showGridLines="0" zeroValues="0" printArea="1" view="pageBreakPreview" topLeftCell="A4">
      <selection activeCell="B16" sqref="B16"/>
      <pageMargins left="0.75" right="0.63" top="0.57999999999999996" bottom="0.4" header="0.34" footer="0.2"/>
      <pageSetup orientation="portrait" r:id="rId8"/>
      <headerFooter alignWithMargins="0">
        <oddFooter>&amp;R&amp;"Book Antiqua,Bold"&amp;8 Page &amp;P of &amp;N</oddFooter>
      </headerFooter>
    </customSheetView>
    <customSheetView guid="{8E3ED18F-7B8F-4A1C-969D-A70DC3B696C3}" showPageBreaks="1" showGridLines="0" zeroValues="0" printArea="1" view="pageBreakPreview">
      <selection activeCell="B17" sqref="B17"/>
      <pageMargins left="0.75" right="0.63" top="0.57999999999999996" bottom="0.4" header="0.34" footer="0.2"/>
      <pageSetup orientation="portrait" r:id="rId9"/>
      <headerFooter alignWithMargins="0">
        <oddFooter>&amp;R&amp;"Book Antiqua,Bold"&amp;8 Page &amp;P of &amp;N</oddFooter>
      </headerFooter>
    </customSheetView>
    <customSheetView guid="{477F7E43-D393-45BA-B99B-D838E4629B5D}" showPageBreaks="1" showGridLines="0" zeroValues="0" printArea="1" view="pageBreakPreview">
      <selection activeCell="B17" sqref="B17"/>
      <pageMargins left="0.75" right="0.63" top="0.57999999999999996" bottom="0.4" header="0.34" footer="0.2"/>
      <pageSetup orientation="portrait" r:id="rId10"/>
      <headerFooter alignWithMargins="0">
        <oddFooter>&amp;R&amp;"Book Antiqua,Bold"&amp;8 Page &amp;P of &amp;N</oddFooter>
      </headerFooter>
    </customSheetView>
    <customSheetView guid="{240327DD-375F-45D4-BA52-89AFD79FE6A1}" scale="60" showPageBreaks="1" showGridLines="0" zeroValues="0" printArea="1" view="pageBreakPreview" topLeftCell="A25">
      <selection activeCell="B16" sqref="B16"/>
      <pageMargins left="0.75" right="0.63" top="0.57999999999999996" bottom="0.4" header="0.34" footer="0.2"/>
      <pageSetup orientation="portrait" r:id="rId11"/>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4" header="0.34" footer="0.2"/>
      <pageSetup orientation="portrait" r:id="rId12"/>
      <headerFooter alignWithMargins="0">
        <oddFooter>&amp;R&amp;"Book Antiqua,Bold"&amp;8 Page &amp;P of &amp;N</oddFooter>
      </headerFooter>
    </customSheetView>
    <customSheetView guid="{7A9EA6D6-4DDF-43D9-92E6-C6AFAD14E266}" showGridLines="0" zeroValues="0" topLeftCell="A13">
      <selection activeCell="E20" sqref="E20"/>
      <pageMargins left="0.75" right="0.63" top="0.57999999999999996" bottom="0.4" header="0.34" footer="0.2"/>
      <pageSetup orientation="portrait" r:id="rId13"/>
      <headerFooter alignWithMargins="0">
        <oddFooter>&amp;R&amp;"Book Antiqua,Bold"&amp;8 Page &amp;P of &amp;N</oddFooter>
      </headerFooter>
    </customSheetView>
    <customSheetView guid="{43BCBF1E-CDCF-4541-8D79-87EDCECBC1FD}" showGridLines="0" zeroValues="0" topLeftCell="B1">
      <selection activeCell="B15" sqref="B15"/>
      <pageMargins left="0.75" right="0.63" top="0.57999999999999996" bottom="0.4" header="0.34" footer="0.2"/>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topLeftCell="A23">
      <pageMargins left="0.75" right="0.63" top="0.55000000000000004" bottom="0.64" header="0.34" footer="0.38"/>
      <pageSetup scale="95"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B15" sqref="B15"/>
      <pageMargins left="0.75" right="0.59" top="0.5" bottom="0.56000000000000005" header="0.36" footer="0.24"/>
      <pageSetup orientation="portrait" r:id="rId16"/>
      <headerFooter alignWithMargins="0">
        <oddFooter>&amp;L&amp;8Tower Package-P238-TW04, TL associated with Phase-I Generation Project in Orissa (Part-C)&amp;R&amp;"Book Antiqua,Bold"&amp;8Attachment-4(A) TW04  / Page &amp;P of &amp;N</oddFooter>
      </headerFooter>
    </customSheetView>
    <customSheetView guid="{8E7B022F-1113-4BA2-B2BA-8EDBE02A2557}" showPageBreaks="1" showGridLines="0" zeroValues="0" printArea="1" showRuler="0">
      <selection activeCell="B15" sqref="B1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topLeftCell="A2">
      <selection activeCell="B15" sqref="B15"/>
      <pageMargins left="0.75" right="0.63" top="0.57999999999999996" bottom="0.4" header="0.34" footer="0.2"/>
      <pageSetup orientation="portrait" r:id="rId18"/>
      <headerFooter alignWithMargins="0">
        <oddFooter>&amp;R&amp;"Book Antiqua,Bold"&amp;8 Page &amp;P of &amp;N</oddFooter>
      </headerFooter>
    </customSheetView>
    <customSheetView guid="{494F6778-23FE-4AAC-B37D-6C7543FC13B9}" showGridLines="0" zeroValues="0" topLeftCell="A40">
      <selection activeCell="E20" sqref="E20"/>
      <pageMargins left="0.75" right="0.63" top="0.57999999999999996" bottom="0.4" header="0.34" footer="0.2"/>
      <pageSetup orientation="portrait" r:id="rId19"/>
      <headerFooter alignWithMargins="0">
        <oddFooter>&amp;R&amp;"Book Antiqua,Bold"&amp;8 Page &amp;P of &amp;N</oddFooter>
      </headerFooter>
    </customSheetView>
    <customSheetView guid="{F9FE2C60-2849-4C32-B532-2B1A89FFA9CD}" showGridLines="0" zeroValues="0" topLeftCell="A7">
      <selection activeCell="B16" sqref="B16"/>
      <pageMargins left="0.75" right="0.63" top="0.57999999999999996" bottom="0.4" header="0.34" footer="0.2"/>
      <pageSetup orientation="portrait" r:id="rId20"/>
      <headerFooter alignWithMargins="0">
        <oddFooter>&amp;R&amp;"Book Antiqua,Bold"&amp;8 Page &amp;P of &amp;N</oddFooter>
      </headerFooter>
    </customSheetView>
    <customSheetView guid="{FE4EC9C4-31B9-4D40-8323-5B16C3BC840F}" scale="60" showPageBreaks="1" showGridLines="0" zeroValues="0" printArea="1" view="pageBreakPreview">
      <selection activeCell="B16" sqref="B16"/>
      <pageMargins left="0.75" right="0.63" top="0.57999999999999996" bottom="0.4" header="0.34" footer="0.2"/>
      <pageSetup orientation="portrait" r:id="rId21"/>
      <headerFooter alignWithMargins="0">
        <oddFooter>&amp;R&amp;"Book Antiqua,Bold"&amp;8 Page &amp;P of &amp;N</oddFooter>
      </headerFooter>
    </customSheetView>
    <customSheetView guid="{C5EDD9E3-0801-4479-8600-A80B0FCFDF0B}" showPageBreaks="1" showGridLines="0" zeroValues="0" printArea="1" view="pageBreakPreview" topLeftCell="A16">
      <selection activeCell="B17" sqref="B17"/>
      <pageMargins left="0.75" right="0.63" top="0.57999999999999996" bottom="0.4" header="0.34" footer="0.2"/>
      <pageSetup orientation="portrait" r:id="rId22"/>
      <headerFooter alignWithMargins="0">
        <oddFooter>&amp;R&amp;"Book Antiqua,Bold"&amp;8 Page &amp;P of &amp;N</oddFooter>
      </headerFooter>
    </customSheetView>
    <customSheetView guid="{15A19D23-A9FD-4FC1-B7B0-F2D16BDFC729}" showPageBreaks="1" showGridLines="0" zeroValues="0" printArea="1" view="pageBreakPreview">
      <selection activeCell="B17" sqref="B17"/>
      <pageMargins left="0.75" right="0.63" top="0.57999999999999996" bottom="0.4" header="0.34" footer="0.2"/>
      <pageSetup orientation="portrait" r:id="rId23"/>
      <headerFooter alignWithMargins="0">
        <oddFooter>&amp;R&amp;"Book Antiqua,Bold"&amp;8 Page &amp;P of &amp;N</oddFooter>
      </headerFooter>
    </customSheetView>
    <customSheetView guid="{97C0FC0E-800C-45C9-895E-E91A3F1ADBA4}" showPageBreaks="1" showGridLines="0" zeroValues="0" printArea="1" view="pageBreakPreview" topLeftCell="A13">
      <selection activeCell="B16" sqref="B16"/>
      <pageMargins left="0.75" right="0.63" top="0.57999999999999996" bottom="0.4" header="0.34" footer="0.2"/>
      <pageSetup orientation="portrait" r:id="rId24"/>
      <headerFooter alignWithMargins="0">
        <oddFooter>&amp;R&amp;"Book Antiqua,Bold"&amp;8 Page &amp;P of &amp;N</oddFooter>
      </headerFooter>
    </customSheetView>
    <customSheetView guid="{CB7992C9-ABA5-4C7D-8C49-1E1D8E8875C7}" showPageBreaks="1" showGridLines="0" zeroValues="0" printArea="1" view="pageBreakPreview">
      <selection activeCell="B16" sqref="B16"/>
      <pageMargins left="0.75" right="0.63" top="0.57999999999999996" bottom="0.4" header="0.34" footer="0.2"/>
      <pageSetup orientation="portrait" r:id="rId25"/>
      <headerFooter alignWithMargins="0">
        <oddFooter>&amp;R&amp;"Book Antiqua,Bold"&amp;8 Page &amp;P of &amp;N</oddFooter>
      </headerFooter>
    </customSheetView>
    <customSheetView guid="{E51D3662-FFCE-4FD6-A590-7DDC9E38C41F}" showPageBreaks="1" showGridLines="0" zeroValues="0" fitToPage="1" printArea="1" view="pageBreakPreview">
      <selection activeCell="B17" sqref="B17"/>
      <pageMargins left="0.75" right="0.63" top="0.57999999999999996" bottom="0.4" header="0.34" footer="0.2"/>
      <pageSetup scale="96" orientation="portrait" r:id="rId26"/>
      <headerFooter alignWithMargins="0">
        <oddFooter>&amp;R&amp;"Book Antiqua,Bold"&amp;8 Page &amp;P of &amp;N</oddFooter>
      </headerFooter>
    </customSheetView>
    <customSheetView guid="{2CF6F19D-227C-4840-A9E1-6C944B0145DB}" scale="115" showPageBreaks="1" showGridLines="0" zeroValues="0" fitToPage="1" printArea="1" state="hidden" view="pageBreakPreview">
      <selection activeCell="B16" sqref="B16"/>
      <pageMargins left="0.75" right="0.63" top="0.57999999999999996" bottom="0.4" header="0.34" footer="0.2"/>
      <pageSetup orientation="portrait" r:id="rId27"/>
      <headerFooter alignWithMargins="0">
        <oddFooter>&amp;R&amp;"Book Antiqua,Bold"&amp;8 Page &amp;P of &amp;N</oddFooter>
      </headerFooter>
    </customSheetView>
    <customSheetView guid="{91F0A354-BED8-4256-9A56-8B391088A09C}" scale="115" showPageBreaks="1" showGridLines="0" zeroValues="0" fitToPage="1" printArea="1" view="pageBreakPreview" topLeftCell="A10">
      <selection activeCell="B16" sqref="B16"/>
      <pageMargins left="0.75" right="0.63" top="0.57999999999999996" bottom="0.4" header="0.34" footer="0.2"/>
      <pageSetup orientation="portrait" r:id="rId28"/>
      <headerFooter alignWithMargins="0">
        <oddFooter>&amp;R&amp;"Book Antiqua,Bold"&amp;8 Page &amp;P of &amp;N</oddFooter>
      </headerFooter>
    </customSheetView>
    <customSheetView guid="{3836A67F-51F8-4B52-B51D-937DC398CD1F}" scale="115" showPageBreaks="1" showGridLines="0" zeroValues="0" fitToPage="1" printArea="1" view="pageBreakPreview" topLeftCell="A10">
      <selection activeCell="B16" sqref="B16"/>
      <pageMargins left="0.75" right="0.63" top="0.57999999999999996" bottom="0.4" header="0.34" footer="0.2"/>
      <pageSetup orientation="portrait" r:id="rId29"/>
      <headerFooter alignWithMargins="0">
        <oddFooter>&amp;R&amp;"Book Antiqua,Bold"&amp;8 Page &amp;P of &amp;N</oddFooter>
      </headerFooter>
    </customSheetView>
    <customSheetView guid="{7060B914-93C4-4D75-AFF4-2E6EDEC8C9B0}" scale="115" showPageBreaks="1" showGridLines="0" zeroValues="0" fitToPage="1" printArea="1" view="pageBreakPreview" topLeftCell="A10">
      <selection activeCell="B16" sqref="B16"/>
      <pageMargins left="0.75" right="0.63" top="0.57999999999999996" bottom="0.4" header="0.34" footer="0.2"/>
      <pageSetup orientation="portrait" r:id="rId30"/>
      <headerFooter alignWithMargins="0">
        <oddFooter>&amp;R&amp;"Book Antiqua,Bold"&amp;8 Page &amp;P of &amp;N</oddFooter>
      </headerFooter>
    </customSheetView>
  </customSheetViews>
  <mergeCells count="11">
    <mergeCell ref="D25:E25"/>
    <mergeCell ref="A22:E22"/>
    <mergeCell ref="B9:C9"/>
    <mergeCell ref="B10:C10"/>
    <mergeCell ref="B11:C11"/>
    <mergeCell ref="B12:C12"/>
    <mergeCell ref="A1:C1"/>
    <mergeCell ref="A3:E3"/>
    <mergeCell ref="A5:E5"/>
    <mergeCell ref="A14:E14"/>
    <mergeCell ref="A8:C8"/>
  </mergeCells>
  <phoneticPr fontId="7" type="noConversion"/>
  <pageMargins left="0.75" right="0.63" top="0.57999999999999996" bottom="0.4" header="0.34" footer="0.2"/>
  <pageSetup orientation="portrait" r:id="rId31"/>
  <headerFooter alignWithMargins="0">
    <oddFooter>&amp;R&amp;"Book Antiqua,Bold"&amp;8 Page &amp;P of &amp;N</oddFooter>
  </headerFooter>
  <drawing r:id="rId3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5"/>
    <pageSetUpPr fitToPage="1"/>
  </sheetPr>
  <dimension ref="A1:I35"/>
  <sheetViews>
    <sheetView showGridLines="0" view="pageBreakPreview" topLeftCell="A3" zoomScale="115" zoomScaleSheetLayoutView="115" workbookViewId="0">
      <selection activeCell="B19" sqref="B19:E19"/>
    </sheetView>
  </sheetViews>
  <sheetFormatPr defaultRowHeight="16.5"/>
  <cols>
    <col min="1" max="1" width="12.140625" style="29" customWidth="1"/>
    <col min="2" max="2" width="20.5703125" style="29" customWidth="1"/>
    <col min="3" max="3" width="11.42578125" style="29" customWidth="1"/>
    <col min="4" max="4" width="15.42578125" style="29" customWidth="1"/>
    <col min="5" max="5" width="50.5703125" style="29" customWidth="1"/>
    <col min="6" max="8" width="9.140625" style="24"/>
    <col min="9" max="16384" width="9.140625" style="25"/>
  </cols>
  <sheetData>
    <row r="1" spans="1:9" s="599" customFormat="1" ht="19.5" customHeight="1">
      <c r="A1" s="1186" t="str">
        <f>'Attach 3(JV)'!A1</f>
        <v>Specification No. :CC/NT/G-MISC/DOM/A06/26/00981</v>
      </c>
      <c r="B1" s="1186"/>
      <c r="C1" s="1186"/>
      <c r="D1" s="1186"/>
      <c r="E1" s="613" t="str">
        <f>"Attachment-4(B) "&amp; 'Attach 3(JV)'!AT1</f>
        <v xml:space="preserve">Attachment-4(B) </v>
      </c>
      <c r="F1" s="598"/>
      <c r="G1" s="598"/>
      <c r="H1" s="598"/>
    </row>
    <row r="3" spans="1:9" ht="83.25" customHeight="1">
      <c r="A3" s="859" t="str">
        <f>'Attach 3(JV)'!A3</f>
        <v>Procurement of Insulated Cross Arm for 400kV System under vendor development.</v>
      </c>
      <c r="B3" s="860"/>
      <c r="C3" s="860"/>
      <c r="D3" s="860"/>
      <c r="E3" s="860"/>
      <c r="F3" s="26"/>
      <c r="G3" s="27"/>
      <c r="H3" s="26"/>
    </row>
    <row r="4" spans="1:9" ht="20.100000000000001" customHeight="1">
      <c r="A4" s="28"/>
      <c r="H4" s="30"/>
      <c r="I4" s="11"/>
    </row>
    <row r="5" spans="1:9" ht="20.100000000000001" customHeight="1">
      <c r="A5" s="872" t="s">
        <v>343</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29" t="s">
        <v>331</v>
      </c>
    </row>
    <row r="14" spans="1:9" ht="20.100000000000001" customHeight="1">
      <c r="A14" s="32"/>
    </row>
    <row r="15" spans="1:9" ht="87.75" customHeight="1">
      <c r="A15" s="1187" t="s">
        <v>353</v>
      </c>
      <c r="B15" s="1187"/>
      <c r="C15" s="1187"/>
      <c r="D15" s="1187"/>
      <c r="E15" s="1187"/>
    </row>
    <row r="16" spans="1:9" ht="30" customHeight="1">
      <c r="A16" s="86" t="s">
        <v>346</v>
      </c>
      <c r="B16" s="1189"/>
      <c r="C16" s="1189"/>
      <c r="D16" s="1189"/>
      <c r="E16" s="1189"/>
    </row>
    <row r="17" spans="1:5" ht="30" customHeight="1">
      <c r="A17" s="86" t="s">
        <v>347</v>
      </c>
      <c r="B17" s="1189"/>
      <c r="C17" s="1189"/>
      <c r="D17" s="1189"/>
      <c r="E17" s="1189"/>
    </row>
    <row r="18" spans="1:5" ht="30" customHeight="1">
      <c r="A18" s="86" t="s">
        <v>348</v>
      </c>
      <c r="B18" s="1189"/>
      <c r="C18" s="1189"/>
      <c r="D18" s="1189"/>
      <c r="E18" s="1189"/>
    </row>
    <row r="19" spans="1:5" ht="30" customHeight="1">
      <c r="A19" s="42" t="s">
        <v>349</v>
      </c>
      <c r="B19" s="1189"/>
      <c r="C19" s="1189"/>
      <c r="D19" s="1189"/>
      <c r="E19" s="1189"/>
    </row>
    <row r="20" spans="1:5" ht="30" customHeight="1">
      <c r="A20" s="42" t="s">
        <v>73</v>
      </c>
      <c r="B20" s="1189"/>
      <c r="C20" s="1189"/>
      <c r="D20" s="1189"/>
      <c r="E20" s="1189"/>
    </row>
    <row r="21" spans="1:5" ht="30" customHeight="1">
      <c r="A21" s="42" t="s">
        <v>76</v>
      </c>
      <c r="B21" s="1189"/>
      <c r="C21" s="1189"/>
      <c r="D21" s="1189"/>
      <c r="E21" s="1189"/>
    </row>
    <row r="22" spans="1:5" ht="16.5" customHeight="1">
      <c r="A22" s="124"/>
    </row>
    <row r="23" spans="1:5" ht="27.95" customHeight="1">
      <c r="D23" s="37"/>
    </row>
    <row r="24" spans="1:5" ht="27.95" customHeight="1">
      <c r="A24" s="36" t="s">
        <v>6</v>
      </c>
      <c r="B24" s="69">
        <f>'Attach 3(JV)'!B24</f>
        <v>0</v>
      </c>
      <c r="D24" s="37" t="s">
        <v>4</v>
      </c>
      <c r="E24" s="241">
        <f>'Attach 3(JV)'!E24</f>
        <v>0</v>
      </c>
    </row>
    <row r="25" spans="1:5" ht="27.95" customHeight="1">
      <c r="A25" s="36" t="s">
        <v>7</v>
      </c>
      <c r="B25" s="241">
        <f>'Attach 3(JV)'!B25</f>
        <v>0</v>
      </c>
      <c r="D25" s="37" t="s">
        <v>5</v>
      </c>
      <c r="E25" s="241">
        <f>'Attach 3(JV)'!E25</f>
        <v>0</v>
      </c>
    </row>
    <row r="26" spans="1:5" ht="27.95" customHeight="1">
      <c r="D26" s="37"/>
    </row>
    <row r="27" spans="1:5" ht="33" customHeight="1"/>
    <row r="28" spans="1:5" ht="33"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c r="A35" s="38"/>
    </row>
  </sheetData>
  <sheetProtection password="EDA3" sheet="1" objects="1" scenarios="1" formatColumns="0" formatRows="0" selectLockedCells="1"/>
  <customSheetViews>
    <customSheetView guid="{5476C51C-4037-4B28-A818-10D7CDF0C66A}" scale="115" showPageBreaks="1" showGridLines="0" fitToPage="1" printArea="1" view="pageBreakPreview" topLeftCell="A4">
      <selection activeCell="B19" sqref="B19:E19"/>
      <pageMargins left="0.75" right="0.63" top="0.57999999999999996" bottom="0.6" header="0.34" footer="0.35"/>
      <pageSetup scale="92" orientation="portrait" r:id="rId1"/>
      <headerFooter alignWithMargins="0">
        <oddFooter>&amp;R&amp;"Book Antiqua,Bold"&amp;8 Page &amp;P of &amp;N</oddFooter>
      </headerFooter>
    </customSheetView>
    <customSheetView guid="{45814E31-7EF7-46D4-AAA9-9580F481731A}" scale="115" showPageBreaks="1" showGridLines="0" fitToPage="1" printArea="1" view="pageBreakPreview">
      <selection activeCell="B19" sqref="B19:E19"/>
      <pageMargins left="0.75" right="0.63" top="0.57999999999999996" bottom="0.6" header="0.34" footer="0.35"/>
      <pageSetup scale="91" orientation="portrait" r:id="rId2"/>
      <headerFooter alignWithMargins="0">
        <oddFooter>&amp;R&amp;"Book Antiqua,Bold"&amp;8 Page &amp;P of &amp;N</oddFooter>
      </headerFooter>
    </customSheetView>
    <customSheetView guid="{ABDD40A7-66B9-43CC-B63B-09D98A5A40BE}" scale="115" showPageBreaks="1" showGridLines="0" fitToPage="1" printArea="1" state="hidden" view="pageBreakPreview">
      <selection activeCell="B16" sqref="B16:E16"/>
      <pageMargins left="0.75" right="0.63" top="0.57999999999999996" bottom="0.6" header="0.34" footer="0.35"/>
      <pageSetup scale="91" orientation="portrait" r:id="rId3"/>
      <headerFooter alignWithMargins="0">
        <oddFooter>&amp;R&amp;"Book Antiqua,Bold"&amp;8 Page &amp;P of &amp;N</oddFooter>
      </headerFooter>
    </customSheetView>
    <customSheetView guid="{A8583C01-5E6A-4469-ADCA-440E12AA8084}" scale="115" showPageBreaks="1" showGridLines="0" fitToPage="1" printArea="1" state="hidden" view="pageBreakPreview">
      <selection activeCell="B16" sqref="B16:E16"/>
      <pageMargins left="0.75" right="0.63" top="0.57999999999999996" bottom="0.6" header="0.34" footer="0.35"/>
      <pageSetup scale="92" orientation="portrait" r:id="rId4"/>
      <headerFooter alignWithMargins="0">
        <oddFooter>&amp;R&amp;"Book Antiqua,Bold"&amp;8 Page &amp;P of &amp;N</oddFooter>
      </headerFooter>
    </customSheetView>
    <customSheetView guid="{05855B4F-D61E-4C97-B759-B2F96767F6F8}" scale="145" showPageBreaks="1" showGridLines="0" fitToPage="1" printArea="1" view="pageBreakPreview">
      <selection activeCell="B16" sqref="B16:E16"/>
      <pageMargins left="0.75" right="0.63" top="0.57999999999999996" bottom="0.6" header="0.34" footer="0.35"/>
      <pageSetup scale="85"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topLeftCell="A16">
      <selection activeCell="B17" sqref="B17:E17"/>
      <pageMargins left="0.75" right="0.63" top="0.57999999999999996" bottom="0.6" header="0.34" footer="0.35"/>
      <pageSetup scale="93" orientation="portrait" r:id="rId6"/>
      <headerFooter alignWithMargins="0">
        <oddFooter>&amp;R&amp;"Book Antiqua,Bold"&amp;8 Page &amp;P of &amp;N</oddFooter>
      </headerFooter>
    </customSheetView>
    <customSheetView guid="{340562B9-6CEE-4962-8D7D-CA1C6778F52C}" showPageBreaks="1" showGridLines="0" printArea="1" view="pageBreakPreview" topLeftCell="A19">
      <selection activeCell="B16" sqref="B16:E16"/>
      <pageMargins left="0.75" right="0.63" top="0.57999999999999996" bottom="0.6" header="0.34" footer="0.35"/>
      <pageSetup scale="95"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16">
      <selection activeCell="B16" sqref="B16:E16"/>
      <pageMargins left="0.75" right="0.63" top="0.57999999999999996" bottom="0.6" header="0.34" footer="0.35"/>
      <pageSetup scale="95" orientation="portrait" r:id="rId8"/>
      <headerFooter alignWithMargins="0">
        <oddFooter>&amp;R&amp;"Book Antiqua,Bold"&amp;8 Page &amp;P of &amp;N</oddFooter>
      </headerFooter>
    </customSheetView>
    <customSheetView guid="{8E3ED18F-7B8F-4A1C-969D-A70DC3B696C3}" showPageBreaks="1" showGridLines="0" printArea="1" view="pageBreakPreview">
      <selection activeCell="B17" sqref="B17:E17"/>
      <pageMargins left="0.75" right="0.63" top="0.57999999999999996" bottom="0.6" header="0.34" footer="0.35"/>
      <pageSetup scale="95" orientation="portrait" r:id="rId9"/>
      <headerFooter alignWithMargins="0">
        <oddFooter>&amp;R&amp;"Book Antiqua,Bold"&amp;8 Page &amp;P of &amp;N</oddFooter>
      </headerFooter>
    </customSheetView>
    <customSheetView guid="{477F7E43-D393-45BA-B99B-D838E4629B5D}" showPageBreaks="1" showGridLines="0" printArea="1" view="pageBreakPreview">
      <selection activeCell="B17" sqref="B17:E17"/>
      <pageMargins left="0.75" right="0.63" top="0.57999999999999996" bottom="0.6" header="0.34" footer="0.35"/>
      <pageSetup scale="95" orientation="portrait" r:id="rId10"/>
      <headerFooter alignWithMargins="0">
        <oddFooter>&amp;R&amp;"Book Antiqua,Bold"&amp;8 Page &amp;P of &amp;N</oddFooter>
      </headerFooter>
    </customSheetView>
    <customSheetView guid="{240327DD-375F-45D4-BA52-89AFD79FE6A1}" scale="60" showPageBreaks="1" showGridLines="0" printArea="1" view="pageBreakPreview" topLeftCell="A13">
      <selection activeCell="B16" sqref="B16:E16"/>
      <pageMargins left="0.75" right="0.63" top="0.57999999999999996" bottom="0.6" header="0.34" footer="0.35"/>
      <pageSetup scale="95" orientation="portrait" r:id="rId11"/>
      <headerFooter alignWithMargins="0">
        <oddFooter>&amp;R&amp;"Book Antiqua,Bold"&amp;8 Page &amp;P of &amp;N</oddFooter>
      </headerFooter>
    </customSheetView>
    <customSheetView guid="{DC28ED1E-3E35-4094-9C2B-5C0A1C1D459C}" showGridLines="0">
      <selection activeCell="B20" sqref="B20:E20"/>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B21" sqref="B21:E21"/>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B16" sqref="B16"/>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B16" sqref="B16"/>
      <pageMargins left="0.75" right="0.75" top="0.59" bottom="0.79" header="0.4" footer="0.5"/>
      <pageSetup orientation="portrait" r:id="rId16"/>
      <headerFooter alignWithMargins="0">
        <oddFooter>&amp;L&amp;8Tower Package-P238-TW04, TL associated with Phase-I Generation Project in Orissa (Part-C)&amp;R&amp;"Book Antiqua,Bold"&amp;8Attachment-4(B) TW04  / Page &amp;P of &amp;N</oddFooter>
      </headerFooter>
    </customSheetView>
    <customSheetView guid="{8E7B022F-1113-4BA2-B2BA-8EDBE02A2557}" showPageBreaks="1" showGridLines="0" printArea="1" showRuler="0">
      <selection activeCell="B16" sqref="B16"/>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5">
      <selection activeCell="B16" sqref="B16"/>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selection activeCell="B21" sqref="B21:E21"/>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selection activeCell="B16" sqref="B16:E16"/>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cale="60" showPageBreaks="1" showGridLines="0" printArea="1" view="pageBreakPreview">
      <selection activeCell="B16" sqref="B16:E16"/>
      <pageMargins left="0.75" right="0.63" top="0.57999999999999996" bottom="0.6" header="0.34" footer="0.35"/>
      <pageSetup scale="95" orientation="portrait" r:id="rId21"/>
      <headerFooter alignWithMargins="0">
        <oddFooter>&amp;R&amp;"Book Antiqua,Bold"&amp;8 Page &amp;P of &amp;N</oddFooter>
      </headerFooter>
    </customSheetView>
    <customSheetView guid="{C5EDD9E3-0801-4479-8600-A80B0FCFDF0B}" showPageBreaks="1" showGridLines="0" printArea="1" view="pageBreakPreview" topLeftCell="A10">
      <selection activeCell="B17" sqref="B17:E17"/>
      <pageMargins left="0.75" right="0.63" top="0.57999999999999996" bottom="0.6" header="0.34" footer="0.35"/>
      <pageSetup scale="95" orientation="portrait" r:id="rId22"/>
      <headerFooter alignWithMargins="0">
        <oddFooter>&amp;R&amp;"Book Antiqua,Bold"&amp;8 Page &amp;P of &amp;N</oddFooter>
      </headerFooter>
    </customSheetView>
    <customSheetView guid="{15A19D23-A9FD-4FC1-B7B0-F2D16BDFC729}" showPageBreaks="1" showGridLines="0" printArea="1" view="pageBreakPreview">
      <selection activeCell="B17" sqref="B17:E17"/>
      <pageMargins left="0.75" right="0.63" top="0.57999999999999996" bottom="0.6" header="0.34" footer="0.35"/>
      <pageSetup scale="95" orientation="portrait" r:id="rId23"/>
      <headerFooter alignWithMargins="0">
        <oddFooter>&amp;R&amp;"Book Antiqua,Bold"&amp;8 Page &amp;P of &amp;N</oddFooter>
      </headerFooter>
    </customSheetView>
    <customSheetView guid="{97C0FC0E-800C-45C9-895E-E91A3F1ADBA4}" showPageBreaks="1" showGridLines="0" printArea="1" view="pageBreakPreview" topLeftCell="A19">
      <selection activeCell="B16" sqref="B16:E16"/>
      <pageMargins left="0.75" right="0.63" top="0.57999999999999996" bottom="0.6" header="0.34" footer="0.35"/>
      <pageSetup scale="95" orientation="portrait" r:id="rId24"/>
      <headerFooter alignWithMargins="0">
        <oddFooter>&amp;R&amp;"Book Antiqua,Bold"&amp;8 Page &amp;P of &amp;N</oddFooter>
      </headerFooter>
    </customSheetView>
    <customSheetView guid="{CB7992C9-ABA5-4C7D-8C49-1E1D8E8875C7}" showPageBreaks="1" showGridLines="0" printArea="1" view="pageBreakPreview">
      <selection activeCell="B16" sqref="B16:E16"/>
      <pageMargins left="0.75" right="0.63" top="0.57999999999999996" bottom="0.6" header="0.34" footer="0.35"/>
      <pageSetup scale="95"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B17" sqref="B17:E17"/>
      <pageMargins left="0.75" right="0.63" top="0.57999999999999996" bottom="0.6" header="0.34" footer="0.35"/>
      <pageSetup scale="93" orientation="portrait" r:id="rId26"/>
      <headerFooter alignWithMargins="0">
        <oddFooter>&amp;R&amp;"Book Antiqua,Bold"&amp;8 Page &amp;P of &amp;N</oddFooter>
      </headerFooter>
    </customSheetView>
    <customSheetView guid="{2CF6F19D-227C-4840-A9E1-6C944B0145DB}" scale="115" showPageBreaks="1" showGridLines="0" fitToPage="1" printArea="1" state="hidden" view="pageBreakPreview">
      <selection activeCell="B16" sqref="B16:E16"/>
      <pageMargins left="0.75" right="0.63" top="0.57999999999999996" bottom="0.6" header="0.34" footer="0.35"/>
      <pageSetup scale="92" orientation="portrait" r:id="rId27"/>
      <headerFooter alignWithMargins="0">
        <oddFooter>&amp;R&amp;"Book Antiqua,Bold"&amp;8 Page &amp;P of &amp;N</oddFooter>
      </headerFooter>
    </customSheetView>
    <customSheetView guid="{91F0A354-BED8-4256-9A56-8B391088A09C}" scale="115" showPageBreaks="1" showGridLines="0" fitToPage="1" printArea="1" view="pageBreakPreview">
      <selection activeCell="B19" sqref="B19:E19"/>
      <pageMargins left="0.75" right="0.63" top="0.57999999999999996" bottom="0.6" header="0.34" footer="0.35"/>
      <pageSetup scale="92" orientation="portrait" r:id="rId28"/>
      <headerFooter alignWithMargins="0">
        <oddFooter>&amp;R&amp;"Book Antiqua,Bold"&amp;8 Page &amp;P of &amp;N</oddFooter>
      </headerFooter>
    </customSheetView>
    <customSheetView guid="{3836A67F-51F8-4B52-B51D-937DC398CD1F}" scale="115" showPageBreaks="1" showGridLines="0" fitToPage="1" printArea="1" view="pageBreakPreview">
      <selection activeCell="B19" sqref="B19:E19"/>
      <pageMargins left="0.75" right="0.63" top="0.57999999999999996" bottom="0.6" header="0.34" footer="0.35"/>
      <pageSetup scale="92" orientation="portrait" r:id="rId29"/>
      <headerFooter alignWithMargins="0">
        <oddFooter>&amp;R&amp;"Book Antiqua,Bold"&amp;8 Page &amp;P of &amp;N</oddFooter>
      </headerFooter>
    </customSheetView>
    <customSheetView guid="{7060B914-93C4-4D75-AFF4-2E6EDEC8C9B0}" scale="115" showPageBreaks="1" showGridLines="0" fitToPage="1" printArea="1" view="pageBreakPreview" topLeftCell="A4">
      <selection activeCell="B19" sqref="B19:E19"/>
      <pageMargins left="0.75" right="0.63" top="0.57999999999999996" bottom="0.6" header="0.34" footer="0.35"/>
      <pageSetup scale="92" orientation="portrait" r:id="rId30"/>
      <headerFooter alignWithMargins="0">
        <oddFooter>&amp;R&amp;"Book Antiqua,Bold"&amp;8 Page &amp;P of &amp;N</oddFooter>
      </headerFooter>
    </customSheetView>
  </customSheetViews>
  <mergeCells count="15">
    <mergeCell ref="B20:E20"/>
    <mergeCell ref="B21:E21"/>
    <mergeCell ref="A15:E15"/>
    <mergeCell ref="B16:E16"/>
    <mergeCell ref="A1:D1"/>
    <mergeCell ref="B9:D9"/>
    <mergeCell ref="A3:E3"/>
    <mergeCell ref="B17:E17"/>
    <mergeCell ref="B18:E18"/>
    <mergeCell ref="A5:E5"/>
    <mergeCell ref="B10:D10"/>
    <mergeCell ref="B11:D11"/>
    <mergeCell ref="B12:D12"/>
    <mergeCell ref="A8:D8"/>
    <mergeCell ref="B19:E19"/>
  </mergeCells>
  <phoneticPr fontId="7" type="noConversion"/>
  <pageMargins left="0.75" right="0.63" top="0.57999999999999996" bottom="0.6" header="0.34" footer="0.35"/>
  <pageSetup scale="92" orientation="portrait" r:id="rId31"/>
  <headerFooter alignWithMargins="0">
    <oddFooter>&amp;R&amp;"Book Antiqua,Bold"&amp;8 Page &amp;P of &amp;N</oddFooter>
  </headerFooter>
  <drawing r:id="rId3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1"/>
    <pageSetUpPr fitToPage="1"/>
  </sheetPr>
  <dimension ref="A1:I110"/>
  <sheetViews>
    <sheetView showGridLines="0" view="pageBreakPreview" zoomScaleSheetLayoutView="100" workbookViewId="0">
      <selection activeCell="B19" sqref="B19"/>
    </sheetView>
  </sheetViews>
  <sheetFormatPr defaultRowHeight="16.5"/>
  <cols>
    <col min="1" max="1" width="12.140625" style="29" customWidth="1"/>
    <col min="2" max="2" width="30.7109375" style="29" customWidth="1"/>
    <col min="3" max="3" width="20.42578125" style="29" customWidth="1"/>
    <col min="4" max="4" width="24.28515625" style="29" customWidth="1"/>
    <col min="5" max="5" width="35.140625" style="29" customWidth="1"/>
    <col min="6" max="7" width="9.140625" style="24"/>
    <col min="8" max="8" width="0" style="24" hidden="1" customWidth="1"/>
    <col min="9" max="16384" width="9.140625" style="25"/>
  </cols>
  <sheetData>
    <row r="1" spans="1:9" s="599" customFormat="1" ht="14.25">
      <c r="A1" s="1186" t="str">
        <f>'Attach 3(JV)'!A1</f>
        <v>Specification No. :CC/NT/G-MISC/DOM/A06/26/00981</v>
      </c>
      <c r="B1" s="1186"/>
      <c r="C1" s="1186"/>
      <c r="D1" s="1199" t="str">
        <f>"Attachment-5 " &amp; 'Attach 3(JV)'!AT1</f>
        <v xml:space="preserve">Attachment-5 </v>
      </c>
      <c r="E1" s="1199"/>
      <c r="F1" s="598"/>
      <c r="G1" s="598"/>
      <c r="H1" s="598"/>
    </row>
    <row r="2" spans="1:9" ht="8.1" customHeight="1"/>
    <row r="3" spans="1:9" ht="51" customHeight="1">
      <c r="A3" s="1191" t="str">
        <f>'Attach 3(JV)'!A3</f>
        <v>Procurement of Insulated Cross Arm for 400kV System under vendor development.</v>
      </c>
      <c r="B3" s="1192"/>
      <c r="C3" s="1192"/>
      <c r="D3" s="1192"/>
      <c r="E3" s="1192"/>
      <c r="F3" s="26"/>
      <c r="G3" s="27"/>
      <c r="H3" s="26"/>
    </row>
    <row r="4" spans="1:9" ht="42" hidden="1" customHeight="1">
      <c r="A4" s="28"/>
      <c r="H4" s="30"/>
      <c r="I4" s="11"/>
    </row>
    <row r="5" spans="1:9" ht="20.100000000000001" customHeight="1">
      <c r="A5" s="872" t="s">
        <v>354</v>
      </c>
      <c r="B5" s="872"/>
      <c r="C5" s="872"/>
      <c r="D5" s="872"/>
      <c r="E5" s="872"/>
      <c r="F5" s="31"/>
      <c r="H5" s="30"/>
      <c r="I5" s="11"/>
    </row>
    <row r="6" spans="1:9" ht="8.1" customHeight="1">
      <c r="A6" s="32"/>
      <c r="H6" s="30"/>
      <c r="I6" s="11"/>
    </row>
    <row r="7" spans="1:9" ht="20.100000000000001" customHeight="1">
      <c r="A7" s="33" t="str">
        <f>'Attach 3(JV)'!A7</f>
        <v>Bidder’s Name and Address :</v>
      </c>
      <c r="B7" s="32"/>
      <c r="C7" s="32"/>
      <c r="D7" s="15" t="str">
        <f>'Attach 3(JV)'!E7</f>
        <v>To:</v>
      </c>
      <c r="H7" s="30"/>
      <c r="I7" s="11"/>
    </row>
    <row r="8" spans="1:9" ht="36" customHeight="1">
      <c r="A8" s="878" t="str">
        <f>'Attach 3(JV)'!A8</f>
        <v/>
      </c>
      <c r="B8" s="878"/>
      <c r="C8" s="878"/>
      <c r="D8" s="12" t="str">
        <f>'Attach 3(JV)'!E8</f>
        <v>Contract Services</v>
      </c>
      <c r="H8" s="30"/>
      <c r="I8" s="11"/>
    </row>
    <row r="9" spans="1:9" ht="20.100000000000001" customHeight="1">
      <c r="A9" s="13" t="s">
        <v>336</v>
      </c>
      <c r="B9" s="875">
        <f>'Attach 3(JV)'!B9</f>
        <v>0</v>
      </c>
      <c r="C9" s="875"/>
      <c r="D9" s="12" t="str">
        <f>'Attach 3(JV)'!E9</f>
        <v>Power Grid Corporation of India Ltd.,</v>
      </c>
      <c r="H9" s="30"/>
      <c r="I9" s="11"/>
    </row>
    <row r="10" spans="1:9" ht="20.100000000000001" customHeight="1">
      <c r="A10" s="13" t="s">
        <v>338</v>
      </c>
      <c r="B10" s="875">
        <f>'Attach 3(JV)'!B10</f>
        <v>0</v>
      </c>
      <c r="C10" s="875"/>
      <c r="D10" s="12" t="str">
        <f>'Attach 3(JV)'!E10</f>
        <v>"Saudamini", Plot No. 2, Sector 29</v>
      </c>
      <c r="H10" s="30"/>
      <c r="I10" s="11"/>
    </row>
    <row r="11" spans="1:9" ht="20.100000000000001" customHeight="1">
      <c r="B11" s="875" t="str">
        <f>'Attach 3(JV)'!B11</f>
        <v/>
      </c>
      <c r="C11" s="875"/>
      <c r="D11" s="12" t="str">
        <f>'Attach 3(JV)'!E11</f>
        <v>Gurgaon (Haryana) - 122001</v>
      </c>
    </row>
    <row r="12" spans="1:9" ht="17.25" customHeight="1">
      <c r="A12" s="32"/>
      <c r="B12" s="875" t="str">
        <f>'Attach 3(JV)'!B12</f>
        <v/>
      </c>
      <c r="C12" s="875"/>
      <c r="D12" s="12"/>
    </row>
    <row r="13" spans="1:9" ht="20.100000000000001" customHeight="1">
      <c r="A13" s="29" t="s">
        <v>331</v>
      </c>
    </row>
    <row r="14" spans="1:9" ht="45.75" customHeight="1">
      <c r="A14" s="1190" t="s">
        <v>355</v>
      </c>
      <c r="B14" s="1190"/>
      <c r="C14" s="1190"/>
      <c r="D14" s="1190"/>
      <c r="E14" s="1190"/>
      <c r="F14" s="34"/>
      <c r="G14" s="34"/>
      <c r="H14" s="34"/>
    </row>
    <row r="15" spans="1:9" ht="32.1" customHeight="1">
      <c r="A15" s="1194" t="s">
        <v>334</v>
      </c>
      <c r="B15" s="1194" t="s">
        <v>352</v>
      </c>
      <c r="C15" s="1194" t="s">
        <v>356</v>
      </c>
      <c r="D15" s="1196" t="s">
        <v>357</v>
      </c>
      <c r="E15" s="1197"/>
      <c r="F15" s="34"/>
      <c r="G15" s="34"/>
      <c r="H15" s="34"/>
    </row>
    <row r="16" spans="1:9" ht="19.5" customHeight="1">
      <c r="A16" s="1195"/>
      <c r="B16" s="1195"/>
      <c r="C16" s="1195"/>
      <c r="D16" s="46" t="s">
        <v>358</v>
      </c>
      <c r="E16" s="46" t="s">
        <v>359</v>
      </c>
      <c r="F16" s="34"/>
      <c r="G16" s="34"/>
      <c r="H16" s="34"/>
    </row>
    <row r="17" spans="1:8" ht="21.95" customHeight="1">
      <c r="A17" s="120">
        <v>1</v>
      </c>
      <c r="B17" s="254"/>
      <c r="C17" s="254"/>
      <c r="D17" s="254"/>
      <c r="E17" s="254"/>
      <c r="F17" s="34"/>
      <c r="G17" s="34"/>
      <c r="H17" s="34"/>
    </row>
    <row r="18" spans="1:8" ht="21.95" customHeight="1">
      <c r="A18" s="121">
        <v>2</v>
      </c>
      <c r="B18" s="254"/>
      <c r="C18" s="254"/>
      <c r="D18" s="254"/>
      <c r="E18" s="254"/>
      <c r="F18" s="34"/>
      <c r="G18" s="34"/>
      <c r="H18" s="34"/>
    </row>
    <row r="19" spans="1:8" ht="21.95" customHeight="1">
      <c r="A19" s="121">
        <v>3</v>
      </c>
      <c r="B19" s="254"/>
      <c r="C19" s="254"/>
      <c r="D19" s="254"/>
      <c r="E19" s="254"/>
      <c r="F19" s="34"/>
      <c r="G19" s="34"/>
      <c r="H19" s="34"/>
    </row>
    <row r="20" spans="1:8" ht="21.95" customHeight="1">
      <c r="A20" s="121">
        <v>4</v>
      </c>
      <c r="B20" s="254"/>
      <c r="C20" s="254"/>
      <c r="D20" s="254"/>
      <c r="E20" s="254"/>
      <c r="F20" s="184"/>
      <c r="G20" s="184"/>
      <c r="H20" s="186" t="b">
        <v>0</v>
      </c>
    </row>
    <row r="21" spans="1:8" ht="21.95" customHeight="1">
      <c r="A21" s="122">
        <v>5</v>
      </c>
      <c r="B21" s="254"/>
      <c r="C21" s="254"/>
      <c r="D21" s="254"/>
      <c r="E21" s="254"/>
      <c r="F21" s="184"/>
      <c r="G21" s="184"/>
      <c r="H21" s="185"/>
    </row>
    <row r="22" spans="1:8" ht="18" customHeight="1">
      <c r="A22" s="182"/>
      <c r="B22" s="183"/>
      <c r="C22" s="183"/>
      <c r="D22" s="183"/>
      <c r="E22" s="183"/>
      <c r="F22" s="175"/>
      <c r="G22" s="175"/>
      <c r="H22" s="176"/>
    </row>
    <row r="23" spans="1:8" ht="9" customHeight="1">
      <c r="A23" s="96"/>
      <c r="B23" s="101"/>
      <c r="C23" s="101"/>
      <c r="D23" s="101"/>
      <c r="E23" s="101"/>
      <c r="F23" s="175"/>
      <c r="G23" s="175"/>
      <c r="H23" s="176"/>
    </row>
    <row r="24" spans="1:8" ht="38.25" customHeight="1">
      <c r="A24" s="1200" t="s">
        <v>490</v>
      </c>
      <c r="B24" s="1201"/>
      <c r="C24" s="1201"/>
      <c r="D24" s="1201"/>
      <c r="E24" s="1201"/>
      <c r="F24" s="175"/>
      <c r="G24" s="175"/>
      <c r="H24" s="176"/>
    </row>
    <row r="25" spans="1:8" ht="54.75" hidden="1" customHeight="1">
      <c r="A25" s="1198" t="s">
        <v>78</v>
      </c>
      <c r="B25" s="1198"/>
      <c r="C25" s="1198"/>
      <c r="D25" s="1198"/>
      <c r="E25" s="1198"/>
      <c r="F25" s="175"/>
      <c r="G25" s="175"/>
      <c r="H25" s="176"/>
    </row>
    <row r="26" spans="1:8" ht="32.1" hidden="1" customHeight="1">
      <c r="A26" s="1194" t="s">
        <v>334</v>
      </c>
      <c r="B26" s="1194" t="s">
        <v>352</v>
      </c>
      <c r="C26" s="1194" t="s">
        <v>96</v>
      </c>
      <c r="D26" s="1196" t="s">
        <v>97</v>
      </c>
      <c r="E26" s="1197"/>
      <c r="F26" s="34"/>
      <c r="G26" s="34"/>
      <c r="H26" s="34"/>
    </row>
    <row r="27" spans="1:8" ht="22.5" hidden="1" customHeight="1">
      <c r="A27" s="1195"/>
      <c r="B27" s="1195"/>
      <c r="C27" s="1195"/>
      <c r="D27" s="46" t="s">
        <v>98</v>
      </c>
      <c r="E27" s="46" t="s">
        <v>99</v>
      </c>
      <c r="F27" s="34"/>
      <c r="G27" s="34"/>
      <c r="H27" s="34"/>
    </row>
    <row r="28" spans="1:8" ht="21.95" hidden="1" customHeight="1">
      <c r="A28" s="174">
        <v>1</v>
      </c>
      <c r="B28" s="253"/>
      <c r="C28" s="253"/>
      <c r="D28" s="253"/>
      <c r="E28" s="253"/>
      <c r="F28" s="34"/>
      <c r="G28" s="34"/>
      <c r="H28" s="34"/>
    </row>
    <row r="29" spans="1:8" ht="21.95" hidden="1" customHeight="1">
      <c r="A29" s="174">
        <v>2</v>
      </c>
      <c r="B29" s="253"/>
      <c r="C29" s="253"/>
      <c r="D29" s="253"/>
      <c r="E29" s="253"/>
    </row>
    <row r="30" spans="1:8" ht="21.95" hidden="1" customHeight="1">
      <c r="A30" s="122">
        <v>3</v>
      </c>
      <c r="B30" s="253"/>
      <c r="C30" s="253"/>
      <c r="D30" s="253"/>
      <c r="E30" s="253"/>
    </row>
    <row r="31" spans="1:8" ht="3.75" customHeight="1">
      <c r="A31" s="151"/>
      <c r="B31" s="151"/>
      <c r="C31" s="151"/>
      <c r="D31" s="151"/>
      <c r="E31" s="151"/>
      <c r="F31" s="34"/>
      <c r="G31" s="34"/>
      <c r="H31" s="34"/>
    </row>
    <row r="32" spans="1:8" ht="11.25" customHeight="1">
      <c r="C32" s="37"/>
      <c r="F32" s="34"/>
      <c r="G32" s="34"/>
      <c r="H32" s="34"/>
    </row>
    <row r="33" spans="1:5" ht="15.95" customHeight="1">
      <c r="A33" s="36" t="s">
        <v>6</v>
      </c>
      <c r="B33" s="69">
        <f>'Attach 3(JV)'!B24</f>
        <v>0</v>
      </c>
      <c r="D33" s="37" t="s">
        <v>4</v>
      </c>
      <c r="E33" s="241">
        <f>'Attach 3(JV)'!E24</f>
        <v>0</v>
      </c>
    </row>
    <row r="34" spans="1:5" ht="15.95" customHeight="1">
      <c r="A34" s="36" t="s">
        <v>7</v>
      </c>
      <c r="B34" s="241">
        <f>'Attach 3(JV)'!B25</f>
        <v>0</v>
      </c>
      <c r="D34" s="37" t="s">
        <v>5</v>
      </c>
      <c r="E34" s="241">
        <f>'Attach 3(JV)'!E25</f>
        <v>0</v>
      </c>
    </row>
    <row r="35" spans="1:5" ht="15.95" customHeight="1">
      <c r="A35" s="25"/>
      <c r="B35" s="25"/>
      <c r="C35" s="37"/>
      <c r="D35" s="25"/>
      <c r="E35" s="25"/>
    </row>
    <row r="36" spans="1:5" ht="20.100000000000001" customHeight="1">
      <c r="A36" s="21" t="str">
        <f>A1</f>
        <v>Specification No. :CC/NT/G-MISC/DOM/A06/26/00981</v>
      </c>
      <c r="B36" s="22"/>
      <c r="C36" s="22"/>
      <c r="D36" s="22"/>
      <c r="E36" s="41" t="str">
        <f>"Annexure I to " &amp;D1</f>
        <v xml:space="preserve">Annexure I to Attachment-5 </v>
      </c>
    </row>
    <row r="37" spans="1:5" ht="18" customHeight="1">
      <c r="A37" s="38"/>
    </row>
    <row r="38" spans="1:5" ht="18" customHeight="1">
      <c r="A38" s="1193" t="s">
        <v>354</v>
      </c>
      <c r="B38" s="1193"/>
      <c r="C38" s="1193"/>
      <c r="D38" s="1193"/>
      <c r="E38" s="1193"/>
    </row>
    <row r="39" spans="1:5" ht="18" customHeight="1"/>
    <row r="40" spans="1:5" ht="42" customHeight="1">
      <c r="A40" s="1204" t="s">
        <v>334</v>
      </c>
      <c r="B40" s="1206" t="s">
        <v>352</v>
      </c>
      <c r="C40" s="1206" t="s">
        <v>356</v>
      </c>
      <c r="D40" s="1196" t="s">
        <v>357</v>
      </c>
      <c r="E40" s="1197"/>
    </row>
    <row r="41" spans="1:5" ht="23.25" customHeight="1">
      <c r="A41" s="1205"/>
      <c r="B41" s="1207"/>
      <c r="C41" s="1207"/>
      <c r="D41" s="46" t="s">
        <v>358</v>
      </c>
      <c r="E41" s="46" t="s">
        <v>359</v>
      </c>
    </row>
    <row r="42" spans="1:5" ht="18" customHeight="1">
      <c r="A42" s="152"/>
      <c r="B42" s="152"/>
      <c r="C42" s="152"/>
      <c r="D42" s="152"/>
      <c r="E42" s="152"/>
    </row>
    <row r="43" spans="1:5" ht="18" customHeight="1">
      <c r="A43" s="152"/>
      <c r="B43" s="152"/>
      <c r="C43" s="152"/>
      <c r="D43" s="152"/>
      <c r="E43" s="152"/>
    </row>
    <row r="44" spans="1:5" ht="18" customHeight="1">
      <c r="A44" s="152"/>
      <c r="B44" s="152"/>
      <c r="C44" s="152"/>
      <c r="D44" s="152"/>
      <c r="E44" s="152"/>
    </row>
    <row r="45" spans="1:5" ht="18" customHeight="1">
      <c r="A45" s="152"/>
      <c r="B45" s="152"/>
      <c r="C45" s="152"/>
      <c r="D45" s="152"/>
      <c r="E45" s="152"/>
    </row>
    <row r="46" spans="1:5" ht="18" customHeight="1">
      <c r="A46" s="152"/>
      <c r="B46" s="152"/>
      <c r="C46" s="152"/>
      <c r="D46" s="152"/>
      <c r="E46" s="152"/>
    </row>
    <row r="47" spans="1:5" ht="18" customHeight="1">
      <c r="A47" s="152"/>
      <c r="B47" s="152"/>
      <c r="C47" s="152"/>
      <c r="D47" s="152"/>
      <c r="E47" s="152"/>
    </row>
    <row r="48" spans="1:5" ht="18" customHeight="1">
      <c r="A48" s="152"/>
      <c r="B48" s="152"/>
      <c r="C48" s="152"/>
      <c r="D48" s="152"/>
      <c r="E48" s="152"/>
    </row>
    <row r="49" spans="1:5" ht="18" customHeight="1">
      <c r="A49" s="152"/>
      <c r="B49" s="152"/>
      <c r="C49" s="152"/>
      <c r="D49" s="152"/>
      <c r="E49" s="152"/>
    </row>
    <row r="50" spans="1:5" ht="18" customHeight="1">
      <c r="A50" s="152"/>
      <c r="B50" s="152"/>
      <c r="C50" s="152"/>
      <c r="D50" s="152"/>
      <c r="E50" s="152"/>
    </row>
    <row r="51" spans="1:5" ht="18" customHeight="1">
      <c r="A51" s="152"/>
      <c r="B51" s="152"/>
      <c r="C51" s="152"/>
      <c r="D51" s="152"/>
      <c r="E51" s="152"/>
    </row>
    <row r="52" spans="1:5" ht="18" customHeight="1">
      <c r="A52" s="152"/>
      <c r="B52" s="152"/>
      <c r="C52" s="152"/>
      <c r="D52" s="152"/>
      <c r="E52" s="152"/>
    </row>
    <row r="53" spans="1:5" ht="18" customHeight="1">
      <c r="A53" s="152"/>
      <c r="B53" s="152"/>
      <c r="C53" s="152"/>
      <c r="D53" s="152"/>
      <c r="E53" s="152"/>
    </row>
    <row r="54" spans="1:5" ht="18" customHeight="1">
      <c r="A54" s="152"/>
      <c r="B54" s="152"/>
      <c r="C54" s="152"/>
      <c r="D54" s="152"/>
      <c r="E54" s="152"/>
    </row>
    <row r="55" spans="1:5" ht="18" customHeight="1">
      <c r="A55" s="152"/>
      <c r="B55" s="152"/>
      <c r="C55" s="152"/>
      <c r="D55" s="152"/>
      <c r="E55" s="152"/>
    </row>
    <row r="56" spans="1:5" ht="18" customHeight="1">
      <c r="A56" s="152"/>
      <c r="B56" s="152"/>
      <c r="C56" s="152"/>
      <c r="D56" s="152"/>
      <c r="E56" s="152"/>
    </row>
    <row r="57" spans="1:5" ht="18" customHeight="1">
      <c r="A57" s="152"/>
      <c r="B57" s="152"/>
      <c r="C57" s="152"/>
      <c r="D57" s="152"/>
      <c r="E57" s="152"/>
    </row>
    <row r="58" spans="1:5" ht="18" customHeight="1">
      <c r="A58" s="152"/>
      <c r="B58" s="152"/>
      <c r="C58" s="152"/>
      <c r="D58" s="152"/>
      <c r="E58" s="152"/>
    </row>
    <row r="59" spans="1:5" ht="18" customHeight="1">
      <c r="A59" s="152"/>
      <c r="B59" s="152"/>
      <c r="C59" s="152"/>
      <c r="D59" s="152"/>
      <c r="E59" s="152"/>
    </row>
    <row r="60" spans="1:5" ht="18" customHeight="1">
      <c r="A60" s="152"/>
      <c r="B60" s="152"/>
      <c r="C60" s="152"/>
      <c r="D60" s="152"/>
      <c r="E60" s="152"/>
    </row>
    <row r="61" spans="1:5" ht="18" customHeight="1">
      <c r="A61" s="152"/>
      <c r="B61" s="152"/>
      <c r="C61" s="152"/>
      <c r="D61" s="152"/>
      <c r="E61" s="152"/>
    </row>
    <row r="62" spans="1:5" ht="18" customHeight="1">
      <c r="A62" s="152"/>
      <c r="B62" s="152"/>
      <c r="C62" s="152"/>
      <c r="D62" s="152"/>
      <c r="E62" s="152"/>
    </row>
    <row r="63" spans="1:5" ht="18" customHeight="1">
      <c r="A63" s="152"/>
      <c r="B63" s="152"/>
      <c r="C63" s="152"/>
      <c r="D63" s="152"/>
      <c r="E63" s="152"/>
    </row>
    <row r="64" spans="1:5" ht="18" customHeight="1">
      <c r="A64" s="152"/>
      <c r="B64" s="152"/>
      <c r="C64" s="152"/>
      <c r="D64" s="152"/>
      <c r="E64" s="152"/>
    </row>
    <row r="65" spans="1:5" ht="18" customHeight="1">
      <c r="A65" s="152"/>
      <c r="B65" s="152"/>
      <c r="C65" s="152"/>
      <c r="D65" s="152"/>
      <c r="E65" s="152"/>
    </row>
    <row r="66" spans="1:5" ht="18" customHeight="1">
      <c r="A66" s="152"/>
      <c r="B66" s="152"/>
      <c r="C66" s="152"/>
      <c r="D66" s="152"/>
      <c r="E66" s="152"/>
    </row>
    <row r="67" spans="1:5" ht="18" customHeight="1">
      <c r="A67" s="153"/>
      <c r="B67" s="153"/>
      <c r="C67" s="153"/>
      <c r="D67" s="153"/>
      <c r="E67" s="153"/>
    </row>
    <row r="68" spans="1:5" ht="18" customHeight="1"/>
    <row r="69" spans="1:5" ht="24" customHeight="1">
      <c r="C69" s="37"/>
    </row>
    <row r="70" spans="1:5" ht="24" customHeight="1">
      <c r="A70" s="36" t="s">
        <v>6</v>
      </c>
      <c r="B70" s="69">
        <f>B33</f>
        <v>0</v>
      </c>
      <c r="C70" s="37" t="s">
        <v>4</v>
      </c>
      <c r="D70" s="241">
        <f>E33</f>
        <v>0</v>
      </c>
    </row>
    <row r="71" spans="1:5" ht="24" customHeight="1">
      <c r="A71" s="36" t="s">
        <v>7</v>
      </c>
      <c r="B71" s="246">
        <f>B34</f>
        <v>0</v>
      </c>
      <c r="C71" s="37" t="s">
        <v>5</v>
      </c>
      <c r="D71" s="241">
        <f>E34</f>
        <v>0</v>
      </c>
    </row>
    <row r="72" spans="1:5" ht="24" customHeight="1">
      <c r="A72" s="36"/>
      <c r="B72" s="69"/>
      <c r="C72" s="37"/>
      <c r="D72" s="39"/>
    </row>
    <row r="73" spans="1:5" ht="20.100000000000001" customHeight="1">
      <c r="A73" s="21" t="str">
        <f>A1</f>
        <v>Specification No. :CC/NT/G-MISC/DOM/A06/26/00981</v>
      </c>
      <c r="B73" s="22"/>
      <c r="C73" s="22"/>
      <c r="D73" s="22"/>
      <c r="E73" s="41" t="str">
        <f>E36</f>
        <v xml:space="preserve">Annexure I to Attachment-5 </v>
      </c>
    </row>
    <row r="74" spans="1:5" ht="18" customHeight="1">
      <c r="A74" s="38"/>
    </row>
    <row r="75" spans="1:5" ht="18" customHeight="1">
      <c r="A75" s="1193" t="s">
        <v>354</v>
      </c>
      <c r="B75" s="1193"/>
      <c r="C75" s="1193"/>
      <c r="D75" s="1193"/>
      <c r="E75" s="1193"/>
    </row>
    <row r="76" spans="1:5" ht="18" customHeight="1"/>
    <row r="77" spans="1:5" ht="37.5" customHeight="1">
      <c r="A77" s="1204" t="s">
        <v>334</v>
      </c>
      <c r="B77" s="1206" t="s">
        <v>352</v>
      </c>
      <c r="C77" s="1206" t="s">
        <v>357</v>
      </c>
      <c r="D77" s="1202" t="s">
        <v>357</v>
      </c>
      <c r="E77" s="1203"/>
    </row>
    <row r="78" spans="1:5" ht="24" customHeight="1">
      <c r="A78" s="1205"/>
      <c r="B78" s="1208"/>
      <c r="C78" s="1208"/>
      <c r="D78" s="48" t="s">
        <v>358</v>
      </c>
      <c r="E78" s="48" t="s">
        <v>359</v>
      </c>
    </row>
    <row r="79" spans="1:5" ht="18" customHeight="1">
      <c r="A79" s="152"/>
      <c r="B79" s="152"/>
      <c r="C79" s="152"/>
      <c r="D79" s="152"/>
      <c r="E79" s="152"/>
    </row>
    <row r="80" spans="1:5" ht="18" customHeight="1">
      <c r="A80" s="152"/>
      <c r="B80" s="152"/>
      <c r="C80" s="152"/>
      <c r="D80" s="152"/>
      <c r="E80" s="152"/>
    </row>
    <row r="81" spans="1:5" ht="18" customHeight="1">
      <c r="A81" s="152"/>
      <c r="B81" s="152"/>
      <c r="C81" s="152"/>
      <c r="D81" s="152"/>
      <c r="E81" s="152"/>
    </row>
    <row r="82" spans="1:5" ht="18" customHeight="1">
      <c r="A82" s="152"/>
      <c r="B82" s="152"/>
      <c r="C82" s="152"/>
      <c r="D82" s="152"/>
      <c r="E82" s="152"/>
    </row>
    <row r="83" spans="1:5" ht="18" customHeight="1">
      <c r="A83" s="152"/>
      <c r="B83" s="152"/>
      <c r="C83" s="152"/>
      <c r="D83" s="152"/>
      <c r="E83" s="152"/>
    </row>
    <row r="84" spans="1:5" ht="18" customHeight="1">
      <c r="A84" s="152"/>
      <c r="B84" s="152"/>
      <c r="C84" s="152"/>
      <c r="D84" s="152"/>
      <c r="E84" s="152"/>
    </row>
    <row r="85" spans="1:5" ht="18" customHeight="1">
      <c r="A85" s="152"/>
      <c r="B85" s="152"/>
      <c r="C85" s="152"/>
      <c r="D85" s="152"/>
      <c r="E85" s="152"/>
    </row>
    <row r="86" spans="1:5" ht="18" customHeight="1">
      <c r="A86" s="152"/>
      <c r="B86" s="152"/>
      <c r="C86" s="152"/>
      <c r="D86" s="152"/>
      <c r="E86" s="152"/>
    </row>
    <row r="87" spans="1:5" ht="18" customHeight="1">
      <c r="A87" s="152"/>
      <c r="B87" s="152"/>
      <c r="C87" s="152"/>
      <c r="D87" s="152"/>
      <c r="E87" s="152"/>
    </row>
    <row r="88" spans="1:5" ht="18" customHeight="1">
      <c r="A88" s="152"/>
      <c r="B88" s="152"/>
      <c r="C88" s="152"/>
      <c r="D88" s="152"/>
      <c r="E88" s="152"/>
    </row>
    <row r="89" spans="1:5" ht="18" customHeight="1">
      <c r="A89" s="152"/>
      <c r="B89" s="152"/>
      <c r="C89" s="152"/>
      <c r="D89" s="152"/>
      <c r="E89" s="152"/>
    </row>
    <row r="90" spans="1:5" ht="18" customHeight="1">
      <c r="A90" s="152"/>
      <c r="B90" s="152"/>
      <c r="C90" s="152"/>
      <c r="D90" s="152"/>
      <c r="E90" s="152"/>
    </row>
    <row r="91" spans="1:5" ht="18" customHeight="1">
      <c r="A91" s="152"/>
      <c r="B91" s="152"/>
      <c r="C91" s="152"/>
      <c r="D91" s="152"/>
      <c r="E91" s="152"/>
    </row>
    <row r="92" spans="1:5" ht="18" customHeight="1">
      <c r="A92" s="152"/>
      <c r="B92" s="152"/>
      <c r="C92" s="152"/>
      <c r="D92" s="152"/>
      <c r="E92" s="152"/>
    </row>
    <row r="93" spans="1:5" ht="18" customHeight="1">
      <c r="A93" s="152"/>
      <c r="B93" s="152"/>
      <c r="C93" s="152"/>
      <c r="D93" s="152"/>
      <c r="E93" s="152"/>
    </row>
    <row r="94" spans="1:5" ht="18" customHeight="1">
      <c r="A94" s="152"/>
      <c r="B94" s="152"/>
      <c r="C94" s="152"/>
      <c r="D94" s="152"/>
      <c r="E94" s="152"/>
    </row>
    <row r="95" spans="1:5" ht="18" customHeight="1">
      <c r="A95" s="152"/>
      <c r="B95" s="152"/>
      <c r="C95" s="152"/>
      <c r="D95" s="152"/>
      <c r="E95" s="152"/>
    </row>
    <row r="96" spans="1:5" ht="18" customHeight="1">
      <c r="A96" s="152"/>
      <c r="B96" s="152"/>
      <c r="C96" s="152"/>
      <c r="D96" s="152"/>
      <c r="E96" s="152"/>
    </row>
    <row r="97" spans="1:5" ht="18" customHeight="1">
      <c r="A97" s="152"/>
      <c r="B97" s="152"/>
      <c r="C97" s="152"/>
      <c r="D97" s="152"/>
      <c r="E97" s="152"/>
    </row>
    <row r="98" spans="1:5" ht="18" customHeight="1">
      <c r="A98" s="152"/>
      <c r="B98" s="152"/>
      <c r="C98" s="152"/>
      <c r="D98" s="152"/>
      <c r="E98" s="152"/>
    </row>
    <row r="99" spans="1:5" ht="18" customHeight="1">
      <c r="A99" s="152"/>
      <c r="B99" s="152"/>
      <c r="C99" s="152"/>
      <c r="D99" s="152"/>
      <c r="E99" s="152"/>
    </row>
    <row r="100" spans="1:5" ht="18" customHeight="1">
      <c r="A100" s="152"/>
      <c r="B100" s="152"/>
      <c r="C100" s="152"/>
      <c r="D100" s="152"/>
      <c r="E100" s="152"/>
    </row>
    <row r="101" spans="1:5" ht="18" customHeight="1">
      <c r="A101" s="152"/>
      <c r="B101" s="152"/>
      <c r="C101" s="152"/>
      <c r="D101" s="152"/>
      <c r="E101" s="152"/>
    </row>
    <row r="102" spans="1:5" ht="18" customHeight="1">
      <c r="A102" s="152"/>
      <c r="B102" s="152"/>
      <c r="C102" s="152"/>
      <c r="D102" s="152"/>
      <c r="E102" s="152"/>
    </row>
    <row r="103" spans="1:5" ht="18" customHeight="1">
      <c r="A103" s="152"/>
      <c r="B103" s="152"/>
      <c r="C103" s="152"/>
      <c r="D103" s="152"/>
      <c r="E103" s="152"/>
    </row>
    <row r="104" spans="1:5" ht="18" customHeight="1">
      <c r="A104" s="153"/>
      <c r="B104" s="153"/>
      <c r="C104" s="153"/>
      <c r="D104" s="153"/>
      <c r="E104" s="153"/>
    </row>
    <row r="105" spans="1:5" ht="18" customHeight="1"/>
    <row r="106" spans="1:5" ht="24" customHeight="1">
      <c r="C106" s="37"/>
    </row>
    <row r="107" spans="1:5" ht="24" customHeight="1">
      <c r="A107" s="36" t="s">
        <v>6</v>
      </c>
      <c r="B107" s="69">
        <f>B70</f>
        <v>0</v>
      </c>
      <c r="C107" s="37" t="s">
        <v>4</v>
      </c>
      <c r="D107" s="241">
        <f>D70</f>
        <v>0</v>
      </c>
    </row>
    <row r="108" spans="1:5" ht="24" customHeight="1">
      <c r="A108" s="36" t="s">
        <v>7</v>
      </c>
      <c r="B108" s="246">
        <f>B71</f>
        <v>0</v>
      </c>
      <c r="C108" s="37" t="s">
        <v>5</v>
      </c>
      <c r="D108" s="241">
        <f>D71</f>
        <v>0</v>
      </c>
    </row>
    <row r="109" spans="1:5" ht="24" customHeight="1">
      <c r="A109" s="25"/>
      <c r="B109" s="25"/>
      <c r="C109" s="37"/>
      <c r="D109" s="25"/>
      <c r="E109" s="25"/>
    </row>
    <row r="110" spans="1:5" ht="33" customHeight="1">
      <c r="D110" s="37"/>
    </row>
  </sheetData>
  <sheetProtection algorithmName="SHA-512" hashValue="juusjdWPrO/S0e7bQYGou7GG5cIkCMyTz2JBVf4qVNmozOE00Gam7+i0Qbjsgobo6cDZoRhYBKypfOUNPRmodQ==" saltValue="B4jgrLesVcZNOsX5zgGs2g==" spinCount="100000" sheet="1" formatColumns="0" formatRows="0" selectLockedCells="1"/>
  <customSheetViews>
    <customSheetView guid="{5476C51C-4037-4B28-A818-10D7CDF0C66A}" showPageBreaks="1" showGridLines="0" fitToPage="1" printArea="1" hiddenRows="1" hiddenColumns="1" view="pageBreakPreview" topLeftCell="A8">
      <selection activeCell="B19" sqref="B19"/>
      <rowBreaks count="1" manualBreakCount="1">
        <brk id="72" max="4" man="1"/>
      </rowBreaks>
      <pageMargins left="0.75" right="0.46" top="0.4" bottom="0.47" header="0.26" footer="0.28999999999999998"/>
      <pageSetup scale="84" orientation="portrait" r:id="rId1"/>
      <headerFooter alignWithMargins="0">
        <oddFooter>&amp;R&amp;"Book Antiqua,Bold"&amp;8 Page &amp;P of &amp;N</oddFooter>
      </headerFooter>
    </customSheetView>
    <customSheetView guid="{45814E31-7EF7-46D4-AAA9-9580F481731A}"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
      <headerFooter alignWithMargins="0">
        <oddFooter>&amp;R&amp;"Book Antiqua,Bold"&amp;8 Page &amp;P of &amp;N</oddFooter>
      </headerFooter>
    </customSheetView>
    <customSheetView guid="{ABDD40A7-66B9-43CC-B63B-09D98A5A40BE}"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3"/>
      <headerFooter alignWithMargins="0">
        <oddFooter>&amp;R&amp;"Book Antiqua,Bold"&amp;8 Page &amp;P of &amp;N</oddFooter>
      </headerFooter>
    </customSheetView>
    <customSheetView guid="{A8583C01-5E6A-4469-ADCA-440E12AA8084}"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4"/>
      <headerFooter alignWithMargins="0">
        <oddFooter>&amp;R&amp;"Book Antiqua,Bold"&amp;8 Page &amp;P of &amp;N</oddFooter>
      </headerFooter>
    </customSheetView>
    <customSheetView guid="{05855B4F-D61E-4C97-B759-B2F96767F6F8}" scale="130" showPageBreaks="1" showGridLines="0" fitToPage="1" printArea="1" hiddenRows="1" hiddenColumns="1" view="pageBreakPreview">
      <selection activeCell="B17" sqref="B17"/>
      <rowBreaks count="1" manualBreakCount="1">
        <brk id="72" max="4" man="1"/>
      </rowBreaks>
      <pageMargins left="0.75" right="0.46" top="0.4" bottom="0.47" header="0.26" footer="0.28999999999999998"/>
      <pageSetup scale="84" orientation="portrait" r:id="rId5"/>
      <headerFooter alignWithMargins="0">
        <oddFooter>&amp;R&amp;"Book Antiqua,Bold"&amp;8 Page &amp;P of &amp;N</oddFooter>
      </headerFooter>
    </customSheetView>
    <customSheetView guid="{82E8A0F5-0020-4355-95CF-28601763A783}" showPageBreaks="1" showGridLines="0" fitToPage="1" printArea="1" hiddenRows="1" hiddenColumns="1" view="pageBreakPreview" topLeftCell="A17">
      <selection activeCell="B17" sqref="B17"/>
      <rowBreaks count="1" manualBreakCount="1">
        <brk id="72" max="4" man="1"/>
      </rowBreaks>
      <pageMargins left="0.75" right="0.46" top="0.4" bottom="0.47" header="0.26" footer="0.28999999999999998"/>
      <pageSetup scale="92" orientation="portrait" r:id="rId6"/>
      <headerFooter alignWithMargins="0">
        <oddFooter>&amp;R&amp;"Book Antiqua,Bold"&amp;8 Page &amp;P of &amp;N</oddFooter>
      </headerFooter>
    </customSheetView>
    <customSheetView guid="{340562B9-6CEE-4962-8D7D-CA1C6778F52C}" showPageBreaks="1" showGridLines="0" printArea="1" hiddenRows="1" hiddenColumns="1" view="pageBreakPreview" topLeftCell="A20">
      <selection activeCell="B17" sqref="B17"/>
      <rowBreaks count="1" manualBreakCount="1">
        <brk id="72" max="4" man="1"/>
      </rowBreaks>
      <pageMargins left="0.75" right="0.46" top="0.4" bottom="0.47" header="0.26" footer="0.28999999999999998"/>
      <pageSetup scale="95" orientation="portrait" r:id="rId7"/>
      <headerFooter alignWithMargins="0">
        <oddFooter>&amp;R&amp;"Book Antiqua,Bold"&amp;8 Page &amp;P of &amp;N</oddFooter>
      </headerFooter>
    </customSheetView>
    <customSheetView guid="{38BECF6E-1A53-4F98-87B9-44F2C5F77E08}" showPageBreaks="1" showGridLines="0" printArea="1" hiddenRows="1" hiddenColumns="1" view="pageBreakPreview" topLeftCell="A5">
      <selection activeCell="B17" sqref="B17"/>
      <rowBreaks count="1" manualBreakCount="1">
        <brk id="72" max="4" man="1"/>
      </rowBreaks>
      <pageMargins left="0.75" right="0.46" top="0.4" bottom="0.47" header="0.26" footer="0.28999999999999998"/>
      <pageSetup scale="95" orientation="portrait" r:id="rId8"/>
      <headerFooter alignWithMargins="0">
        <oddFooter>&amp;R&amp;"Book Antiqua,Bold"&amp;8 Page &amp;P of &amp;N</oddFooter>
      </headerFooter>
    </customSheetView>
    <customSheetView guid="{8E3ED18F-7B8F-4A1C-969D-A70DC3B696C3}"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9"/>
      <headerFooter alignWithMargins="0">
        <oddFooter>&amp;R&amp;"Book Antiqua,Bold"&amp;8 Page &amp;P of &amp;N</oddFooter>
      </headerFooter>
    </customSheetView>
    <customSheetView guid="{477F7E43-D393-45BA-B99B-D838E4629B5D}"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10"/>
      <headerFooter alignWithMargins="0">
        <oddFooter>&amp;R&amp;"Book Antiqua,Bold"&amp;8 Page &amp;P of &amp;N</oddFooter>
      </headerFooter>
    </customSheetView>
    <customSheetView guid="{240327DD-375F-45D4-BA52-89AFD79FE6A1}" showPageBreaks="1" showGridLines="0" printArea="1" hiddenRows="1" hiddenColumns="1" view="pageBreakPreview" topLeftCell="A26">
      <selection activeCell="B17" sqref="B17"/>
      <rowBreaks count="1" manualBreakCount="1">
        <brk id="72" max="4" man="1"/>
      </rowBreaks>
      <pageMargins left="0.75" right="0.46" top="0.4" bottom="0.47" header="0.26" footer="0.28999999999999998"/>
      <pageSetup scale="95" orientation="portrait" r:id="rId11"/>
      <headerFooter alignWithMargins="0">
        <oddFooter>&amp;R&amp;"Book Antiqua,Bold"&amp;8 Page &amp;P of &amp;N</oddFooter>
      </headerFooter>
    </customSheetView>
    <customSheetView guid="{DC28ED1E-3E35-4094-9C2B-5C0A1C1D459C}" showGridLines="0" hiddenRows="1" hiddenColumns="1">
      <selection activeCell="E36" sqref="E36"/>
      <rowBreaks count="1" manualBreakCount="1">
        <brk id="72" max="4" man="1"/>
      </rowBreaks>
      <pageMargins left="0.75" right="0.46" top="0.4" bottom="0.47" header="0.26" footer="0.28999999999999998"/>
      <pageSetup orientation="portrait" r:id="rId12"/>
      <headerFooter alignWithMargins="0">
        <oddFooter>&amp;R&amp;"Book Antiqua,Bold"&amp;8 Page &amp;P of &amp;N</oddFooter>
      </headerFooter>
    </customSheetView>
    <customSheetView guid="{7A9EA6D6-4DDF-43D9-92E6-C6AFAD14E266}" showGridLines="0" hiddenRows="1" hiddenColumns="1" topLeftCell="A23">
      <selection activeCell="C29" sqref="C29"/>
      <rowBreaks count="1" manualBreakCount="1">
        <brk id="72" max="4" man="1"/>
      </rowBreaks>
      <pageMargins left="0.75" right="0.46" top="0.4" bottom="0.47" header="0.26" footer="0.28999999999999998"/>
      <pageSetup orientation="portrait" r:id="rId13"/>
      <headerFooter alignWithMargins="0">
        <oddFooter>&amp;R&amp;"Book Antiqua,Bold"&amp;8 Page &amp;P of &amp;N</oddFooter>
      </headerFooter>
    </customSheetView>
    <customSheetView guid="{43BCBF1E-CDCF-4541-8D79-87EDCECBC1FD}" showGridLines="0" hiddenColumns="1">
      <selection activeCell="B17" sqref="B17"/>
      <rowBreaks count="1" manualBreakCount="1">
        <brk id="70" max="4" man="1"/>
      </rowBreaks>
      <pageMargins left="0.75" right="0.46" top="0.4" bottom="0.47" header="0.26" footer="0.28999999999999998"/>
      <pageSetup orientation="portrait" r:id="rId14"/>
      <headerFooter alignWithMargins="0">
        <oddFooter>&amp;R&amp;"Book Antiqua,Bold"&amp;8 Page &amp;P of &amp;N</oddFooter>
      </headerFooter>
    </customSheetView>
    <customSheetView guid="{ECEBABD0-566A-41C4-AA9A-38EA30EFEDA8}" showPageBreaks="1" showGridLines="0" printArea="1" showRuler="0" topLeftCell="A13">
      <selection activeCell="H26" sqref="H26:H27"/>
      <pageMargins left="0.75" right="0.63" top="0.55000000000000004" bottom="0.64" header="0.34" footer="0.38"/>
      <pageSetup scale="95"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selection activeCell="B18" sqref="B18"/>
      <pageMargins left="0.75" right="0.51" top="0.49" bottom="0.55000000000000004" header="0.34" footer="0.28999999999999998"/>
      <pageSetup orientation="portrait" r:id="rId16"/>
      <headerFooter alignWithMargins="0">
        <oddFooter>&amp;L&amp;8Tower Package-P238-TW04, TL associated with Phase-I Generation Project in Orissa (Part-C)&amp;R&amp;"Book Antiqua,Bold"&amp;8Attachment-5 TW04  / Page &amp;P of &amp;N</oddFooter>
      </headerFooter>
    </customSheetView>
    <customSheetView guid="{8E7B022F-1113-4BA2-B2BA-8EDBE02A2557}" showPageBreaks="1" showGridLines="0" printArea="1" showRuler="0">
      <selection activeCell="B17" sqref="B17"/>
      <rowBreaks count="2" manualBreakCount="2">
        <brk id="32" max="4" man="1"/>
        <brk id="69" max="4" man="1"/>
      </rowBreaks>
      <pageMargins left="0.75" right="0.46"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hiddenColumns="1">
      <selection activeCell="B17" sqref="B17"/>
      <rowBreaks count="1" manualBreakCount="1">
        <brk id="70" max="4" man="1"/>
      </rowBreaks>
      <pageMargins left="0.75" right="0.46" top="0.4" bottom="0.47" header="0.26" footer="0.28999999999999998"/>
      <pageSetup orientation="portrait" r:id="rId18"/>
      <headerFooter alignWithMargins="0">
        <oddFooter>&amp;R&amp;"Book Antiqua,Bold"&amp;8 Page &amp;P of &amp;N</oddFooter>
      </headerFooter>
    </customSheetView>
    <customSheetView guid="{494F6778-23FE-4AAC-B37D-6C7543FC13B9}" showGridLines="0" hiddenColumns="1" topLeftCell="A13">
      <selection activeCell="B28" sqref="B28"/>
      <rowBreaks count="1" manualBreakCount="1">
        <brk id="70" max="4" man="1"/>
      </rowBreaks>
      <pageMargins left="0.75" right="0.46" top="0.4" bottom="0.47" header="0.26" footer="0.28999999999999998"/>
      <pageSetup orientation="portrait" r:id="rId19"/>
      <headerFooter alignWithMargins="0">
        <oddFooter>&amp;R&amp;"Book Antiqua,Bold"&amp;8 Page &amp;P of &amp;N</oddFooter>
      </headerFooter>
    </customSheetView>
    <customSheetView guid="{F9FE2C60-2849-4C32-B532-2B1A89FFA9CD}" showGridLines="0" hiddenRows="1" hiddenColumns="1" topLeftCell="A11">
      <selection activeCell="B17" sqref="B17"/>
      <rowBreaks count="1" manualBreakCount="1">
        <brk id="72" max="4" man="1"/>
      </rowBreaks>
      <pageMargins left="0.75" right="0.46" top="0.4" bottom="0.47" header="0.26" footer="0.28999999999999998"/>
      <pageSetup orientation="portrait" r:id="rId20"/>
      <headerFooter alignWithMargins="0">
        <oddFooter>&amp;R&amp;"Book Antiqua,Bold"&amp;8 Page &amp;P of &amp;N</oddFooter>
      </headerFooter>
    </customSheetView>
    <customSheetView guid="{FE4EC9C4-31B9-4D40-8323-5B16C3BC840F}" showPageBreaks="1" showGridLines="0" printArea="1" hiddenRows="1" hiddenColumns="1" view="pageBreakPreview">
      <selection activeCell="B17" sqref="B17"/>
      <rowBreaks count="1" manualBreakCount="1">
        <brk id="72" max="4" man="1"/>
      </rowBreaks>
      <pageMargins left="0.75" right="0.46" top="0.4" bottom="0.47" header="0.26" footer="0.28999999999999998"/>
      <pageSetup scale="95" orientation="portrait" r:id="rId21"/>
      <headerFooter alignWithMargins="0">
        <oddFooter>&amp;R&amp;"Book Antiqua,Bold"&amp;8 Page &amp;P of &amp;N</oddFooter>
      </headerFooter>
    </customSheetView>
    <customSheetView guid="{C5EDD9E3-0801-4479-8600-A80B0FCFDF0B}"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22"/>
      <headerFooter alignWithMargins="0">
        <oddFooter>&amp;R&amp;"Book Antiqua,Bold"&amp;8 Page &amp;P of &amp;N</oddFooter>
      </headerFooter>
    </customSheetView>
    <customSheetView guid="{15A19D23-A9FD-4FC1-B7B0-F2D16BDFC729}"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23"/>
      <headerFooter alignWithMargins="0">
        <oddFooter>&amp;R&amp;"Book Antiqua,Bold"&amp;8 Page &amp;P of &amp;N</oddFooter>
      </headerFooter>
    </customSheetView>
    <customSheetView guid="{97C0FC0E-800C-45C9-895E-E91A3F1ADBA4}" showPageBreaks="1" showGridLines="0" printArea="1" hiddenRows="1" hiddenColumns="1" view="pageBreakPreview" topLeftCell="A20">
      <selection activeCell="B17" sqref="B17"/>
      <rowBreaks count="1" manualBreakCount="1">
        <brk id="72" max="4" man="1"/>
      </rowBreaks>
      <pageMargins left="0.75" right="0.46" top="0.4" bottom="0.47" header="0.26" footer="0.28999999999999998"/>
      <pageSetup scale="95" orientation="portrait" r:id="rId24"/>
      <headerFooter alignWithMargins="0">
        <oddFooter>&amp;R&amp;"Book Antiqua,Bold"&amp;8 Page &amp;P of &amp;N</oddFooter>
      </headerFooter>
    </customSheetView>
    <customSheetView guid="{CB7992C9-ABA5-4C7D-8C49-1E1D8E8875C7}" showPageBreaks="1" showGridLines="0" printArea="1" hiddenRows="1" hiddenColumns="1" view="pageBreakPreview">
      <selection activeCell="B17" sqref="B17"/>
      <rowBreaks count="1" manualBreakCount="1">
        <brk id="72" max="4" man="1"/>
      </rowBreaks>
      <pageMargins left="0.75" right="0.46" top="0.4" bottom="0.47" header="0.26" footer="0.28999999999999998"/>
      <pageSetup scale="95" orientation="portrait" r:id="rId25"/>
      <headerFooter alignWithMargins="0">
        <oddFooter>&amp;R&amp;"Book Antiqua,Bold"&amp;8 Page &amp;P of &amp;N</oddFooter>
      </headerFooter>
    </customSheetView>
    <customSheetView guid="{E51D3662-FFCE-4FD6-A590-7DDC9E38C41F}" showPageBreaks="1" showGridLines="0" fitToPage="1" printArea="1" hiddenRows="1" hiddenColumns="1" view="pageBreakPreview">
      <selection activeCell="B17" sqref="B17"/>
      <rowBreaks count="1" manualBreakCount="1">
        <brk id="72" max="4" man="1"/>
      </rowBreaks>
      <pageMargins left="0.75" right="0.46" top="0.4" bottom="0.47" header="0.26" footer="0.28999999999999998"/>
      <pageSetup scale="93" orientation="portrait" r:id="rId26"/>
      <headerFooter alignWithMargins="0">
        <oddFooter>&amp;R&amp;"Book Antiqua,Bold"&amp;8 Page &amp;P of &amp;N</oddFooter>
      </headerFooter>
    </customSheetView>
    <customSheetView guid="{2CF6F19D-227C-4840-A9E1-6C944B0145DB}" scale="85" showPageBreaks="1" showGridLines="0" fitToPage="1" printArea="1" hiddenRows="1" hiddenColumns="1" view="pageBreakPreview">
      <selection activeCell="L24" sqref="L24"/>
      <rowBreaks count="1" manualBreakCount="1">
        <brk id="72" max="4" man="1"/>
      </rowBreaks>
      <pageMargins left="0.75" right="0.46" top="0.4" bottom="0.47" header="0.26" footer="0.28999999999999998"/>
      <pageSetup scale="84" orientation="portrait" r:id="rId27"/>
      <headerFooter alignWithMargins="0">
        <oddFooter>&amp;R&amp;"Book Antiqua,Bold"&amp;8 Page &amp;P of &amp;N</oddFooter>
      </headerFooter>
    </customSheetView>
    <customSheetView guid="{91F0A354-BED8-4256-9A56-8B391088A09C}"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8"/>
      <headerFooter alignWithMargins="0">
        <oddFooter>&amp;R&amp;"Book Antiqua,Bold"&amp;8 Page &amp;P of &amp;N</oddFooter>
      </headerFooter>
    </customSheetView>
    <customSheetView guid="{3836A67F-51F8-4B52-B51D-937DC398CD1F}"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9"/>
      <headerFooter alignWithMargins="0">
        <oddFooter>&amp;R&amp;"Book Antiqua,Bold"&amp;8 Page &amp;P of &amp;N</oddFooter>
      </headerFooter>
    </customSheetView>
    <customSheetView guid="{7060B914-93C4-4D75-AFF4-2E6EDEC8C9B0}" showPageBreaks="1" showGridLines="0" fitToPage="1" printArea="1" hiddenRows="1" hiddenColumns="1" view="pageBreakPreview" topLeftCell="A8">
      <selection activeCell="B19" sqref="B19"/>
      <rowBreaks count="1" manualBreakCount="1">
        <brk id="72" max="4" man="1"/>
      </rowBreaks>
      <pageMargins left="0.75" right="0.46" top="0.4" bottom="0.47" header="0.26" footer="0.28999999999999998"/>
      <pageSetup scale="84" orientation="portrait" r:id="rId30"/>
      <headerFooter alignWithMargins="0">
        <oddFooter>&amp;R&amp;"Book Antiqua,Bold"&amp;8 Page &amp;P of &amp;N</oddFooter>
      </headerFooter>
    </customSheetView>
  </customSheetViews>
  <mergeCells count="30">
    <mergeCell ref="A1:C1"/>
    <mergeCell ref="D1:E1"/>
    <mergeCell ref="A24:E24"/>
    <mergeCell ref="D77:E77"/>
    <mergeCell ref="A75:E75"/>
    <mergeCell ref="A40:A41"/>
    <mergeCell ref="B40:B41"/>
    <mergeCell ref="C40:C41"/>
    <mergeCell ref="A77:A78"/>
    <mergeCell ref="B77:B78"/>
    <mergeCell ref="C77:C78"/>
    <mergeCell ref="D40:E40"/>
    <mergeCell ref="C15:C16"/>
    <mergeCell ref="B26:B27"/>
    <mergeCell ref="C26:C27"/>
    <mergeCell ref="D26:E26"/>
    <mergeCell ref="A38:E38"/>
    <mergeCell ref="A26:A27"/>
    <mergeCell ref="B15:B16"/>
    <mergeCell ref="D15:E15"/>
    <mergeCell ref="A25:E25"/>
    <mergeCell ref="A15:A16"/>
    <mergeCell ref="B11:C11"/>
    <mergeCell ref="B12:C12"/>
    <mergeCell ref="A14:E14"/>
    <mergeCell ref="A3:E3"/>
    <mergeCell ref="A5:E5"/>
    <mergeCell ref="B9:C9"/>
    <mergeCell ref="B10:C10"/>
    <mergeCell ref="A8:C8"/>
  </mergeCells>
  <phoneticPr fontId="7" type="noConversion"/>
  <conditionalFormatting sqref="A110:E110">
    <cfRule type="expression" dxfId="26" priority="2" stopIfTrue="1">
      <formula>$H$20="No"</formula>
    </cfRule>
  </conditionalFormatting>
  <conditionalFormatting sqref="D36:E39 A36:C40 A42:C77 D42:E109 C67:E67 C79:E104 A79:C109">
    <cfRule type="expression" dxfId="25" priority="3" stopIfTrue="1">
      <formula>$H$20=FALSE</formula>
    </cfRule>
  </conditionalFormatting>
  <conditionalFormatting sqref="D40:E41">
    <cfRule type="expression" dxfId="24" priority="1" stopIfTrue="1">
      <formula>$H$20=FALSE</formula>
    </cfRule>
  </conditionalFormatting>
  <pageMargins left="0.75" right="0.46" top="0.4" bottom="0.47" header="0.26" footer="0.28999999999999998"/>
  <pageSetup scale="84" orientation="portrait" r:id="rId31"/>
  <headerFooter alignWithMargins="0">
    <oddFooter>&amp;R&amp;"Book Antiqua,Bold"&amp;8 Page &amp;P of &amp;N</oddFooter>
  </headerFooter>
  <rowBreaks count="1" manualBreakCount="1">
    <brk id="72" max="4" man="1"/>
  </rowBreaks>
  <drawing r:id="rId32"/>
  <legacyDrawing r:id="rId33"/>
  <mc:AlternateContent xmlns:mc="http://schemas.openxmlformats.org/markup-compatibility/2006">
    <mc:Choice Requires="x14">
      <controls>
        <mc:AlternateContent xmlns:mc="http://schemas.openxmlformats.org/markup-compatibility/2006">
          <mc:Choice Requires="x14">
            <control shapeId="9235" r:id="rId34" name="Check Box 19">
              <controlPr defaultSize="0" print="0" autoFill="0" autoLine="0" autoPict="0">
                <anchor moveWithCells="1">
                  <from>
                    <xdr:col>4</xdr:col>
                    <xdr:colOff>914400</xdr:colOff>
                    <xdr:row>20</xdr:row>
                    <xdr:rowOff>257175</xdr:rowOff>
                  </from>
                  <to>
                    <xdr:col>4</xdr:col>
                    <xdr:colOff>1219200</xdr:colOff>
                    <xdr:row>22</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indexed="11"/>
    <pageSetUpPr fitToPage="1"/>
  </sheetPr>
  <dimension ref="A1:I74"/>
  <sheetViews>
    <sheetView view="pageBreakPreview" topLeftCell="A3" zoomScaleNormal="100" zoomScaleSheetLayoutView="100" workbookViewId="0">
      <selection activeCell="B22" sqref="B22"/>
    </sheetView>
  </sheetViews>
  <sheetFormatPr defaultRowHeight="15.75"/>
  <cols>
    <col min="1" max="1" width="12.140625" style="322" customWidth="1"/>
    <col min="2" max="2" width="28.5703125" style="322" customWidth="1"/>
    <col min="3" max="3" width="36.7109375" style="322" customWidth="1"/>
    <col min="4" max="4" width="15" style="322" customWidth="1"/>
    <col min="5" max="5" width="26" style="322" customWidth="1"/>
    <col min="6" max="7" width="9.140625" style="322"/>
    <col min="8" max="8" width="10.42578125" style="322" hidden="1" customWidth="1"/>
    <col min="9" max="16384" width="9.140625" style="323"/>
  </cols>
  <sheetData>
    <row r="1" spans="1:9" s="367" customFormat="1" ht="24.75" customHeight="1">
      <c r="A1" s="616" t="str">
        <f>'Attach 3(JV)'!A1</f>
        <v>Specification No. :CC/NT/G-MISC/DOM/A06/26/00981</v>
      </c>
      <c r="B1" s="617"/>
      <c r="C1" s="617"/>
      <c r="D1" s="617"/>
      <c r="E1" s="618" t="s">
        <v>507</v>
      </c>
      <c r="F1" s="619"/>
      <c r="G1" s="619"/>
      <c r="H1" s="619"/>
    </row>
    <row r="2" spans="1:9" ht="8.1" customHeight="1"/>
    <row r="3" spans="1:9" ht="60" customHeight="1">
      <c r="A3" s="859" t="str">
        <f>'Attach 3(JV)'!A3</f>
        <v>Procurement of Insulated Cross Arm for 400kV System under vendor development.</v>
      </c>
      <c r="B3" s="860"/>
      <c r="C3" s="860"/>
      <c r="D3" s="860"/>
      <c r="E3" s="860"/>
      <c r="F3" s="324"/>
      <c r="G3" s="324"/>
      <c r="H3" s="324"/>
    </row>
    <row r="4" spans="1:9" ht="8.1" customHeight="1">
      <c r="A4" s="325"/>
      <c r="H4" s="326"/>
      <c r="I4" s="327"/>
    </row>
    <row r="5" spans="1:9" ht="27.75" customHeight="1">
      <c r="A5" s="1209" t="s">
        <v>508</v>
      </c>
      <c r="B5" s="1209"/>
      <c r="C5" s="1209"/>
      <c r="D5" s="1209"/>
      <c r="E5" s="1209"/>
      <c r="F5" s="328"/>
      <c r="H5" s="326"/>
      <c r="I5" s="327"/>
    </row>
    <row r="6" spans="1:9" ht="8.1" customHeight="1">
      <c r="A6" s="329"/>
      <c r="H6" s="326"/>
      <c r="I6" s="327"/>
    </row>
    <row r="7" spans="1:9" ht="20.100000000000001" customHeight="1">
      <c r="A7" s="328"/>
      <c r="B7" s="329"/>
      <c r="C7" s="329"/>
      <c r="H7" s="326"/>
      <c r="I7" s="327"/>
    </row>
    <row r="8" spans="1:9" ht="26.25" customHeight="1">
      <c r="A8" s="1210" t="str">
        <f>'[16]Attach 3(QR)'!A8:D8</f>
        <v>Bidder's Name and Address:</v>
      </c>
      <c r="B8" s="1210"/>
      <c r="C8" s="1210"/>
      <c r="D8" s="330" t="str">
        <f>'[16]Attach 3(JV)'!E7</f>
        <v>To:</v>
      </c>
      <c r="H8" s="326"/>
      <c r="I8" s="327"/>
    </row>
    <row r="9" spans="1:9" ht="23.25" customHeight="1">
      <c r="A9" s="882" t="str">
        <f>'Attach 3(JV)'!A8</f>
        <v/>
      </c>
      <c r="B9" s="882"/>
      <c r="C9" s="455"/>
      <c r="D9" s="331" t="str">
        <f>'[16]Attach 3(JV)'!E8</f>
        <v>Contract Services</v>
      </c>
      <c r="H9" s="326"/>
      <c r="I9" s="327"/>
    </row>
    <row r="10" spans="1:9" ht="26.25" customHeight="1">
      <c r="A10" s="332" t="s">
        <v>336</v>
      </c>
      <c r="B10" s="1211">
        <f>'Attach 3(JV)'!B9</f>
        <v>0</v>
      </c>
      <c r="C10" s="1211"/>
      <c r="D10" s="331" t="str">
        <f>'[16]Attach 3(JV)'!E9</f>
        <v>Power Grid Corporation of India Ltd.,</v>
      </c>
      <c r="F10" s="333"/>
      <c r="H10" s="326"/>
      <c r="I10" s="327"/>
    </row>
    <row r="11" spans="1:9" ht="16.5">
      <c r="A11" s="332" t="s">
        <v>338</v>
      </c>
      <c r="B11" s="1212">
        <f>'Attach 3(JV)'!B10</f>
        <v>0</v>
      </c>
      <c r="C11" s="1212"/>
      <c r="D11" s="331" t="str">
        <f>'[16]Attach 3(JV)'!E10</f>
        <v>"Saudamini", Plot No. 2, Sector 29</v>
      </c>
      <c r="H11" s="326"/>
      <c r="I11" s="327"/>
    </row>
    <row r="12" spans="1:9">
      <c r="B12" s="1212" t="str">
        <f>'Attach 3(JV)'!B11</f>
        <v/>
      </c>
      <c r="C12" s="1212"/>
      <c r="D12" s="331" t="str">
        <f>'[16]Attach 3(JV)'!E11</f>
        <v>Gurgaon (Haryana) - 122001</v>
      </c>
    </row>
    <row r="13" spans="1:9" ht="21" customHeight="1">
      <c r="A13" s="329"/>
      <c r="B13" s="1212" t="str">
        <f>'Attach 3(JV)'!B12</f>
        <v/>
      </c>
      <c r="C13" s="1212"/>
      <c r="D13" s="331"/>
    </row>
    <row r="14" spans="1:9" ht="20.100000000000001" customHeight="1">
      <c r="A14" s="322" t="s">
        <v>331</v>
      </c>
    </row>
    <row r="15" spans="1:9" ht="63" customHeight="1">
      <c r="A15" s="334">
        <v>1</v>
      </c>
      <c r="B15" s="1213" t="s">
        <v>509</v>
      </c>
      <c r="C15" s="1213"/>
      <c r="D15" s="1213"/>
      <c r="E15" s="1213"/>
    </row>
    <row r="16" spans="1:9" ht="32.1" customHeight="1">
      <c r="A16" s="1214" t="s">
        <v>334</v>
      </c>
      <c r="B16" s="1214" t="s">
        <v>352</v>
      </c>
      <c r="C16" s="1214" t="s">
        <v>356</v>
      </c>
      <c r="D16" s="1216" t="s">
        <v>510</v>
      </c>
      <c r="E16" s="1217"/>
    </row>
    <row r="17" spans="1:8" ht="41.25" customHeight="1">
      <c r="A17" s="1215"/>
      <c r="B17" s="1215"/>
      <c r="C17" s="1215"/>
      <c r="D17" s="335" t="s">
        <v>358</v>
      </c>
      <c r="E17" s="335" t="s">
        <v>511</v>
      </c>
    </row>
    <row r="18" spans="1:8" ht="21.75" customHeight="1">
      <c r="A18" s="336">
        <v>1</v>
      </c>
      <c r="B18" s="337"/>
      <c r="C18" s="337"/>
      <c r="D18" s="337"/>
      <c r="E18" s="337"/>
    </row>
    <row r="19" spans="1:8" ht="21.95" customHeight="1">
      <c r="A19" s="338">
        <v>2</v>
      </c>
      <c r="B19" s="339"/>
      <c r="C19" s="339"/>
      <c r="D19" s="339"/>
      <c r="E19" s="339"/>
    </row>
    <row r="20" spans="1:8" ht="21.95" customHeight="1">
      <c r="A20" s="338">
        <v>3</v>
      </c>
      <c r="B20" s="339"/>
      <c r="C20" s="339"/>
      <c r="D20" s="339"/>
      <c r="E20" s="339"/>
    </row>
    <row r="21" spans="1:8" ht="21.95" customHeight="1">
      <c r="A21" s="338">
        <v>4</v>
      </c>
      <c r="B21" s="339"/>
      <c r="C21" s="339"/>
      <c r="D21" s="339"/>
      <c r="E21" s="339"/>
      <c r="F21" s="340"/>
      <c r="G21" s="340"/>
      <c r="H21" s="322" t="b">
        <v>0</v>
      </c>
    </row>
    <row r="22" spans="1:8" ht="24.75" customHeight="1">
      <c r="A22" s="341">
        <v>5</v>
      </c>
      <c r="B22" s="342"/>
      <c r="C22" s="342"/>
      <c r="D22" s="342"/>
      <c r="E22" s="342"/>
      <c r="F22" s="340"/>
      <c r="G22" s="340"/>
      <c r="H22" s="340"/>
    </row>
    <row r="23" spans="1:8" ht="107.25" customHeight="1">
      <c r="A23" s="343">
        <v>2</v>
      </c>
      <c r="B23" s="1218" t="s">
        <v>512</v>
      </c>
      <c r="C23" s="1218"/>
      <c r="D23" s="1218"/>
      <c r="E23" s="1218"/>
      <c r="F23" s="340"/>
      <c r="G23" s="340"/>
      <c r="H23" s="340"/>
    </row>
    <row r="24" spans="1:8" ht="18" customHeight="1">
      <c r="A24" s="344"/>
      <c r="B24" s="345"/>
      <c r="C24" s="345"/>
      <c r="D24" s="345"/>
      <c r="E24" s="345"/>
      <c r="F24" s="346"/>
      <c r="G24" s="346"/>
      <c r="H24" s="347"/>
    </row>
    <row r="25" spans="1:8" ht="54.75" hidden="1" customHeight="1">
      <c r="A25" s="1219" t="s">
        <v>78</v>
      </c>
      <c r="B25" s="1219"/>
      <c r="C25" s="1219"/>
      <c r="D25" s="1219"/>
      <c r="E25" s="1219"/>
      <c r="F25" s="346"/>
      <c r="G25" s="346"/>
      <c r="H25" s="347"/>
    </row>
    <row r="26" spans="1:8" ht="32.1" hidden="1" customHeight="1">
      <c r="A26" s="1220" t="s">
        <v>334</v>
      </c>
      <c r="B26" s="1220" t="s">
        <v>352</v>
      </c>
      <c r="C26" s="1220" t="s">
        <v>96</v>
      </c>
      <c r="D26" s="915" t="s">
        <v>97</v>
      </c>
      <c r="E26" s="917"/>
    </row>
    <row r="27" spans="1:8" ht="22.5" hidden="1" customHeight="1">
      <c r="A27" s="1221"/>
      <c r="B27" s="1221"/>
      <c r="C27" s="1221"/>
      <c r="D27" s="348" t="s">
        <v>98</v>
      </c>
      <c r="E27" s="348" t="s">
        <v>99</v>
      </c>
    </row>
    <row r="28" spans="1:8" ht="21.95" hidden="1" customHeight="1">
      <c r="A28" s="349">
        <v>1</v>
      </c>
      <c r="B28" s="350"/>
      <c r="C28" s="350"/>
      <c r="D28" s="350"/>
      <c r="E28" s="350"/>
    </row>
    <row r="29" spans="1:8" ht="21.95" hidden="1" customHeight="1">
      <c r="A29" s="349">
        <v>2</v>
      </c>
      <c r="B29" s="350"/>
      <c r="C29" s="350"/>
      <c r="D29" s="350"/>
      <c r="E29" s="350"/>
    </row>
    <row r="30" spans="1:8" ht="37.5" hidden="1" customHeight="1">
      <c r="A30" s="349">
        <v>3</v>
      </c>
      <c r="B30" s="350"/>
      <c r="C30" s="350"/>
      <c r="D30" s="350"/>
      <c r="E30" s="350"/>
    </row>
    <row r="31" spans="1:8" ht="15.95" customHeight="1"/>
    <row r="32" spans="1:8" ht="15.95" customHeight="1">
      <c r="C32" s="351"/>
    </row>
    <row r="33" spans="1:9" ht="15.95" customHeight="1">
      <c r="A33" s="352" t="s">
        <v>6</v>
      </c>
      <c r="B33" s="365">
        <f>'Attach 3(JV)'!B24</f>
        <v>0</v>
      </c>
      <c r="C33" s="351" t="s">
        <v>4</v>
      </c>
      <c r="D33" s="1222">
        <f>'Attach 3(JV)'!E24</f>
        <v>0</v>
      </c>
      <c r="E33" s="1222"/>
    </row>
    <row r="34" spans="1:9" ht="15.95" customHeight="1">
      <c r="A34" s="352" t="s">
        <v>7</v>
      </c>
      <c r="B34" s="366">
        <f>'Attach 3(JV)'!B25</f>
        <v>0</v>
      </c>
      <c r="C34" s="351" t="s">
        <v>5</v>
      </c>
      <c r="D34" s="1222">
        <f>'Attach 3(JV)'!E25</f>
        <v>0</v>
      </c>
      <c r="E34" s="1222"/>
    </row>
    <row r="35" spans="1:9" s="322" customFormat="1" ht="15.75" customHeight="1">
      <c r="A35" s="323"/>
      <c r="B35" s="323"/>
      <c r="C35" s="351"/>
      <c r="D35" s="323"/>
      <c r="E35" s="323"/>
      <c r="I35" s="323"/>
    </row>
    <row r="36" spans="1:9" s="322" customFormat="1" ht="19.5" customHeight="1">
      <c r="A36" s="356" t="str">
        <f>A1</f>
        <v>Specification No. :CC/NT/G-MISC/DOM/A06/26/00981</v>
      </c>
      <c r="B36" s="357"/>
      <c r="C36" s="357"/>
      <c r="D36" s="357"/>
      <c r="E36" s="358" t="str">
        <f>E1</f>
        <v>Attachment-5A</v>
      </c>
      <c r="I36" s="323"/>
    </row>
    <row r="37" spans="1:9" s="322" customFormat="1" ht="18" customHeight="1">
      <c r="A37" s="354"/>
      <c r="I37" s="323"/>
    </row>
    <row r="38" spans="1:9" s="322" customFormat="1" ht="30" customHeight="1">
      <c r="A38" s="1223" t="s">
        <v>354</v>
      </c>
      <c r="B38" s="1223"/>
      <c r="C38" s="1223"/>
      <c r="D38" s="1223"/>
      <c r="E38" s="1223"/>
      <c r="I38" s="323"/>
    </row>
    <row r="39" spans="1:9" s="322" customFormat="1" ht="18" customHeight="1">
      <c r="I39" s="323"/>
    </row>
    <row r="40" spans="1:9" s="322" customFormat="1" ht="36" customHeight="1">
      <c r="A40" s="1224" t="s">
        <v>334</v>
      </c>
      <c r="B40" s="890" t="s">
        <v>352</v>
      </c>
      <c r="C40" s="1220" t="s">
        <v>356</v>
      </c>
      <c r="D40" s="1225" t="s">
        <v>510</v>
      </c>
      <c r="E40" s="1226"/>
      <c r="I40" s="323"/>
    </row>
    <row r="41" spans="1:9" s="322" customFormat="1" ht="36" customHeight="1">
      <c r="A41" s="902"/>
      <c r="B41" s="1221"/>
      <c r="C41" s="1221"/>
      <c r="D41" s="348" t="s">
        <v>358</v>
      </c>
      <c r="E41" s="348" t="s">
        <v>513</v>
      </c>
      <c r="I41" s="323"/>
    </row>
    <row r="42" spans="1:9" s="322" customFormat="1" ht="18" customHeight="1">
      <c r="A42" s="359"/>
      <c r="B42" s="360"/>
      <c r="C42" s="359"/>
      <c r="D42" s="359"/>
      <c r="E42" s="359"/>
      <c r="I42" s="323"/>
    </row>
    <row r="43" spans="1:9" s="322" customFormat="1" ht="18" customHeight="1">
      <c r="A43" s="361"/>
      <c r="B43" s="362"/>
      <c r="C43" s="361"/>
      <c r="D43" s="361"/>
      <c r="E43" s="361"/>
      <c r="I43" s="323"/>
    </row>
    <row r="44" spans="1:9" s="322" customFormat="1" ht="18" customHeight="1">
      <c r="A44" s="361"/>
      <c r="B44" s="362"/>
      <c r="C44" s="361" t="s">
        <v>514</v>
      </c>
      <c r="D44" s="361"/>
      <c r="E44" s="361"/>
      <c r="I44" s="323"/>
    </row>
    <row r="45" spans="1:9" s="322" customFormat="1" ht="18" customHeight="1">
      <c r="A45" s="361"/>
      <c r="B45" s="362"/>
      <c r="C45" s="361"/>
      <c r="D45" s="361"/>
      <c r="E45" s="361"/>
      <c r="I45" s="323"/>
    </row>
    <row r="46" spans="1:9" s="322" customFormat="1" ht="18" customHeight="1">
      <c r="A46" s="361"/>
      <c r="B46" s="362"/>
      <c r="C46" s="361"/>
      <c r="D46" s="361"/>
      <c r="E46" s="361"/>
      <c r="I46" s="323"/>
    </row>
    <row r="47" spans="1:9" s="322" customFormat="1" ht="18" customHeight="1">
      <c r="A47" s="361"/>
      <c r="B47" s="362"/>
      <c r="C47" s="361"/>
      <c r="D47" s="361"/>
      <c r="E47" s="361"/>
      <c r="I47" s="323"/>
    </row>
    <row r="48" spans="1:9" s="322" customFormat="1" ht="18" customHeight="1">
      <c r="A48" s="361"/>
      <c r="B48" s="362"/>
      <c r="C48" s="361"/>
      <c r="D48" s="361"/>
      <c r="E48" s="361"/>
      <c r="I48" s="323"/>
    </row>
    <row r="49" spans="1:9" s="322" customFormat="1" ht="18" customHeight="1">
      <c r="A49" s="361"/>
      <c r="B49" s="362"/>
      <c r="C49" s="361"/>
      <c r="D49" s="361"/>
      <c r="E49" s="361"/>
      <c r="I49" s="323"/>
    </row>
    <row r="50" spans="1:9" s="322" customFormat="1" ht="18" customHeight="1">
      <c r="A50" s="361"/>
      <c r="B50" s="362"/>
      <c r="C50" s="361"/>
      <c r="D50" s="361"/>
      <c r="E50" s="361"/>
      <c r="I50" s="323"/>
    </row>
    <row r="51" spans="1:9" s="322" customFormat="1" ht="18" customHeight="1">
      <c r="A51" s="361"/>
      <c r="B51" s="362"/>
      <c r="C51" s="361"/>
      <c r="D51" s="361"/>
      <c r="E51" s="361"/>
      <c r="I51" s="323"/>
    </row>
    <row r="52" spans="1:9" s="322" customFormat="1" ht="18" customHeight="1">
      <c r="A52" s="361"/>
      <c r="B52" s="362"/>
      <c r="C52" s="361"/>
      <c r="D52" s="361"/>
      <c r="E52" s="361"/>
      <c r="I52" s="323"/>
    </row>
    <row r="53" spans="1:9" s="322" customFormat="1" ht="18" customHeight="1">
      <c r="A53" s="361"/>
      <c r="B53" s="362"/>
      <c r="C53" s="361"/>
      <c r="D53" s="361"/>
      <c r="E53" s="361"/>
      <c r="I53" s="323"/>
    </row>
    <row r="54" spans="1:9" s="322" customFormat="1" ht="18" customHeight="1">
      <c r="A54" s="361"/>
      <c r="B54" s="362"/>
      <c r="C54" s="361"/>
      <c r="D54" s="361"/>
      <c r="E54" s="361"/>
      <c r="I54" s="323"/>
    </row>
    <row r="55" spans="1:9" s="322" customFormat="1" ht="18" customHeight="1">
      <c r="A55" s="361"/>
      <c r="B55" s="362"/>
      <c r="C55" s="361"/>
      <c r="D55" s="361"/>
      <c r="E55" s="361"/>
      <c r="I55" s="323"/>
    </row>
    <row r="56" spans="1:9" s="322" customFormat="1" ht="18" customHeight="1">
      <c r="A56" s="361"/>
      <c r="B56" s="362"/>
      <c r="C56" s="361"/>
      <c r="D56" s="361"/>
      <c r="E56" s="361"/>
      <c r="I56" s="323"/>
    </row>
    <row r="57" spans="1:9" s="322" customFormat="1" ht="18" customHeight="1">
      <c r="A57" s="361"/>
      <c r="B57" s="362"/>
      <c r="C57" s="361"/>
      <c r="D57" s="361"/>
      <c r="E57" s="361"/>
      <c r="I57" s="323"/>
    </row>
    <row r="58" spans="1:9" s="322" customFormat="1" ht="18" customHeight="1">
      <c r="A58" s="361"/>
      <c r="B58" s="362"/>
      <c r="C58" s="361"/>
      <c r="D58" s="361"/>
      <c r="E58" s="361"/>
      <c r="I58" s="323"/>
    </row>
    <row r="59" spans="1:9" s="322" customFormat="1" ht="18" customHeight="1">
      <c r="A59" s="361"/>
      <c r="B59" s="362"/>
      <c r="C59" s="361"/>
      <c r="D59" s="361"/>
      <c r="E59" s="361"/>
      <c r="I59" s="323"/>
    </row>
    <row r="60" spans="1:9" s="322" customFormat="1" ht="18" customHeight="1">
      <c r="A60" s="361"/>
      <c r="B60" s="362"/>
      <c r="C60" s="361"/>
      <c r="D60" s="361"/>
      <c r="E60" s="361"/>
      <c r="I60" s="323"/>
    </row>
    <row r="61" spans="1:9" s="322" customFormat="1" ht="18" customHeight="1">
      <c r="A61" s="361"/>
      <c r="B61" s="362"/>
      <c r="C61" s="361"/>
      <c r="D61" s="361"/>
      <c r="E61" s="361"/>
      <c r="I61" s="323"/>
    </row>
    <row r="62" spans="1:9" s="322" customFormat="1" ht="18" customHeight="1">
      <c r="A62" s="361"/>
      <c r="B62" s="362"/>
      <c r="C62" s="361"/>
      <c r="D62" s="361"/>
      <c r="E62" s="361"/>
      <c r="I62" s="323"/>
    </row>
    <row r="63" spans="1:9" s="322" customFormat="1" ht="18" customHeight="1">
      <c r="A63" s="361"/>
      <c r="B63" s="362"/>
      <c r="C63" s="361"/>
      <c r="D63" s="361"/>
      <c r="E63" s="361"/>
      <c r="I63" s="323"/>
    </row>
    <row r="64" spans="1:9" s="322" customFormat="1" ht="18" customHeight="1">
      <c r="A64" s="361"/>
      <c r="B64" s="362"/>
      <c r="C64" s="361"/>
      <c r="D64" s="361"/>
      <c r="E64" s="361"/>
      <c r="I64" s="323"/>
    </row>
    <row r="65" spans="1:9" s="322" customFormat="1" ht="18" customHeight="1">
      <c r="A65" s="361"/>
      <c r="B65" s="362"/>
      <c r="C65" s="361"/>
      <c r="D65" s="361"/>
      <c r="E65" s="361"/>
      <c r="I65" s="323"/>
    </row>
    <row r="66" spans="1:9" s="322" customFormat="1" ht="18" customHeight="1">
      <c r="A66" s="361"/>
      <c r="B66" s="362"/>
      <c r="C66" s="361"/>
      <c r="D66" s="361"/>
      <c r="E66" s="361"/>
      <c r="I66" s="323"/>
    </row>
    <row r="67" spans="1:9" s="322" customFormat="1" ht="18" customHeight="1">
      <c r="A67" s="361"/>
      <c r="B67" s="362"/>
      <c r="C67" s="361"/>
      <c r="D67" s="361"/>
      <c r="E67" s="361"/>
      <c r="I67" s="323"/>
    </row>
    <row r="68" spans="1:9" s="322" customFormat="1" ht="18" customHeight="1">
      <c r="A68" s="363"/>
      <c r="B68" s="364"/>
      <c r="C68" s="363"/>
      <c r="D68" s="363"/>
      <c r="E68" s="363"/>
      <c r="I68" s="323"/>
    </row>
    <row r="69" spans="1:9" s="322" customFormat="1" ht="18" customHeight="1">
      <c r="I69" s="323"/>
    </row>
    <row r="70" spans="1:9" s="322" customFormat="1" ht="24" customHeight="1">
      <c r="C70" s="351"/>
      <c r="I70" s="323"/>
    </row>
    <row r="71" spans="1:9" s="322" customFormat="1" ht="24" customHeight="1">
      <c r="A71" s="352" t="s">
        <v>6</v>
      </c>
      <c r="B71" s="353">
        <f>B33</f>
        <v>0</v>
      </c>
      <c r="C71" s="351" t="s">
        <v>4</v>
      </c>
      <c r="D71" s="355">
        <f>D33</f>
        <v>0</v>
      </c>
      <c r="I71" s="323"/>
    </row>
    <row r="72" spans="1:9" s="322" customFormat="1" ht="24" customHeight="1">
      <c r="A72" s="352" t="s">
        <v>7</v>
      </c>
      <c r="B72" s="353">
        <f>B34</f>
        <v>0</v>
      </c>
      <c r="C72" s="351" t="s">
        <v>5</v>
      </c>
      <c r="D72" s="355">
        <f>D34</f>
        <v>0</v>
      </c>
      <c r="I72" s="323"/>
    </row>
    <row r="73" spans="1:9" s="322" customFormat="1" ht="7.5" customHeight="1">
      <c r="A73" s="352"/>
      <c r="B73" s="365"/>
      <c r="C73" s="351"/>
      <c r="D73" s="366"/>
      <c r="I73" s="323"/>
    </row>
    <row r="74" spans="1:9" s="322" customFormat="1" ht="33" customHeight="1">
      <c r="D74" s="351"/>
      <c r="I74" s="323"/>
    </row>
  </sheetData>
  <sheetProtection password="EDA3" sheet="1" objects="1" scenarios="1" formatColumns="0" formatRows="0" selectLockedCells="1"/>
  <customSheetViews>
    <customSheetView guid="{5476C51C-4037-4B28-A818-10D7CDF0C66A}"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1"/>
      <headerFooter alignWithMargins="0">
        <oddFooter xml:space="preserve">&amp;R&amp;"Book Antiqua,Bold"&amp;8 Page &amp;P </oddFooter>
      </headerFooter>
    </customSheetView>
    <customSheetView guid="{45814E31-7EF7-46D4-AAA9-9580F481731A}"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6" fitToHeight="0" orientation="portrait" r:id="rId2"/>
      <headerFooter alignWithMargins="0">
        <oddFooter xml:space="preserve">&amp;R&amp;"Book Antiqua,Bold"&amp;8 Page &amp;P </oddFooter>
      </headerFooter>
    </customSheetView>
    <customSheetView guid="{ABDD40A7-66B9-43CC-B63B-09D98A5A40BE}" showPageBreaks="1" fitToPage="1" printArea="1" hiddenRows="1" hiddenColumns="1" view="pageBreakPreview" topLeftCell="A10">
      <selection activeCell="B22" sqref="B22"/>
      <rowBreaks count="1" manualBreakCount="1">
        <brk id="35" max="4" man="1"/>
      </rowBreaks>
      <pageMargins left="0.75" right="0.46" top="0.4" bottom="0.47" header="0.26" footer="0.28999999999999998"/>
      <pageSetup scale="86" fitToHeight="0" orientation="portrait" r:id="rId3"/>
      <headerFooter alignWithMargins="0">
        <oddFooter xml:space="preserve">&amp;R&amp;"Book Antiqua,Bold"&amp;8 Page &amp;P </oddFooter>
      </headerFooter>
    </customSheetView>
    <customSheetView guid="{A8583C01-5E6A-4469-ADCA-440E12AA8084}"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4"/>
      <headerFooter alignWithMargins="0">
        <oddFooter xml:space="preserve">&amp;R&amp;"Book Antiqua,Bold"&amp;8 Page &amp;P </oddFooter>
      </headerFooter>
    </customSheetView>
    <customSheetView guid="{05855B4F-D61E-4C97-B759-B2F96767F6F8}" scale="115" showPageBreaks="1" fitToPage="1" printArea="1" hiddenRows="1" hiddenColumns="1" view="pageBreakPreview">
      <selection activeCell="B18" sqref="B18"/>
      <rowBreaks count="2" manualBreakCount="2">
        <brk id="32" max="4" man="1"/>
        <brk id="35" max="4" man="1"/>
      </rowBreaks>
      <pageMargins left="0.75" right="0.46" top="0.4" bottom="0.47" header="0.26" footer="0.28999999999999998"/>
      <pageSetup scale="87" fitToHeight="0" orientation="portrait" r:id="rId5"/>
      <headerFooter alignWithMargins="0">
        <oddFooter xml:space="preserve">&amp;R&amp;"Book Antiqua,Bold"&amp;8 Page &amp;P </oddFooter>
      </headerFooter>
    </customSheetView>
    <customSheetView guid="{2CF6F19D-227C-4840-A9E1-6C944B0145DB}" showPageBreaks="1" fitToPage="1" printArea="1" hiddenRows="1" hiddenColumns="1" view="pageBreakPreview" topLeftCell="A7">
      <selection activeCell="B22" sqref="B22"/>
      <rowBreaks count="1" manualBreakCount="1">
        <brk id="35" max="4" man="1"/>
      </rowBreaks>
      <pageMargins left="0.75" right="0.46" top="0.4" bottom="0.47" header="0.26" footer="0.28999999999999998"/>
      <pageSetup scale="87" fitToHeight="0" orientation="portrait" r:id="rId6"/>
      <headerFooter alignWithMargins="0">
        <oddFooter xml:space="preserve">&amp;R&amp;"Book Antiqua,Bold"&amp;8 Page &amp;P </oddFooter>
      </headerFooter>
    </customSheetView>
    <customSheetView guid="{91F0A354-BED8-4256-9A56-8B391088A09C}"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7"/>
      <headerFooter alignWithMargins="0">
        <oddFooter xml:space="preserve">&amp;R&amp;"Book Antiqua,Bold"&amp;8 Page &amp;P </oddFooter>
      </headerFooter>
    </customSheetView>
    <customSheetView guid="{3836A67F-51F8-4B52-B51D-937DC398CD1F}"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8"/>
      <headerFooter alignWithMargins="0">
        <oddFooter xml:space="preserve">&amp;R&amp;"Book Antiqua,Bold"&amp;8 Page &amp;P </oddFooter>
      </headerFooter>
    </customSheetView>
    <customSheetView guid="{7060B914-93C4-4D75-AFF4-2E6EDEC8C9B0}"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9"/>
      <headerFooter alignWithMargins="0">
        <oddFooter xml:space="preserve">&amp;R&amp;"Book Antiqua,Bold"&amp;8 Page &amp;P </oddFooter>
      </headerFooter>
    </customSheetView>
  </customSheetViews>
  <mergeCells count="26">
    <mergeCell ref="D33:E33"/>
    <mergeCell ref="D34:E34"/>
    <mergeCell ref="A38:E38"/>
    <mergeCell ref="A40:A41"/>
    <mergeCell ref="B40:B41"/>
    <mergeCell ref="C40:C41"/>
    <mergeCell ref="D40:E40"/>
    <mergeCell ref="B23:E23"/>
    <mergeCell ref="A25:E25"/>
    <mergeCell ref="A26:A27"/>
    <mergeCell ref="B26:B27"/>
    <mergeCell ref="C26:C27"/>
    <mergeCell ref="D26:E26"/>
    <mergeCell ref="B12:C12"/>
    <mergeCell ref="A9:B9"/>
    <mergeCell ref="B13:C13"/>
    <mergeCell ref="B15:E15"/>
    <mergeCell ref="A16:A17"/>
    <mergeCell ref="B16:B17"/>
    <mergeCell ref="C16:C17"/>
    <mergeCell ref="D16:E16"/>
    <mergeCell ref="A3:E3"/>
    <mergeCell ref="A5:E5"/>
    <mergeCell ref="A8:C8"/>
    <mergeCell ref="B10:C10"/>
    <mergeCell ref="B11:C11"/>
  </mergeCells>
  <conditionalFormatting sqref="A36:E39 A42:E73">
    <cfRule type="expression" dxfId="23" priority="3" stopIfTrue="1">
      <formula>$H$21=FALSE</formula>
    </cfRule>
  </conditionalFormatting>
  <conditionalFormatting sqref="A40:E41">
    <cfRule type="expression" dxfId="22" priority="4" stopIfTrue="1">
      <formula>$H$21=FALSE</formula>
    </cfRule>
  </conditionalFormatting>
  <conditionalFormatting sqref="A74:E74">
    <cfRule type="expression" dxfId="21" priority="2" stopIfTrue="1">
      <formula>$H$21="No"</formula>
    </cfRule>
  </conditionalFormatting>
  <conditionalFormatting sqref="F40:IV41">
    <cfRule type="expression" dxfId="20" priority="1" stopIfTrue="1">
      <formula>$H$21=FALSE</formula>
    </cfRule>
  </conditionalFormatting>
  <pageMargins left="0.75" right="0.46" top="0.4" bottom="0.47" header="0.26" footer="0.28999999999999998"/>
  <pageSetup scale="87" fitToHeight="0" orientation="portrait" r:id="rId10"/>
  <headerFooter alignWithMargins="0">
    <oddFooter xml:space="preserve">&amp;R&amp;"Book Antiqua,Bold"&amp;8 Page &amp;P </oddFooter>
  </headerFooter>
  <rowBreaks count="1" manualBreakCount="1">
    <brk id="35" max="4" man="1"/>
  </rowBreaks>
  <drawing r:id="rId11"/>
  <legacyDrawing r:id="rId12"/>
  <mc:AlternateContent xmlns:mc="http://schemas.openxmlformats.org/markup-compatibility/2006">
    <mc:Choice Requires="x14">
      <controls>
        <mc:AlternateContent xmlns:mc="http://schemas.openxmlformats.org/markup-compatibility/2006">
          <mc:Choice Requires="x14">
            <control shapeId="74753" r:id="rId13" name="Check Box 1">
              <controlPr defaultSize="0" print="0" autoFill="0" autoLine="0" autoPict="0">
                <anchor moveWithCells="1">
                  <from>
                    <xdr:col>4</xdr:col>
                    <xdr:colOff>1066800</xdr:colOff>
                    <xdr:row>22</xdr:row>
                    <xdr:rowOff>1143000</xdr:rowOff>
                  </from>
                  <to>
                    <xdr:col>4</xdr:col>
                    <xdr:colOff>1371600</xdr:colOff>
                    <xdr:row>23</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45"/>
    <pageSetUpPr fitToPage="1"/>
  </sheetPr>
  <dimension ref="A1:Z51"/>
  <sheetViews>
    <sheetView showGridLines="0" view="pageBreakPreview" zoomScaleSheetLayoutView="100" workbookViewId="0">
      <selection activeCell="A36" sqref="A36"/>
    </sheetView>
  </sheetViews>
  <sheetFormatPr defaultRowHeight="16.5"/>
  <cols>
    <col min="1" max="1" width="12.140625" style="29" customWidth="1"/>
    <col min="2" max="2" width="20.5703125" style="29" customWidth="1"/>
    <col min="3" max="3" width="11.42578125" style="29" customWidth="1"/>
    <col min="4" max="4" width="19.42578125" style="29" customWidth="1"/>
    <col min="5" max="5" width="49.42578125" style="29" customWidth="1"/>
    <col min="6" max="7" width="9.140625" style="24"/>
    <col min="8" max="8" width="0" style="24" hidden="1" customWidth="1"/>
    <col min="9" max="16384" width="9.140625" style="25"/>
  </cols>
  <sheetData>
    <row r="1" spans="1:26" s="599" customFormat="1" ht="16.5" customHeight="1">
      <c r="A1" s="1186" t="str">
        <f>'Attach 3(JV)'!A1</f>
        <v>Specification No. :CC/NT/G-MISC/DOM/A06/26/00981</v>
      </c>
      <c r="B1" s="1186"/>
      <c r="C1" s="1186"/>
      <c r="D1" s="1186"/>
      <c r="E1" s="613" t="str">
        <f>"Attachment-6 " &amp; 'Attach 3(JV)'!AT1</f>
        <v xml:space="preserve">Attachment-6 </v>
      </c>
      <c r="F1" s="598"/>
      <c r="G1" s="598"/>
      <c r="H1" s="598"/>
      <c r="Z1" s="620"/>
    </row>
    <row r="2" spans="1:26" ht="3.75" customHeight="1">
      <c r="Z2" s="136"/>
    </row>
    <row r="3" spans="1:26" ht="63.75" customHeight="1">
      <c r="A3" s="859" t="str">
        <f>'Attach 3(JV)'!A3</f>
        <v>Procurement of Insulated Cross Arm for 400kV System under vendor development.</v>
      </c>
      <c r="B3" s="860"/>
      <c r="C3" s="860"/>
      <c r="D3" s="860"/>
      <c r="E3" s="860"/>
      <c r="F3" s="26"/>
      <c r="G3" s="27"/>
      <c r="H3" s="26"/>
    </row>
    <row r="4" spans="1:26" ht="6.75" customHeight="1">
      <c r="A4" s="28"/>
      <c r="H4" s="30"/>
      <c r="I4" s="11"/>
    </row>
    <row r="5" spans="1:26" ht="20.100000000000001" customHeight="1">
      <c r="A5" s="872" t="s">
        <v>44</v>
      </c>
      <c r="B5" s="872"/>
      <c r="C5" s="872"/>
      <c r="D5" s="872"/>
      <c r="E5" s="872"/>
      <c r="F5" s="31"/>
      <c r="H5" s="30"/>
      <c r="I5" s="11"/>
    </row>
    <row r="6" spans="1:26" ht="10.5" customHeight="1">
      <c r="A6" s="32"/>
      <c r="H6" s="30"/>
      <c r="I6" s="11"/>
    </row>
    <row r="7" spans="1:26" ht="20.100000000000001" customHeight="1">
      <c r="A7" s="33" t="str">
        <f>'Attach 3(JV)'!A7</f>
        <v>Bidder’s Name and Address :</v>
      </c>
      <c r="E7" s="15" t="str">
        <f>'Attach 3(JV)'!E7</f>
        <v>To:</v>
      </c>
      <c r="H7" s="30"/>
      <c r="I7" s="11"/>
    </row>
    <row r="8" spans="1:26" ht="36" customHeight="1">
      <c r="A8" s="878" t="str">
        <f>'Attach 3(JV)'!A8</f>
        <v/>
      </c>
      <c r="B8" s="878"/>
      <c r="C8" s="878"/>
      <c r="D8" s="878"/>
      <c r="E8" s="12" t="str">
        <f>'Attach 3(JV)'!E8</f>
        <v>Contract Services</v>
      </c>
      <c r="H8" s="30"/>
      <c r="I8" s="11"/>
    </row>
    <row r="9" spans="1:26" ht="20.100000000000001" customHeight="1">
      <c r="A9" s="13" t="s">
        <v>336</v>
      </c>
      <c r="B9" s="875">
        <f>'Attach 3(JV)'!B9</f>
        <v>0</v>
      </c>
      <c r="C9" s="875"/>
      <c r="D9" s="875"/>
      <c r="E9" s="12" t="str">
        <f>'Attach 3(JV)'!E9</f>
        <v>Power Grid Corporation of India Ltd.,</v>
      </c>
      <c r="H9" s="30"/>
      <c r="I9" s="11"/>
    </row>
    <row r="10" spans="1:26" ht="20.100000000000001" customHeight="1">
      <c r="A10" s="13" t="s">
        <v>338</v>
      </c>
      <c r="B10" s="875">
        <f>'Attach 3(JV)'!B10</f>
        <v>0</v>
      </c>
      <c r="C10" s="875"/>
      <c r="D10" s="875"/>
      <c r="E10" s="12" t="str">
        <f>'Attach 3(JV)'!E10</f>
        <v>"Saudamini", Plot No. 2, Sector 29</v>
      </c>
      <c r="H10" s="30"/>
      <c r="I10" s="11"/>
    </row>
    <row r="11" spans="1:26" ht="20.100000000000001" customHeight="1">
      <c r="B11" s="875" t="str">
        <f>'Attach 3(JV)'!B11</f>
        <v/>
      </c>
      <c r="C11" s="875"/>
      <c r="D11" s="875"/>
      <c r="E11" s="12" t="str">
        <f>'Attach 3(JV)'!E11</f>
        <v>Gurgaon (Haryana) - 122001</v>
      </c>
    </row>
    <row r="12" spans="1:26" ht="17.25" customHeight="1">
      <c r="A12" s="32"/>
      <c r="B12" s="875" t="str">
        <f>'Attach 3(JV)'!B12</f>
        <v/>
      </c>
      <c r="C12" s="875"/>
      <c r="D12" s="875"/>
      <c r="E12" s="12"/>
    </row>
    <row r="13" spans="1:26" ht="21" customHeight="1">
      <c r="A13" s="29" t="s">
        <v>331</v>
      </c>
      <c r="B13" s="99"/>
      <c r="C13" s="99"/>
      <c r="D13" s="99"/>
    </row>
    <row r="14" spans="1:26" ht="45" customHeight="1">
      <c r="A14" s="1190" t="s">
        <v>45</v>
      </c>
      <c r="B14" s="1190"/>
      <c r="C14" s="1190"/>
      <c r="D14" s="1190"/>
      <c r="E14" s="1190"/>
      <c r="F14" s="34"/>
      <c r="G14" s="34"/>
      <c r="H14" s="34"/>
    </row>
    <row r="15" spans="1:26" ht="12" customHeight="1">
      <c r="A15" s="32"/>
      <c r="B15" s="32"/>
      <c r="C15" s="32"/>
      <c r="D15" s="32"/>
      <c r="E15" s="32"/>
      <c r="F15" s="34"/>
      <c r="G15" s="34"/>
      <c r="H15" s="34"/>
    </row>
    <row r="16" spans="1:26" ht="42" customHeight="1">
      <c r="A16" s="46" t="s">
        <v>334</v>
      </c>
      <c r="B16" s="46" t="s">
        <v>46</v>
      </c>
      <c r="C16" s="1229" t="s">
        <v>47</v>
      </c>
      <c r="D16" s="1229"/>
      <c r="E16" s="46" t="s">
        <v>48</v>
      </c>
      <c r="F16" s="34"/>
      <c r="G16" s="34"/>
      <c r="H16" s="34"/>
    </row>
    <row r="17" spans="1:8" ht="21" customHeight="1">
      <c r="A17" s="252"/>
      <c r="B17" s="252"/>
      <c r="C17" s="1227"/>
      <c r="D17" s="1228"/>
      <c r="E17" s="252"/>
      <c r="F17" s="34"/>
      <c r="G17" s="34"/>
      <c r="H17" s="34"/>
    </row>
    <row r="18" spans="1:8" ht="21" customHeight="1">
      <c r="A18" s="252"/>
      <c r="B18" s="252"/>
      <c r="C18" s="1227"/>
      <c r="D18" s="1228"/>
      <c r="E18" s="252"/>
      <c r="F18" s="34"/>
      <c r="G18" s="34"/>
      <c r="H18" s="34"/>
    </row>
    <row r="19" spans="1:8" ht="21" customHeight="1">
      <c r="A19" s="252"/>
      <c r="B19" s="252"/>
      <c r="C19" s="1230"/>
      <c r="D19" s="1230"/>
      <c r="E19" s="252"/>
      <c r="F19" s="34"/>
      <c r="G19" s="34"/>
      <c r="H19" s="34"/>
    </row>
    <row r="20" spans="1:8" ht="21" customHeight="1">
      <c r="A20" s="252"/>
      <c r="B20" s="252"/>
      <c r="C20" s="1230"/>
      <c r="D20" s="1230"/>
      <c r="E20" s="252"/>
      <c r="F20" s="187"/>
      <c r="G20" s="187"/>
      <c r="H20" s="185" t="b">
        <v>0</v>
      </c>
    </row>
    <row r="21" spans="1:8" ht="21" customHeight="1">
      <c r="A21" s="252"/>
      <c r="B21" s="252"/>
      <c r="C21" s="1230"/>
      <c r="D21" s="1230"/>
      <c r="E21" s="252"/>
      <c r="F21" s="187"/>
      <c r="G21" s="187"/>
      <c r="H21" s="184"/>
    </row>
    <row r="22" spans="1:8" ht="16.5" customHeight="1">
      <c r="D22" s="32"/>
      <c r="E22" s="32"/>
      <c r="F22" s="34"/>
      <c r="G22" s="34"/>
      <c r="H22" s="34"/>
    </row>
    <row r="23" spans="1:8" s="24" customFormat="1" ht="51.75" customHeight="1">
      <c r="A23" s="1187" t="s">
        <v>49</v>
      </c>
      <c r="B23" s="1187"/>
      <c r="C23" s="1187"/>
      <c r="D23" s="1187"/>
      <c r="E23" s="1187"/>
      <c r="F23" s="34"/>
      <c r="G23" s="34"/>
      <c r="H23" s="34"/>
    </row>
    <row r="24" spans="1:8" s="24" customFormat="1" ht="96.75" customHeight="1">
      <c r="A24" s="1187" t="s">
        <v>50</v>
      </c>
      <c r="B24" s="1187"/>
      <c r="C24" s="1187"/>
      <c r="D24" s="1187"/>
      <c r="E24" s="1187"/>
      <c r="F24" s="34"/>
      <c r="G24" s="34"/>
      <c r="H24" s="34"/>
    </row>
    <row r="25" spans="1:8" s="24" customFormat="1" ht="24" customHeight="1">
      <c r="A25" s="177"/>
      <c r="B25" s="177"/>
      <c r="C25" s="177"/>
      <c r="D25" s="37"/>
      <c r="E25" s="177"/>
      <c r="F25" s="34"/>
      <c r="G25" s="34"/>
      <c r="H25" s="34"/>
    </row>
    <row r="26" spans="1:8" ht="24" customHeight="1">
      <c r="A26" s="36" t="s">
        <v>6</v>
      </c>
      <c r="B26" s="69">
        <f>'Attach 3(JV)'!B24</f>
        <v>0</v>
      </c>
      <c r="C26" s="40"/>
      <c r="D26" s="37" t="s">
        <v>4</v>
      </c>
      <c r="E26" s="241">
        <f>'Attach 3(JV)'!E24</f>
        <v>0</v>
      </c>
    </row>
    <row r="27" spans="1:8" ht="24" customHeight="1">
      <c r="A27" s="36" t="s">
        <v>7</v>
      </c>
      <c r="B27" s="241">
        <f>'Attach 3(JV)'!B25</f>
        <v>0</v>
      </c>
      <c r="C27" s="40"/>
      <c r="D27" s="37" t="s">
        <v>5</v>
      </c>
      <c r="E27" s="241">
        <f>'Attach 3(JV)'!E25</f>
        <v>0</v>
      </c>
    </row>
    <row r="28" spans="1:8" ht="24" customHeight="1">
      <c r="D28" s="37"/>
    </row>
    <row r="29" spans="1:8" ht="24" customHeight="1">
      <c r="D29" s="37"/>
    </row>
    <row r="30" spans="1:8" s="51" customFormat="1" ht="32.25" customHeight="1">
      <c r="A30" s="33" t="str">
        <f>A1</f>
        <v>Specification No. :CC/NT/G-MISC/DOM/A06/26/00981</v>
      </c>
      <c r="B30" s="33"/>
      <c r="C30" s="33"/>
      <c r="D30" s="33"/>
      <c r="E30" s="58" t="str">
        <f>"Annexure I to" &amp; E1</f>
        <v xml:space="preserve">Annexure I toAttachment-6 </v>
      </c>
      <c r="F30" s="50"/>
      <c r="G30" s="50"/>
      <c r="H30" s="50"/>
    </row>
    <row r="31" spans="1:8" ht="15.75" customHeight="1">
      <c r="A31" s="1232"/>
      <c r="B31" s="1232"/>
      <c r="C31" s="1232"/>
      <c r="D31" s="1232"/>
      <c r="E31" s="1232"/>
    </row>
    <row r="32" spans="1:8" ht="20.100000000000001" customHeight="1">
      <c r="A32" s="1231" t="str">
        <f>A5</f>
        <v>(Alternative, Deviations and Exceptions to the Provisions)</v>
      </c>
      <c r="B32" s="1231"/>
      <c r="C32" s="1231"/>
      <c r="D32" s="1231"/>
      <c r="E32" s="1231"/>
    </row>
    <row r="33" spans="1:5" ht="20.100000000000001" customHeight="1">
      <c r="A33" s="1231" t="s">
        <v>173</v>
      </c>
      <c r="B33" s="1231"/>
      <c r="C33" s="1231"/>
      <c r="D33" s="1231"/>
      <c r="E33" s="1231"/>
    </row>
    <row r="34" spans="1:5" ht="20.100000000000001" customHeight="1"/>
    <row r="35" spans="1:5" ht="42" customHeight="1">
      <c r="A35" s="46" t="s">
        <v>334</v>
      </c>
      <c r="B35" s="46" t="s">
        <v>46</v>
      </c>
      <c r="C35" s="1229" t="s">
        <v>47</v>
      </c>
      <c r="D35" s="1229"/>
      <c r="E35" s="46" t="s">
        <v>48</v>
      </c>
    </row>
    <row r="36" spans="1:5" ht="39.950000000000003" customHeight="1">
      <c r="A36" s="252"/>
      <c r="B36" s="252"/>
      <c r="C36" s="1227"/>
      <c r="D36" s="1228"/>
      <c r="E36" s="252"/>
    </row>
    <row r="37" spans="1:5" ht="39.950000000000003" customHeight="1">
      <c r="A37" s="252"/>
      <c r="B37" s="252"/>
      <c r="C37" s="1227"/>
      <c r="D37" s="1228"/>
      <c r="E37" s="252"/>
    </row>
    <row r="38" spans="1:5" ht="39.950000000000003" customHeight="1">
      <c r="A38" s="252"/>
      <c r="B38" s="252"/>
      <c r="C38" s="1227"/>
      <c r="D38" s="1228"/>
      <c r="E38" s="252"/>
    </row>
    <row r="39" spans="1:5" ht="39.950000000000003" customHeight="1">
      <c r="A39" s="252"/>
      <c r="B39" s="252"/>
      <c r="C39" s="1227"/>
      <c r="D39" s="1228"/>
      <c r="E39" s="252"/>
    </row>
    <row r="40" spans="1:5" ht="39.950000000000003" customHeight="1">
      <c r="A40" s="252"/>
      <c r="B40" s="252"/>
      <c r="C40" s="1227"/>
      <c r="D40" s="1228"/>
      <c r="E40" s="252"/>
    </row>
    <row r="41" spans="1:5" ht="39.950000000000003" customHeight="1">
      <c r="A41" s="252"/>
      <c r="B41" s="252"/>
      <c r="C41" s="1227"/>
      <c r="D41" s="1228"/>
      <c r="E41" s="252"/>
    </row>
    <row r="42" spans="1:5" ht="39.950000000000003" customHeight="1">
      <c r="A42" s="252"/>
      <c r="B42" s="252"/>
      <c r="C42" s="1227"/>
      <c r="D42" s="1228"/>
      <c r="E42" s="252"/>
    </row>
    <row r="43" spans="1:5" ht="39.950000000000003" customHeight="1">
      <c r="A43" s="252"/>
      <c r="B43" s="252"/>
      <c r="C43" s="1227"/>
      <c r="D43" s="1228"/>
      <c r="E43" s="252"/>
    </row>
    <row r="44" spans="1:5" ht="39.950000000000003" customHeight="1">
      <c r="A44" s="252"/>
      <c r="B44" s="252"/>
      <c r="C44" s="1227"/>
      <c r="D44" s="1228"/>
      <c r="E44" s="252"/>
    </row>
    <row r="45" spans="1:5" ht="39.950000000000003" customHeight="1">
      <c r="A45" s="252"/>
      <c r="B45" s="252"/>
      <c r="C45" s="1227"/>
      <c r="D45" s="1228"/>
      <c r="E45" s="252"/>
    </row>
    <row r="46" spans="1:5" ht="20.100000000000001" customHeight="1"/>
    <row r="47" spans="1:5" ht="25.5" customHeight="1"/>
    <row r="48" spans="1:5" ht="25.5" customHeight="1">
      <c r="A48" s="25"/>
      <c r="B48" s="25"/>
      <c r="C48" s="25"/>
      <c r="D48" s="37"/>
      <c r="E48" s="25"/>
    </row>
    <row r="49" spans="1:5" ht="25.5" customHeight="1">
      <c r="A49" s="36" t="s">
        <v>6</v>
      </c>
      <c r="B49" s="69">
        <f>B26</f>
        <v>0</v>
      </c>
      <c r="C49" s="40"/>
      <c r="D49" s="37" t="s">
        <v>4</v>
      </c>
      <c r="E49" s="241">
        <f>E26</f>
        <v>0</v>
      </c>
    </row>
    <row r="50" spans="1:5" ht="25.5" customHeight="1">
      <c r="A50" s="36" t="s">
        <v>7</v>
      </c>
      <c r="B50" s="246">
        <f>B27</f>
        <v>0</v>
      </c>
      <c r="C50" s="40"/>
      <c r="D50" s="37" t="s">
        <v>5</v>
      </c>
      <c r="E50" s="241">
        <f>E27</f>
        <v>0</v>
      </c>
    </row>
    <row r="51" spans="1:5" ht="25.5" customHeight="1">
      <c r="D51" s="37"/>
    </row>
  </sheetData>
  <sheetProtection password="EDA3" sheet="1" objects="1" scenarios="1" formatColumns="0" formatRows="0" selectLockedCells="1"/>
  <customSheetViews>
    <customSheetView guid="{5476C51C-4037-4B28-A818-10D7CDF0C66A}" showPageBreaks="1" showGridLines="0" fitToPage="1" printArea="1" hiddenColumns="1" view="pageBreakPreview" topLeftCell="A7">
      <selection activeCell="A36" sqref="A36"/>
      <pageMargins left="0.75" right="0.63" top="0.57999999999999996" bottom="0.4" header="0.34" footer="0.2"/>
      <pageSetup scale="89" fitToHeight="0" orientation="portrait" r:id="rId1"/>
      <headerFooter alignWithMargins="0">
        <oddFooter>&amp;R&amp;"Book Antiqua,Bold"&amp;8 Page &amp;P of &amp;N</oddFooter>
      </headerFooter>
    </customSheetView>
    <customSheetView guid="{45814E31-7EF7-46D4-AAA9-9580F481731A}" scale="85" showPageBreaks="1" showGridLines="0" fitToPage="1" printArea="1" hiddenColumns="1" view="pageBreakPreview">
      <selection activeCell="A36" sqref="A36"/>
      <pageMargins left="0.75" right="0.63" top="0.57999999999999996" bottom="0.4" header="0.34" footer="0.2"/>
      <pageSetup scale="89" fitToHeight="0" orientation="portrait" r:id="rId2"/>
      <headerFooter alignWithMargins="0">
        <oddFooter>&amp;R&amp;"Book Antiqua,Bold"&amp;8 Page &amp;P of &amp;N</oddFooter>
      </headerFooter>
    </customSheetView>
    <customSheetView guid="{ABDD40A7-66B9-43CC-B63B-09D98A5A40BE}" scale="85" showPageBreaks="1" showGridLines="0" fitToPage="1" printArea="1" hiddenColumns="1" view="pageBreakPreview">
      <selection activeCell="A36" sqref="A36"/>
      <pageMargins left="0.75" right="0.63" top="0.57999999999999996" bottom="0.4" header="0.34" footer="0.2"/>
      <pageSetup scale="89" fitToHeight="0" orientation="portrait" r:id="rId3"/>
      <headerFooter alignWithMargins="0">
        <oddFooter>&amp;R&amp;"Book Antiqua,Bold"&amp;8 Page &amp;P of &amp;N</oddFooter>
      </headerFooter>
    </customSheetView>
    <customSheetView guid="{A8583C01-5E6A-4469-ADCA-440E12AA8084}" scale="85" showPageBreaks="1" showGridLines="0" fitToPage="1" printArea="1" hiddenColumns="1" view="pageBreakPreview">
      <selection activeCell="A36" sqref="A36"/>
      <pageMargins left="0.75" right="0.63" top="0.57999999999999996" bottom="0.4" header="0.34" footer="0.2"/>
      <pageSetup scale="89" fitToHeight="0" orientation="portrait" r:id="rId4"/>
      <headerFooter alignWithMargins="0">
        <oddFooter>&amp;R&amp;"Book Antiqua,Bold"&amp;8 Page &amp;P of &amp;N</oddFooter>
      </headerFooter>
    </customSheetView>
    <customSheetView guid="{05855B4F-D61E-4C97-B759-B2F96767F6F8}" scale="145" showPageBreaks="1" showGridLines="0" fitToPage="1" printArea="1" hiddenColumns="1" view="pageBreakPreview">
      <selection activeCell="A17" sqref="A17"/>
      <pageMargins left="0.75" right="0.63" top="0.57999999999999996" bottom="0.4" header="0.34" footer="0.2"/>
      <pageSetup scale="89" fitToHeight="0" orientation="portrait" r:id="rId5"/>
      <headerFooter alignWithMargins="0">
        <oddFooter>&amp;R&amp;"Book Antiqua,Bold"&amp;8 Page &amp;P of &amp;N</oddFooter>
      </headerFooter>
    </customSheetView>
    <customSheetView guid="{82E8A0F5-0020-4355-95CF-28601763A783}" showPageBreaks="1" showGridLines="0" printArea="1" hiddenColumns="1" view="pageBreakPreview" topLeftCell="A4">
      <selection activeCell="A17" sqref="A17"/>
      <pageMargins left="0.75" right="0.63" top="0.57999999999999996" bottom="0.4" header="0.34" footer="0.2"/>
      <pageSetup scale="96" orientation="portrait" r:id="rId6"/>
      <headerFooter alignWithMargins="0">
        <oddFooter>&amp;R&amp;"Book Antiqua,Bold"&amp;8 Page &amp;P of &amp;N</oddFooter>
      </headerFooter>
    </customSheetView>
    <customSheetView guid="{340562B9-6CEE-4962-8D7D-CA1C6778F52C}" showPageBreaks="1" showGridLines="0" printArea="1" hiddenColumns="1" view="pageBreakPreview">
      <selection activeCell="A36" sqref="A36"/>
      <pageMargins left="0.75" right="0.63" top="0.57999999999999996" bottom="0.4" header="0.34" footer="0.2"/>
      <pageSetup scale="96" orientation="portrait" r:id="rId7"/>
      <headerFooter alignWithMargins="0">
        <oddFooter>&amp;R&amp;"Book Antiqua,Bold"&amp;8 Page &amp;P of &amp;N</oddFooter>
      </headerFooter>
    </customSheetView>
    <customSheetView guid="{38BECF6E-1A53-4F98-87B9-44F2C5F77E08}" showPageBreaks="1" showGridLines="0" printArea="1" hiddenColumns="1" view="pageBreakPreview" topLeftCell="A25">
      <selection activeCell="A36" sqref="A36"/>
      <pageMargins left="0.75" right="0.63" top="0.57999999999999996" bottom="0.4" header="0.34" footer="0.2"/>
      <pageSetup scale="96" orientation="portrait" r:id="rId8"/>
      <headerFooter alignWithMargins="0">
        <oddFooter>&amp;R&amp;"Book Antiqua,Bold"&amp;8 Page &amp;P of &amp;N</oddFooter>
      </headerFooter>
    </customSheetView>
    <customSheetView guid="{8E3ED18F-7B8F-4A1C-969D-A70DC3B696C3}" showPageBreaks="1" showGridLines="0" printArea="1" hiddenColumns="1" view="pageBreakPreview" topLeftCell="A13">
      <selection activeCell="B17" sqref="B17"/>
      <pageMargins left="0.75" right="0.63" top="0.57999999999999996" bottom="0.4" header="0.34" footer="0.2"/>
      <pageSetup scale="96" orientation="portrait" r:id="rId9"/>
      <headerFooter alignWithMargins="0">
        <oddFooter>&amp;R&amp;"Book Antiqua,Bold"&amp;8 Page &amp;P of &amp;N</oddFooter>
      </headerFooter>
    </customSheetView>
    <customSheetView guid="{477F7E43-D393-45BA-B99B-D838E4629B5D}" showPageBreaks="1" showGridLines="0" printArea="1" hiddenColumns="1" view="pageBreakPreview" topLeftCell="A13">
      <selection activeCell="B17" sqref="B17"/>
      <pageMargins left="0.75" right="0.63" top="0.57999999999999996" bottom="0.4" header="0.34" footer="0.2"/>
      <pageSetup scale="96" orientation="portrait" r:id="rId10"/>
      <headerFooter alignWithMargins="0">
        <oddFooter>&amp;R&amp;"Book Antiqua,Bold"&amp;8 Page &amp;P of &amp;N</oddFooter>
      </headerFooter>
    </customSheetView>
    <customSheetView guid="{240327DD-375F-45D4-BA52-89AFD79FE6A1}" showPageBreaks="1" showGridLines="0" printArea="1" hiddenColumns="1" view="pageBreakPreview" topLeftCell="A13">
      <selection activeCell="A17" sqref="A17"/>
      <pageMargins left="0.75" right="0.63" top="0.57999999999999996" bottom="0.4" header="0.34" footer="0.2"/>
      <pageSetup scale="96" orientation="portrait" r:id="rId11"/>
      <headerFooter alignWithMargins="0">
        <oddFooter>&amp;R&amp;"Book Antiqua,Bold"&amp;8 Page &amp;P of &amp;N</oddFooter>
      </headerFooter>
    </customSheetView>
    <customSheetView guid="{DC28ED1E-3E35-4094-9C2B-5C0A1C1D459C}" showGridLines="0" hiddenColumns="1">
      <selection activeCell="E36" sqref="E36"/>
      <pageMargins left="0.75" right="0.63" top="0.57999999999999996" bottom="0.4" header="0.34" footer="0.2"/>
      <pageSetup orientation="portrait" r:id="rId12"/>
      <headerFooter alignWithMargins="0">
        <oddFooter>&amp;R&amp;"Book Antiqua,Bold"&amp;8 Page &amp;P of &amp;N</oddFooter>
      </headerFooter>
    </customSheetView>
    <customSheetView guid="{7A9EA6D6-4DDF-43D9-92E6-C6AFAD14E266}" showGridLines="0" hiddenColumns="1">
      <selection activeCell="E21" sqref="E21"/>
      <pageMargins left="0.75" right="0.63" top="0.57999999999999996" bottom="0.4" header="0.34" footer="0.2"/>
      <pageSetup orientation="portrait" r:id="rId13"/>
      <headerFooter alignWithMargins="0">
        <oddFooter>&amp;R&amp;"Book Antiqua,Bold"&amp;8 Page &amp;P of &amp;N</oddFooter>
      </headerFooter>
    </customSheetView>
    <customSheetView guid="{43BCBF1E-CDCF-4541-8D79-87EDCECBC1FD}" showGridLines="0" hiddenColumns="1">
      <selection activeCell="A17" sqref="A17"/>
      <pageMargins left="0.75" right="0.63" top="0.57999999999999996" bottom="0.4" header="0.34" footer="0.2"/>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selection activeCell="H20" sqref="H20:H21"/>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A17" sqref="A17"/>
      <pageMargins left="0.75" right="0.75" top="0.41" bottom="0.37" header="0.23" footer="0.16"/>
      <pageSetup orientation="portrait" r:id="rId16"/>
      <headerFooter alignWithMargins="0">
        <oddFooter>&amp;L&amp;8Tower Package-P238-TW04, TL associated with Phase-I Generation Project in Orissa (Part-C)&amp;R&amp;"Book Antiqua,Bold"&amp;8Attachment-6 TW04  / Page &amp;P</oddFooter>
      </headerFooter>
    </customSheetView>
    <customSheetView guid="{8E7B022F-1113-4BA2-B2BA-8EDBE02A2557}" showPageBreaks="1" showGridLines="0" printArea="1" showRuler="0">
      <selection activeCell="B17" sqref="B17"/>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hiddenColumns="1">
      <selection activeCell="E17" sqref="E17"/>
      <pageMargins left="0.75" right="0.63" top="0.57999999999999996" bottom="0.4" header="0.34" footer="0.2"/>
      <pageSetup orientation="portrait" r:id="rId18"/>
      <headerFooter alignWithMargins="0">
        <oddFooter>&amp;R&amp;"Book Antiqua,Bold"&amp;8 Page &amp;P of &amp;N</oddFooter>
      </headerFooter>
    </customSheetView>
    <customSheetView guid="{494F6778-23FE-4AAC-B37D-6C7543FC13B9}" showGridLines="0" hiddenColumns="1" topLeftCell="A22">
      <selection activeCell="E21" sqref="E21"/>
      <pageMargins left="0.75" right="0.63" top="0.57999999999999996" bottom="0.4" header="0.34" footer="0.2"/>
      <pageSetup orientation="portrait" r:id="rId19"/>
      <headerFooter alignWithMargins="0">
        <oddFooter>&amp;R&amp;"Book Antiqua,Bold"&amp;8 Page &amp;P of &amp;N</oddFooter>
      </headerFooter>
    </customSheetView>
    <customSheetView guid="{F9FE2C60-2849-4C32-B532-2B1A89FFA9CD}" showGridLines="0" hiddenColumns="1" topLeftCell="A11">
      <selection activeCell="A17" sqref="A17"/>
      <pageMargins left="0.75" right="0.63" top="0.57999999999999996" bottom="0.4" header="0.34" footer="0.2"/>
      <pageSetup orientation="portrait" r:id="rId20"/>
      <headerFooter alignWithMargins="0">
        <oddFooter>&amp;R&amp;"Book Antiqua,Bold"&amp;8 Page &amp;P of &amp;N</oddFooter>
      </headerFooter>
    </customSheetView>
    <customSheetView guid="{FE4EC9C4-31B9-4D40-8323-5B16C3BC840F}" showPageBreaks="1" showGridLines="0" printArea="1" hiddenColumns="1" view="pageBreakPreview">
      <selection activeCell="A17" sqref="A17"/>
      <pageMargins left="0.75" right="0.63" top="0.57999999999999996" bottom="0.4" header="0.34" footer="0.2"/>
      <pageSetup scale="96" orientation="portrait" r:id="rId21"/>
      <headerFooter alignWithMargins="0">
        <oddFooter>&amp;R&amp;"Book Antiqua,Bold"&amp;8 Page &amp;P of &amp;N</oddFooter>
      </headerFooter>
    </customSheetView>
    <customSheetView guid="{C5EDD9E3-0801-4479-8600-A80B0FCFDF0B}" showPageBreaks="1" showGridLines="0" printArea="1" hiddenColumns="1" view="pageBreakPreview" topLeftCell="A13">
      <selection activeCell="B17" sqref="B17"/>
      <pageMargins left="0.75" right="0.63" top="0.57999999999999996" bottom="0.4" header="0.34" footer="0.2"/>
      <pageSetup scale="96" orientation="portrait" r:id="rId22"/>
      <headerFooter alignWithMargins="0">
        <oddFooter>&amp;R&amp;"Book Antiqua,Bold"&amp;8 Page &amp;P of &amp;N</oddFooter>
      </headerFooter>
    </customSheetView>
    <customSheetView guid="{15A19D23-A9FD-4FC1-B7B0-F2D16BDFC729}" showPageBreaks="1" showGridLines="0" printArea="1" hiddenColumns="1" view="pageBreakPreview" topLeftCell="A13">
      <selection activeCell="B17" sqref="B17"/>
      <pageMargins left="0.75" right="0.63" top="0.57999999999999996" bottom="0.4" header="0.34" footer="0.2"/>
      <pageSetup scale="96" orientation="portrait" r:id="rId23"/>
      <headerFooter alignWithMargins="0">
        <oddFooter>&amp;R&amp;"Book Antiqua,Bold"&amp;8 Page &amp;P of &amp;N</oddFooter>
      </headerFooter>
    </customSheetView>
    <customSheetView guid="{97C0FC0E-800C-45C9-895E-E91A3F1ADBA4}" showPageBreaks="1" showGridLines="0" printArea="1" hiddenColumns="1" view="pageBreakPreview">
      <selection activeCell="A36" sqref="A36"/>
      <pageMargins left="0.75" right="0.63" top="0.57999999999999996" bottom="0.4" header="0.34" footer="0.2"/>
      <pageSetup scale="96" orientation="portrait" r:id="rId24"/>
      <headerFooter alignWithMargins="0">
        <oddFooter>&amp;R&amp;"Book Antiqua,Bold"&amp;8 Page &amp;P of &amp;N</oddFooter>
      </headerFooter>
    </customSheetView>
    <customSheetView guid="{CB7992C9-ABA5-4C7D-8C49-1E1D8E8875C7}" showPageBreaks="1" showGridLines="0" printArea="1" hiddenColumns="1" view="pageBreakPreview">
      <selection activeCell="A36" sqref="A36"/>
      <pageMargins left="0.75" right="0.63" top="0.57999999999999996" bottom="0.4" header="0.34" footer="0.2"/>
      <pageSetup scale="96" orientation="portrait" r:id="rId25"/>
      <headerFooter alignWithMargins="0">
        <oddFooter>&amp;R&amp;"Book Antiqua,Bold"&amp;8 Page &amp;P of &amp;N</oddFooter>
      </headerFooter>
    </customSheetView>
    <customSheetView guid="{E51D3662-FFCE-4FD6-A590-7DDC9E38C41F}" showPageBreaks="1" showGridLines="0" printArea="1" hiddenColumns="1" view="pageBreakPreview">
      <selection activeCell="A17" sqref="A17"/>
      <pageMargins left="0.75" right="0.63" top="0.57999999999999996" bottom="0.4" header="0.34" footer="0.2"/>
      <pageSetup scale="96" orientation="portrait" r:id="rId26"/>
      <headerFooter alignWithMargins="0">
        <oddFooter>&amp;R&amp;"Book Antiqua,Bold"&amp;8 Page &amp;P of &amp;N</oddFooter>
      </headerFooter>
    </customSheetView>
    <customSheetView guid="{2CF6F19D-227C-4840-A9E1-6C944B0145DB}" scale="85" showPageBreaks="1" showGridLines="0" fitToPage="1" printArea="1" hiddenColumns="1" view="pageBreakPreview" topLeftCell="A4">
      <selection activeCell="A36" sqref="A36"/>
      <pageMargins left="0.75" right="0.63" top="0.57999999999999996" bottom="0.4" header="0.34" footer="0.2"/>
      <pageSetup scale="89" fitToHeight="0" orientation="portrait" r:id="rId27"/>
      <headerFooter alignWithMargins="0">
        <oddFooter>&amp;R&amp;"Book Antiqua,Bold"&amp;8 Page &amp;P of &amp;N</oddFooter>
      </headerFooter>
    </customSheetView>
    <customSheetView guid="{91F0A354-BED8-4256-9A56-8B391088A09C}" scale="85" showPageBreaks="1" showGridLines="0" fitToPage="1" printArea="1" hiddenColumns="1" view="pageBreakPreview">
      <selection activeCell="A36" sqref="A36"/>
      <pageMargins left="0.75" right="0.63" top="0.57999999999999996" bottom="0.4" header="0.34" footer="0.2"/>
      <pageSetup scale="89" fitToHeight="0" orientation="portrait" r:id="rId28"/>
      <headerFooter alignWithMargins="0">
        <oddFooter>&amp;R&amp;"Book Antiqua,Bold"&amp;8 Page &amp;P of &amp;N</oddFooter>
      </headerFooter>
    </customSheetView>
    <customSheetView guid="{3836A67F-51F8-4B52-B51D-937DC398CD1F}" scale="85" showPageBreaks="1" showGridLines="0" fitToPage="1" printArea="1" hiddenColumns="1" view="pageBreakPreview">
      <selection activeCell="A36" sqref="A36"/>
      <pageMargins left="0.75" right="0.63" top="0.57999999999999996" bottom="0.4" header="0.34" footer="0.2"/>
      <pageSetup scale="89" fitToHeight="0" orientation="portrait" r:id="rId29"/>
      <headerFooter alignWithMargins="0">
        <oddFooter>&amp;R&amp;"Book Antiqua,Bold"&amp;8 Page &amp;P of &amp;N</oddFooter>
      </headerFooter>
    </customSheetView>
    <customSheetView guid="{7060B914-93C4-4D75-AFF4-2E6EDEC8C9B0}" showPageBreaks="1" showGridLines="0" fitToPage="1" printArea="1" hiddenColumns="1" view="pageBreakPreview" topLeftCell="A7">
      <selection activeCell="A36" sqref="A36"/>
      <pageMargins left="0.75" right="0.63" top="0.57999999999999996" bottom="0.4" header="0.34" footer="0.2"/>
      <pageSetup scale="89" fitToHeight="0" orientation="portrait" r:id="rId30"/>
      <headerFooter alignWithMargins="0">
        <oddFooter>&amp;R&amp;"Book Antiqua,Bold"&amp;8 Page &amp;P of &amp;N</oddFooter>
      </headerFooter>
    </customSheetView>
  </customSheetViews>
  <mergeCells count="31">
    <mergeCell ref="C21:D21"/>
    <mergeCell ref="A3:E3"/>
    <mergeCell ref="B11:D11"/>
    <mergeCell ref="B9:D9"/>
    <mergeCell ref="B12:D12"/>
    <mergeCell ref="A14:E14"/>
    <mergeCell ref="C17:D17"/>
    <mergeCell ref="A24:E24"/>
    <mergeCell ref="C43:D43"/>
    <mergeCell ref="C40:D40"/>
    <mergeCell ref="C38:D38"/>
    <mergeCell ref="A23:E23"/>
    <mergeCell ref="A33:E33"/>
    <mergeCell ref="C39:D39"/>
    <mergeCell ref="A31:E31"/>
    <mergeCell ref="A32:E32"/>
    <mergeCell ref="A1:D1"/>
    <mergeCell ref="C20:D20"/>
    <mergeCell ref="C18:D18"/>
    <mergeCell ref="C19:D19"/>
    <mergeCell ref="C16:D16"/>
    <mergeCell ref="A8:D8"/>
    <mergeCell ref="A5:E5"/>
    <mergeCell ref="B10:D10"/>
    <mergeCell ref="C45:D45"/>
    <mergeCell ref="C41:D41"/>
    <mergeCell ref="C42:D42"/>
    <mergeCell ref="C35:D35"/>
    <mergeCell ref="C36:D36"/>
    <mergeCell ref="C37:D37"/>
    <mergeCell ref="C44:D44"/>
  </mergeCells>
  <phoneticPr fontId="7" type="noConversion"/>
  <conditionalFormatting sqref="A30:E30">
    <cfRule type="expression" dxfId="19" priority="1" stopIfTrue="1">
      <formula>$H$20=FALSE</formula>
    </cfRule>
  </conditionalFormatting>
  <conditionalFormatting sqref="A31:E51">
    <cfRule type="expression" dxfId="18" priority="3" stopIfTrue="1">
      <formula>$H$20=FALSE</formula>
    </cfRule>
  </conditionalFormatting>
  <conditionalFormatting sqref="A52:E52">
    <cfRule type="expression" dxfId="17" priority="2" stopIfTrue="1">
      <formula>$H$20="No"</formula>
    </cfRule>
  </conditionalFormatting>
  <pageMargins left="0.75" right="0.63" top="0.57999999999999996" bottom="0.4" header="0.34" footer="0.2"/>
  <pageSetup scale="89" fitToHeight="0" orientation="portrait" r:id="rId31"/>
  <headerFooter alignWithMargins="0">
    <oddFooter>&amp;R&amp;"Book Antiqua,Bold"&amp;8 Page &amp;P of &amp;N</oddFooter>
  </headerFooter>
  <drawing r:id="rId32"/>
  <legacyDrawing r:id="rId33"/>
  <mc:AlternateContent xmlns:mc="http://schemas.openxmlformats.org/markup-compatibility/2006">
    <mc:Choice Requires="x14">
      <controls>
        <mc:AlternateContent xmlns:mc="http://schemas.openxmlformats.org/markup-compatibility/2006">
          <mc:Choice Requires="x14">
            <control shapeId="10254" r:id="rId34" name="Check Box 14">
              <controlPr defaultSize="0" print="0" autoFill="0" autoLine="0" autoPict="0">
                <anchor moveWithCells="1">
                  <from>
                    <xdr:col>4</xdr:col>
                    <xdr:colOff>2209800</xdr:colOff>
                    <xdr:row>21</xdr:row>
                    <xdr:rowOff>0</xdr:rowOff>
                  </from>
                  <to>
                    <xdr:col>4</xdr:col>
                    <xdr:colOff>2514600</xdr:colOff>
                    <xdr:row>22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indexed="12"/>
    <pageSetUpPr fitToPage="1"/>
  </sheetPr>
  <dimension ref="A1:I38"/>
  <sheetViews>
    <sheetView showGridLines="0" view="pageBreakPreview" zoomScaleSheetLayoutView="100"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17.7109375" style="29" customWidth="1"/>
    <col min="5" max="5" width="49.42578125" style="29" customWidth="1"/>
    <col min="6" max="8" width="9.140625" style="24"/>
    <col min="9" max="16384" width="9.140625" style="25"/>
  </cols>
  <sheetData>
    <row r="1" spans="1:9" s="599" customFormat="1" ht="15.75" customHeight="1">
      <c r="A1" s="1186" t="str">
        <f>'Attach 3(JV)'!A1</f>
        <v>Specification No. :CC/NT/G-MISC/DOM/A06/26/00981</v>
      </c>
      <c r="B1" s="1186"/>
      <c r="C1" s="1186"/>
      <c r="D1" s="1186"/>
      <c r="E1" s="597" t="str">
        <f>"Attachment-7 " &amp; 'Attach 3(JV)'!AT1</f>
        <v xml:space="preserve">Attachment-7 </v>
      </c>
      <c r="F1" s="598"/>
      <c r="G1" s="598"/>
      <c r="H1" s="598"/>
    </row>
    <row r="2" spans="1:9">
      <c r="E2" s="225"/>
    </row>
    <row r="3" spans="1:9" ht="54.75" customHeight="1">
      <c r="A3" s="859" t="str">
        <f>'Attach 3(JV)'!A3</f>
        <v>Procurement of Insulated Cross Arm for 400kV System under vendor development.</v>
      </c>
      <c r="B3" s="860"/>
      <c r="C3" s="860"/>
      <c r="D3" s="860"/>
      <c r="E3" s="860"/>
      <c r="F3" s="26"/>
      <c r="G3" s="27"/>
      <c r="H3" s="26"/>
    </row>
    <row r="4" spans="1:9" ht="20.100000000000001" customHeight="1">
      <c r="A4" s="28"/>
      <c r="H4" s="30"/>
      <c r="I4" s="11"/>
    </row>
    <row r="5" spans="1:9" ht="20.100000000000001" customHeight="1">
      <c r="A5" s="872" t="s">
        <v>176</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8" t="str">
        <f>'Attach 3(JV)'!E8</f>
        <v>Contract Services</v>
      </c>
      <c r="H8" s="30"/>
      <c r="I8" s="11"/>
    </row>
    <row r="9" spans="1:9" ht="20.100000000000001" customHeight="1">
      <c r="A9" s="13" t="s">
        <v>336</v>
      </c>
      <c r="B9" s="875">
        <f>'Attach 3(JV)'!B9</f>
        <v>0</v>
      </c>
      <c r="C9" s="875"/>
      <c r="D9" s="875"/>
      <c r="E9" s="128" t="str">
        <f>'Attach 3(JV)'!E9</f>
        <v>Power Grid Corporation of India Ltd.,</v>
      </c>
      <c r="H9" s="30"/>
      <c r="I9" s="11"/>
    </row>
    <row r="10" spans="1:9" ht="20.100000000000001" customHeight="1">
      <c r="A10" s="13" t="s">
        <v>338</v>
      </c>
      <c r="B10" s="875">
        <f>'Attach 3(JV)'!B10</f>
        <v>0</v>
      </c>
      <c r="C10" s="875"/>
      <c r="D10" s="875"/>
      <c r="E10" s="128" t="str">
        <f>'Attach 3(JV)'!E10</f>
        <v>"Saudamini", Plot No. 2, Sector 29</v>
      </c>
      <c r="H10" s="30"/>
      <c r="I10" s="11"/>
    </row>
    <row r="11" spans="1:9" ht="20.100000000000001" customHeight="1">
      <c r="B11" s="875" t="str">
        <f>'Attach 3(JV)'!B11</f>
        <v/>
      </c>
      <c r="C11" s="875"/>
      <c r="D11" s="875"/>
      <c r="E11" s="128" t="str">
        <f>'Attach 3(JV)'!E11</f>
        <v>Gurgaon (Haryana) - 122001</v>
      </c>
    </row>
    <row r="12" spans="1:9" ht="20.100000000000001" customHeight="1">
      <c r="A12" s="32"/>
      <c r="B12" s="875" t="str">
        <f>'Attach 3(JV)'!B12</f>
        <v/>
      </c>
      <c r="C12" s="875"/>
      <c r="D12" s="875"/>
      <c r="E12" s="15"/>
    </row>
    <row r="13" spans="1:9" ht="20.100000000000001" customHeight="1"/>
    <row r="14" spans="1:9" ht="20.100000000000001" customHeight="1">
      <c r="A14" s="32"/>
    </row>
    <row r="15" spans="1:9" ht="27.75" customHeight="1">
      <c r="A15" s="1231" t="s">
        <v>177</v>
      </c>
      <c r="B15" s="1231"/>
      <c r="C15" s="1231"/>
      <c r="D15" s="1231"/>
      <c r="E15" s="1231"/>
      <c r="F15" s="34"/>
      <c r="G15" s="34"/>
      <c r="H15" s="34"/>
    </row>
    <row r="16" spans="1:9" ht="20.100000000000001" customHeight="1">
      <c r="A16" s="32"/>
    </row>
    <row r="17" spans="1:5" ht="20.100000000000001" customHeight="1">
      <c r="A17" s="35"/>
    </row>
    <row r="18" spans="1:5" ht="20.100000000000001" customHeight="1"/>
    <row r="19" spans="1:5" ht="20.100000000000001" customHeight="1">
      <c r="A19" s="35"/>
    </row>
    <row r="20" spans="1:5" ht="20.100000000000001" customHeight="1">
      <c r="A20" s="35"/>
    </row>
    <row r="21" spans="1:5" ht="20.100000000000001" customHeight="1">
      <c r="D21" s="37"/>
    </row>
    <row r="22" spans="1:5" ht="33" customHeight="1">
      <c r="A22" s="36" t="s">
        <v>6</v>
      </c>
      <c r="B22" s="69">
        <f>'Attach 3(JV)'!B24</f>
        <v>0</v>
      </c>
      <c r="C22" s="33"/>
      <c r="D22" s="37" t="s">
        <v>4</v>
      </c>
      <c r="E22" s="241">
        <f>'Attach 3(JV)'!E24</f>
        <v>0</v>
      </c>
    </row>
    <row r="23" spans="1:5" ht="33" customHeight="1">
      <c r="A23" s="36" t="s">
        <v>7</v>
      </c>
      <c r="B23" s="241">
        <f>'Attach 3(JV)'!B25</f>
        <v>0</v>
      </c>
      <c r="C23" s="33"/>
      <c r="D23" s="37" t="s">
        <v>5</v>
      </c>
      <c r="E23" s="241">
        <f>'Attach 3(JV)'!E25</f>
        <v>0</v>
      </c>
    </row>
    <row r="24" spans="1:5" ht="33" customHeight="1">
      <c r="D24" s="37"/>
    </row>
    <row r="25" spans="1:5" ht="33" customHeight="1">
      <c r="A25" s="33"/>
      <c r="B25" s="33"/>
      <c r="C25" s="33"/>
      <c r="D25" s="37"/>
      <c r="E25" s="33"/>
    </row>
    <row r="26" spans="1:5" ht="20.100000000000001" customHeight="1"/>
    <row r="27" spans="1:5" ht="20.100000000000001" customHeight="1">
      <c r="A27" s="38"/>
    </row>
    <row r="28" spans="1:5" ht="20.100000000000001" customHeight="1"/>
    <row r="29" spans="1:5" ht="20.100000000000001" customHeight="1"/>
    <row r="30" spans="1:5" ht="20.100000000000001" customHeight="1">
      <c r="A30" s="38"/>
    </row>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row r="37" spans="1:1" ht="20.100000000000001" customHeight="1"/>
    <row r="38" spans="1:1" ht="20.100000000000001" customHeight="1"/>
  </sheetData>
  <sheetProtection password="EDA3" sheet="1" objects="1" scenarios="1" formatColumns="0" formatRows="0" selectLockedCells="1"/>
  <customSheetViews>
    <customSheetView guid="{5476C51C-4037-4B28-A818-10D7CDF0C66A}" showPageBreaks="1" showGridLines="0" fitToPage="1" printArea="1" view="pageBreakPreview">
      <selection activeCell="A22" sqref="A22:E22"/>
      <pageMargins left="0.75" right="0.63" top="0.57999999999999996" bottom="0.6" header="0.34" footer="0.35"/>
      <pageSetup scale="91" orientation="portrait" r:id="rId1"/>
      <headerFooter alignWithMargins="0">
        <oddFooter>&amp;R&amp;"Book Antiqua,Bold"&amp;8 Page &amp;P of &amp;N</oddFooter>
      </headerFooter>
    </customSheetView>
    <customSheetView guid="{45814E31-7EF7-46D4-AAA9-9580F481731A}" showPageBreaks="1" showGridLines="0" fitToPage="1" printArea="1" view="pageBreakPreview">
      <selection activeCell="A22" sqref="A22:E22"/>
      <pageMargins left="0.75" right="0.63" top="0.57999999999999996" bottom="0.6" header="0.34" footer="0.35"/>
      <pageSetup scale="91" orientation="portrait" r:id="rId2"/>
      <headerFooter alignWithMargins="0">
        <oddFooter>&amp;R&amp;"Book Antiqua,Bold"&amp;8 Page &amp;P of &amp;N</oddFooter>
      </headerFooter>
    </customSheetView>
    <customSheetView guid="{ABDD40A7-66B9-43CC-B63B-09D98A5A40BE}" showPageBreaks="1" showGridLines="0" fitToPage="1" printArea="1" view="pageBreakPreview">
      <selection activeCell="A22" sqref="A22:E22"/>
      <pageMargins left="0.75" right="0.63" top="0.57999999999999996" bottom="0.6" header="0.34" footer="0.35"/>
      <pageSetup scale="91" orientation="portrait" r:id="rId3"/>
      <headerFooter alignWithMargins="0">
        <oddFooter>&amp;R&amp;"Book Antiqua,Bold"&amp;8 Page &amp;P of &amp;N</oddFooter>
      </headerFooter>
    </customSheetView>
    <customSheetView guid="{A8583C01-5E6A-4469-ADCA-440E12AA8084}" showPageBreaks="1" showGridLines="0" fitToPage="1" printArea="1" view="pageBreakPreview">
      <selection activeCell="A22" sqref="A22:E22"/>
      <pageMargins left="0.75" right="0.63" top="0.57999999999999996" bottom="0.6" header="0.34" footer="0.35"/>
      <pageSetup scale="91" orientation="portrait" r:id="rId4"/>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3" sqref="A3:E3"/>
      <pageMargins left="0.75" right="0.63" top="0.57999999999999996" bottom="0.6" header="0.34" footer="0.35"/>
      <pageSetup scale="91"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topLeftCell="A7">
      <selection activeCell="E7" sqref="E7"/>
      <pageMargins left="0.75" right="0.63" top="0.57999999999999996" bottom="0.6" header="0.34" footer="0.35"/>
      <pageSetup orientation="portrait" r:id="rId6"/>
      <headerFooter alignWithMargins="0">
        <oddFooter>&amp;R&amp;"Book Antiqua,Bold"&amp;8 Page &amp;P of &amp;N</oddFooter>
      </headerFooter>
    </customSheetView>
    <customSheetView guid="{340562B9-6CEE-4962-8D7D-CA1C6778F52C}" showPageBreaks="1" showGridLines="0" printArea="1" view="pageBreakPreview">
      <selection activeCell="H32" sqref="H32"/>
      <pageMargins left="0.75" right="0.63" top="0.57999999999999996" bottom="0.6" header="0.34" footer="0.35"/>
      <pageSetup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19">
      <selection activeCell="H32" sqref="H32"/>
      <pageMargins left="0.75" right="0.63" top="0.57999999999999996" bottom="0.6" header="0.34" footer="0.35"/>
      <pageSetup orientation="portrait" r:id="rId8"/>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10"/>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11"/>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cale="110" showGridLines="0">
      <selection activeCell="A3" sqref="A3:E3"/>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6"/>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7"/>
      <headerFooter alignWithMargins="0">
        <oddFooter>&amp;R&amp;"Book Antiqua,Bold"&amp;8 Page &amp;P of &amp;N</oddFooter>
      </headerFooter>
    </customSheetView>
    <customSheetView guid="{494F6778-23FE-4AAC-B37D-6C7543FC13B9}" scale="110" showGridLines="0" topLeftCell="A16">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F9FE2C60-2849-4C32-B532-2B1A89FFA9CD}" showGridLines="0" topLeftCell="A25">
      <pageMargins left="0.75" right="0.63" top="0.57999999999999996" bottom="0.6" header="0.34" footer="0.35"/>
      <pageSetup orientation="portrait" r:id="rId19"/>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orientation="portrait" r:id="rId20"/>
      <headerFooter alignWithMargins="0">
        <oddFooter>&amp;R&amp;"Book Antiqua,Bold"&amp;8 Page &amp;P of &amp;N</oddFooter>
      </headerFooter>
    </customSheetView>
    <customSheetView guid="{C5EDD9E3-0801-4479-8600-A80B0FCFDF0B}" showPageBreaks="1" showGridLines="0" printArea="1" view="pageBreakPreview">
      <selection activeCell="B17" sqref="B17"/>
      <pageMargins left="0.75" right="0.63" top="0.57999999999999996" bottom="0.6" header="0.34" footer="0.35"/>
      <pageSetup orientation="portrait" r:id="rId21"/>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97C0FC0E-800C-45C9-895E-E91A3F1ADBA4}" showPageBreaks="1" showGridLines="0" printArea="1" view="pageBreakPreview">
      <selection activeCell="H32" sqref="H32"/>
      <pageMargins left="0.75" right="0.63" top="0.57999999999999996" bottom="0.6" header="0.34" footer="0.35"/>
      <pageSetup orientation="portrait" r:id="rId23"/>
      <headerFooter alignWithMargins="0">
        <oddFooter>&amp;R&amp;"Book Antiqua,Bold"&amp;8 Page &amp;P of &amp;N</oddFooter>
      </headerFooter>
    </customSheetView>
    <customSheetView guid="{CB7992C9-ABA5-4C7D-8C49-1E1D8E8875C7}" showPageBreaks="1" showGridLines="0" printArea="1" view="pageBreakPreview">
      <selection activeCell="H32" sqref="H32"/>
      <pageMargins left="0.75" right="0.63" top="0.57999999999999996" bottom="0.6" header="0.34" footer="0.35"/>
      <pageSetup orientation="portrait" r:id="rId24"/>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orientation="portrait" r:id="rId25"/>
      <headerFooter alignWithMargins="0">
        <oddFooter>&amp;R&amp;"Book Antiqua,Bold"&amp;8 Page &amp;P of &amp;N</oddFooter>
      </headerFooter>
    </customSheetView>
    <customSheetView guid="{2CF6F19D-227C-4840-A9E1-6C944B0145DB}" showPageBreaks="1" showGridLines="0" fitToPage="1" printArea="1" view="pageBreakPreview">
      <selection activeCell="A22" sqref="A22:E22"/>
      <pageMargins left="0.75" right="0.63" top="0.57999999999999996" bottom="0.6" header="0.34" footer="0.35"/>
      <pageSetup scale="91" orientation="portrait" r:id="rId26"/>
      <headerFooter alignWithMargins="0">
        <oddFooter>&amp;R&amp;"Book Antiqua,Bold"&amp;8 Page &amp;P of &amp;N</oddFooter>
      </headerFooter>
    </customSheetView>
    <customSheetView guid="{91F0A354-BED8-4256-9A56-8B391088A09C}" showPageBreaks="1" showGridLines="0" fitToPage="1" printArea="1" view="pageBreakPreview">
      <selection activeCell="A22" sqref="A22:E22"/>
      <pageMargins left="0.75" right="0.63" top="0.57999999999999996" bottom="0.6" header="0.34" footer="0.35"/>
      <pageSetup scale="91" orientation="portrait" r:id="rId27"/>
      <headerFooter alignWithMargins="0">
        <oddFooter>&amp;R&amp;"Book Antiqua,Bold"&amp;8 Page &amp;P of &amp;N</oddFooter>
      </headerFooter>
    </customSheetView>
    <customSheetView guid="{3836A67F-51F8-4B52-B51D-937DC398CD1F}" showPageBreaks="1" showGridLines="0" fitToPage="1" printArea="1" view="pageBreakPreview">
      <selection activeCell="A22" sqref="A22:E22"/>
      <pageMargins left="0.75" right="0.63" top="0.57999999999999996" bottom="0.6" header="0.34" footer="0.35"/>
      <pageSetup scale="91" orientation="portrait" r:id="rId28"/>
      <headerFooter alignWithMargins="0">
        <oddFooter>&amp;R&amp;"Book Antiqua,Bold"&amp;8 Page &amp;P of &amp;N</oddFooter>
      </headerFooter>
    </customSheetView>
    <customSheetView guid="{7060B914-93C4-4D75-AFF4-2E6EDEC8C9B0}" showPageBreaks="1" showGridLines="0" fitToPage="1" printArea="1" view="pageBreakPreview">
      <selection activeCell="A22" sqref="A22:E22"/>
      <pageMargins left="0.75" right="0.63" top="0.57999999999999996" bottom="0.6" header="0.34" footer="0.35"/>
      <pageSetup scale="91" orientation="portrait" r:id="rId29"/>
      <headerFooter alignWithMargins="0">
        <oddFooter>&amp;R&amp;"Book Antiqua,Bold"&amp;8 Page &amp;P of &amp;N</oddFooter>
      </headerFooter>
    </customSheetView>
  </customSheetViews>
  <mergeCells count="9">
    <mergeCell ref="A1:D1"/>
    <mergeCell ref="A3:E3"/>
    <mergeCell ref="A5:E5"/>
    <mergeCell ref="A15:E15"/>
    <mergeCell ref="B9:D9"/>
    <mergeCell ref="B10:D10"/>
    <mergeCell ref="B11:D11"/>
    <mergeCell ref="B12:D12"/>
    <mergeCell ref="A8:D8"/>
  </mergeCells>
  <phoneticPr fontId="7" type="noConversion"/>
  <pageMargins left="0.75" right="0.63" top="0.57999999999999996" bottom="0.6" header="0.34" footer="0.35"/>
  <pageSetup scale="91" orientation="portrait" r:id="rId30"/>
  <headerFooter alignWithMargins="0">
    <oddFooter>&amp;R&amp;"Book Antiqua,Bold"&amp;8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44"/>
    <pageSetUpPr fitToPage="1"/>
  </sheetPr>
  <dimension ref="A1:J62"/>
  <sheetViews>
    <sheetView showGridLines="0" view="pageBreakPreview" topLeftCell="A13" zoomScaleSheetLayoutView="100" workbookViewId="0">
      <selection activeCell="E34" sqref="E34:H34"/>
    </sheetView>
  </sheetViews>
  <sheetFormatPr defaultRowHeight="16.5"/>
  <cols>
    <col min="1" max="1" width="12.140625" style="29" customWidth="1"/>
    <col min="2" max="2" width="20.5703125" style="29" customWidth="1"/>
    <col min="3" max="3" width="11.42578125" style="29" customWidth="1"/>
    <col min="4" max="4" width="40.85546875" style="29" customWidth="1"/>
    <col min="5" max="5" width="9.42578125" style="29" customWidth="1"/>
    <col min="6" max="6" width="8.42578125" style="24" customWidth="1"/>
    <col min="7" max="7" width="8.85546875" style="24" customWidth="1"/>
    <col min="8" max="8" width="24.85546875" style="25" customWidth="1"/>
    <col min="9" max="16384" width="9.140625" style="25"/>
  </cols>
  <sheetData>
    <row r="1" spans="1:8" s="84" customFormat="1" ht="21.75" customHeight="1">
      <c r="A1" s="1183" t="str">
        <f>'Attach 3(JV)'!A1</f>
        <v>Specification No. :CC/NT/G-MISC/DOM/A06/26/00981</v>
      </c>
      <c r="B1" s="1183"/>
      <c r="C1" s="1183"/>
      <c r="D1" s="1183"/>
      <c r="E1" s="622"/>
      <c r="F1" s="588"/>
      <c r="G1" s="588"/>
      <c r="H1" s="621" t="s">
        <v>771</v>
      </c>
    </row>
    <row r="2" spans="1:8" ht="15" customHeight="1"/>
    <row r="3" spans="1:8" ht="60.75" customHeight="1">
      <c r="A3" s="1266" t="str">
        <f>'Attach 3(JV)'!A3</f>
        <v>Procurement of Insulated Cross Arm for 400kV System under vendor development.</v>
      </c>
      <c r="B3" s="1267"/>
      <c r="C3" s="1267"/>
      <c r="D3" s="1267"/>
      <c r="E3" s="1267"/>
      <c r="F3" s="1267"/>
      <c r="G3" s="1267"/>
      <c r="H3" s="1267"/>
    </row>
    <row r="4" spans="1:8" ht="15" customHeight="1">
      <c r="A4" s="28"/>
      <c r="G4" s="30"/>
    </row>
    <row r="5" spans="1:8" ht="20.100000000000001" customHeight="1">
      <c r="A5" s="872" t="s">
        <v>360</v>
      </c>
      <c r="B5" s="872"/>
      <c r="C5" s="872"/>
      <c r="D5" s="872"/>
      <c r="E5" s="872"/>
      <c r="F5" s="872"/>
      <c r="G5" s="872"/>
      <c r="H5" s="872"/>
    </row>
    <row r="6" spans="1:8" ht="12.75" customHeight="1">
      <c r="A6" s="32"/>
      <c r="G6" s="30"/>
    </row>
    <row r="7" spans="1:8" ht="20.100000000000001" customHeight="1">
      <c r="A7" s="33" t="str">
        <f>'Attach 3(JV)'!A7</f>
        <v>Bidder’s Name and Address :</v>
      </c>
      <c r="E7" s="29" t="s">
        <v>335</v>
      </c>
      <c r="G7" s="30"/>
    </row>
    <row r="8" spans="1:8" ht="36" customHeight="1">
      <c r="A8" s="878" t="str">
        <f>'Attach 3(JV)'!A8</f>
        <v/>
      </c>
      <c r="B8" s="878"/>
      <c r="C8" s="878"/>
      <c r="D8" s="878"/>
      <c r="E8" s="29" t="s">
        <v>337</v>
      </c>
      <c r="G8" s="30"/>
    </row>
    <row r="9" spans="1:8" ht="20.100000000000001" customHeight="1">
      <c r="A9" s="13" t="s">
        <v>336</v>
      </c>
      <c r="B9" s="875">
        <f>'Attach 3(JV)'!B9</f>
        <v>0</v>
      </c>
      <c r="C9" s="875"/>
      <c r="D9" s="875"/>
      <c r="E9" s="29" t="s">
        <v>339</v>
      </c>
      <c r="G9" s="30"/>
    </row>
    <row r="10" spans="1:8" ht="20.100000000000001" customHeight="1">
      <c r="A10" s="13" t="s">
        <v>338</v>
      </c>
      <c r="B10" s="875">
        <f>'Attach 3(JV)'!B10</f>
        <v>0</v>
      </c>
      <c r="C10" s="875"/>
      <c r="D10" s="875"/>
      <c r="E10" s="29" t="s">
        <v>172</v>
      </c>
      <c r="G10" s="30"/>
    </row>
    <row r="11" spans="1:8" ht="20.100000000000001" customHeight="1">
      <c r="B11" s="875" t="str">
        <f>'Attach 3(JV)'!B11</f>
        <v/>
      </c>
      <c r="C11" s="875"/>
      <c r="D11" s="875"/>
      <c r="E11" s="29" t="s">
        <v>340</v>
      </c>
    </row>
    <row r="12" spans="1:8" ht="20.100000000000001" customHeight="1">
      <c r="A12" s="32"/>
      <c r="B12" s="875" t="str">
        <f>'Attach 3(JV)'!B12</f>
        <v/>
      </c>
      <c r="C12" s="875"/>
      <c r="D12" s="875"/>
      <c r="E12" s="12"/>
    </row>
    <row r="13" spans="1:8" ht="13.5" customHeight="1">
      <c r="A13" s="32"/>
      <c r="B13" s="123"/>
      <c r="C13" s="123"/>
      <c r="D13" s="123"/>
    </row>
    <row r="14" spans="1:8" ht="20.100000000000001" customHeight="1">
      <c r="A14" s="29" t="s">
        <v>331</v>
      </c>
    </row>
    <row r="15" spans="1:8" ht="15" customHeight="1">
      <c r="A15" s="32"/>
    </row>
    <row r="16" spans="1:8" ht="65.25" customHeight="1">
      <c r="A16" s="1035" t="str">
        <f>"We hereby declare that the following Delivery Schedule shall be followed by us for the subject Package i.e., " &amp; 'Attach 3(JV)'!A3 &amp;" for the period commencing from the effective date of Contract to us :"</f>
        <v>We hereby declare that the following Delivery Schedule shall be followed by us for the subject Package i.e., Procurement of Insulated Cross Arm for 400kV System under vendor development. for the period commencing from the effective date of Contract to us :</v>
      </c>
      <c r="B16" s="1035"/>
      <c r="C16" s="1035"/>
      <c r="D16" s="1035"/>
      <c r="E16" s="1035"/>
      <c r="F16" s="1035"/>
      <c r="G16" s="1035"/>
      <c r="H16" s="1035"/>
    </row>
    <row r="17" spans="1:8" ht="14.25" customHeight="1">
      <c r="A17" s="32"/>
      <c r="B17" s="32"/>
      <c r="C17" s="32"/>
      <c r="D17" s="32"/>
      <c r="E17" s="32"/>
      <c r="F17" s="34"/>
      <c r="G17" s="34"/>
    </row>
    <row r="18" spans="1:8" ht="24.75" customHeight="1">
      <c r="A18" s="1256" t="s">
        <v>334</v>
      </c>
      <c r="B18" s="1259" t="s">
        <v>371</v>
      </c>
      <c r="C18" s="1260"/>
      <c r="D18" s="1261"/>
      <c r="E18" s="1268" t="s">
        <v>1046</v>
      </c>
      <c r="F18" s="1269"/>
      <c r="G18" s="1269"/>
      <c r="H18" s="1270"/>
    </row>
    <row r="19" spans="1:8" ht="62.25" customHeight="1">
      <c r="A19" s="1257"/>
      <c r="B19" s="1262"/>
      <c r="C19" s="1263"/>
      <c r="D19" s="1264"/>
      <c r="E19" s="1271"/>
      <c r="F19" s="1272"/>
      <c r="G19" s="1272"/>
      <c r="H19" s="1273"/>
    </row>
    <row r="20" spans="1:8" ht="20.100000000000001" customHeight="1">
      <c r="A20" s="1234">
        <v>1</v>
      </c>
      <c r="B20" s="1236" t="s">
        <v>1015</v>
      </c>
      <c r="C20" s="1236"/>
      <c r="D20" s="1236"/>
      <c r="E20" s="1274"/>
      <c r="F20" s="1275"/>
      <c r="G20" s="1275"/>
      <c r="H20" s="1276"/>
    </row>
    <row r="21" spans="1:8" ht="20.100000000000001" customHeight="1">
      <c r="A21" s="1234"/>
      <c r="B21" s="1235" t="s">
        <v>361</v>
      </c>
      <c r="C21" s="1235"/>
      <c r="D21" s="1235"/>
      <c r="E21" s="1277"/>
      <c r="F21" s="1278"/>
      <c r="G21" s="1278"/>
      <c r="H21" s="1279"/>
    </row>
    <row r="22" spans="1:8" ht="20.100000000000001" customHeight="1">
      <c r="A22" s="1234"/>
      <c r="B22" s="1233" t="s">
        <v>362</v>
      </c>
      <c r="C22" s="1233"/>
      <c r="D22" s="1233"/>
      <c r="E22" s="1250"/>
      <c r="F22" s="1251"/>
      <c r="G22" s="1251"/>
      <c r="H22" s="1252"/>
    </row>
    <row r="23" spans="1:8" ht="20.100000000000001" hidden="1" customHeight="1">
      <c r="A23" s="1234">
        <v>2</v>
      </c>
      <c r="B23" s="1236" t="s">
        <v>363</v>
      </c>
      <c r="C23" s="1236"/>
      <c r="D23" s="1236"/>
      <c r="E23" s="1253"/>
      <c r="F23" s="1254"/>
      <c r="G23" s="1254"/>
      <c r="H23" s="1255"/>
    </row>
    <row r="24" spans="1:8" ht="20.100000000000001" hidden="1" customHeight="1">
      <c r="A24" s="1234"/>
      <c r="B24" s="1235" t="s">
        <v>361</v>
      </c>
      <c r="C24" s="1235"/>
      <c r="D24" s="1235"/>
      <c r="E24" s="1247"/>
      <c r="F24" s="1248"/>
      <c r="G24" s="1248"/>
      <c r="H24" s="1249"/>
    </row>
    <row r="25" spans="1:8" ht="20.100000000000001" hidden="1" customHeight="1">
      <c r="A25" s="1234"/>
      <c r="B25" s="1233" t="s">
        <v>362</v>
      </c>
      <c r="C25" s="1233"/>
      <c r="D25" s="1233"/>
      <c r="E25" s="1250"/>
      <c r="F25" s="1251"/>
      <c r="G25" s="1251"/>
      <c r="H25" s="1252"/>
    </row>
    <row r="26" spans="1:8" ht="20.100000000000001" hidden="1" customHeight="1">
      <c r="A26" s="1234">
        <v>3</v>
      </c>
      <c r="B26" s="1236" t="s">
        <v>364</v>
      </c>
      <c r="C26" s="1236"/>
      <c r="D26" s="1236"/>
      <c r="E26" s="1253"/>
      <c r="F26" s="1254"/>
      <c r="G26" s="1254"/>
      <c r="H26" s="1255"/>
    </row>
    <row r="27" spans="1:8" ht="20.100000000000001" hidden="1" customHeight="1">
      <c r="A27" s="1234"/>
      <c r="B27" s="1235" t="s">
        <v>361</v>
      </c>
      <c r="C27" s="1235"/>
      <c r="D27" s="1235"/>
      <c r="E27" s="1247"/>
      <c r="F27" s="1248"/>
      <c r="G27" s="1248"/>
      <c r="H27" s="1249"/>
    </row>
    <row r="28" spans="1:8" ht="20.100000000000001" hidden="1" customHeight="1">
      <c r="A28" s="1234"/>
      <c r="B28" s="1233" t="s">
        <v>362</v>
      </c>
      <c r="C28" s="1233"/>
      <c r="D28" s="1233"/>
      <c r="E28" s="1250"/>
      <c r="F28" s="1251"/>
      <c r="G28" s="1251"/>
      <c r="H28" s="1252"/>
    </row>
    <row r="29" spans="1:8" ht="20.100000000000001" hidden="1" customHeight="1">
      <c r="A29" s="1234">
        <v>4</v>
      </c>
      <c r="B29" s="1236" t="s">
        <v>365</v>
      </c>
      <c r="C29" s="1236"/>
      <c r="D29" s="1236"/>
      <c r="E29" s="1253"/>
      <c r="F29" s="1254"/>
      <c r="G29" s="1254"/>
      <c r="H29" s="1255"/>
    </row>
    <row r="30" spans="1:8" ht="20.100000000000001" hidden="1" customHeight="1">
      <c r="A30" s="1234"/>
      <c r="B30" s="1235" t="s">
        <v>361</v>
      </c>
      <c r="C30" s="1235"/>
      <c r="D30" s="1235"/>
      <c r="E30" s="1247"/>
      <c r="F30" s="1248"/>
      <c r="G30" s="1248"/>
      <c r="H30" s="1249"/>
    </row>
    <row r="31" spans="1:8" ht="20.100000000000001" hidden="1" customHeight="1">
      <c r="A31" s="1234"/>
      <c r="B31" s="1233" t="s">
        <v>362</v>
      </c>
      <c r="C31" s="1233"/>
      <c r="D31" s="1233"/>
      <c r="E31" s="1250"/>
      <c r="F31" s="1251"/>
      <c r="G31" s="1251"/>
      <c r="H31" s="1252"/>
    </row>
    <row r="32" spans="1:8" ht="20.100000000000001" customHeight="1">
      <c r="A32" s="1234">
        <v>2</v>
      </c>
      <c r="B32" s="1236" t="s">
        <v>366</v>
      </c>
      <c r="C32" s="1236"/>
      <c r="D32" s="1236"/>
      <c r="E32" s="1253"/>
      <c r="F32" s="1254"/>
      <c r="G32" s="1254"/>
      <c r="H32" s="1255"/>
    </row>
    <row r="33" spans="1:10" ht="20.100000000000001" customHeight="1">
      <c r="A33" s="1234"/>
      <c r="B33" s="1235" t="s">
        <v>361</v>
      </c>
      <c r="C33" s="1235"/>
      <c r="D33" s="1235"/>
      <c r="E33" s="1247"/>
      <c r="F33" s="1248"/>
      <c r="G33" s="1248"/>
      <c r="H33" s="1249"/>
    </row>
    <row r="34" spans="1:10" ht="20.100000000000001" customHeight="1">
      <c r="A34" s="1234"/>
      <c r="B34" s="1233" t="s">
        <v>362</v>
      </c>
      <c r="C34" s="1233"/>
      <c r="D34" s="1233"/>
      <c r="E34" s="1250"/>
      <c r="F34" s="1251"/>
      <c r="G34" s="1251"/>
      <c r="H34" s="1252"/>
    </row>
    <row r="35" spans="1:10" ht="20.100000000000001" hidden="1" customHeight="1">
      <c r="A35" s="43">
        <v>6</v>
      </c>
      <c r="B35" s="1258" t="s">
        <v>367</v>
      </c>
      <c r="C35" s="1258"/>
      <c r="D35" s="1258"/>
      <c r="E35" s="1244"/>
      <c r="F35" s="1245"/>
      <c r="G35" s="1245"/>
      <c r="H35" s="1246"/>
    </row>
    <row r="36" spans="1:10" ht="20.100000000000001" hidden="1" customHeight="1">
      <c r="A36" s="1234">
        <v>7</v>
      </c>
      <c r="B36" s="1236" t="s">
        <v>368</v>
      </c>
      <c r="C36" s="1236"/>
      <c r="D36" s="1236"/>
      <c r="E36" s="1253"/>
      <c r="F36" s="1254"/>
      <c r="G36" s="1254"/>
      <c r="H36" s="1255"/>
    </row>
    <row r="37" spans="1:10" ht="20.100000000000001" hidden="1" customHeight="1">
      <c r="A37" s="1234"/>
      <c r="B37" s="1235" t="s">
        <v>361</v>
      </c>
      <c r="C37" s="1235"/>
      <c r="D37" s="1235"/>
      <c r="E37" s="1247"/>
      <c r="F37" s="1248"/>
      <c r="G37" s="1248"/>
      <c r="H37" s="1249"/>
    </row>
    <row r="38" spans="1:10" ht="20.100000000000001" hidden="1" customHeight="1">
      <c r="A38" s="1234"/>
      <c r="B38" s="1233" t="s">
        <v>362</v>
      </c>
      <c r="C38" s="1233"/>
      <c r="D38" s="1233"/>
      <c r="E38" s="1250"/>
      <c r="F38" s="1251"/>
      <c r="G38" s="1251"/>
      <c r="H38" s="1252"/>
    </row>
    <row r="39" spans="1:10" ht="20.100000000000001" hidden="1" customHeight="1">
      <c r="A39" s="1234">
        <v>8</v>
      </c>
      <c r="B39" s="1236" t="s">
        <v>369</v>
      </c>
      <c r="C39" s="1236"/>
      <c r="D39" s="1236"/>
      <c r="E39" s="1253"/>
      <c r="F39" s="1254"/>
      <c r="G39" s="1254"/>
      <c r="H39" s="1255"/>
    </row>
    <row r="40" spans="1:10" ht="20.100000000000001" hidden="1" customHeight="1">
      <c r="A40" s="1234"/>
      <c r="B40" s="1235" t="s">
        <v>361</v>
      </c>
      <c r="C40" s="1235"/>
      <c r="D40" s="1235"/>
      <c r="E40" s="1239"/>
      <c r="F40" s="1240"/>
      <c r="G40" s="1240"/>
      <c r="H40" s="1241"/>
    </row>
    <row r="41" spans="1:10" ht="20.100000000000001" hidden="1" customHeight="1">
      <c r="A41" s="1234"/>
      <c r="B41" s="1233" t="s">
        <v>362</v>
      </c>
      <c r="C41" s="1233"/>
      <c r="D41" s="1233"/>
      <c r="E41" s="1250"/>
      <c r="F41" s="1251"/>
      <c r="G41" s="1251"/>
      <c r="H41" s="1252"/>
    </row>
    <row r="42" spans="1:10" ht="20.100000000000001" hidden="1" customHeight="1">
      <c r="A42" s="1234">
        <v>9</v>
      </c>
      <c r="B42" s="1236" t="s">
        <v>370</v>
      </c>
      <c r="C42" s="1236"/>
      <c r="D42" s="1236"/>
      <c r="E42" s="1253"/>
      <c r="F42" s="1254"/>
      <c r="G42" s="1254"/>
      <c r="H42" s="1255"/>
    </row>
    <row r="43" spans="1:10" ht="20.100000000000001" hidden="1" customHeight="1">
      <c r="A43" s="1234"/>
      <c r="B43" s="1235" t="s">
        <v>361</v>
      </c>
      <c r="C43" s="1235"/>
      <c r="D43" s="1235"/>
      <c r="E43" s="1239"/>
      <c r="F43" s="1240"/>
      <c r="G43" s="1240"/>
      <c r="H43" s="1241"/>
    </row>
    <row r="44" spans="1:10" ht="21.75" hidden="1" customHeight="1">
      <c r="A44" s="1234"/>
      <c r="B44" s="1233" t="s">
        <v>362</v>
      </c>
      <c r="C44" s="1233"/>
      <c r="D44" s="1233"/>
      <c r="E44" s="1242"/>
      <c r="F44" s="1243"/>
      <c r="G44" s="1243"/>
      <c r="H44" s="1243"/>
      <c r="I44" s="623"/>
      <c r="J44" s="624"/>
    </row>
    <row r="45" spans="1:10" ht="15" customHeight="1">
      <c r="A45" s="1237" t="str">
        <f>IF(E22&gt;4,"You are exceeding the completion schedule of 4 months as specified in the bidding documents.","")</f>
        <v/>
      </c>
      <c r="B45" s="1238"/>
      <c r="C45" s="1238"/>
      <c r="D45" s="1238"/>
      <c r="E45" s="1238"/>
      <c r="F45" s="590"/>
      <c r="G45" s="591"/>
      <c r="H45" s="592"/>
    </row>
    <row r="46" spans="1:10" ht="18" customHeight="1">
      <c r="A46" s="1237" t="str">
        <f>IF(E34&gt;6,"You are exceeding the completion schedule of 6 months as specified in the bidding documents.","")</f>
        <v/>
      </c>
      <c r="B46" s="1238"/>
      <c r="C46" s="1238"/>
      <c r="D46" s="1238"/>
      <c r="E46" s="1238"/>
      <c r="F46" s="593"/>
      <c r="G46" s="593"/>
      <c r="H46" s="592"/>
    </row>
    <row r="47" spans="1:10" ht="18" customHeight="1">
      <c r="A47" s="457"/>
      <c r="B47" s="457"/>
      <c r="C47" s="457"/>
      <c r="D47" s="457"/>
      <c r="E47" s="457"/>
    </row>
    <row r="48" spans="1:10" ht="29.25" customHeight="1">
      <c r="A48" s="36" t="s">
        <v>6</v>
      </c>
      <c r="B48" s="69">
        <f>'Attach 3(JV)'!B24</f>
        <v>0</v>
      </c>
      <c r="D48" s="37"/>
      <c r="E48" s="461"/>
      <c r="F48" s="37" t="s">
        <v>4</v>
      </c>
      <c r="G48" s="39">
        <f>'Attach 3(JV)'!E24</f>
        <v>0</v>
      </c>
    </row>
    <row r="49" spans="1:8" ht="22.5" customHeight="1">
      <c r="A49" s="36" t="s">
        <v>7</v>
      </c>
      <c r="B49" s="241">
        <f>'Attach 3(JV)'!B25</f>
        <v>0</v>
      </c>
      <c r="D49" s="37"/>
      <c r="E49" s="461"/>
      <c r="F49" s="37" t="s">
        <v>5</v>
      </c>
      <c r="G49" s="39">
        <f>'Attach 3(JV)'!E25</f>
        <v>0</v>
      </c>
    </row>
    <row r="50" spans="1:8" ht="8.25" customHeight="1">
      <c r="D50" s="37"/>
      <c r="E50" s="40"/>
    </row>
    <row r="51" spans="1:8" ht="12" customHeight="1">
      <c r="A51" s="38"/>
    </row>
    <row r="52" spans="1:8" ht="61.5" customHeight="1">
      <c r="A52" s="45" t="s">
        <v>374</v>
      </c>
      <c r="B52" s="1265" t="s">
        <v>373</v>
      </c>
      <c r="C52" s="1265"/>
      <c r="D52" s="1265"/>
      <c r="E52" s="1265"/>
      <c r="F52" s="1265"/>
      <c r="G52" s="1265"/>
      <c r="H52" s="1265"/>
    </row>
    <row r="53" spans="1:8" ht="20.100000000000001" customHeight="1"/>
    <row r="54" spans="1:8" ht="20.100000000000001" customHeight="1">
      <c r="A54" s="38"/>
    </row>
    <row r="55" spans="1:8" ht="20.100000000000001" customHeight="1"/>
    <row r="56" spans="1:8" ht="20.100000000000001" customHeight="1">
      <c r="A56" s="38"/>
    </row>
    <row r="57" spans="1:8" ht="20.100000000000001" customHeight="1"/>
    <row r="58" spans="1:8" ht="20.100000000000001" customHeight="1">
      <c r="A58" s="38"/>
    </row>
    <row r="59" spans="1:8" ht="20.100000000000001" customHeight="1"/>
    <row r="60" spans="1:8" ht="20.100000000000001" customHeight="1"/>
    <row r="61" spans="1:8" ht="20.100000000000001" customHeight="1"/>
    <row r="62" spans="1:8" ht="20.100000000000001" customHeight="1"/>
  </sheetData>
  <sheetProtection algorithmName="SHA-512" hashValue="WZ3a1OxuDdLxp+yGng56+Unr3t/VzM9P0pGuLR9DctboeGq46t7W6qYaBw4wJTyB76Pyw/TMo+VBqI7DCVDEvQ==" saltValue="F18ryBWq5c6Q4upDmd/psA==" spinCount="100000" sheet="1" formatColumns="0" formatRows="0" selectLockedCells="1"/>
  <customSheetViews>
    <customSheetView guid="{5476C51C-4037-4B28-A818-10D7CDF0C66A}" showPageBreaks="1" showGridLines="0" fitToPage="1" printArea="1" hiddenRows="1" view="pageBreakPreview" topLeftCell="A8">
      <selection activeCell="E21" sqref="E21:H21"/>
      <pageMargins left="0.45" right="0.38" top="0.57999999999999996" bottom="0.6" header="0.34" footer="0.35"/>
      <pageSetup scale="80" fitToHeight="0" orientation="portrait" r:id="rId1"/>
      <headerFooter alignWithMargins="0">
        <oddFooter>&amp;R&amp;"Book Antiqua,Bold"&amp;8 Page &amp;P of &amp;N</oddFooter>
      </headerFooter>
    </customSheetView>
    <customSheetView guid="{45814E31-7EF7-46D4-AAA9-9580F481731A}" scale="85" showPageBreaks="1" showGridLines="0" fitToPage="1" printArea="1" hiddenRows="1" view="pageBreakPreview" topLeftCell="A7">
      <selection activeCell="E21" sqref="E21:H21"/>
      <pageMargins left="0.45" right="0.38" top="0.57999999999999996" bottom="0.6" header="0.34" footer="0.35"/>
      <pageSetup scale="79" fitToHeight="0" orientation="portrait" r:id="rId2"/>
      <headerFooter alignWithMargins="0">
        <oddFooter>&amp;R&amp;"Book Antiqua,Bold"&amp;8 Page &amp;P of &amp;N</oddFooter>
      </headerFooter>
    </customSheetView>
    <customSheetView guid="{ABDD40A7-66B9-43CC-B63B-09D98A5A40BE}" scale="85" showPageBreaks="1" showGridLines="0" fitToPage="1" printArea="1" hiddenRows="1" view="pageBreakPreview" topLeftCell="A10">
      <selection activeCell="E34" sqref="E34:H34"/>
      <pageMargins left="0.45" right="0.38" top="0.57999999999999996" bottom="0.6" header="0.34" footer="0.35"/>
      <pageSetup scale="79" fitToHeight="0" orientation="portrait" r:id="rId3"/>
      <headerFooter alignWithMargins="0">
        <oddFooter>&amp;R&amp;"Book Antiqua,Bold"&amp;8 Page &amp;P of &amp;N</oddFooter>
      </headerFooter>
    </customSheetView>
    <customSheetView guid="{A8583C01-5E6A-4469-ADCA-440E12AA8084}" scale="85" showPageBreaks="1" showGridLines="0" fitToPage="1" printArea="1" hiddenRows="1" view="pageBreakPreview" topLeftCell="A7">
      <selection activeCell="E34" sqref="E34:H34"/>
      <pageMargins left="0.45" right="0.38" top="0.57999999999999996" bottom="0.6" header="0.34" footer="0.35"/>
      <pageSetup scale="80" fitToHeight="0" orientation="portrait" r:id="rId4"/>
      <headerFooter alignWithMargins="0">
        <oddFooter>&amp;R&amp;"Book Antiqua,Bold"&amp;8 Page &amp;P of &amp;N</oddFooter>
      </headerFooter>
    </customSheetView>
    <customSheetView guid="{05855B4F-D61E-4C97-B759-B2F96767F6F8}" showPageBreaks="1" showGridLines="0" fitToPage="1" printArea="1" view="pageBreakPreview" topLeftCell="E13">
      <selection activeCell="E21" sqref="E21"/>
      <pageMargins left="0.45" right="0.38" top="0.57999999999999996" bottom="0.6" header="0.34" footer="0.35"/>
      <pageSetup scale="47" fitToHeight="0" orientation="portrait" r:id="rId5"/>
      <headerFooter alignWithMargins="0">
        <oddFooter>&amp;R&amp;"Book Antiqua,Bold"&amp;8 Page &amp;P of &amp;N</oddFooter>
      </headerFooter>
    </customSheetView>
    <customSheetView guid="{82E8A0F5-0020-4355-95CF-28601763A783}" scale="90" showPageBreaks="1" showGridLines="0" printArea="1" hiddenColumns="1" view="pageBreakPreview" topLeftCell="A37">
      <selection activeCell="E25" sqref="E25"/>
      <rowBreaks count="1" manualBreakCount="1">
        <brk id="22" max="5" man="1"/>
      </rowBreaks>
      <pageMargins left="0.45" right="0.38" top="0.57999999999999996" bottom="0.6" header="0.34" footer="0.35"/>
      <pageSetup scale="78" orientation="portrait" r:id="rId6"/>
      <headerFooter alignWithMargins="0">
        <oddFooter>&amp;R&amp;"Book Antiqua,Bold"&amp;8 Page &amp;P of &amp;N</oddFooter>
      </headerFooter>
    </customSheetView>
    <customSheetView guid="{340562B9-6CEE-4962-8D7D-CA1C6778F52C}" scale="90" showPageBreaks="1" showGridLines="0" printArea="1" view="pageBreakPreview">
      <selection activeCell="E33" sqref="E33"/>
      <rowBreaks count="1" manualBreakCount="1">
        <brk id="22" max="8" man="1"/>
      </rowBreaks>
      <pageMargins left="0.75" right="0.63" top="0.57999999999999996" bottom="0.6" header="0.34" footer="0.35"/>
      <pageSetup scale="78" orientation="portrait" r:id="rId7"/>
      <headerFooter alignWithMargins="0">
        <oddFooter>&amp;R&amp;"Book Antiqua,Bold"&amp;8 Page &amp;P of &amp;N</oddFooter>
      </headerFooter>
    </customSheetView>
    <customSheetView guid="{38BECF6E-1A53-4F98-87B9-44F2C5F77E08}" scale="90" showPageBreaks="1" showGridLines="0" printArea="1" view="pageBreakPreview" topLeftCell="A33">
      <selection activeCell="E33" sqref="E33"/>
      <rowBreaks count="1" manualBreakCount="1">
        <brk id="22" max="8" man="1"/>
      </rowBreaks>
      <pageMargins left="0.75" right="0.63" top="0.57999999999999996" bottom="0.6" header="0.34" footer="0.35"/>
      <pageSetup scale="78" orientation="portrait" r:id="rId8"/>
      <headerFooter alignWithMargins="0">
        <oddFooter>&amp;R&amp;"Book Antiqua,Bold"&amp;8 Page &amp;P of &amp;N</oddFooter>
      </headerFooter>
    </customSheetView>
    <customSheetView guid="{8E3ED18F-7B8F-4A1C-969D-A70DC3B696C3}"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9"/>
      <headerFooter alignWithMargins="0">
        <oddFooter>&amp;R&amp;"Book Antiqua,Bold"&amp;8 Page &amp;P of &amp;N</oddFooter>
      </headerFooter>
    </customSheetView>
    <customSheetView guid="{477F7E43-D393-45BA-B99B-D838E4629B5D}"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10"/>
      <headerFooter alignWithMargins="0">
        <oddFooter>&amp;R&amp;"Book Antiqua,Bold"&amp;8 Page &amp;P of &amp;N</oddFooter>
      </headerFooter>
    </customSheetView>
    <customSheetView guid="{240327DD-375F-45D4-BA52-89AFD79FE6A1}" scale="90" showPageBreaks="1" showGridLines="0" printArea="1" view="pageBreakPreview" topLeftCell="A21">
      <selection activeCell="E21" sqref="E21"/>
      <rowBreaks count="1" manualBreakCount="1">
        <brk id="22" max="8" man="1"/>
      </rowBreaks>
      <pageMargins left="0.75" right="0.63" top="0.57999999999999996" bottom="0.6" header="0.34" footer="0.35"/>
      <pageSetup scale="78" orientation="landscape" r:id="rId11"/>
      <headerFooter alignWithMargins="0">
        <oddFooter>&amp;R&amp;"Book Antiqua,Bold"&amp;8 Page &amp;P of &amp;N</oddFooter>
      </headerFooter>
    </customSheetView>
    <customSheetView guid="{DC28ED1E-3E35-4094-9C2B-5C0A1C1D459C}" showGridLines="0">
      <selection activeCell="E36" sqref="E36"/>
      <rowBreaks count="1" manualBreakCount="1">
        <brk id="30" max="16383" man="1"/>
      </rowBreaks>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topLeftCell="A22">
      <selection activeCell="E36" sqref="E36"/>
      <rowBreaks count="1" manualBreakCount="1">
        <brk id="30" max="16383" man="1"/>
      </rowBreaks>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E20" sqref="E20"/>
      <rowBreaks count="1" manualBreakCount="1">
        <brk id="30" max="16383" man="1"/>
      </rowBreaks>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showRuler="0">
      <rowBreaks count="1" manualBreakCount="1">
        <brk id="30" max="16383" man="1"/>
      </rowBreaks>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selection activeCell="E20" sqref="E20"/>
      <rowBreaks count="1" manualBreakCount="1">
        <brk id="30" max="16383" man="1"/>
      </rowBreaks>
      <pageMargins left="0.75" right="0.75" top="0.77" bottom="0.82" header="0.5" footer="0.5"/>
      <pageSetup orientation="portrait" r:id="rId16"/>
      <headerFooter alignWithMargins="0">
        <oddFooter>&amp;L&amp;8Tower Package-P238-TW04, TL associated with Phase-I Generation Project in Orissa (Part-C)&amp;R&amp;"Book Antiqua,Bold"&amp;8Attachment-9 TW04  / Page &amp;P of &amp;N</oddFooter>
      </headerFooter>
    </customSheetView>
    <customSheetView guid="{8E7B022F-1113-4BA2-B2BA-8EDBE02A2557}" showPageBreaks="1" showGridLines="0" printArea="1" showRuler="0">
      <selection activeCell="E20" sqref="E20"/>
      <rowBreaks count="1" manualBreakCount="1">
        <brk id="30" max="16383" man="1"/>
      </rowBreaks>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9">
      <selection activeCell="E20" sqref="E20"/>
      <rowBreaks count="1" manualBreakCount="1">
        <brk id="30" max="16383" man="1"/>
      </rowBreaks>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topLeftCell="A16">
      <selection activeCell="E26" sqref="E26"/>
      <rowBreaks count="1" manualBreakCount="1">
        <brk id="30" max="16383" man="1"/>
      </rowBreaks>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cale="90" showPageBreaks="1" showGridLines="0" printArea="1" view="pageBreakPreview" topLeftCell="A19">
      <selection activeCell="E44" sqref="E44"/>
      <rowBreaks count="1" manualBreakCount="1">
        <brk id="22" max="8" man="1"/>
      </rowBreaks>
      <pageMargins left="0.75" right="0.63" top="0.57999999999999996" bottom="0.6" header="0.34" footer="0.35"/>
      <pageSetup scale="78" orientation="landscape" r:id="rId20"/>
      <headerFooter alignWithMargins="0">
        <oddFooter>&amp;R&amp;"Book Antiqua,Bold"&amp;8 Page &amp;P of &amp;N</oddFooter>
      </headerFooter>
    </customSheetView>
    <customSheetView guid="{FE4EC9C4-31B9-4D40-8323-5B16C3BC840F}" scale="90" showPageBreaks="1" showGridLines="0" printArea="1" view="pageBreakPreview" topLeftCell="A21">
      <selection activeCell="E21" sqref="E21"/>
      <rowBreaks count="1" manualBreakCount="1">
        <brk id="22" max="8" man="1"/>
      </rowBreaks>
      <pageMargins left="0.75" right="0.63" top="0.57999999999999996" bottom="0.6" header="0.34" footer="0.35"/>
      <pageSetup scale="78" orientation="landscape" r:id="rId21"/>
      <headerFooter alignWithMargins="0">
        <oddFooter>&amp;R&amp;"Book Antiqua,Bold"&amp;8 Page &amp;P of &amp;N</oddFooter>
      </headerFooter>
    </customSheetView>
    <customSheetView guid="{C5EDD9E3-0801-4479-8600-A80B0FCFDF0B}" scale="90" showPageBreaks="1" showGridLines="0" printArea="1" view="pageBreakPreview" topLeftCell="A7">
      <selection activeCell="B17" sqref="B17"/>
      <rowBreaks count="1" manualBreakCount="1">
        <brk id="22" max="8" man="1"/>
      </rowBreaks>
      <pageMargins left="0.75" right="0.63" top="0.57999999999999996" bottom="0.6" header="0.34" footer="0.35"/>
      <pageSetup scale="78" orientation="portrait" r:id="rId22"/>
      <headerFooter alignWithMargins="0">
        <oddFooter>&amp;R&amp;"Book Antiqua,Bold"&amp;8 Page &amp;P of &amp;N</oddFooter>
      </headerFooter>
    </customSheetView>
    <customSheetView guid="{15A19D23-A9FD-4FC1-B7B0-F2D16BDFC729}"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23"/>
      <headerFooter alignWithMargins="0">
        <oddFooter>&amp;R&amp;"Book Antiqua,Bold"&amp;8 Page &amp;P of &amp;N</oddFooter>
      </headerFooter>
    </customSheetView>
    <customSheetView guid="{97C0FC0E-800C-45C9-895E-E91A3F1ADBA4}" scale="90" showPageBreaks="1" showGridLines="0" printArea="1" view="pageBreakPreview">
      <selection activeCell="E33" sqref="E33"/>
      <rowBreaks count="1" manualBreakCount="1">
        <brk id="22" max="8" man="1"/>
      </rowBreaks>
      <pageMargins left="0.75" right="0.63" top="0.57999999999999996" bottom="0.6" header="0.34" footer="0.35"/>
      <pageSetup scale="78" orientation="portrait" r:id="rId24"/>
      <headerFooter alignWithMargins="0">
        <oddFooter>&amp;R&amp;"Book Antiqua,Bold"&amp;8 Page &amp;P of &amp;N</oddFooter>
      </headerFooter>
    </customSheetView>
    <customSheetView guid="{CB7992C9-ABA5-4C7D-8C49-1E1D8E8875C7}" scale="90" showPageBreaks="1" showGridLines="0" printArea="1" view="pageBreakPreview" topLeftCell="A32">
      <selection activeCell="F44" sqref="F44"/>
      <rowBreaks count="1" manualBreakCount="1">
        <brk id="22" max="5" man="1"/>
      </rowBreaks>
      <pageMargins left="0.45" right="0.38" top="0.57999999999999996" bottom="0.6" header="0.34" footer="0.35"/>
      <pageSetup scale="78" orientation="portrait" r:id="rId25"/>
      <headerFooter alignWithMargins="0">
        <oddFooter>&amp;R&amp;"Book Antiqua,Bold"&amp;8 Page &amp;P of &amp;N</oddFooter>
      </headerFooter>
    </customSheetView>
    <customSheetView guid="{E51D3662-FFCE-4FD6-A590-7DDC9E38C41F}" scale="90" showPageBreaks="1" showGridLines="0" printArea="1" hiddenColumns="1" view="pageBreakPreview" topLeftCell="A25">
      <selection activeCell="E44" sqref="E44"/>
      <rowBreaks count="1" manualBreakCount="1">
        <brk id="22" max="5" man="1"/>
      </rowBreaks>
      <pageMargins left="0.45" right="0.38" top="0.57999999999999996" bottom="0.6" header="0.34" footer="0.35"/>
      <pageSetup scale="78" orientation="portrait" r:id="rId26"/>
      <headerFooter alignWithMargins="0">
        <oddFooter>&amp;R&amp;"Book Antiqua,Bold"&amp;8 Page &amp;P of &amp;N</oddFooter>
      </headerFooter>
    </customSheetView>
    <customSheetView guid="{2CF6F19D-227C-4840-A9E1-6C944B0145DB}" scale="85" showPageBreaks="1" showGridLines="0" fitToPage="1" printArea="1" hiddenRows="1" view="pageBreakPreview" topLeftCell="D7">
      <selection activeCell="E21" sqref="E21:H21"/>
      <pageMargins left="0.45" right="0.38" top="0.57999999999999996" bottom="0.6" header="0.34" footer="0.35"/>
      <pageSetup scale="80" fitToHeight="0" orientation="portrait" r:id="rId27"/>
      <headerFooter alignWithMargins="0">
        <oddFooter>&amp;R&amp;"Book Antiqua,Bold"&amp;8 Page &amp;P of &amp;N</oddFooter>
      </headerFooter>
    </customSheetView>
    <customSheetView guid="{91F0A354-BED8-4256-9A56-8B391088A09C}" scale="85" showPageBreaks="1" showGridLines="0" fitToPage="1" printArea="1" hiddenRows="1" view="pageBreakPreview" topLeftCell="A7">
      <selection activeCell="E21" sqref="E21:H21"/>
      <pageMargins left="0.45" right="0.38" top="0.57999999999999996" bottom="0.6" header="0.34" footer="0.35"/>
      <pageSetup scale="80" fitToHeight="0" orientation="portrait" r:id="rId28"/>
      <headerFooter alignWithMargins="0">
        <oddFooter>&amp;R&amp;"Book Antiqua,Bold"&amp;8 Page &amp;P of &amp;N</oddFooter>
      </headerFooter>
    </customSheetView>
    <customSheetView guid="{3836A67F-51F8-4B52-B51D-937DC398CD1F}" scale="85" showPageBreaks="1" showGridLines="0" fitToPage="1" printArea="1" hiddenRows="1" view="pageBreakPreview" topLeftCell="A7">
      <selection activeCell="E21" sqref="E21:H21"/>
      <pageMargins left="0.45" right="0.38" top="0.57999999999999996" bottom="0.6" header="0.34" footer="0.35"/>
      <pageSetup scale="80" fitToHeight="0" orientation="portrait" r:id="rId29"/>
      <headerFooter alignWithMargins="0">
        <oddFooter>&amp;R&amp;"Book Antiqua,Bold"&amp;8 Page &amp;P of &amp;N</oddFooter>
      </headerFooter>
    </customSheetView>
    <customSheetView guid="{7060B914-93C4-4D75-AFF4-2E6EDEC8C9B0}" showPageBreaks="1" showGridLines="0" fitToPage="1" printArea="1" hiddenRows="1" view="pageBreakPreview" topLeftCell="A8">
      <selection activeCell="E21" sqref="E21:H21"/>
      <pageMargins left="0.45" right="0.38" top="0.57999999999999996" bottom="0.6" header="0.34" footer="0.35"/>
      <pageSetup scale="80" fitToHeight="0" orientation="portrait" r:id="rId30"/>
      <headerFooter alignWithMargins="0">
        <oddFooter>&amp;R&amp;"Book Antiqua,Bold"&amp;8 Page &amp;P of &amp;N</oddFooter>
      </headerFooter>
    </customSheetView>
  </customSheetViews>
  <mergeCells count="73">
    <mergeCell ref="A45:E45"/>
    <mergeCell ref="B52:H52"/>
    <mergeCell ref="A3:H3"/>
    <mergeCell ref="A5:H5"/>
    <mergeCell ref="A16:H16"/>
    <mergeCell ref="E18:H19"/>
    <mergeCell ref="A23:A25"/>
    <mergeCell ref="E20:H20"/>
    <mergeCell ref="E21:H21"/>
    <mergeCell ref="E22:H22"/>
    <mergeCell ref="E24:H24"/>
    <mergeCell ref="E25:H25"/>
    <mergeCell ref="B20:D20"/>
    <mergeCell ref="A20:A22"/>
    <mergeCell ref="E23:H23"/>
    <mergeCell ref="A26:A28"/>
    <mergeCell ref="E34:H34"/>
    <mergeCell ref="E32:H32"/>
    <mergeCell ref="E29:H29"/>
    <mergeCell ref="B28:D28"/>
    <mergeCell ref="B30:D30"/>
    <mergeCell ref="B29:D29"/>
    <mergeCell ref="E27:H27"/>
    <mergeCell ref="E28:H28"/>
    <mergeCell ref="E30:H30"/>
    <mergeCell ref="E31:H31"/>
    <mergeCell ref="E33:H33"/>
    <mergeCell ref="E26:H26"/>
    <mergeCell ref="A42:A44"/>
    <mergeCell ref="A1:D1"/>
    <mergeCell ref="B9:D9"/>
    <mergeCell ref="B42:D42"/>
    <mergeCell ref="B37:D37"/>
    <mergeCell ref="B18:D19"/>
    <mergeCell ref="B40:D40"/>
    <mergeCell ref="B39:D39"/>
    <mergeCell ref="A8:D8"/>
    <mergeCell ref="B26:D26"/>
    <mergeCell ref="B12:D12"/>
    <mergeCell ref="B23:D23"/>
    <mergeCell ref="B10:D10"/>
    <mergeCell ref="B11:D11"/>
    <mergeCell ref="B24:D24"/>
    <mergeCell ref="B22:D22"/>
    <mergeCell ref="A18:A19"/>
    <mergeCell ref="A36:A38"/>
    <mergeCell ref="B34:D34"/>
    <mergeCell ref="B41:D41"/>
    <mergeCell ref="B35:D35"/>
    <mergeCell ref="B31:D31"/>
    <mergeCell ref="B21:D21"/>
    <mergeCell ref="B33:D33"/>
    <mergeCell ref="B36:D36"/>
    <mergeCell ref="B25:D25"/>
    <mergeCell ref="A32:A34"/>
    <mergeCell ref="B27:D27"/>
    <mergeCell ref="A29:A31"/>
    <mergeCell ref="B44:D44"/>
    <mergeCell ref="A39:A41"/>
    <mergeCell ref="B43:D43"/>
    <mergeCell ref="B32:D32"/>
    <mergeCell ref="A46:E46"/>
    <mergeCell ref="E43:H43"/>
    <mergeCell ref="E44:H44"/>
    <mergeCell ref="B38:D38"/>
    <mergeCell ref="E35:H35"/>
    <mergeCell ref="E37:H37"/>
    <mergeCell ref="E38:H38"/>
    <mergeCell ref="E39:H39"/>
    <mergeCell ref="E36:H36"/>
    <mergeCell ref="E40:H40"/>
    <mergeCell ref="E41:H41"/>
    <mergeCell ref="E42:H42"/>
  </mergeCells>
  <phoneticPr fontId="7" type="noConversion"/>
  <dataValidations count="5">
    <dataValidation type="whole" operator="lessThanOrEqual" allowBlank="1" showInputMessage="1" showErrorMessage="1" error="The Testing &amp; Commissioning period shall not exceed 15 months_x000a_" prompt="The Testing &amp; Commissioning period shall not exceed 15 months" sqref="E40:G40" xr:uid="{00000000-0002-0000-0F00-000000000000}">
      <formula1>15</formula1>
    </dataValidation>
    <dataValidation type="whole" operator="lessThanOrEqual" allowBlank="1" showInputMessage="1" showErrorMessage="1" error="The completion period shall not exceed 15 months" prompt="The completion period shall not exceed 15 months" sqref="I44:J44" xr:uid="{00000000-0002-0000-0F00-000001000000}">
      <formula1>15</formula1>
    </dataValidation>
    <dataValidation type="decimal" allowBlank="1" showInputMessage="1" showErrorMessage="1" error="Enter period in numeric figure only !" sqref="F26:G26 E41:G43 F23:G23 F29:G33 E21:E33 E35:G39" xr:uid="{00000000-0002-0000-0F00-000002000000}">
      <formula1>0</formula1>
      <formula2>100</formula2>
    </dataValidation>
    <dataValidation type="whole" operator="lessThanOrEqual" allowBlank="1" showInputMessage="1" showErrorMessage="1" prompt="Completion period should not exceed 14 months" sqref="E44:H44" xr:uid="{00000000-0002-0000-0F00-000003000000}">
      <formula1>14</formula1>
    </dataValidation>
    <dataValidation type="whole" operator="lessThanOrEqual" allowBlank="1" showInputMessage="1" showErrorMessage="1" error="Enter period in numeric figure only !" sqref="E34:H34" xr:uid="{00000000-0002-0000-0F00-000004000000}">
      <formula1>12</formula1>
    </dataValidation>
  </dataValidations>
  <pageMargins left="0.45" right="0.38" top="0.57999999999999996" bottom="0.6" header="0.34" footer="0.35"/>
  <pageSetup scale="80" fitToHeight="0" orientation="portrait" r:id="rId31"/>
  <headerFooter alignWithMargins="0">
    <oddFooter>&amp;R&amp;"Book Antiqua,Bold"&amp;8 Page &amp;P of &amp;N</oddFooter>
  </headerFooter>
  <drawing r:id="rId3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indexed="58"/>
    <pageSetUpPr fitToPage="1"/>
  </sheetPr>
  <dimension ref="A1:J27"/>
  <sheetViews>
    <sheetView showGridLines="0" view="pageBreakPreview" zoomScaleSheetLayoutView="100" workbookViewId="0">
      <selection activeCell="E12" sqref="E12"/>
    </sheetView>
  </sheetViews>
  <sheetFormatPr defaultRowHeight="16.5"/>
  <cols>
    <col min="1" max="1" width="12.140625" style="4" customWidth="1"/>
    <col min="2" max="2" width="20.5703125" style="4" customWidth="1"/>
    <col min="3" max="3" width="11.42578125" style="4" customWidth="1"/>
    <col min="4" max="4" width="23.85546875" style="4" customWidth="1"/>
    <col min="5" max="5" width="29.42578125" style="4" customWidth="1"/>
    <col min="6" max="6" width="39.5703125" style="1" customWidth="1"/>
    <col min="7" max="8" width="9.140625" style="1" customWidth="1"/>
  </cols>
  <sheetData>
    <row r="1" spans="1:10" s="596" customFormat="1" ht="22.5" customHeight="1">
      <c r="A1" s="1183" t="str">
        <f>'Attach 3(JV)'!A1</f>
        <v>Specification No. :CC/NT/G-MISC/DOM/A06/26/00981</v>
      </c>
      <c r="B1" s="1183"/>
      <c r="C1" s="1183"/>
      <c r="D1" s="1183"/>
      <c r="E1" s="594"/>
      <c r="F1" s="589" t="str">
        <f>"Attachment-10 " &amp; 'Attach 3(JV)'!AT1</f>
        <v xml:space="preserve">Attachment-10 </v>
      </c>
      <c r="G1" s="595"/>
      <c r="H1" s="595"/>
    </row>
    <row r="3" spans="1:10" ht="54.75" customHeight="1">
      <c r="A3" s="1282" t="str">
        <f>'Attach 3(JV)'!A3</f>
        <v>Procurement of Insulated Cross Arm for 400kV System under vendor development.</v>
      </c>
      <c r="B3" s="1283"/>
      <c r="C3" s="1283"/>
      <c r="D3" s="1283"/>
      <c r="E3" s="1283"/>
      <c r="F3" s="1283"/>
      <c r="G3" s="9"/>
      <c r="H3" s="3"/>
    </row>
    <row r="4" spans="1:10" ht="20.100000000000001" customHeight="1">
      <c r="A4" s="5"/>
      <c r="H4" s="10"/>
      <c r="I4" s="11"/>
    </row>
    <row r="5" spans="1:10" ht="20.100000000000001" customHeight="1">
      <c r="A5" s="1284" t="s">
        <v>372</v>
      </c>
      <c r="B5" s="1284"/>
      <c r="C5" s="1284"/>
      <c r="D5" s="1284"/>
      <c r="E5" s="1284"/>
      <c r="F5" s="1284"/>
      <c r="H5" s="10"/>
      <c r="I5" s="11"/>
    </row>
    <row r="6" spans="1:10" ht="20.100000000000001" customHeight="1">
      <c r="A6" s="6"/>
      <c r="H6" s="10"/>
      <c r="I6" s="11"/>
    </row>
    <row r="7" spans="1:10" ht="20.100000000000001" customHeight="1">
      <c r="A7" s="14" t="str">
        <f>'Attach 3(JV)'!A7</f>
        <v>Bidder’s Name and Address :</v>
      </c>
      <c r="E7" s="15" t="str">
        <f>'Attach 3(JV)'!E7</f>
        <v>To:</v>
      </c>
      <c r="H7" s="10"/>
      <c r="I7" s="11"/>
    </row>
    <row r="8" spans="1:10" ht="36" customHeight="1">
      <c r="A8" s="1280" t="str">
        <f>'Attach 3(JV)'!A8</f>
        <v/>
      </c>
      <c r="B8" s="1280"/>
      <c r="C8" s="1280"/>
      <c r="D8" s="1280"/>
      <c r="E8" s="12" t="str">
        <f>'Attach 3(JV)'!E8</f>
        <v>Contract Services</v>
      </c>
      <c r="H8" s="10"/>
      <c r="I8" s="11"/>
    </row>
    <row r="9" spans="1:10" ht="20.100000000000001" customHeight="1">
      <c r="A9" s="13" t="s">
        <v>336</v>
      </c>
      <c r="B9" s="875">
        <f>'Attach 3(JV)'!B9</f>
        <v>0</v>
      </c>
      <c r="C9" s="875"/>
      <c r="D9" s="875"/>
      <c r="E9" s="12" t="str">
        <f>'Attach 3(JV)'!E9</f>
        <v>Power Grid Corporation of India Ltd.,</v>
      </c>
      <c r="H9" s="10"/>
      <c r="I9" s="11"/>
    </row>
    <row r="10" spans="1:10" ht="20.100000000000001" customHeight="1">
      <c r="A10" s="13" t="s">
        <v>338</v>
      </c>
      <c r="B10" s="875">
        <f>'Attach 3(JV)'!B10</f>
        <v>0</v>
      </c>
      <c r="C10" s="875"/>
      <c r="D10" s="875"/>
      <c r="E10" s="12" t="str">
        <f>'Attach 3(JV)'!E10</f>
        <v>"Saudamini", Plot No. 2, Sector 29</v>
      </c>
      <c r="H10" s="10"/>
      <c r="I10" s="327"/>
    </row>
    <row r="11" spans="1:10" ht="20.100000000000001" customHeight="1">
      <c r="B11" s="875" t="str">
        <f>'Attach 3(JV)'!B11</f>
        <v/>
      </c>
      <c r="C11" s="875"/>
      <c r="D11" s="875"/>
      <c r="E11" s="12" t="str">
        <f>'Attach 3(JV)'!E11</f>
        <v>Gurgaon (Haryana) - 122001</v>
      </c>
    </row>
    <row r="12" spans="1:10" ht="20.100000000000001" customHeight="1">
      <c r="A12" s="6"/>
      <c r="B12" s="875" t="str">
        <f>'Attach 3(JV)'!B12</f>
        <v/>
      </c>
      <c r="C12" s="875"/>
      <c r="D12" s="875"/>
      <c r="E12" s="12"/>
    </row>
    <row r="13" spans="1:10" ht="20.100000000000001" customHeight="1">
      <c r="A13" s="6"/>
    </row>
    <row r="14" spans="1:10" ht="37.5" customHeight="1">
      <c r="A14" s="1281" t="s">
        <v>977</v>
      </c>
      <c r="B14" s="1281"/>
      <c r="C14" s="1281"/>
      <c r="D14" s="1281"/>
      <c r="E14" s="1281"/>
      <c r="F14" s="1281"/>
      <c r="G14" s="2"/>
      <c r="H14" s="2"/>
      <c r="J14" s="606"/>
    </row>
    <row r="15" spans="1:10" ht="20.100000000000001" customHeight="1">
      <c r="A15" s="7"/>
    </row>
    <row r="16" spans="1:10" ht="20.100000000000001" customHeight="1">
      <c r="A16" s="19" t="s">
        <v>29</v>
      </c>
      <c r="B16" s="164">
        <f>'Attach 3(JV)'!B24</f>
        <v>0</v>
      </c>
      <c r="C16" s="18"/>
      <c r="E16" s="20" t="s">
        <v>4</v>
      </c>
      <c r="F16" s="247">
        <f>'Attach 3(JV)'!E24</f>
        <v>0</v>
      </c>
    </row>
    <row r="17" spans="1:6" ht="20.100000000000001" customHeight="1">
      <c r="A17" s="19" t="s">
        <v>7</v>
      </c>
      <c r="B17" s="247">
        <f>'Attach 3(JV)'!B25</f>
        <v>0</v>
      </c>
      <c r="C17" s="18"/>
      <c r="E17" s="20" t="s">
        <v>5</v>
      </c>
      <c r="F17" s="247">
        <f>'Attach 3(JV)'!E25</f>
        <v>0</v>
      </c>
    </row>
    <row r="18" spans="1:6" ht="20.100000000000001" customHeight="1">
      <c r="B18" s="18"/>
      <c r="C18" s="18"/>
      <c r="D18" s="20"/>
      <c r="E18" s="18"/>
    </row>
    <row r="19" spans="1:6" ht="20.100000000000001" customHeight="1"/>
    <row r="20" spans="1:6" ht="20.100000000000001" customHeight="1">
      <c r="A20" s="8"/>
    </row>
    <row r="21" spans="1:6" ht="20.100000000000001" customHeight="1"/>
    <row r="22" spans="1:6" ht="20.100000000000001" customHeight="1"/>
    <row r="23" spans="1:6" ht="20.100000000000001" customHeight="1">
      <c r="A23" s="8"/>
    </row>
    <row r="24" spans="1:6" ht="20.100000000000001" customHeight="1"/>
    <row r="25" spans="1:6" ht="20.100000000000001" customHeight="1">
      <c r="A25" s="8"/>
    </row>
    <row r="26" spans="1:6" ht="20.100000000000001" customHeight="1"/>
    <row r="27" spans="1:6" ht="20.100000000000001" customHeight="1">
      <c r="A27" s="8"/>
    </row>
  </sheetData>
  <sheetProtection algorithmName="SHA-512" hashValue="wPewrpSd9UoPcIuziuuBwVSg8e1TOTm4wIKXiKFIyNlVk6BoX7jr82PLTZjmvZF8x8dIn1Gd0G6j6BIriTPFsQ==" saltValue="1j0L5NJY2YkhGmEwhxe6cg==" spinCount="100000" sheet="1" formatColumns="0" formatRows="0" selectLockedCells="1"/>
  <customSheetViews>
    <customSheetView guid="{5476C51C-4037-4B28-A818-10D7CDF0C66A}" showPageBreaks="1" showGridLines="0" fitToPage="1" printArea="1" view="pageBreakPreview">
      <selection activeCell="E12" sqref="E12"/>
      <pageMargins left="0.75" right="0.63" top="0.57999999999999996" bottom="0.6" header="0.34" footer="0.35"/>
      <pageSetup scale="74" orientation="portrait" r:id="rId1"/>
      <headerFooter alignWithMargins="0">
        <oddFooter>&amp;R&amp;"Book Antiqua,Bold"&amp;8 Page &amp;P of &amp;N</oddFooter>
      </headerFooter>
    </customSheetView>
    <customSheetView guid="{45814E31-7EF7-46D4-AAA9-9580F481731A}" scale="115" showPageBreaks="1" showGridLines="0" fitToPage="1" printArea="1" view="pageBreakPreview">
      <selection activeCell="E12" sqref="E12"/>
      <pageMargins left="0.75" right="0.63" top="0.57999999999999996" bottom="0.6" header="0.34" footer="0.35"/>
      <pageSetup scale="74" orientation="portrait" r:id="rId2"/>
      <headerFooter alignWithMargins="0">
        <oddFooter>&amp;R&amp;"Book Antiqua,Bold"&amp;8 Page &amp;P of &amp;N</oddFooter>
      </headerFooter>
    </customSheetView>
    <customSheetView guid="{ABDD40A7-66B9-43CC-B63B-09D98A5A40BE}" scale="115" showPageBreaks="1" showGridLines="0" fitToPage="1" printArea="1" view="pageBreakPreview">
      <selection activeCell="D21" sqref="D21"/>
      <pageMargins left="0.75" right="0.63" top="0.57999999999999996" bottom="0.6" header="0.34" footer="0.35"/>
      <pageSetup scale="74" orientation="portrait" r:id="rId3"/>
      <headerFooter alignWithMargins="0">
        <oddFooter>&amp;R&amp;"Book Antiqua,Bold"&amp;8 Page &amp;P of &amp;N</oddFooter>
      </headerFooter>
    </customSheetView>
    <customSheetView guid="{A8583C01-5E6A-4469-ADCA-440E12AA8084}" scale="115" showPageBreaks="1" showGridLines="0" fitToPage="1" printArea="1" view="pageBreakPreview">
      <selection activeCell="D21" sqref="D21"/>
      <pageMargins left="0.75" right="0.63" top="0.57999999999999996" bottom="0.6" header="0.34" footer="0.35"/>
      <pageSetup scale="74" orientation="portrait" r:id="rId4"/>
      <headerFooter alignWithMargins="0">
        <oddFooter>&amp;R&amp;"Book Antiqua,Bold"&amp;8 Page &amp;P of &amp;N</oddFooter>
      </headerFooter>
    </customSheetView>
    <customSheetView guid="{05855B4F-D61E-4C97-B759-B2F96767F6F8}" scale="115" showPageBreaks="1" showGridLines="0" fitToPage="1" printArea="1" view="pageBreakPreview">
      <selection activeCell="E7" sqref="E7"/>
      <pageMargins left="0.75" right="0.63" top="0.57999999999999996" bottom="0.6" header="0.34" footer="0.35"/>
      <pageSetup scale="74"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E23" sqref="E23"/>
      <pageMargins left="0.75" right="0.63" top="0.57999999999999996" bottom="0.6" header="0.34" footer="0.35"/>
      <pageSetup scale="97" orientation="portrait" r:id="rId6"/>
      <headerFooter alignWithMargins="0">
        <oddFooter>&amp;R&amp;"Book Antiqua,Bold"&amp;8 Page &amp;P of &amp;N</oddFooter>
      </headerFooter>
    </customSheetView>
    <customSheetView guid="{340562B9-6CEE-4962-8D7D-CA1C6778F52C}" showPageBreaks="1" showGridLines="0" printArea="1" view="pageBreakPreview" topLeftCell="A13">
      <selection activeCell="H32" sqref="H32"/>
      <pageMargins left="0.75" right="0.63" top="0.57999999999999996" bottom="0.6" header="0.34" footer="0.35"/>
      <pageSetup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25">
      <selection activeCell="H32" sqref="H32"/>
      <pageMargins left="0.75" right="0.63" top="0.57999999999999996" bottom="0.6" header="0.34" footer="0.35"/>
      <pageSetup orientation="portrait" r:id="rId8"/>
      <headerFooter alignWithMargins="0">
        <oddFooter>&amp;R&amp;"Book Antiqua,Bold"&amp;8 Page &amp;P of &amp;N</oddFooter>
      </headerFooter>
    </customSheetView>
    <customSheetView guid="{8E3ED18F-7B8F-4A1C-969D-A70DC3B696C3}" showPageBreaks="1" showGridLines="0" printArea="1" view="pageBreakPreview" topLeftCell="A22">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477F7E43-D393-45BA-B99B-D838E4629B5D}" showPageBreaks="1" showGridLines="0" printArea="1" view="pageBreakPreview" topLeftCell="A22">
      <selection activeCell="B17" sqref="B17"/>
      <pageMargins left="0.75" right="0.63" top="0.57999999999999996" bottom="0.6" header="0.34" footer="0.35"/>
      <pageSetup orientation="portrait" r:id="rId10"/>
      <headerFooter alignWithMargins="0">
        <oddFooter>&amp;R&amp;"Book Antiqua,Bold"&amp;8 Page &amp;P of &amp;N</oddFooter>
      </headerFooter>
    </customSheetView>
    <customSheetView guid="{240327DD-375F-45D4-BA52-89AFD79FE6A1}" showPageBreaks="1" showGridLines="0" printArea="1" view="pageBreakPreview">
      <pageMargins left="0.75" right="0.63" top="0.57999999999999996" bottom="0.6" header="0.34" footer="0.35"/>
      <pageSetup orientation="portrait" r:id="rId11"/>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A3" sqref="A3:E3"/>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77" bottom="1" header="0.5" footer="0.5"/>
      <pageSetup orientation="portrait" r:id="rId16"/>
      <headerFooter alignWithMargins="0">
        <oddFooter>&amp;L&amp;8Tower Package-P238-TW04, TL associated with Phase-I Generation Project in Orissa (Part-C)&amp;R&amp;"Book Antiqua,Bold"&amp;8Attachment-10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topLeftCell="A16">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howPageBreaks="1" showGridLines="0" printArea="1" view="pageBreakPreview" topLeftCell="A4">
      <pageMargins left="0.75" right="0.63" top="0.57999999999999996" bottom="0.6" header="0.34" footer="0.35"/>
      <pageSetup orientation="portrait" r:id="rId21"/>
      <headerFooter alignWithMargins="0">
        <oddFooter>&amp;R&amp;"Book Antiqua,Bold"&amp;8 Page &amp;P of &amp;N</oddFooter>
      </headerFooter>
    </customSheetView>
    <customSheetView guid="{C5EDD9E3-0801-4479-8600-A80B0FCFDF0B}" showPageBreaks="1" showGridLines="0" printArea="1" view="pageBreakPreview" topLeftCell="A22">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15A19D23-A9FD-4FC1-B7B0-F2D16BDFC729}" showPageBreaks="1" showGridLines="0" printArea="1" view="pageBreakPreview" topLeftCell="A22">
      <selection activeCell="B17" sqref="B17"/>
      <pageMargins left="0.75" right="0.63" top="0.57999999999999996" bottom="0.6" header="0.34" footer="0.35"/>
      <pageSetup orientation="portrait" r:id="rId23"/>
      <headerFooter alignWithMargins="0">
        <oddFooter>&amp;R&amp;"Book Antiqua,Bold"&amp;8 Page &amp;P of &amp;N</oddFooter>
      </headerFooter>
    </customSheetView>
    <customSheetView guid="{97C0FC0E-800C-45C9-895E-E91A3F1ADBA4}" showPageBreaks="1" showGridLines="0" printArea="1" view="pageBreakPreview" topLeftCell="A13">
      <selection activeCell="H32" sqref="H32"/>
      <pageMargins left="0.75" right="0.63" top="0.57999999999999996" bottom="0.6" header="0.34" footer="0.35"/>
      <pageSetup orientation="portrait" r:id="rId24"/>
      <headerFooter alignWithMargins="0">
        <oddFooter>&amp;R&amp;"Book Antiqua,Bold"&amp;8 Page &amp;P of &amp;N</oddFooter>
      </headerFooter>
    </customSheetView>
    <customSheetView guid="{CB7992C9-ABA5-4C7D-8C49-1E1D8E8875C7}" showPageBreaks="1" showGridLines="0" printArea="1" view="pageBreakPreview">
      <pageMargins left="0.75" right="0.63" top="0.57999999999999996" bottom="0.6" header="0.34" footer="0.35"/>
      <pageSetup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scale="99" orientation="portrait" r:id="rId26"/>
      <headerFooter alignWithMargins="0">
        <oddFooter>&amp;R&amp;"Book Antiqua,Bold"&amp;8 Page &amp;P of &amp;N</oddFooter>
      </headerFooter>
    </customSheetView>
    <customSheetView guid="{2CF6F19D-227C-4840-A9E1-6C944B0145DB}" scale="115" showPageBreaks="1" showGridLines="0" fitToPage="1" printArea="1" view="pageBreakPreview">
      <selection activeCell="D21" sqref="D21"/>
      <pageMargins left="0.75" right="0.63" top="0.57999999999999996" bottom="0.6" header="0.34" footer="0.35"/>
      <pageSetup scale="74" orientation="portrait" r:id="rId27"/>
      <headerFooter alignWithMargins="0">
        <oddFooter>&amp;R&amp;"Book Antiqua,Bold"&amp;8 Page &amp;P of &amp;N</oddFooter>
      </headerFooter>
    </customSheetView>
    <customSheetView guid="{91F0A354-BED8-4256-9A56-8B391088A09C}" scale="115" showPageBreaks="1" showGridLines="0" fitToPage="1" printArea="1" view="pageBreakPreview">
      <selection activeCell="E12" sqref="E12"/>
      <pageMargins left="0.75" right="0.63" top="0.57999999999999996" bottom="0.6" header="0.34" footer="0.35"/>
      <pageSetup scale="74" orientation="portrait" r:id="rId28"/>
      <headerFooter alignWithMargins="0">
        <oddFooter>&amp;R&amp;"Book Antiqua,Bold"&amp;8 Page &amp;P of &amp;N</oddFooter>
      </headerFooter>
    </customSheetView>
    <customSheetView guid="{3836A67F-51F8-4B52-B51D-937DC398CD1F}" scale="115" showPageBreaks="1" showGridLines="0" fitToPage="1" printArea="1" view="pageBreakPreview">
      <selection activeCell="E12" sqref="E12"/>
      <pageMargins left="0.75" right="0.63" top="0.57999999999999996" bottom="0.6" header="0.34" footer="0.35"/>
      <pageSetup scale="74" orientation="portrait" r:id="rId29"/>
      <headerFooter alignWithMargins="0">
        <oddFooter>&amp;R&amp;"Book Antiqua,Bold"&amp;8 Page &amp;P of &amp;N</oddFooter>
      </headerFooter>
    </customSheetView>
    <customSheetView guid="{7060B914-93C4-4D75-AFF4-2E6EDEC8C9B0}" showPageBreaks="1" showGridLines="0" fitToPage="1" printArea="1" view="pageBreakPreview">
      <selection activeCell="E12" sqref="E12"/>
      <pageMargins left="0.75" right="0.63" top="0.57999999999999996" bottom="0.6" header="0.34" footer="0.35"/>
      <pageSetup scale="74" orientation="portrait" r:id="rId30"/>
      <headerFooter alignWithMargins="0">
        <oddFooter>&amp;R&amp;"Book Antiqua,Bold"&amp;8 Page &amp;P of &amp;N</oddFooter>
      </headerFooter>
    </customSheetView>
  </customSheetViews>
  <mergeCells count="9">
    <mergeCell ref="B11:D11"/>
    <mergeCell ref="B12:D12"/>
    <mergeCell ref="A8:D8"/>
    <mergeCell ref="A14:F14"/>
    <mergeCell ref="A1:D1"/>
    <mergeCell ref="B9:D9"/>
    <mergeCell ref="B10:D10"/>
    <mergeCell ref="A3:F3"/>
    <mergeCell ref="A5:F5"/>
  </mergeCells>
  <phoneticPr fontId="7" type="noConversion"/>
  <pageMargins left="0.75" right="0.63" top="0.57999999999999996" bottom="0.6" header="0.34" footer="0.35"/>
  <pageSetup scale="74" orientation="portrait" r:id="rId31"/>
  <headerFooter alignWithMargins="0">
    <oddFooter>&amp;R&amp;"Book Antiqua,Bold"&amp;8 Page &amp;P of &amp;N</oddFooter>
  </headerFooter>
  <drawing r:id="rId3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indexed="14"/>
    <pageSetUpPr fitToPage="1"/>
  </sheetPr>
  <dimension ref="A1:Z86"/>
  <sheetViews>
    <sheetView showGridLines="0" view="pageBreakPreview" zoomScaleSheetLayoutView="100" workbookViewId="0">
      <selection activeCell="B22" sqref="B22:C22"/>
    </sheetView>
  </sheetViews>
  <sheetFormatPr defaultRowHeight="16.5"/>
  <cols>
    <col min="1" max="1" width="12.140625" style="29" customWidth="1"/>
    <col min="2" max="2" width="30.7109375" style="29" customWidth="1"/>
    <col min="3" max="3" width="24.7109375" style="29" customWidth="1"/>
    <col min="4" max="4" width="31.28515625" style="29" customWidth="1"/>
    <col min="5" max="5" width="30.140625" style="29" customWidth="1"/>
    <col min="6" max="8" width="9.140625" style="24"/>
    <col min="9" max="16384" width="9.140625" style="25"/>
  </cols>
  <sheetData>
    <row r="1" spans="1:26" s="84" customFormat="1" ht="23.25" customHeight="1">
      <c r="A1" s="1183" t="str">
        <f>'Attach 3(JV)'!A1</f>
        <v>Specification No. :CC/NT/G-MISC/DOM/A06/26/00981</v>
      </c>
      <c r="B1" s="1183"/>
      <c r="C1" s="1183"/>
      <c r="D1" s="1289" t="str">
        <f>"Attachment-11 " &amp; 'Attach 3(JV)'!AT1</f>
        <v xml:space="preserve">Attachment-11 </v>
      </c>
      <c r="E1" s="1289"/>
      <c r="F1" s="85"/>
      <c r="G1" s="85"/>
      <c r="H1" s="85"/>
    </row>
    <row r="2" spans="1:26" ht="13.5" customHeight="1">
      <c r="Z2" s="136">
        <f>'Attach 3(JV)'!Z2</f>
        <v>0</v>
      </c>
    </row>
    <row r="3" spans="1:26" ht="57.75" customHeight="1">
      <c r="A3" s="1282" t="str">
        <f>'Attach 3(QR)'!A3</f>
        <v>Procurement of Insulated Cross Arm for 400kV System under vendor development.</v>
      </c>
      <c r="B3" s="1283"/>
      <c r="C3" s="1283"/>
      <c r="D3" s="1283"/>
      <c r="E3" s="1283"/>
      <c r="F3" s="26"/>
      <c r="G3" s="27"/>
      <c r="H3" s="26"/>
    </row>
    <row r="4" spans="1:26" ht="19.5" customHeight="1">
      <c r="A4" s="28"/>
      <c r="H4" s="30"/>
      <c r="I4" s="11"/>
    </row>
    <row r="5" spans="1:26" ht="21.75" customHeight="1">
      <c r="A5" s="872" t="s">
        <v>375</v>
      </c>
      <c r="B5" s="872"/>
      <c r="C5" s="872"/>
      <c r="D5" s="872"/>
      <c r="E5" s="872"/>
      <c r="F5" s="31"/>
      <c r="H5" s="30"/>
      <c r="I5" s="11"/>
    </row>
    <row r="6" spans="1:26" ht="19.5" customHeight="1">
      <c r="A6" s="32"/>
      <c r="H6" s="30"/>
      <c r="I6" s="11"/>
    </row>
    <row r="7" spans="1:26" ht="19.5" customHeight="1">
      <c r="A7" s="33" t="str">
        <f>'Attach 3(JV)'!A7</f>
        <v>Bidder’s Name and Address :</v>
      </c>
      <c r="B7" s="32"/>
      <c r="C7" s="32"/>
      <c r="D7" s="15" t="str">
        <f>'Attach 3(JV)'!E7</f>
        <v>To:</v>
      </c>
      <c r="H7" s="30"/>
      <c r="I7" s="11"/>
    </row>
    <row r="8" spans="1:26" ht="36" customHeight="1">
      <c r="A8" s="878" t="str">
        <f>'Attach 3(JV)'!A8</f>
        <v/>
      </c>
      <c r="B8" s="878"/>
      <c r="C8" s="878"/>
      <c r="D8" s="12" t="str">
        <f>'Attach 3(JV)'!E8</f>
        <v>Contract Services</v>
      </c>
      <c r="H8" s="30"/>
      <c r="I8" s="11"/>
    </row>
    <row r="9" spans="1:26" ht="19.5" customHeight="1">
      <c r="A9" s="13" t="s">
        <v>336</v>
      </c>
      <c r="B9" s="875">
        <f>'Attach 3(JV)'!B9</f>
        <v>0</v>
      </c>
      <c r="C9" s="875"/>
      <c r="D9" s="12" t="str">
        <f>'Attach 3(JV)'!E9</f>
        <v>Power Grid Corporation of India Ltd.,</v>
      </c>
      <c r="H9" s="30"/>
      <c r="I9" s="11"/>
    </row>
    <row r="10" spans="1:26" ht="19.5" customHeight="1">
      <c r="A10" s="13" t="s">
        <v>338</v>
      </c>
      <c r="B10" s="875">
        <f>'Attach 3(JV)'!B10</f>
        <v>0</v>
      </c>
      <c r="C10" s="875"/>
      <c r="D10" s="12" t="str">
        <f>'Attach 3(JV)'!E10</f>
        <v>"Saudamini", Plot No. 2, Sector 29</v>
      </c>
      <c r="H10" s="30"/>
      <c r="I10" s="11"/>
    </row>
    <row r="11" spans="1:26" ht="19.5" customHeight="1">
      <c r="B11" s="875" t="str">
        <f>'Attach 3(JV)'!B11</f>
        <v/>
      </c>
      <c r="C11" s="875"/>
      <c r="D11" s="12" t="str">
        <f>'Attach 3(JV)'!E11</f>
        <v>Gurgaon (Haryana) - 122001</v>
      </c>
    </row>
    <row r="12" spans="1:26" ht="19.5" customHeight="1">
      <c r="A12" s="32"/>
      <c r="B12" s="875" t="str">
        <f>'Attach 3(JV)'!B12</f>
        <v/>
      </c>
      <c r="C12" s="875"/>
      <c r="D12" s="12"/>
    </row>
    <row r="13" spans="1:26" ht="19.5" customHeight="1">
      <c r="A13" s="29" t="s">
        <v>331</v>
      </c>
    </row>
    <row r="14" spans="1:26" ht="9.9499999999999993" customHeight="1">
      <c r="A14" s="32"/>
    </row>
    <row r="15" spans="1:26" ht="184.5" customHeight="1">
      <c r="A15" s="1285" t="s">
        <v>495</v>
      </c>
      <c r="B15" s="1190"/>
      <c r="C15" s="1190"/>
      <c r="D15" s="1190"/>
      <c r="E15" s="1190"/>
      <c r="F15" s="34"/>
      <c r="G15" s="34"/>
      <c r="H15" s="34"/>
    </row>
    <row r="16" spans="1:26" ht="19.5" customHeight="1">
      <c r="A16" s="32"/>
      <c r="B16" s="32"/>
      <c r="C16" s="32"/>
      <c r="D16" s="32"/>
      <c r="E16" s="32"/>
      <c r="F16" s="34"/>
      <c r="G16" s="34"/>
      <c r="H16" s="34"/>
    </row>
    <row r="17" spans="1:8" s="24" customFormat="1" ht="72" customHeight="1">
      <c r="A17" s="46" t="s">
        <v>334</v>
      </c>
      <c r="B17" s="1229" t="s">
        <v>107</v>
      </c>
      <c r="C17" s="1229"/>
      <c r="D17" s="46" t="s">
        <v>108</v>
      </c>
      <c r="E17" s="46" t="s">
        <v>496</v>
      </c>
      <c r="G17" s="34"/>
      <c r="H17" s="34"/>
    </row>
    <row r="18" spans="1:8" ht="26.1" customHeight="1">
      <c r="A18" s="92">
        <v>1</v>
      </c>
      <c r="B18" s="1290"/>
      <c r="C18" s="1290"/>
      <c r="D18" s="251"/>
      <c r="E18" s="251"/>
      <c r="F18" s="34"/>
      <c r="G18" s="34"/>
      <c r="H18" s="34"/>
    </row>
    <row r="19" spans="1:8" ht="26.1" customHeight="1">
      <c r="A19" s="92">
        <v>2</v>
      </c>
      <c r="B19" s="1290"/>
      <c r="C19" s="1290"/>
      <c r="D19" s="251"/>
      <c r="E19" s="251"/>
      <c r="F19" s="34"/>
      <c r="G19" s="34"/>
      <c r="H19" s="34"/>
    </row>
    <row r="20" spans="1:8" ht="26.1" customHeight="1">
      <c r="A20" s="92">
        <v>3</v>
      </c>
      <c r="B20" s="1290"/>
      <c r="C20" s="1290"/>
      <c r="D20" s="251"/>
      <c r="E20" s="251"/>
      <c r="F20" s="34"/>
      <c r="G20" s="34"/>
      <c r="H20" s="34"/>
    </row>
    <row r="21" spans="1:8" ht="26.1" customHeight="1">
      <c r="A21" s="92">
        <v>4</v>
      </c>
      <c r="B21" s="1290"/>
      <c r="C21" s="1290"/>
      <c r="D21" s="251"/>
      <c r="E21" s="251"/>
      <c r="F21" s="34"/>
      <c r="G21" s="34"/>
      <c r="H21" s="34"/>
    </row>
    <row r="22" spans="1:8" ht="26.1" customHeight="1">
      <c r="A22" s="92">
        <v>5</v>
      </c>
      <c r="B22" s="1290"/>
      <c r="C22" s="1290"/>
      <c r="D22" s="251"/>
      <c r="E22" s="251"/>
      <c r="F22" s="34"/>
      <c r="G22" s="34"/>
      <c r="H22" s="34"/>
    </row>
    <row r="23" spans="1:8" ht="26.1" customHeight="1">
      <c r="A23" s="92">
        <v>6</v>
      </c>
      <c r="B23" s="1290"/>
      <c r="C23" s="1290"/>
      <c r="D23" s="251"/>
      <c r="E23" s="251"/>
      <c r="F23" s="34"/>
      <c r="G23" s="34"/>
      <c r="H23" s="34"/>
    </row>
    <row r="24" spans="1:8" ht="26.1" customHeight="1">
      <c r="A24" s="32"/>
      <c r="B24" s="32"/>
      <c r="C24" s="32"/>
      <c r="D24" s="32"/>
      <c r="E24" s="32"/>
      <c r="F24" s="34"/>
      <c r="G24" s="34"/>
      <c r="H24" s="34"/>
    </row>
    <row r="25" spans="1:8" ht="84.75" customHeight="1">
      <c r="A25" s="1285" t="s">
        <v>497</v>
      </c>
      <c r="B25" s="1190"/>
      <c r="C25" s="1190"/>
      <c r="D25" s="1190"/>
      <c r="E25" s="1190"/>
    </row>
    <row r="26" spans="1:8" ht="149.25" customHeight="1">
      <c r="A26" s="1285" t="s">
        <v>498</v>
      </c>
      <c r="B26" s="1190"/>
      <c r="C26" s="1190"/>
      <c r="D26" s="1190"/>
      <c r="E26" s="1190"/>
    </row>
    <row r="27" spans="1:8" ht="26.1" customHeight="1">
      <c r="A27" s="36" t="s">
        <v>6</v>
      </c>
      <c r="B27" s="69">
        <f>'Attach 3(JV)'!B24</f>
        <v>0</v>
      </c>
      <c r="D27" s="37" t="s">
        <v>4</v>
      </c>
      <c r="E27" s="241">
        <f>'Attach 3(JV)'!E24</f>
        <v>0</v>
      </c>
    </row>
    <row r="28" spans="1:8" ht="26.1" customHeight="1">
      <c r="A28" s="36" t="s">
        <v>7</v>
      </c>
      <c r="B28" s="241">
        <f>'Attach 3(JV)'!B25</f>
        <v>0</v>
      </c>
      <c r="D28" s="37" t="s">
        <v>5</v>
      </c>
      <c r="E28" s="241">
        <f>'Attach 3(JV)'!E25</f>
        <v>0</v>
      </c>
    </row>
    <row r="29" spans="1:8" ht="230.25" customHeight="1">
      <c r="A29" s="1286" t="s">
        <v>499</v>
      </c>
      <c r="B29" s="1286"/>
      <c r="C29" s="1286"/>
      <c r="D29" s="1286"/>
      <c r="E29" s="1286"/>
    </row>
    <row r="30" spans="1:8" ht="20.100000000000001" customHeight="1">
      <c r="A30" s="21" t="str">
        <f>A1</f>
        <v>Specification No. :CC/NT/G-MISC/DOM/A06/26/00981</v>
      </c>
      <c r="B30" s="22"/>
      <c r="C30" s="22"/>
      <c r="D30" s="22"/>
      <c r="E30" s="23" t="str">
        <f>D1</f>
        <v xml:space="preserve">Attachment-11 </v>
      </c>
    </row>
    <row r="31" spans="1:8" ht="19.5" customHeight="1"/>
    <row r="32" spans="1:8" ht="48" customHeight="1">
      <c r="A32" s="1288" t="str">
        <f>A3</f>
        <v>Procurement of Insulated Cross Arm for 400kV System under vendor development.</v>
      </c>
      <c r="B32" s="1288"/>
      <c r="C32" s="1288"/>
      <c r="D32" s="1288"/>
      <c r="E32" s="1288"/>
    </row>
    <row r="33" spans="1:5" ht="19.5" customHeight="1">
      <c r="A33" s="28"/>
    </row>
    <row r="34" spans="1:5" ht="19.5" customHeight="1">
      <c r="A34" s="1231" t="s">
        <v>375</v>
      </c>
      <c r="B34" s="1231"/>
      <c r="C34" s="1231"/>
      <c r="D34" s="1231"/>
      <c r="E34" s="1231"/>
    </row>
    <row r="35" spans="1:5" ht="19.5" customHeight="1">
      <c r="A35" s="32"/>
    </row>
    <row r="36" spans="1:5" ht="19.5" customHeight="1">
      <c r="A36" s="33" t="str">
        <f>'Attach 3(JV)'!A15</f>
        <v>Name(s) and Addresse(s) of other partner(s)</v>
      </c>
      <c r="B36" s="32"/>
      <c r="C36" s="32"/>
      <c r="D36" s="15" t="str">
        <f>D7</f>
        <v>To:</v>
      </c>
    </row>
    <row r="37" spans="1:5" ht="19.5" customHeight="1">
      <c r="A37" s="33" t="str">
        <f>'Attach 3(JV)'!B16</f>
        <v/>
      </c>
      <c r="B37" s="32"/>
      <c r="C37" s="32"/>
      <c r="D37" s="12" t="str">
        <f>D8</f>
        <v>Contract Services</v>
      </c>
    </row>
    <row r="38" spans="1:5" ht="19.5" customHeight="1">
      <c r="A38" s="13" t="s">
        <v>336</v>
      </c>
      <c r="B38" s="875" t="str">
        <f>'Attach 3(JV)'!B17:D17</f>
        <v>Ram Lal</v>
      </c>
      <c r="C38" s="875"/>
      <c r="D38" s="12" t="str">
        <f>D9</f>
        <v>Power Grid Corporation of India Ltd.,</v>
      </c>
    </row>
    <row r="39" spans="1:5" ht="19.5" customHeight="1">
      <c r="A39" s="13" t="s">
        <v>338</v>
      </c>
      <c r="B39" s="875" t="str">
        <f>'Attach 3(JV)'!B18:D18</f>
        <v>G5</v>
      </c>
      <c r="C39" s="875"/>
      <c r="D39" s="12" t="str">
        <f>D10</f>
        <v>"Saudamini", Plot No. 2, Sector 29</v>
      </c>
    </row>
    <row r="40" spans="1:5" ht="19.5" customHeight="1">
      <c r="B40" s="875" t="str">
        <f>'Attach 3(JV)'!B19:D19</f>
        <v>Gurgaon</v>
      </c>
      <c r="C40" s="875"/>
      <c r="D40" s="12" t="str">
        <f>D11</f>
        <v>Gurgaon (Haryana) - 122001</v>
      </c>
    </row>
    <row r="41" spans="1:5" ht="19.5" customHeight="1">
      <c r="A41" s="32"/>
      <c r="B41" s="875" t="str">
        <f>'Attach 3(JV)'!B20:D20</f>
        <v/>
      </c>
      <c r="C41" s="875"/>
      <c r="D41" s="12"/>
    </row>
    <row r="42" spans="1:5" ht="19.5" customHeight="1">
      <c r="A42" s="29" t="s">
        <v>331</v>
      </c>
    </row>
    <row r="43" spans="1:5" ht="19.5" customHeight="1">
      <c r="A43" s="32"/>
    </row>
    <row r="44" spans="1:5" ht="33.75" customHeight="1">
      <c r="A44" s="1190" t="s">
        <v>376</v>
      </c>
      <c r="B44" s="1190"/>
      <c r="C44" s="1190"/>
      <c r="D44" s="1190"/>
      <c r="E44" s="1190"/>
    </row>
    <row r="45" spans="1:5" ht="19.5" customHeight="1">
      <c r="A45" s="32"/>
      <c r="B45" s="32"/>
      <c r="C45" s="32"/>
      <c r="D45" s="32"/>
      <c r="E45" s="32"/>
    </row>
    <row r="46" spans="1:5" ht="72" customHeight="1">
      <c r="A46" s="46" t="s">
        <v>334</v>
      </c>
      <c r="B46" s="1229" t="s">
        <v>107</v>
      </c>
      <c r="C46" s="1229"/>
      <c r="D46" s="46" t="s">
        <v>108</v>
      </c>
      <c r="E46" s="46" t="s">
        <v>109</v>
      </c>
    </row>
    <row r="47" spans="1:5" ht="25.5" customHeight="1">
      <c r="A47" s="92">
        <v>1</v>
      </c>
      <c r="B47" s="1287"/>
      <c r="C47" s="1287"/>
      <c r="D47" s="255"/>
      <c r="E47" s="255"/>
    </row>
    <row r="48" spans="1:5" ht="25.5" customHeight="1">
      <c r="A48" s="92">
        <v>2</v>
      </c>
      <c r="B48" s="1287"/>
      <c r="C48" s="1287"/>
      <c r="D48" s="255"/>
      <c r="E48" s="255"/>
    </row>
    <row r="49" spans="1:5" ht="25.5" customHeight="1">
      <c r="A49" s="92">
        <v>3</v>
      </c>
      <c r="B49" s="1287"/>
      <c r="C49" s="1287"/>
      <c r="D49" s="255"/>
      <c r="E49" s="255"/>
    </row>
    <row r="50" spans="1:5" ht="25.5" customHeight="1">
      <c r="A50" s="92">
        <v>4</v>
      </c>
      <c r="B50" s="1287"/>
      <c r="C50" s="1287"/>
      <c r="D50" s="255"/>
      <c r="E50" s="255"/>
    </row>
    <row r="51" spans="1:5" ht="25.5" customHeight="1">
      <c r="A51" s="92">
        <v>5</v>
      </c>
      <c r="B51" s="1287"/>
      <c r="C51" s="1287"/>
      <c r="D51" s="255"/>
      <c r="E51" s="255"/>
    </row>
    <row r="52" spans="1:5" ht="25.5" customHeight="1">
      <c r="A52" s="92">
        <v>6</v>
      </c>
      <c r="B52" s="1287"/>
      <c r="C52" s="1287"/>
      <c r="D52" s="255"/>
      <c r="E52" s="255"/>
    </row>
    <row r="53" spans="1:5" ht="27.95" customHeight="1">
      <c r="A53" s="32"/>
      <c r="B53" s="32"/>
      <c r="C53" s="32"/>
      <c r="D53" s="32"/>
      <c r="E53" s="32"/>
    </row>
    <row r="54" spans="1:5" ht="27.95" customHeight="1">
      <c r="A54" s="181"/>
      <c r="B54" s="181"/>
      <c r="C54" s="181"/>
      <c r="D54" s="181"/>
      <c r="E54" s="181"/>
    </row>
    <row r="55" spans="1:5" ht="27.95" customHeight="1">
      <c r="A55" s="181" t="s">
        <v>6</v>
      </c>
      <c r="B55" s="69">
        <f>B27</f>
        <v>0</v>
      </c>
      <c r="C55" s="181" t="s">
        <v>4</v>
      </c>
      <c r="D55" s="181">
        <f>E27</f>
        <v>0</v>
      </c>
      <c r="E55" s="181"/>
    </row>
    <row r="56" spans="1:5" ht="27.95" customHeight="1">
      <c r="A56" s="181" t="s">
        <v>7</v>
      </c>
      <c r="B56" s="181">
        <f>B28</f>
        <v>0</v>
      </c>
      <c r="C56" s="181" t="s">
        <v>5</v>
      </c>
      <c r="D56" s="181">
        <f>E28</f>
        <v>0</v>
      </c>
      <c r="E56" s="181"/>
    </row>
    <row r="57" spans="1:5" ht="27.95" customHeight="1">
      <c r="A57" s="181"/>
      <c r="B57" s="181"/>
      <c r="C57" s="181"/>
      <c r="D57" s="181"/>
      <c r="E57" s="181"/>
    </row>
    <row r="58" spans="1:5" ht="19.5" customHeight="1">
      <c r="A58" s="21" t="str">
        <f>A30</f>
        <v>Specification No. :CC/NT/G-MISC/DOM/A06/26/00981</v>
      </c>
      <c r="B58" s="22"/>
      <c r="C58" s="22"/>
      <c r="D58" s="22"/>
      <c r="E58" s="23" t="str">
        <f>E30</f>
        <v xml:space="preserve">Attachment-11 </v>
      </c>
    </row>
    <row r="59" spans="1:5" ht="19.5" customHeight="1"/>
    <row r="60" spans="1:5" ht="48" customHeight="1">
      <c r="A60" s="1288" t="str">
        <f>A32</f>
        <v>Procurement of Insulated Cross Arm for 400kV System under vendor development.</v>
      </c>
      <c r="B60" s="1288"/>
      <c r="C60" s="1288"/>
      <c r="D60" s="1288"/>
      <c r="E60" s="1288"/>
    </row>
    <row r="61" spans="1:5" ht="19.5" customHeight="1">
      <c r="A61" s="28"/>
    </row>
    <row r="62" spans="1:5" ht="19.5" customHeight="1">
      <c r="A62" s="1231" t="s">
        <v>375</v>
      </c>
      <c r="B62" s="1231"/>
      <c r="C62" s="1231"/>
      <c r="D62" s="1231"/>
      <c r="E62" s="1231"/>
    </row>
    <row r="63" spans="1:5" ht="19.5" customHeight="1">
      <c r="A63" s="32"/>
    </row>
    <row r="64" spans="1:5" ht="19.5" customHeight="1">
      <c r="A64" s="33" t="str">
        <f>'Attach 3(JV)'!A15</f>
        <v>Name(s) and Addresse(s) of other partner(s)</v>
      </c>
      <c r="B64" s="32"/>
      <c r="C64" s="32"/>
      <c r="D64" s="15" t="str">
        <f>D7</f>
        <v>To:</v>
      </c>
    </row>
    <row r="65" spans="1:5" ht="19.5" customHeight="1">
      <c r="A65" s="33" t="str">
        <f>'Attach 3(JV)'!E16</f>
        <v/>
      </c>
      <c r="B65" s="32"/>
      <c r="C65" s="32"/>
      <c r="D65" s="12" t="str">
        <f>D8</f>
        <v>Contract Services</v>
      </c>
    </row>
    <row r="66" spans="1:5" ht="19.5" customHeight="1">
      <c r="A66" s="13" t="s">
        <v>336</v>
      </c>
      <c r="B66" s="875" t="str">
        <f>'Attach 3(JV)'!E17</f>
        <v/>
      </c>
      <c r="C66" s="875"/>
      <c r="D66" s="12" t="str">
        <f>D9</f>
        <v>Power Grid Corporation of India Ltd.,</v>
      </c>
    </row>
    <row r="67" spans="1:5" ht="19.5" customHeight="1">
      <c r="A67" s="13" t="s">
        <v>338</v>
      </c>
      <c r="B67" s="875" t="str">
        <f>'Attach 3(JV)'!E18</f>
        <v/>
      </c>
      <c r="C67" s="875"/>
      <c r="D67" s="12" t="str">
        <f>D10</f>
        <v>"Saudamini", Plot No. 2, Sector 29</v>
      </c>
    </row>
    <row r="68" spans="1:5" ht="19.5" customHeight="1">
      <c r="B68" s="875" t="str">
        <f>'Attach 3(JV)'!E19</f>
        <v/>
      </c>
      <c r="C68" s="875"/>
      <c r="D68" s="12" t="str">
        <f>D11</f>
        <v>Gurgaon (Haryana) - 122001</v>
      </c>
    </row>
    <row r="69" spans="1:5" ht="19.5" customHeight="1">
      <c r="A69" s="32"/>
      <c r="B69" s="875" t="str">
        <f>'Attach 3(JV)'!E20</f>
        <v/>
      </c>
      <c r="C69" s="875"/>
      <c r="D69" s="12"/>
    </row>
    <row r="70" spans="1:5" ht="19.5" customHeight="1">
      <c r="A70" s="29" t="s">
        <v>331</v>
      </c>
    </row>
    <row r="71" spans="1:5" ht="19.5" customHeight="1">
      <c r="A71" s="32"/>
    </row>
    <row r="72" spans="1:5" ht="33.75" customHeight="1">
      <c r="A72" s="1190" t="s">
        <v>376</v>
      </c>
      <c r="B72" s="1190"/>
      <c r="C72" s="1190"/>
      <c r="D72" s="1190"/>
      <c r="E72" s="1190"/>
    </row>
    <row r="73" spans="1:5" ht="19.5" customHeight="1">
      <c r="A73" s="32"/>
      <c r="B73" s="32"/>
      <c r="C73" s="32"/>
      <c r="D73" s="32"/>
      <c r="E73" s="32"/>
    </row>
    <row r="74" spans="1:5" ht="72" customHeight="1">
      <c r="A74" s="46" t="s">
        <v>334</v>
      </c>
      <c r="B74" s="1229" t="s">
        <v>107</v>
      </c>
      <c r="C74" s="1229"/>
      <c r="D74" s="46" t="s">
        <v>108</v>
      </c>
      <c r="E74" s="46" t="s">
        <v>109</v>
      </c>
    </row>
    <row r="75" spans="1:5" ht="25.5" customHeight="1">
      <c r="A75" s="92">
        <v>1</v>
      </c>
      <c r="B75" s="1287"/>
      <c r="C75" s="1287"/>
      <c r="D75" s="255"/>
      <c r="E75" s="255"/>
    </row>
    <row r="76" spans="1:5" ht="25.5" customHeight="1">
      <c r="A76" s="92">
        <v>2</v>
      </c>
      <c r="B76" s="1287"/>
      <c r="C76" s="1287"/>
      <c r="D76" s="255"/>
      <c r="E76" s="255"/>
    </row>
    <row r="77" spans="1:5" ht="25.5" customHeight="1">
      <c r="A77" s="92">
        <v>3</v>
      </c>
      <c r="B77" s="1287"/>
      <c r="C77" s="1287"/>
      <c r="D77" s="255"/>
      <c r="E77" s="255"/>
    </row>
    <row r="78" spans="1:5" ht="25.5" customHeight="1">
      <c r="A78" s="92">
        <v>4</v>
      </c>
      <c r="B78" s="1287"/>
      <c r="C78" s="1287"/>
      <c r="D78" s="255"/>
      <c r="E78" s="255"/>
    </row>
    <row r="79" spans="1:5" ht="25.5" customHeight="1">
      <c r="A79" s="92">
        <v>5</v>
      </c>
      <c r="B79" s="1287"/>
      <c r="C79" s="1287"/>
      <c r="D79" s="255"/>
      <c r="E79" s="255"/>
    </row>
    <row r="80" spans="1:5" ht="25.5" customHeight="1">
      <c r="A80" s="92">
        <v>6</v>
      </c>
      <c r="B80" s="1287"/>
      <c r="C80" s="1287"/>
      <c r="D80" s="255"/>
      <c r="E80" s="255"/>
    </row>
    <row r="81" spans="1:5" ht="19.5" customHeight="1">
      <c r="A81" s="32"/>
      <c r="B81" s="32"/>
      <c r="C81" s="32"/>
      <c r="D81" s="32"/>
      <c r="E81" s="32"/>
    </row>
    <row r="82" spans="1:5" ht="24.75" customHeight="1">
      <c r="A82" s="181"/>
      <c r="B82" s="181"/>
      <c r="C82" s="181"/>
      <c r="D82" s="181"/>
      <c r="E82" s="181"/>
    </row>
    <row r="83" spans="1:5" ht="24.75" customHeight="1">
      <c r="A83" s="181" t="s">
        <v>6</v>
      </c>
      <c r="B83" s="69">
        <f>B55</f>
        <v>0</v>
      </c>
      <c r="C83" s="181" t="s">
        <v>4</v>
      </c>
      <c r="D83" s="181">
        <f>D55</f>
        <v>0</v>
      </c>
      <c r="E83" s="181"/>
    </row>
    <row r="84" spans="1:5" ht="24.75" customHeight="1">
      <c r="A84" s="181" t="s">
        <v>7</v>
      </c>
      <c r="B84" s="181">
        <f>B56</f>
        <v>0</v>
      </c>
      <c r="C84" s="181" t="s">
        <v>5</v>
      </c>
      <c r="D84" s="181">
        <f>D56</f>
        <v>0</v>
      </c>
      <c r="E84" s="181"/>
    </row>
    <row r="85" spans="1:5" ht="24.75" customHeight="1">
      <c r="A85" s="181"/>
      <c r="B85" s="181"/>
      <c r="C85" s="181"/>
      <c r="D85" s="181"/>
      <c r="E85" s="181"/>
    </row>
    <row r="86" spans="1:5" ht="37.5" customHeight="1">
      <c r="A86" s="65"/>
      <c r="B86" s="65"/>
      <c r="C86" s="65"/>
      <c r="D86" s="65"/>
      <c r="E86" s="65"/>
    </row>
  </sheetData>
  <sheetProtection password="EDA3" sheet="1" objects="1" scenarios="1" formatColumns="0" formatRows="0" selectLockedCells="1"/>
  <customSheetViews>
    <customSheetView guid="{5476C51C-4037-4B28-A818-10D7CDF0C66A}" showPageBreaks="1" showGridLines="0" fitToPage="1" printArea="1" view="pageBreakPreview">
      <selection activeCell="B22" sqref="B22:C22"/>
      <pageMargins left="0.75" right="0.63" top="0.57999999999999996" bottom="0.6" header="0.34" footer="0.35"/>
      <pageSetup scale="78" fitToHeight="0" orientation="portrait" r:id="rId1"/>
      <headerFooter alignWithMargins="0">
        <oddFooter>&amp;R&amp;"Book Antiqua,Bold"&amp;8 Page &amp;P of &amp;N</oddFooter>
      </headerFooter>
    </customSheetView>
    <customSheetView guid="{45814E31-7EF7-46D4-AAA9-9580F481731A}" scale="70" showPageBreaks="1" showGridLines="0" fitToPage="1" printArea="1" view="pageBreakPreview">
      <selection activeCell="B22" sqref="B22:C22"/>
      <pageMargins left="0.75" right="0.63" top="0.57999999999999996" bottom="0.6" header="0.34" footer="0.35"/>
      <pageSetup scale="79" fitToHeight="0" orientation="portrait" r:id="rId2"/>
      <headerFooter alignWithMargins="0">
        <oddFooter>&amp;R&amp;"Book Antiqua,Bold"&amp;8 Page &amp;P of &amp;N</oddFooter>
      </headerFooter>
    </customSheetView>
    <customSheetView guid="{ABDD40A7-66B9-43CC-B63B-09D98A5A40BE}" scale="70" showPageBreaks="1" showGridLines="0" fitToPage="1" printArea="1" view="pageBreakPreview" topLeftCell="A7">
      <selection activeCell="B22" sqref="B22:C22"/>
      <pageMargins left="0.75" right="0.63" top="0.57999999999999996" bottom="0.6" header="0.34" footer="0.35"/>
      <pageSetup scale="79" fitToHeight="0" orientation="portrait" r:id="rId3"/>
      <headerFooter alignWithMargins="0">
        <oddFooter>&amp;R&amp;"Book Antiqua,Bold"&amp;8 Page &amp;P of &amp;N</oddFooter>
      </headerFooter>
    </customSheetView>
    <customSheetView guid="{A8583C01-5E6A-4469-ADCA-440E12AA8084}" scale="70" showPageBreaks="1" showGridLines="0" fitToPage="1" printArea="1" view="pageBreakPreview" topLeftCell="A7">
      <selection activeCell="B22" sqref="B22:C22"/>
      <pageMargins left="0.75" right="0.63" top="0.57999999999999996" bottom="0.6" header="0.34" footer="0.35"/>
      <pageSetup scale="78" fitToHeight="0" orientation="portrait" r:id="rId4"/>
      <headerFooter alignWithMargins="0">
        <oddFooter>&amp;R&amp;"Book Antiqua,Bold"&amp;8 Page &amp;P of &amp;N</oddFooter>
      </headerFooter>
    </customSheetView>
    <customSheetView guid="{05855B4F-D61E-4C97-B759-B2F96767F6F8}" scale="115" showPageBreaks="1" showGridLines="0" fitToPage="1" printArea="1" view="pageBreakPreview">
      <selection activeCell="B18" sqref="B18:C18"/>
      <pageMargins left="0.75" right="0.63" top="0.57999999999999996" bottom="0.6" header="0.34" footer="0.35"/>
      <pageSetup scale="78" fitToHeight="0"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B18" sqref="B18:C18"/>
      <pageMargins left="0.75" right="0.63" top="0.57999999999999996" bottom="0.6" header="0.34" footer="0.35"/>
      <pageSetup scale="32" orientation="portrait" r:id="rId6"/>
      <headerFooter alignWithMargins="0">
        <oddFooter>&amp;R&amp;"Book Antiqua,Bold"&amp;8 Page &amp;P of &amp;N</oddFooter>
      </headerFooter>
    </customSheetView>
    <customSheetView guid="{340562B9-6CEE-4962-8D7D-CA1C6778F52C}" showPageBreaks="1" showGridLines="0" printArea="1" view="pageBreakPreview" topLeftCell="B1">
      <selection activeCell="B23" sqref="B23:C23"/>
      <pageMargins left="0.75" right="0.63" top="0.57999999999999996" bottom="0.6" header="0.34" footer="0.35"/>
      <pageSetup scale="95"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12">
      <selection activeCell="B23" sqref="B23:C23"/>
      <pageMargins left="0.75" right="0.63" top="0.57999999999999996" bottom="0.6" header="0.34" footer="0.35"/>
      <pageSetup scale="95" orientation="portrait" r:id="rId8"/>
      <headerFooter alignWithMargins="0">
        <oddFooter>&amp;R&amp;"Book Antiqua,Bold"&amp;8 Page &amp;P of &amp;N</oddFooter>
      </headerFooter>
    </customSheetView>
    <customSheetView guid="{8E3ED18F-7B8F-4A1C-969D-A70DC3B696C3}" showPageBreaks="1" showGridLines="0" printArea="1" view="pageBreakPreview" topLeftCell="A13">
      <selection activeCell="B20" sqref="B20:C20"/>
      <pageMargins left="0.75" right="0.63" top="0.57999999999999996" bottom="0.6" header="0.34" footer="0.35"/>
      <pageSetup scale="95" orientation="portrait" r:id="rId9"/>
      <headerFooter alignWithMargins="0">
        <oddFooter>&amp;R&amp;"Book Antiqua,Bold"&amp;8 Page &amp;P of &amp;N</oddFooter>
      </headerFooter>
    </customSheetView>
    <customSheetView guid="{477F7E43-D393-45BA-B99B-D838E4629B5D}" showPageBreaks="1" showGridLines="0" printArea="1" view="pageBreakPreview" topLeftCell="A13">
      <selection activeCell="B20" sqref="B20:C20"/>
      <pageMargins left="0.75" right="0.63" top="0.57999999999999996" bottom="0.6" header="0.34" footer="0.35"/>
      <pageSetup scale="95" orientation="portrait" r:id="rId10"/>
      <headerFooter alignWithMargins="0">
        <oddFooter>&amp;R&amp;"Book Antiqua,Bold"&amp;8 Page &amp;P of &amp;N</oddFooter>
      </headerFooter>
    </customSheetView>
    <customSheetView guid="{240327DD-375F-45D4-BA52-89AFD79FE6A1}" showPageBreaks="1" showGridLines="0" printArea="1" view="pageBreakPreview" topLeftCell="A22">
      <selection activeCell="B18" sqref="B18:C18"/>
      <pageMargins left="0.75" right="0.63" top="0.57999999999999996" bottom="0.6" header="0.34" footer="0.35"/>
      <pageSetup scale="95" orientation="portrait" r:id="rId11"/>
      <headerFooter alignWithMargins="0">
        <oddFooter>&amp;R&amp;"Book Antiqua,Bold"&amp;8 Page &amp;P of &amp;N</oddFooter>
      </headerFooter>
    </customSheetView>
    <customSheetView guid="{DC28ED1E-3E35-4094-9C2B-5C0A1C1D459C}" showGridLines="0">
      <selection activeCell="B20" sqref="B20:C20"/>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B20" sqref="B20:C20"/>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B18" sqref="B18:C18"/>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showRuler="0">
      <rowBreaks count="1" manualBreakCount="1">
        <brk id="58" max="16383" man="1"/>
      </rowBreaks>
      <pageMargins left="0.75" right="0.63" top="0.55000000000000004" bottom="0.64" header="0.34" footer="0.38"/>
      <pageSetup scale="95"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topLeftCell="A2">
      <selection activeCell="B18" sqref="B18:C18"/>
      <rowBreaks count="1" manualBreakCount="1">
        <brk id="58" max="16383" man="1"/>
      </rowBreaks>
      <pageMargins left="0.75" right="0.56000000000000005" top="0.44" bottom="0.47" header="0.3" footer="0.19"/>
      <pageSetup orientation="portrait" r:id="rId16"/>
      <headerFooter alignWithMargins="0">
        <oddFooter>&amp;L&amp;8Tower Package-P238-TW04, TL associated with Phase-I Generation Project in Orissa (Part-C)&amp;R&amp;"Book Antiqua,Bold"&amp;8Attachment-11 TW04  / Page &amp;P</oddFooter>
      </headerFooter>
    </customSheetView>
    <customSheetView guid="{8E7B022F-1113-4BA2-B2BA-8EDBE02A2557}" showPageBreaks="1" showGridLines="0" printArea="1" showRuler="0">
      <selection activeCell="B18" sqref="B18:C18"/>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6">
      <selection activeCell="B18" sqref="B18:C18"/>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topLeftCell="A13">
      <selection activeCell="D22" sqref="D22"/>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selection activeCell="B18" sqref="B18:C18"/>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howPageBreaks="1" showGridLines="0" printArea="1" view="pageBreakPreview" topLeftCell="A19">
      <selection activeCell="B18" sqref="B18:C18"/>
      <pageMargins left="0.75" right="0.63" top="0.57999999999999996" bottom="0.6" header="0.34" footer="0.35"/>
      <pageSetup scale="95" orientation="portrait" r:id="rId21"/>
      <headerFooter alignWithMargins="0">
        <oddFooter>&amp;R&amp;"Book Antiqua,Bold"&amp;8 Page &amp;P of &amp;N</oddFooter>
      </headerFooter>
    </customSheetView>
    <customSheetView guid="{C5EDD9E3-0801-4479-8600-A80B0FCFDF0B}" showPageBreaks="1" showGridLines="0" printArea="1" view="pageBreakPreview" topLeftCell="A13">
      <selection activeCell="B20" sqref="B20:C20"/>
      <pageMargins left="0.75" right="0.63" top="0.57999999999999996" bottom="0.6" header="0.34" footer="0.35"/>
      <pageSetup scale="95" orientation="portrait" r:id="rId22"/>
      <headerFooter alignWithMargins="0">
        <oddFooter>&amp;R&amp;"Book Antiqua,Bold"&amp;8 Page &amp;P of &amp;N</oddFooter>
      </headerFooter>
    </customSheetView>
    <customSheetView guid="{15A19D23-A9FD-4FC1-B7B0-F2D16BDFC729}" showPageBreaks="1" showGridLines="0" printArea="1" view="pageBreakPreview" topLeftCell="A13">
      <selection activeCell="B20" sqref="B20:C20"/>
      <pageMargins left="0.75" right="0.63" top="0.57999999999999996" bottom="0.6" header="0.34" footer="0.35"/>
      <pageSetup scale="95" orientation="portrait" r:id="rId23"/>
      <headerFooter alignWithMargins="0">
        <oddFooter>&amp;R&amp;"Book Antiqua,Bold"&amp;8 Page &amp;P of &amp;N</oddFooter>
      </headerFooter>
    </customSheetView>
    <customSheetView guid="{97C0FC0E-800C-45C9-895E-E91A3F1ADBA4}" showPageBreaks="1" showGridLines="0" printArea="1" view="pageBreakPreview" topLeftCell="B1">
      <selection activeCell="B23" sqref="B23:C23"/>
      <pageMargins left="0.75" right="0.63" top="0.57999999999999996" bottom="0.6" header="0.34" footer="0.35"/>
      <pageSetup scale="95" orientation="portrait" r:id="rId24"/>
      <headerFooter alignWithMargins="0">
        <oddFooter>&amp;R&amp;"Book Antiqua,Bold"&amp;8 Page &amp;P of &amp;N</oddFooter>
      </headerFooter>
    </customSheetView>
    <customSheetView guid="{CB7992C9-ABA5-4C7D-8C49-1E1D8E8875C7}" showPageBreaks="1" showGridLines="0" printArea="1" view="pageBreakPreview" topLeftCell="B32">
      <selection activeCell="B46" sqref="B46:C46"/>
      <pageMargins left="0.75" right="0.63" top="0.57999999999999996" bottom="0.6" header="0.34" footer="0.35"/>
      <pageSetup scale="95"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B18" sqref="B18:C18"/>
      <pageMargins left="0.75" right="0.63" top="0.57999999999999996" bottom="0.6" header="0.34" footer="0.35"/>
      <pageSetup scale="32" orientation="portrait" r:id="rId26"/>
      <headerFooter alignWithMargins="0">
        <oddFooter>&amp;R&amp;"Book Antiqua,Bold"&amp;8 Page &amp;P of &amp;N</oddFooter>
      </headerFooter>
    </customSheetView>
    <customSheetView guid="{2CF6F19D-227C-4840-A9E1-6C944B0145DB}" scale="70" showPageBreaks="1" showGridLines="0" fitToPage="1" printArea="1" view="pageBreakPreview" topLeftCell="A7">
      <selection activeCell="B22" sqref="B22:C22"/>
      <pageMargins left="0.75" right="0.63" top="0.57999999999999996" bottom="0.6" header="0.34" footer="0.35"/>
      <pageSetup scale="78" fitToHeight="0" orientation="portrait" r:id="rId27"/>
      <headerFooter alignWithMargins="0">
        <oddFooter>&amp;R&amp;"Book Antiqua,Bold"&amp;8 Page &amp;P of &amp;N</oddFooter>
      </headerFooter>
    </customSheetView>
    <customSheetView guid="{91F0A354-BED8-4256-9A56-8B391088A09C}" scale="70" showPageBreaks="1" showGridLines="0" fitToPage="1" printArea="1" view="pageBreakPreview">
      <selection activeCell="B22" sqref="B22:C22"/>
      <pageMargins left="0.75" right="0.63" top="0.57999999999999996" bottom="0.6" header="0.34" footer="0.35"/>
      <pageSetup scale="78" fitToHeight="0" orientation="portrait" r:id="rId28"/>
      <headerFooter alignWithMargins="0">
        <oddFooter>&amp;R&amp;"Book Antiqua,Bold"&amp;8 Page &amp;P of &amp;N</oddFooter>
      </headerFooter>
    </customSheetView>
    <customSheetView guid="{3836A67F-51F8-4B52-B51D-937DC398CD1F}" scale="70" showPageBreaks="1" showGridLines="0" fitToPage="1" printArea="1" view="pageBreakPreview">
      <selection activeCell="B22" sqref="B22:C22"/>
      <pageMargins left="0.75" right="0.63" top="0.57999999999999996" bottom="0.6" header="0.34" footer="0.35"/>
      <pageSetup scale="78" fitToHeight="0" orientation="portrait" r:id="rId29"/>
      <headerFooter alignWithMargins="0">
        <oddFooter>&amp;R&amp;"Book Antiqua,Bold"&amp;8 Page &amp;P of &amp;N</oddFooter>
      </headerFooter>
    </customSheetView>
    <customSheetView guid="{7060B914-93C4-4D75-AFF4-2E6EDEC8C9B0}" showPageBreaks="1" showGridLines="0" fitToPage="1" printArea="1" view="pageBreakPreview">
      <selection activeCell="B22" sqref="B22:C22"/>
      <pageMargins left="0.75" right="0.63" top="0.57999999999999996" bottom="0.6" header="0.34" footer="0.35"/>
      <pageSetup scale="78" fitToHeight="0" orientation="portrait" r:id="rId30"/>
      <headerFooter alignWithMargins="0">
        <oddFooter>&amp;R&amp;"Book Antiqua,Bold"&amp;8 Page &amp;P of &amp;N</oddFooter>
      </headerFooter>
    </customSheetView>
  </customSheetViews>
  <mergeCells count="48">
    <mergeCell ref="B23:C23"/>
    <mergeCell ref="A3:E3"/>
    <mergeCell ref="A5:E5"/>
    <mergeCell ref="A15:E15"/>
    <mergeCell ref="B17:C17"/>
    <mergeCell ref="B9:C9"/>
    <mergeCell ref="A8:C8"/>
    <mergeCell ref="B12:C12"/>
    <mergeCell ref="B18:C18"/>
    <mergeCell ref="B20:C20"/>
    <mergeCell ref="B21:C21"/>
    <mergeCell ref="B22:C22"/>
    <mergeCell ref="D1:E1"/>
    <mergeCell ref="A1:C1"/>
    <mergeCell ref="B10:C10"/>
    <mergeCell ref="B11:C11"/>
    <mergeCell ref="B19:C19"/>
    <mergeCell ref="A72:E72"/>
    <mergeCell ref="B74:C74"/>
    <mergeCell ref="B46:C46"/>
    <mergeCell ref="B51:C51"/>
    <mergeCell ref="B52:C52"/>
    <mergeCell ref="B47:C47"/>
    <mergeCell ref="B48:C48"/>
    <mergeCell ref="B49:C49"/>
    <mergeCell ref="B66:C66"/>
    <mergeCell ref="B67:C67"/>
    <mergeCell ref="B68:C68"/>
    <mergeCell ref="B69:C69"/>
    <mergeCell ref="B80:C80"/>
    <mergeCell ref="B75:C75"/>
    <mergeCell ref="B76:C76"/>
    <mergeCell ref="B77:C77"/>
    <mergeCell ref="B78:C78"/>
    <mergeCell ref="B79:C79"/>
    <mergeCell ref="A44:E44"/>
    <mergeCell ref="B50:C50"/>
    <mergeCell ref="A62:E62"/>
    <mergeCell ref="A60:E60"/>
    <mergeCell ref="A32:E32"/>
    <mergeCell ref="B39:C39"/>
    <mergeCell ref="B40:C40"/>
    <mergeCell ref="B41:C41"/>
    <mergeCell ref="A25:E25"/>
    <mergeCell ref="A26:E26"/>
    <mergeCell ref="A29:E29"/>
    <mergeCell ref="A34:E34"/>
    <mergeCell ref="B38:C38"/>
  </mergeCells>
  <phoneticPr fontId="7" type="noConversion"/>
  <conditionalFormatting sqref="A58:E81">
    <cfRule type="expression" dxfId="16" priority="2" stopIfTrue="1">
      <formula>$Z$2&lt;2</formula>
    </cfRule>
  </conditionalFormatting>
  <conditionalFormatting sqref="B30:B54 A30:A57 C30:E57 B56:B57 B82 A82:A86 C82:E86 B84:B86">
    <cfRule type="expression" dxfId="15" priority="1" stopIfTrue="1">
      <formula>$Z$2&lt;1</formula>
    </cfRule>
  </conditionalFormatting>
  <pageMargins left="0.75" right="0.63" top="0.57999999999999996" bottom="0.6" header="0.34" footer="0.35"/>
  <pageSetup scale="78" fitToHeight="0" orientation="portrait" r:id="rId31"/>
  <headerFooter alignWithMargins="0">
    <oddFooter>&amp;R&amp;"Book Antiqua,Bold"&amp;8 Page &amp;P of &amp;N</oddFooter>
  </headerFooter>
  <drawing r:id="rId3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fitToPage="1"/>
  </sheetPr>
  <dimension ref="A1:G38"/>
  <sheetViews>
    <sheetView showGridLines="0" showZeros="0" view="pageBreakPreview" zoomScale="85" zoomScaleNormal="100" zoomScaleSheetLayoutView="85" workbookViewId="0">
      <selection activeCell="A16" sqref="A16"/>
    </sheetView>
  </sheetViews>
  <sheetFormatPr defaultRowHeight="16.5"/>
  <cols>
    <col min="1" max="1" width="15.28515625" style="280" customWidth="1"/>
    <col min="2" max="2" width="26.5703125" style="280" customWidth="1"/>
    <col min="3" max="3" width="35.140625" style="280" customWidth="1"/>
    <col min="4" max="4" width="33.5703125" style="280" customWidth="1"/>
    <col min="5" max="5" width="20" style="280" customWidth="1"/>
    <col min="6" max="6" width="14.7109375" style="280" hidden="1" customWidth="1"/>
    <col min="7" max="8" width="0" style="432" hidden="1" customWidth="1"/>
    <col min="9" max="16384" width="9.140625" style="432"/>
  </cols>
  <sheetData>
    <row r="1" spans="1:7" s="279" customFormat="1" ht="20.25" customHeight="1">
      <c r="A1" s="600" t="str">
        <f>'Attach 3(JV)'!A1</f>
        <v>Specification No. :CC/NT/G-MISC/DOM/A06/26/00981</v>
      </c>
      <c r="B1" s="601"/>
      <c r="C1" s="601"/>
      <c r="D1" s="601"/>
      <c r="E1" s="602" t="s">
        <v>597</v>
      </c>
      <c r="F1" s="278"/>
    </row>
    <row r="3" spans="1:7" ht="60" customHeight="1">
      <c r="A3" s="1282" t="str">
        <f>'Attach 3(JV)'!A3</f>
        <v>Procurement of Insulated Cross Arm for 400kV System under vendor development.</v>
      </c>
      <c r="B3" s="1283"/>
      <c r="C3" s="1283"/>
      <c r="D3" s="1283"/>
      <c r="E3" s="1283"/>
      <c r="F3" s="433"/>
    </row>
    <row r="4" spans="1:7" ht="1.5" hidden="1" customHeight="1">
      <c r="A4" s="284"/>
      <c r="F4" s="30"/>
      <c r="G4" s="11"/>
    </row>
    <row r="5" spans="1:7" ht="20.100000000000001" customHeight="1">
      <c r="A5" s="1291" t="s">
        <v>377</v>
      </c>
      <c r="B5" s="1291"/>
      <c r="C5" s="1291"/>
      <c r="D5" s="1291"/>
      <c r="E5" s="1291"/>
      <c r="F5" s="30"/>
      <c r="G5" s="11"/>
    </row>
    <row r="6" spans="1:7" ht="20.100000000000001" customHeight="1">
      <c r="A6" s="286"/>
      <c r="F6" s="30"/>
      <c r="G6" s="11"/>
    </row>
    <row r="7" spans="1:7" ht="20.100000000000001" customHeight="1">
      <c r="A7" s="302" t="str">
        <f>'[17]Attach 3 (JV)'!A5</f>
        <v>Bidder’s Name and Address (Sole Bidder) :</v>
      </c>
      <c r="D7" s="434" t="str">
        <f>'[17]Attach 3 (JV)'!F5</f>
        <v>To:</v>
      </c>
      <c r="F7" s="30"/>
      <c r="G7" s="11"/>
    </row>
    <row r="8" spans="1:7" ht="36" customHeight="1">
      <c r="A8" s="1292" t="str">
        <f>'Attach 3(JV)'!A8</f>
        <v/>
      </c>
      <c r="B8" s="1292"/>
      <c r="C8" s="1292"/>
      <c r="D8" s="435" t="str">
        <f>'[17]Attach 3 (JV)'!F6</f>
        <v>Contract Services</v>
      </c>
      <c r="F8" s="30"/>
      <c r="G8" s="11"/>
    </row>
    <row r="9" spans="1:7">
      <c r="A9" s="13" t="s">
        <v>336</v>
      </c>
      <c r="B9" s="874">
        <f>'Attach 3(JV)'!B9</f>
        <v>0</v>
      </c>
      <c r="C9" s="874"/>
      <c r="D9" s="435" t="str">
        <f>'[17]Attach 3 (JV)'!F7</f>
        <v>Power Grid Corporation of India Ltd.,</v>
      </c>
      <c r="F9" s="30"/>
      <c r="G9" s="11"/>
    </row>
    <row r="10" spans="1:7">
      <c r="A10" s="13" t="s">
        <v>338</v>
      </c>
      <c r="B10" s="875">
        <f>'Attach 3(JV)'!B10</f>
        <v>0</v>
      </c>
      <c r="C10" s="875"/>
      <c r="D10" s="435" t="str">
        <f>'[17]Attach 3 (JV)'!F8</f>
        <v>"Saudamini", Plot No.-2</v>
      </c>
      <c r="F10" s="30"/>
      <c r="G10" s="11"/>
    </row>
    <row r="11" spans="1:7">
      <c r="B11" s="875" t="str">
        <f>'Attach 3(JV)'!B11</f>
        <v/>
      </c>
      <c r="C11" s="875"/>
      <c r="D11" s="435" t="str">
        <f>'[17]Attach 3 (JV)'!F9</f>
        <v xml:space="preserve">Sector-29, </v>
      </c>
    </row>
    <row r="12" spans="1:7">
      <c r="A12" s="286"/>
      <c r="B12" s="875" t="str">
        <f>'Attach 3(JV)'!B12</f>
        <v/>
      </c>
      <c r="C12" s="875"/>
      <c r="D12" s="436" t="str">
        <f>'[17]Attach 3 (JV)'!F10</f>
        <v>Gurgaon (Haryana) - 122001</v>
      </c>
    </row>
    <row r="13" spans="1:7" ht="9.9499999999999993" customHeight="1">
      <c r="A13" s="286"/>
      <c r="B13" s="123"/>
      <c r="C13" s="123"/>
    </row>
    <row r="14" spans="1:7" ht="20.100000000000001" customHeight="1">
      <c r="A14" s="280" t="s">
        <v>331</v>
      </c>
    </row>
    <row r="15" spans="1:7" ht="57.75" customHeight="1">
      <c r="A15" s="1296" t="s">
        <v>1047</v>
      </c>
      <c r="B15" s="1296"/>
      <c r="C15" s="1296"/>
      <c r="D15" s="1296"/>
      <c r="E15" s="1296"/>
    </row>
    <row r="16" spans="1:7" ht="80.25" customHeight="1">
      <c r="A16" s="429" t="s">
        <v>334</v>
      </c>
      <c r="B16" s="429" t="s">
        <v>598</v>
      </c>
      <c r="C16" s="429" t="s">
        <v>378</v>
      </c>
      <c r="D16" s="429" t="s">
        <v>379</v>
      </c>
      <c r="E16" s="429" t="s">
        <v>599</v>
      </c>
    </row>
    <row r="17" spans="1:6" ht="13.5" customHeight="1">
      <c r="A17" s="445">
        <v>1</v>
      </c>
      <c r="B17" s="445">
        <v>2</v>
      </c>
      <c r="C17" s="445">
        <v>3</v>
      </c>
      <c r="D17" s="445">
        <v>4</v>
      </c>
      <c r="E17" s="445">
        <v>5</v>
      </c>
    </row>
    <row r="18" spans="1:6" ht="32.25" hidden="1" customHeight="1">
      <c r="A18" s="280" t="s">
        <v>600</v>
      </c>
    </row>
    <row r="19" spans="1:6" s="438" customFormat="1" ht="32.25" hidden="1" customHeight="1">
      <c r="A19" s="1297" t="s">
        <v>632</v>
      </c>
      <c r="B19" s="1298"/>
      <c r="C19" s="1298"/>
      <c r="D19" s="1299"/>
      <c r="E19" s="430"/>
      <c r="F19" s="437"/>
    </row>
    <row r="20" spans="1:6" s="440" customFormat="1" ht="40.5" hidden="1" customHeight="1">
      <c r="A20" s="458" t="s">
        <v>633</v>
      </c>
      <c r="B20" s="1293" t="s">
        <v>786</v>
      </c>
      <c r="C20" s="1293"/>
      <c r="D20" s="1293"/>
      <c r="E20" s="1293"/>
      <c r="F20" s="439"/>
    </row>
    <row r="21" spans="1:6" ht="20.100000000000001" hidden="1" customHeight="1">
      <c r="A21" s="446" t="s">
        <v>406</v>
      </c>
      <c r="B21" s="446" t="s">
        <v>630</v>
      </c>
      <c r="C21" s="441"/>
      <c r="D21" s="431"/>
      <c r="E21" s="431"/>
    </row>
    <row r="22" spans="1:6" ht="47.25" hidden="1" customHeight="1">
      <c r="A22" s="441" t="s">
        <v>380</v>
      </c>
      <c r="B22" s="441" t="s">
        <v>604</v>
      </c>
      <c r="C22" s="605"/>
      <c r="D22" s="291" t="s">
        <v>967</v>
      </c>
      <c r="E22" s="447"/>
    </row>
    <row r="23" spans="1:6" ht="99" hidden="1">
      <c r="A23" s="441" t="s">
        <v>381</v>
      </c>
      <c r="B23" s="441" t="s">
        <v>605</v>
      </c>
      <c r="C23" s="605"/>
      <c r="D23" s="291" t="s">
        <v>606</v>
      </c>
      <c r="E23" s="447"/>
    </row>
    <row r="24" spans="1:6" ht="49.5" hidden="1">
      <c r="A24" s="441" t="s">
        <v>601</v>
      </c>
      <c r="B24" s="441" t="s">
        <v>607</v>
      </c>
      <c r="C24" s="605"/>
      <c r="D24" s="291" t="s">
        <v>968</v>
      </c>
      <c r="E24" s="447"/>
    </row>
    <row r="25" spans="1:6" ht="45.75" hidden="1" customHeight="1">
      <c r="A25" s="441" t="s">
        <v>602</v>
      </c>
      <c r="B25" s="441" t="s">
        <v>608</v>
      </c>
      <c r="C25" s="605"/>
      <c r="D25" s="291" t="s">
        <v>609</v>
      </c>
      <c r="E25" s="447"/>
    </row>
    <row r="26" spans="1:6" ht="148.5" hidden="1">
      <c r="A26" s="446" t="s">
        <v>408</v>
      </c>
      <c r="B26" s="446" t="s">
        <v>603</v>
      </c>
      <c r="C26" s="605"/>
      <c r="D26" s="291" t="s">
        <v>622</v>
      </c>
      <c r="E26" s="447"/>
    </row>
    <row r="27" spans="1:6" ht="35.25" hidden="1" customHeight="1">
      <c r="A27" s="1294" t="str">
        <f>IF(OR((SUM(C22:C26)&gt;0.85),SUM(C22:C26)&lt;0.85),"Sum of all the coefficients including labour is not equal to 0.85","")</f>
        <v>Sum of all the coefficients including labour is not equal to 0.85</v>
      </c>
      <c r="B27" s="1294"/>
      <c r="C27" s="1294"/>
      <c r="D27" s="1294"/>
      <c r="E27" s="1295"/>
    </row>
    <row r="28" spans="1:6" ht="24.75" hidden="1" customHeight="1">
      <c r="A28" s="1304" t="s">
        <v>787</v>
      </c>
      <c r="B28" s="1304"/>
      <c r="C28" s="1304"/>
      <c r="D28" s="1304"/>
      <c r="E28" s="1305"/>
    </row>
    <row r="29" spans="1:6" ht="20.100000000000001" hidden="1" customHeight="1">
      <c r="A29" s="458" t="s">
        <v>463</v>
      </c>
      <c r="B29" s="1293" t="s">
        <v>772</v>
      </c>
      <c r="C29" s="1293"/>
      <c r="D29" s="1293"/>
      <c r="E29" s="1293"/>
    </row>
    <row r="30" spans="1:6" ht="82.5" hidden="1">
      <c r="A30" s="441" t="s">
        <v>406</v>
      </c>
      <c r="B30" s="441" t="s">
        <v>610</v>
      </c>
      <c r="C30" s="290">
        <v>0.85</v>
      </c>
      <c r="D30" s="291" t="s">
        <v>625</v>
      </c>
      <c r="E30" s="447"/>
    </row>
    <row r="31" spans="1:6" s="438" customFormat="1" ht="20.100000000000001" hidden="1" customHeight="1">
      <c r="A31" s="448" t="s">
        <v>635</v>
      </c>
      <c r="B31" s="1297" t="s">
        <v>634</v>
      </c>
      <c r="C31" s="1298"/>
      <c r="D31" s="1298"/>
      <c r="E31" s="1299"/>
      <c r="F31" s="437"/>
    </row>
    <row r="32" spans="1:6" s="443" customFormat="1" ht="30" hidden="1" customHeight="1">
      <c r="A32" s="394" t="s">
        <v>382</v>
      </c>
      <c r="B32" s="1301" t="s">
        <v>648</v>
      </c>
      <c r="C32" s="1302"/>
      <c r="D32" s="1302"/>
      <c r="E32" s="1303"/>
      <c r="F32" s="442"/>
    </row>
    <row r="33" spans="1:7" ht="165" hidden="1">
      <c r="A33" s="441" t="s">
        <v>380</v>
      </c>
      <c r="B33" s="441" t="s">
        <v>603</v>
      </c>
      <c r="C33" s="449">
        <v>0.8</v>
      </c>
      <c r="D33" s="441" t="s">
        <v>623</v>
      </c>
      <c r="E33" s="447"/>
    </row>
    <row r="34" spans="1:7" s="450" customFormat="1" ht="205.5" hidden="1" customHeight="1">
      <c r="A34" s="1084" t="s">
        <v>621</v>
      </c>
      <c r="B34" s="1085"/>
      <c r="C34" s="1085"/>
      <c r="D34" s="1085"/>
      <c r="E34" s="1086"/>
      <c r="F34" s="29"/>
    </row>
    <row r="35" spans="1:7" ht="108" customHeight="1">
      <c r="A35" s="1300" t="s">
        <v>970</v>
      </c>
      <c r="B35" s="1300"/>
      <c r="C35" s="1300"/>
      <c r="D35" s="1300"/>
      <c r="E35" s="1300"/>
    </row>
    <row r="36" spans="1:7" s="280" customFormat="1">
      <c r="A36" s="302" t="s">
        <v>6</v>
      </c>
      <c r="B36" s="444">
        <f>'Attach 3(JV)'!B24</f>
        <v>0</v>
      </c>
      <c r="D36" s="302" t="s">
        <v>4</v>
      </c>
      <c r="E36" s="302">
        <f>'Attach 3(JV)'!E24</f>
        <v>0</v>
      </c>
      <c r="G36" s="432"/>
    </row>
    <row r="37" spans="1:7" s="280" customFormat="1">
      <c r="A37" s="302" t="s">
        <v>7</v>
      </c>
      <c r="B37" s="302">
        <f>'Attach 3(JV)'!B25</f>
        <v>0</v>
      </c>
      <c r="D37" s="302" t="s">
        <v>149</v>
      </c>
      <c r="E37" s="287">
        <f>'Attach 3(JV)'!E25</f>
        <v>0</v>
      </c>
      <c r="G37" s="432"/>
    </row>
    <row r="38" spans="1:7" s="280" customFormat="1">
      <c r="A38" s="287"/>
      <c r="B38" s="287"/>
      <c r="C38" s="302"/>
      <c r="D38" s="301"/>
      <c r="E38" s="287"/>
      <c r="G38" s="432"/>
    </row>
  </sheetData>
  <sheetProtection algorithmName="SHA-512" hashValue="leFccsYuY05x63nMrGGuInWVG7n/m+irzOn3raJg9PW4N4Xjqb8CwYsttT4lKaWo1IsMpQLgLQGfPXuq4qS5Og==" saltValue="GrCSApo7HrTw2jYHfELy/g==" spinCount="100000" sheet="1" formatColumns="0" formatRows="0" selectLockedCells="1"/>
  <customSheetViews>
    <customSheetView guid="{5476C51C-4037-4B28-A818-10D7CDF0C66A}"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1"/>
      <headerFooter alignWithMargins="0">
        <oddFooter>&amp;R&amp;"Book Antiqua,Bold"&amp;8 Page &amp;P of &amp;N</oddFooter>
      </headerFooter>
    </customSheetView>
    <customSheetView guid="{45814E31-7EF7-46D4-AAA9-9580F481731A}"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2"/>
      <headerFooter alignWithMargins="0">
        <oddFooter>&amp;R&amp;"Book Antiqua,Bold"&amp;8 Page &amp;P of &amp;N</oddFooter>
      </headerFooter>
    </customSheetView>
    <customSheetView guid="{ABDD40A7-66B9-43CC-B63B-09D98A5A40BE}"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3"/>
      <headerFooter alignWithMargins="0">
        <oddFooter>&amp;R&amp;"Book Antiqua,Bold"&amp;8 Page &amp;P of &amp;N</oddFooter>
      </headerFooter>
    </customSheetView>
    <customSheetView guid="{A8583C01-5E6A-4469-ADCA-440E12AA8084}"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4"/>
      <headerFooter alignWithMargins="0">
        <oddFooter>&amp;R&amp;"Book Antiqua,Bold"&amp;8 Page &amp;P of &amp;N</oddFooter>
      </headerFooter>
    </customSheetView>
    <customSheetView guid="{05855B4F-D61E-4C97-B759-B2F96767F6F8}" scale="115" showPageBreaks="1" showGridLines="0" zeroValues="0" fitToPage="1" printArea="1" hiddenRows="1" hiddenColumns="1" view="pageBreakPreview">
      <selection activeCell="C22" sqref="C22"/>
      <pageMargins left="0.7" right="0.25" top="0.47" bottom="0.48" header="0.28000000000000003" footer="0.23"/>
      <pageSetup scale="82" fitToHeight="0" orientation="portrait" r:id="rId5"/>
      <headerFooter alignWithMargins="0">
        <oddFooter>&amp;R&amp;"Book Antiqua,Bold"&amp;8 Page &amp;P of &amp;N</oddFooter>
      </headerFooter>
    </customSheetView>
    <customSheetView guid="{2CF6F19D-227C-4840-A9E1-6C944B0145DB}" scale="85" showPageBreaks="1" showGridLines="0" zeroValues="0" fitToPage="1" printArea="1" hiddenRows="1" hiddenColumns="1" view="pageBreakPreview">
      <selection activeCell="A35" sqref="A35:E35"/>
      <pageMargins left="0.7" right="0.25" top="0.47" bottom="0.48" header="0.28000000000000003" footer="0.23"/>
      <pageSetup scale="82" fitToHeight="0" orientation="portrait" r:id="rId6"/>
      <headerFooter alignWithMargins="0">
        <oddFooter>&amp;R&amp;"Book Antiqua,Bold"&amp;8 Page &amp;P of &amp;N</oddFooter>
      </headerFooter>
    </customSheetView>
    <customSheetView guid="{91F0A354-BED8-4256-9A56-8B391088A09C}"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7"/>
      <headerFooter alignWithMargins="0">
        <oddFooter>&amp;R&amp;"Book Antiqua,Bold"&amp;8 Page &amp;P of &amp;N</oddFooter>
      </headerFooter>
    </customSheetView>
    <customSheetView guid="{3836A67F-51F8-4B52-B51D-937DC398CD1F}"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8"/>
      <headerFooter alignWithMargins="0">
        <oddFooter>&amp;R&amp;"Book Antiqua,Bold"&amp;8 Page &amp;P of &amp;N</oddFooter>
      </headerFooter>
    </customSheetView>
    <customSheetView guid="{7060B914-93C4-4D75-AFF4-2E6EDEC8C9B0}"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9"/>
      <headerFooter alignWithMargins="0">
        <oddFooter>&amp;R&amp;"Book Antiqua,Bold"&amp;8 Page &amp;P of &amp;N</oddFooter>
      </headerFooter>
    </customSheetView>
  </customSheetViews>
  <mergeCells count="17">
    <mergeCell ref="A35:E35"/>
    <mergeCell ref="A34:E34"/>
    <mergeCell ref="B31:E31"/>
    <mergeCell ref="B32:E32"/>
    <mergeCell ref="B20:E20"/>
    <mergeCell ref="A28:E28"/>
    <mergeCell ref="B11:C11"/>
    <mergeCell ref="B29:E29"/>
    <mergeCell ref="A27:E27"/>
    <mergeCell ref="B12:C12"/>
    <mergeCell ref="A15:E15"/>
    <mergeCell ref="A19:D19"/>
    <mergeCell ref="A3:E3"/>
    <mergeCell ref="A5:E5"/>
    <mergeCell ref="A8:C8"/>
    <mergeCell ref="B9:C9"/>
    <mergeCell ref="B10:C10"/>
  </mergeCells>
  <dataValidations count="4">
    <dataValidation type="list" allowBlank="1" showInputMessage="1" showErrorMessage="1" sqref="C22" xr:uid="{00000000-0002-0000-1200-000000000000}">
      <formula1>"0.16, 0.17,0.18,0.19, 0.20"</formula1>
    </dataValidation>
    <dataValidation type="list" allowBlank="1" showInputMessage="1" showErrorMessage="1" sqref="C26" xr:uid="{00000000-0002-0000-1200-000001000000}">
      <formula1>"0.22, 0.23, 0.24, 0.25, 0.26"</formula1>
    </dataValidation>
    <dataValidation type="list" allowBlank="1" showInputMessage="1" showErrorMessage="1" sqref="C24:C25" xr:uid="{00000000-0002-0000-1200-000002000000}">
      <formula1>"0.10,0.11,0.12"</formula1>
    </dataValidation>
    <dataValidation type="list" allowBlank="1" showInputMessage="1" showErrorMessage="1" sqref="C23" xr:uid="{00000000-0002-0000-1200-000003000000}">
      <formula1>"0.19, 0.20, 0.21, 0.22, 0.23"</formula1>
    </dataValidation>
  </dataValidations>
  <pageMargins left="0.7" right="0.25" top="0.47" bottom="0.48" header="0.28000000000000003" footer="0.23"/>
  <pageSetup scale="82" fitToHeight="0" orientation="portrait" r:id="rId10"/>
  <headerFooter alignWithMargins="0">
    <oddFooter>&amp;R&amp;"Book Antiqua,Bold"&amp;8 Page &amp;P of &amp;N</oddFooter>
  </headerFooter>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L31"/>
  <sheetViews>
    <sheetView showGridLines="0" tabSelected="1" view="pageBreakPreview" zoomScaleNormal="100" zoomScaleSheetLayoutView="100" workbookViewId="0">
      <selection activeCell="C17" sqref="C17:E17"/>
    </sheetView>
  </sheetViews>
  <sheetFormatPr defaultRowHeight="13.5"/>
  <cols>
    <col min="1" max="1" width="9.85546875" style="105" customWidth="1"/>
    <col min="2" max="2" width="12.7109375" style="105" customWidth="1"/>
    <col min="3" max="3" width="44.140625" style="105" customWidth="1"/>
    <col min="4" max="4" width="60.5703125" style="105" customWidth="1"/>
    <col min="5" max="5" width="12.85546875" style="105" customWidth="1"/>
    <col min="6" max="6" width="9.85546875" style="111" customWidth="1"/>
    <col min="7" max="9" width="9.140625" style="111"/>
    <col min="10" max="16384" width="9.140625" style="108"/>
  </cols>
  <sheetData>
    <row r="1" spans="1:12" ht="34.5" customHeight="1">
      <c r="A1" s="769"/>
      <c r="B1" s="830" t="s">
        <v>124</v>
      </c>
      <c r="C1" s="830"/>
      <c r="D1" s="830"/>
      <c r="E1" s="830"/>
      <c r="F1" s="770"/>
      <c r="G1" s="106"/>
      <c r="H1" s="106"/>
      <c r="I1" s="106"/>
      <c r="J1" s="107"/>
      <c r="L1" s="108" t="s">
        <v>460</v>
      </c>
    </row>
    <row r="2" spans="1:12" ht="81.75" customHeight="1">
      <c r="A2" s="816" t="s">
        <v>9</v>
      </c>
      <c r="B2" s="831" t="str">
        <f>Basic!B1</f>
        <v>Procurement of Insulated Cross Arm for 400kV System under vendor development.</v>
      </c>
      <c r="C2" s="832"/>
      <c r="D2" s="832"/>
      <c r="E2" s="833"/>
      <c r="F2" s="816" t="str">
        <f>": Package -" &amp; Basic!B2 &amp; " :"</f>
        <v>: Package -Procurement of Insulated Cross Arm :</v>
      </c>
      <c r="G2" s="106"/>
      <c r="H2" s="106"/>
      <c r="I2" s="106"/>
      <c r="J2" s="107"/>
    </row>
    <row r="3" spans="1:12" ht="21" customHeight="1">
      <c r="A3" s="816"/>
      <c r="B3" s="825" t="str">
        <f>"Specification No.: " &amp; Basic!B3</f>
        <v>Specification No.: CC/NT/G-MISC/DOM/A06/26/00981</v>
      </c>
      <c r="C3" s="825"/>
      <c r="D3" s="825"/>
      <c r="E3" s="825"/>
      <c r="F3" s="816"/>
      <c r="G3" s="106"/>
      <c r="H3" s="106"/>
      <c r="I3" s="106"/>
      <c r="J3" s="107"/>
    </row>
    <row r="4" spans="1:12" s="117" customFormat="1" ht="18" customHeight="1">
      <c r="A4" s="816"/>
      <c r="B4" s="261">
        <v>1</v>
      </c>
      <c r="C4" s="818" t="s">
        <v>125</v>
      </c>
      <c r="D4" s="818"/>
      <c r="E4" s="818"/>
      <c r="F4" s="816"/>
      <c r="G4" s="115"/>
      <c r="H4" s="115"/>
      <c r="I4" s="114"/>
      <c r="J4" s="116"/>
    </row>
    <row r="5" spans="1:12" s="117" customFormat="1" ht="31.5" customHeight="1">
      <c r="A5" s="816"/>
      <c r="B5" s="262">
        <v>2</v>
      </c>
      <c r="C5" s="818" t="s">
        <v>1022</v>
      </c>
      <c r="D5" s="818"/>
      <c r="E5" s="818"/>
      <c r="F5" s="816"/>
      <c r="G5" s="114"/>
      <c r="H5" s="114"/>
      <c r="I5" s="114"/>
      <c r="J5" s="116"/>
    </row>
    <row r="6" spans="1:12" s="117" customFormat="1" ht="19.5" customHeight="1">
      <c r="A6" s="816"/>
      <c r="B6" s="262">
        <v>3</v>
      </c>
      <c r="C6" s="823" t="s">
        <v>972</v>
      </c>
      <c r="D6" s="823"/>
      <c r="E6" s="823"/>
      <c r="F6" s="816"/>
      <c r="G6" s="114"/>
      <c r="H6" s="114"/>
      <c r="I6" s="114"/>
      <c r="J6" s="116"/>
    </row>
    <row r="7" spans="1:12" s="117" customFormat="1" ht="23.25" customHeight="1">
      <c r="A7" s="816"/>
      <c r="B7" s="262">
        <v>4</v>
      </c>
      <c r="C7" s="818" t="s">
        <v>156</v>
      </c>
      <c r="D7" s="818"/>
      <c r="E7" s="818"/>
      <c r="F7" s="816"/>
      <c r="G7" s="114"/>
      <c r="H7" s="114"/>
      <c r="I7" s="114"/>
      <c r="J7" s="116"/>
    </row>
    <row r="8" spans="1:12" s="117" customFormat="1" ht="57.75" customHeight="1">
      <c r="A8" s="816"/>
      <c r="B8" s="262">
        <v>5</v>
      </c>
      <c r="C8" s="818" t="s">
        <v>973</v>
      </c>
      <c r="D8" s="818"/>
      <c r="E8" s="818"/>
      <c r="F8" s="816"/>
      <c r="G8" s="114"/>
      <c r="H8" s="114"/>
      <c r="I8" s="114"/>
      <c r="J8" s="116"/>
    </row>
    <row r="9" spans="1:12" s="117" customFormat="1" ht="22.5" customHeight="1">
      <c r="A9" s="816"/>
      <c r="B9" s="263">
        <v>6</v>
      </c>
      <c r="C9" s="819" t="s">
        <v>1023</v>
      </c>
      <c r="D9" s="819"/>
      <c r="E9" s="819"/>
      <c r="F9" s="816"/>
      <c r="G9" s="114"/>
      <c r="H9" s="114"/>
      <c r="I9" s="114"/>
      <c r="J9" s="116"/>
    </row>
    <row r="10" spans="1:12" s="117" customFormat="1" ht="29.25" hidden="1" customHeight="1">
      <c r="A10" s="816"/>
      <c r="B10" s="263">
        <v>7</v>
      </c>
      <c r="C10" s="819" t="s">
        <v>492</v>
      </c>
      <c r="D10" s="819"/>
      <c r="E10" s="819"/>
      <c r="F10" s="816"/>
      <c r="G10" s="114"/>
      <c r="H10" s="114"/>
      <c r="I10" s="114"/>
      <c r="J10" s="260"/>
    </row>
    <row r="11" spans="1:12" s="117" customFormat="1" ht="36.75" customHeight="1">
      <c r="A11" s="816"/>
      <c r="B11" s="573">
        <v>7</v>
      </c>
      <c r="C11" s="819" t="s">
        <v>974</v>
      </c>
      <c r="D11" s="819"/>
      <c r="E11" s="819"/>
      <c r="F11" s="816"/>
      <c r="G11" s="114"/>
      <c r="H11" s="114"/>
      <c r="I11" s="114"/>
      <c r="J11" s="260"/>
    </row>
    <row r="12" spans="1:12" s="117" customFormat="1" ht="33" customHeight="1">
      <c r="A12" s="816"/>
      <c r="B12" s="573">
        <v>8</v>
      </c>
      <c r="C12" s="823" t="s">
        <v>975</v>
      </c>
      <c r="D12" s="823"/>
      <c r="E12" s="834"/>
      <c r="F12" s="816"/>
      <c r="G12" s="114"/>
      <c r="H12" s="114"/>
      <c r="I12" s="114"/>
      <c r="J12" s="260"/>
    </row>
    <row r="13" spans="1:12" s="117" customFormat="1" ht="19.5" customHeight="1">
      <c r="A13" s="816"/>
      <c r="B13" s="573">
        <v>9</v>
      </c>
      <c r="C13" s="835" t="s">
        <v>1024</v>
      </c>
      <c r="D13" s="835"/>
      <c r="E13" s="836"/>
      <c r="F13" s="816"/>
      <c r="G13" s="114"/>
      <c r="H13" s="114"/>
      <c r="I13" s="114"/>
      <c r="J13" s="260"/>
    </row>
    <row r="14" spans="1:12" s="117" customFormat="1" ht="33" customHeight="1">
      <c r="A14" s="816"/>
      <c r="B14" s="573">
        <v>10</v>
      </c>
      <c r="C14" s="828" t="s">
        <v>1007</v>
      </c>
      <c r="D14" s="828"/>
      <c r="E14" s="829"/>
      <c r="F14" s="816"/>
      <c r="G14" s="114"/>
      <c r="H14" s="114"/>
      <c r="I14" s="114"/>
      <c r="J14" s="260"/>
    </row>
    <row r="15" spans="1:12" s="117" customFormat="1" ht="33" customHeight="1">
      <c r="A15" s="816"/>
      <c r="B15" s="573">
        <v>11</v>
      </c>
      <c r="C15" s="828" t="s">
        <v>1044</v>
      </c>
      <c r="D15" s="828"/>
      <c r="E15" s="829"/>
      <c r="F15" s="816"/>
      <c r="G15" s="114"/>
      <c r="H15" s="114"/>
      <c r="I15" s="114"/>
      <c r="J15" s="260"/>
    </row>
    <row r="16" spans="1:12" s="117" customFormat="1" ht="37.5" customHeight="1">
      <c r="A16" s="816"/>
      <c r="B16" s="573">
        <v>12</v>
      </c>
      <c r="C16" s="835" t="s">
        <v>1031</v>
      </c>
      <c r="D16" s="835"/>
      <c r="E16" s="836"/>
      <c r="F16" s="816"/>
      <c r="G16" s="114"/>
      <c r="H16" s="114"/>
      <c r="I16" s="114"/>
      <c r="J16" s="260"/>
    </row>
    <row r="17" spans="1:10" s="117" customFormat="1" ht="37.5" customHeight="1">
      <c r="A17" s="816"/>
      <c r="B17" s="573">
        <v>13</v>
      </c>
      <c r="C17" s="835" t="s">
        <v>1032</v>
      </c>
      <c r="D17" s="835"/>
      <c r="E17" s="836"/>
      <c r="F17" s="816"/>
      <c r="G17" s="114"/>
      <c r="H17" s="114"/>
      <c r="I17" s="114"/>
      <c r="J17" s="260"/>
    </row>
    <row r="18" spans="1:10" s="117" customFormat="1" ht="25.5" customHeight="1">
      <c r="A18" s="816"/>
      <c r="B18" s="573">
        <v>14</v>
      </c>
      <c r="C18" s="835" t="s">
        <v>1033</v>
      </c>
      <c r="D18" s="835"/>
      <c r="E18" s="836"/>
      <c r="F18" s="816"/>
      <c r="G18" s="114"/>
      <c r="H18" s="114"/>
      <c r="I18" s="114"/>
      <c r="J18" s="260"/>
    </row>
    <row r="19" spans="1:10" s="117" customFormat="1" ht="33" customHeight="1">
      <c r="A19" s="816"/>
      <c r="B19" s="573">
        <v>15</v>
      </c>
      <c r="C19" s="835" t="s">
        <v>1035</v>
      </c>
      <c r="D19" s="835"/>
      <c r="E19" s="836"/>
      <c r="F19" s="816"/>
      <c r="G19" s="114"/>
      <c r="H19" s="114"/>
      <c r="I19" s="114"/>
      <c r="J19" s="260"/>
    </row>
    <row r="20" spans="1:10" s="117" customFormat="1" ht="29.25" customHeight="1">
      <c r="A20" s="816"/>
      <c r="B20" s="573">
        <v>16</v>
      </c>
      <c r="C20" s="835" t="s">
        <v>1034</v>
      </c>
      <c r="D20" s="835"/>
      <c r="E20" s="836"/>
      <c r="F20" s="816"/>
      <c r="G20" s="114"/>
      <c r="H20" s="114"/>
      <c r="I20" s="114"/>
      <c r="J20" s="260"/>
    </row>
    <row r="21" spans="1:10" s="117" customFormat="1" ht="7.5" customHeight="1">
      <c r="A21" s="816"/>
      <c r="B21" s="573"/>
      <c r="C21" s="574"/>
      <c r="D21" s="574"/>
      <c r="E21" s="574"/>
      <c r="F21" s="816"/>
      <c r="G21" s="114"/>
      <c r="H21" s="114"/>
      <c r="I21" s="114"/>
      <c r="J21" s="260"/>
    </row>
    <row r="22" spans="1:10" s="117" customFormat="1" ht="37.5" customHeight="1">
      <c r="A22" s="816"/>
      <c r="B22" s="264" t="s">
        <v>374</v>
      </c>
      <c r="C22" s="826" t="s">
        <v>466</v>
      </c>
      <c r="D22" s="826"/>
      <c r="E22" s="827"/>
      <c r="F22" s="816"/>
      <c r="G22" s="114"/>
      <c r="H22" s="114"/>
      <c r="I22" s="114"/>
      <c r="J22" s="116"/>
    </row>
    <row r="23" spans="1:10" ht="9" customHeight="1">
      <c r="A23" s="816"/>
      <c r="B23" s="265"/>
      <c r="C23" s="265"/>
      <c r="D23" s="265"/>
      <c r="E23" s="265"/>
      <c r="F23" s="816"/>
      <c r="G23" s="106"/>
      <c r="H23" s="106"/>
      <c r="I23" s="106"/>
      <c r="J23" s="107"/>
    </row>
    <row r="24" spans="1:10" ht="20.25" customHeight="1">
      <c r="A24" s="816"/>
      <c r="B24" s="817"/>
      <c r="C24" s="817"/>
      <c r="D24" s="817"/>
      <c r="E24" s="817"/>
      <c r="F24" s="816"/>
      <c r="G24" s="106"/>
      <c r="H24" s="106"/>
      <c r="I24" s="106"/>
      <c r="J24" s="107"/>
    </row>
    <row r="25" spans="1:10" ht="15.75" customHeight="1">
      <c r="A25" s="816"/>
      <c r="B25" s="110"/>
      <c r="C25" s="110"/>
      <c r="D25" s="110"/>
      <c r="E25" s="110"/>
      <c r="F25" s="816"/>
      <c r="G25" s="106"/>
      <c r="H25" s="106"/>
      <c r="I25" s="106"/>
      <c r="J25" s="107"/>
    </row>
    <row r="26" spans="1:10" ht="14.25" customHeight="1">
      <c r="A26" s="816"/>
      <c r="B26" s="822"/>
      <c r="C26" s="822"/>
      <c r="D26" s="822"/>
      <c r="E26" s="178"/>
      <c r="F26" s="816"/>
    </row>
    <row r="27" spans="1:10" ht="11.25" customHeight="1">
      <c r="A27" s="816"/>
      <c r="B27" s="820"/>
      <c r="C27" s="820"/>
      <c r="D27" s="820"/>
      <c r="F27" s="816"/>
      <c r="G27" s="106"/>
      <c r="H27" s="106"/>
      <c r="I27" s="106"/>
      <c r="J27" s="107"/>
    </row>
    <row r="28" spans="1:10" ht="22.5" customHeight="1">
      <c r="A28" s="815"/>
      <c r="B28" s="821"/>
      <c r="C28" s="821"/>
      <c r="D28" s="821"/>
      <c r="E28" s="178"/>
      <c r="F28" s="815"/>
      <c r="G28" s="112"/>
      <c r="H28" s="112"/>
      <c r="I28" s="112"/>
      <c r="J28" s="112"/>
    </row>
    <row r="29" spans="1:10" ht="33" customHeight="1">
      <c r="A29" s="815"/>
      <c r="B29" s="824"/>
      <c r="C29" s="824"/>
      <c r="D29" s="824"/>
      <c r="E29" s="179"/>
      <c r="F29" s="815"/>
      <c r="G29" s="112"/>
      <c r="H29" s="112"/>
      <c r="I29" s="112"/>
      <c r="J29" s="112"/>
    </row>
    <row r="30" spans="1:10" ht="15.75">
      <c r="A30" s="109"/>
      <c r="B30" s="109"/>
      <c r="C30" s="109"/>
      <c r="D30" s="109"/>
      <c r="E30" s="109"/>
      <c r="F30" s="106"/>
      <c r="G30" s="106"/>
      <c r="H30" s="106"/>
      <c r="I30" s="106"/>
      <c r="J30" s="107"/>
    </row>
    <row r="31" spans="1:10" ht="15.75">
      <c r="A31" s="109"/>
      <c r="B31" s="109"/>
      <c r="C31" s="109"/>
      <c r="D31" s="109"/>
      <c r="E31" s="109"/>
      <c r="F31" s="106"/>
      <c r="G31" s="106"/>
      <c r="H31" s="106"/>
      <c r="I31" s="106"/>
      <c r="J31" s="107"/>
    </row>
  </sheetData>
  <sheetProtection algorithmName="SHA-512" hashValue="ZTr8TAdr4tyqrY1lFIh9hblrVhPf4uEsWu2HxCUoR4BXAtZRXHnGN4KWC23IUXvKmd6XACmf4MUMhjJ7Q0MYCQ==" saltValue="kxozjeXGc51gFBLOTp3hmw==" spinCount="100000" sheet="1" formatColumns="0" formatRows="0" selectLockedCells="1"/>
  <customSheetViews>
    <customSheetView guid="{5476C51C-4037-4B28-A818-10D7CDF0C66A}" showPageBreaks="1" showGridLines="0" printArea="1" hiddenRows="1" view="pageBreakPreview">
      <selection activeCell="J8" sqref="J8"/>
      <pageMargins left="0.15748031496063" right="0.23622047244094499" top="0.78" bottom="0.98425196850393704" header="0.35433070866141703" footer="0.511811023622047"/>
      <printOptions horizontalCentered="1"/>
      <pageSetup paperSize="9" scale="95" orientation="landscape" r:id="rId1"/>
      <headerFooter alignWithMargins="0"/>
    </customSheetView>
    <customSheetView guid="{45814E31-7EF7-46D4-AAA9-9580F481731A}" scale="90" showPageBreaks="1" showGridLines="0" printArea="1" hiddenRows="1" view="pageBreakPreview">
      <selection activeCell="C12" sqref="C12:E12"/>
      <pageMargins left="0.15748031496063" right="0.23622047244094499" top="0.78" bottom="0.98425196850393704" header="0.35433070866141703" footer="0.511811023622047"/>
      <printOptions horizontalCentered="1"/>
      <pageSetup paperSize="9" orientation="portrait" r:id="rId2"/>
      <headerFooter alignWithMargins="0"/>
    </customSheetView>
    <customSheetView guid="{ABDD40A7-66B9-43CC-B63B-09D98A5A40BE}" scale="115" showPageBreaks="1" showGridLines="0" fitToPage="1" printArea="1" hiddenRows="1" view="pageBreakPreview">
      <selection activeCell="K15" sqref="K15"/>
      <pageMargins left="0.15748031496063" right="0.23622047244094499" top="0.78" bottom="0.98425196850393704" header="0.35433070866141703" footer="0.511811023622047"/>
      <printOptions horizontalCentered="1"/>
      <pageSetup paperSize="9" fitToHeight="10" orientation="landscape" r:id="rId3"/>
      <headerFooter alignWithMargins="0"/>
    </customSheetView>
    <customSheetView guid="{A8583C01-5E6A-4469-ADCA-440E12AA8084}" scale="115" showPageBreaks="1" showGridLines="0" fitToPage="1" printArea="1" hiddenRows="1" view="pageBreakPreview">
      <selection activeCell="C5" sqref="C5:E5"/>
      <pageMargins left="0.15748031496063" right="0.23622047244094499" top="0.78" bottom="0.98425196850393704" header="0.35433070866141703" footer="0.511811023622047"/>
      <printOptions horizontalCentered="1"/>
      <pageSetup paperSize="9" fitToHeight="10" orientation="landscape" r:id="rId4"/>
      <headerFooter alignWithMargins="0"/>
    </customSheetView>
    <customSheetView guid="{05855B4F-D61E-4C97-B759-B2F96767F6F8}" scale="115" showPageBreaks="1" showGridLines="0" printArea="1" view="pageBreakPreview" topLeftCell="B1">
      <selection activeCell="G2" sqref="G2"/>
      <pageMargins left="0.15748031496063" right="0.23622047244094499" top="0.78" bottom="0.98425196850393704" header="0.35433070866141703" footer="0.511811023622047"/>
      <printOptions horizontalCentered="1"/>
      <pageSetup paperSize="9" scale="95" orientation="landscape" r:id="rId5"/>
      <headerFooter alignWithMargins="0"/>
    </customSheetView>
    <customSheetView guid="{82E8A0F5-0020-4355-95CF-28601763A783}" showGridLines="0">
      <selection activeCell="D23" sqref="D23"/>
      <pageMargins left="0.15748031496063" right="0.23622047244094499" top="0.78" bottom="0.98425196850393704" header="0.35433070866141703" footer="0.511811023622047"/>
      <printOptions horizontalCentered="1"/>
      <pageSetup paperSize="9" orientation="landscape" r:id="rId6"/>
      <headerFooter alignWithMargins="0"/>
    </customSheetView>
    <customSheetView guid="{340562B9-6CEE-4962-8D7D-CA1C6778F52C}" showGridLines="0" topLeftCell="A4">
      <selection activeCell="H8" sqref="H8"/>
      <pageMargins left="0.15748031496063" right="0.23622047244094499" top="0.78" bottom="0.98425196850393704" header="0.35433070866141703" footer="0.511811023622047"/>
      <printOptions horizontalCentered="1"/>
      <pageSetup paperSize="9" orientation="landscape" r:id="rId7"/>
      <headerFooter alignWithMargins="0"/>
    </customSheetView>
    <customSheetView guid="{38BECF6E-1A53-4F98-87B9-44F2C5F77E08}" showGridLines="0">
      <selection activeCell="H8" sqref="H8"/>
      <pageMargins left="0.15748031496063" right="0.23622047244094499" top="0.78" bottom="0.98425196850393704" header="0.35433070866141703" footer="0.511811023622047"/>
      <printOptions horizontalCentered="1"/>
      <pageSetup paperSize="9" orientation="landscape" r:id="rId8"/>
      <headerFooter alignWithMargins="0"/>
    </customSheetView>
    <customSheetView guid="{8E3ED18F-7B8F-4A1C-969D-A70DC3B696C3}" showGridLines="0">
      <selection activeCell="J3" sqref="J3"/>
      <pageMargins left="0.15748031496063" right="0.23622047244094499" top="0.78" bottom="0.98425196850393704" header="0.35433070866141703" footer="0.511811023622047"/>
      <printOptions horizontalCentered="1"/>
      <pageSetup paperSize="9" orientation="landscape" r:id="rId9"/>
      <headerFooter alignWithMargins="0"/>
    </customSheetView>
    <customSheetView guid="{477F7E43-D393-45BA-B99B-D838E4629B5D}" showGridLines="0">
      <selection activeCell="J3" sqref="J3"/>
      <pageMargins left="0.15748031496063" right="0.23622047244094499" top="0.78" bottom="0.98425196850393704" header="0.35433070866141703" footer="0.511811023622047"/>
      <printOptions horizontalCentered="1"/>
      <pageSetup paperSize="9" orientation="landscape" r:id="rId10"/>
      <headerFooter alignWithMargins="0"/>
    </customSheetView>
    <customSheetView guid="{240327DD-375F-45D4-BA52-89AFD79FE6A1}" showGridLines="0">
      <selection activeCell="B2" sqref="B2:E2"/>
      <pageMargins left="0.15748031496063" right="0.23622047244094499" top="0.78" bottom="0.98425196850393704" header="0.35433070866141703" footer="0.511811023622047"/>
      <printOptions horizontalCentered="1"/>
      <pageSetup paperSize="9" orientation="landscape" r:id="rId11"/>
      <headerFooter alignWithMargins="0"/>
    </customSheetView>
    <customSheetView guid="{DC28ED1E-3E35-4094-9C2B-5C0A1C1D459C}" showGridLines="0">
      <selection activeCell="B2" sqref="B2:E2"/>
      <pageMargins left="0.15748031496063" right="0.23622047244094499" top="0.78" bottom="0.98425196850393704" header="0.35433070866141703" footer="0.511811023622047"/>
      <printOptions horizontalCentered="1"/>
      <pageSetup paperSize="9" orientation="landscape" r:id="rId12"/>
      <headerFooter alignWithMargins="0"/>
    </customSheetView>
    <customSheetView guid="{7A9EA6D6-4DDF-43D9-92E6-C6AFAD14E266}" showGridLines="0">
      <selection activeCell="B1" sqref="B1:E1"/>
      <pageMargins left="0.15748031496063" right="0.23622047244094499" top="0.78" bottom="0.98425196850393704" header="0.35433070866141703" footer="0.511811023622047"/>
      <printOptions horizontalCentered="1"/>
      <pageSetup paperSize="9" orientation="landscape" r:id="rId13"/>
      <headerFooter alignWithMargins="0"/>
    </customSheetView>
    <customSheetView guid="{43BCBF1E-CDCF-4541-8D79-87EDCECBC1FD}" scale="90" showGridLines="0">
      <selection sqref="A1:A16"/>
      <pageMargins left="0.15748031496063" right="0.23622047244094499" top="0.78" bottom="0.98425196850393704" header="0.35433070866141703" footer="0.511811023622047"/>
      <printOptions horizontalCentered="1"/>
      <pageSetup paperSize="9" orientation="landscape" r:id="rId14"/>
      <headerFooter alignWithMargins="0"/>
    </customSheetView>
    <customSheetView guid="{ECEBABD0-566A-41C4-AA9A-38EA30EFEDA8}" showPageBreaks="1" showGridLines="0" showRuler="0">
      <pageMargins left="0.15748031496063" right="0.23622047244094499" top="0.78" bottom="0.98425196850393704" header="0.35433070866141703" footer="0.511811023622047"/>
      <printOptions horizontalCentered="1"/>
      <pageSetup paperSize="9" orientation="landscape" r:id="rId15"/>
      <headerFooter alignWithMargins="0"/>
    </customSheetView>
    <customSheetView guid="{A3F641DF-CF1D-48E3-AFDC-E52726A449CB}" showGridLines="0" showRuler="0">
      <pageMargins left="0.15748031496063" right="0.23622047244094499" top="0.78" bottom="0.98425196850393704" header="0.35433070866141703" footer="0.511811023622047"/>
      <printOptions horizontalCentered="1"/>
      <pageSetup paperSize="9" orientation="landscape" r:id="rId16"/>
      <headerFooter alignWithMargins="0"/>
    </customSheetView>
    <customSheetView guid="{8E7B022F-1113-4BA2-B2BA-8EDBE02A2557}" showGridLines="0" showRuler="0">
      <selection activeCell="B1" sqref="B1:E1"/>
      <pageMargins left="0.15748031496063" right="0.23622047244094499" top="0.78" bottom="0.98425196850393704" header="0.35433070866141703" footer="0.511811023622047"/>
      <printOptions horizontalCentered="1"/>
      <pageSetup paperSize="9" orientation="landscape" r:id="rId17"/>
      <headerFooter alignWithMargins="0"/>
    </customSheetView>
    <customSheetView guid="{CD4CA1A8-824A-452F-BDBA-32A47C1B3013}" showGridLines="0">
      <selection sqref="A1:A16"/>
      <pageMargins left="0.15748031496063" right="0.23622047244094499" top="0.78" bottom="0.98425196850393704" header="0.35433070866141703" footer="0.511811023622047"/>
      <printOptions horizontalCentered="1"/>
      <pageSetup paperSize="9" orientation="landscape" r:id="rId18"/>
      <headerFooter alignWithMargins="0"/>
    </customSheetView>
    <customSheetView guid="{494F6778-23FE-4AAC-B37D-6C7543FC13B9}" scale="90" showGridLines="0">
      <selection activeCell="B1" sqref="B1:E1"/>
      <pageMargins left="0.15748031496063" right="0.23622047244094499" top="0.78" bottom="0.98425196850393704" header="0.35433070866141703" footer="0.511811023622047"/>
      <printOptions horizontalCentered="1"/>
      <pageSetup paperSize="9" orientation="landscape" r:id="rId19"/>
      <headerFooter alignWithMargins="0"/>
    </customSheetView>
    <customSheetView guid="{F9FE2C60-2849-4C32-B532-2B1A89FFA9CD}" showGridLines="0">
      <selection activeCell="B3" sqref="B3:E3"/>
      <pageMargins left="0.15748031496063" right="0.23622047244094499" top="0.78" bottom="0.98425196850393704" header="0.35433070866141703" footer="0.511811023622047"/>
      <printOptions horizontalCentered="1"/>
      <pageSetup paperSize="9" orientation="landscape" r:id="rId20"/>
      <headerFooter alignWithMargins="0"/>
    </customSheetView>
    <customSheetView guid="{FE4EC9C4-31B9-4D40-8323-5B16C3BC840F}" showGridLines="0">
      <selection activeCell="B3" sqref="B3:E3"/>
      <pageMargins left="0.15748031496063" right="0.23622047244094499" top="0.78" bottom="0.98425196850393704" header="0.35433070866141703" footer="0.511811023622047"/>
      <printOptions horizontalCentered="1"/>
      <pageSetup paperSize="9" orientation="landscape" r:id="rId21"/>
      <headerFooter alignWithMargins="0"/>
    </customSheetView>
    <customSheetView guid="{C5EDD9E3-0801-4479-8600-A80B0FCFDF0B}" showGridLines="0">
      <selection activeCell="C7" sqref="C7:E7"/>
      <pageMargins left="0.15748031496063" right="0.23622047244094499" top="0.78" bottom="0.98425196850393704" header="0.35433070866141703" footer="0.511811023622047"/>
      <printOptions horizontalCentered="1"/>
      <pageSetup paperSize="9" orientation="landscape" r:id="rId22"/>
      <headerFooter alignWithMargins="0"/>
    </customSheetView>
    <customSheetView guid="{15A19D23-A9FD-4FC1-B7B0-F2D16BDFC729}" showGridLines="0">
      <selection activeCell="J3" sqref="J3"/>
      <pageMargins left="0.15748031496063" right="0.23622047244094499" top="0.78" bottom="0.98425196850393704" header="0.35433070866141703" footer="0.511811023622047"/>
      <printOptions horizontalCentered="1"/>
      <pageSetup paperSize="9" orientation="landscape" r:id="rId23"/>
      <headerFooter alignWithMargins="0"/>
    </customSheetView>
    <customSheetView guid="{97C0FC0E-800C-45C9-895E-E91A3F1ADBA4}" showGridLines="0">
      <selection activeCell="H8" sqref="H8"/>
      <pageMargins left="0.15748031496063" right="0.23622047244094499" top="0.78" bottom="0.98425196850393704" header="0.35433070866141703" footer="0.511811023622047"/>
      <printOptions horizontalCentered="1"/>
      <pageSetup paperSize="9" orientation="landscape" r:id="rId24"/>
      <headerFooter alignWithMargins="0"/>
    </customSheetView>
    <customSheetView guid="{CB7992C9-ABA5-4C7D-8C49-1E1D8E8875C7}" showGridLines="0">
      <selection activeCell="D27" sqref="D27"/>
      <pageMargins left="0.15748031496063" right="0.23622047244094499" top="0.78" bottom="0.98425196850393704" header="0.35433070866141703" footer="0.511811023622047"/>
      <printOptions horizontalCentered="1"/>
      <pageSetup paperSize="9" orientation="landscape" r:id="rId25"/>
      <headerFooter alignWithMargins="0"/>
    </customSheetView>
    <customSheetView guid="{E51D3662-FFCE-4FD6-A590-7DDC9E38C41F}" showGridLines="0">
      <selection activeCell="C10" sqref="C10:E10"/>
      <pageMargins left="0.15748031496063" right="0.23622047244094499" top="0.78" bottom="0.98425196850393704" header="0.35433070866141703" footer="0.511811023622047"/>
      <printOptions horizontalCentered="1"/>
      <pageSetup paperSize="9" orientation="landscape" r:id="rId26"/>
      <headerFooter alignWithMargins="0"/>
    </customSheetView>
    <customSheetView guid="{2CF6F19D-227C-4840-A9E1-6C944B0145DB}" scale="115" showPageBreaks="1" showGridLines="0" printArea="1" hiddenRows="1" view="pageBreakPreview" topLeftCell="B4">
      <selection activeCell="C13" sqref="C13:E13"/>
      <pageMargins left="0.15748031496063" right="0.23622047244094499" top="0.78" bottom="0.98425196850393704" header="0.35433070866141703" footer="0.511811023622047"/>
      <printOptions horizontalCentered="1"/>
      <pageSetup paperSize="9" scale="95" orientation="landscape" r:id="rId27"/>
      <headerFooter alignWithMargins="0"/>
    </customSheetView>
    <customSheetView guid="{91F0A354-BED8-4256-9A56-8B391088A09C}" scale="115" showPageBreaks="1" showGridLines="0" printArea="1" hiddenRows="1" view="pageBreakPreview" topLeftCell="B14">
      <selection activeCell="D31" sqref="D31"/>
      <pageMargins left="0.15748031496063" right="0.23622047244094499" top="0.78" bottom="0.98425196850393704" header="0.35433070866141703" footer="0.511811023622047"/>
      <printOptions horizontalCentered="1"/>
      <pageSetup orientation="portrait" r:id="rId28"/>
      <headerFooter alignWithMargins="0"/>
    </customSheetView>
    <customSheetView guid="{3836A67F-51F8-4B52-B51D-937DC398CD1F}" scale="115" showPageBreaks="1" showGridLines="0" printArea="1" hiddenRows="1" view="pageBreakPreview" topLeftCell="B14">
      <selection activeCell="C19" sqref="C19:E19"/>
      <pageMargins left="0.15748031496063" right="0.23622047244094499" top="0.78" bottom="0.98425196850393704" header="0.35433070866141703" footer="0.511811023622047"/>
      <printOptions horizontalCentered="1"/>
      <pageSetup paperSize="0" orientation="portrait" horizontalDpi="0" verticalDpi="0" copies="0"/>
      <headerFooter alignWithMargins="0"/>
    </customSheetView>
    <customSheetView guid="{7060B914-93C4-4D75-AFF4-2E6EDEC8C9B0}" showPageBreaks="1" showGridLines="0" printArea="1" hiddenRows="1" view="pageBreakPreview">
      <selection activeCell="J8" sqref="J8"/>
      <pageMargins left="0.15748031496063" right="0.23622047244094499" top="0.78" bottom="0.98425196850393704" header="0.35433070866141703" footer="0.511811023622047"/>
      <printOptions horizontalCentered="1"/>
      <pageSetup paperSize="9" scale="95" orientation="landscape" r:id="rId29"/>
      <headerFooter alignWithMargins="0"/>
    </customSheetView>
  </customSheetViews>
  <mergeCells count="30">
    <mergeCell ref="A28:A29"/>
    <mergeCell ref="C9:E9"/>
    <mergeCell ref="C15:E15"/>
    <mergeCell ref="B1:E1"/>
    <mergeCell ref="B2:E2"/>
    <mergeCell ref="C11:E11"/>
    <mergeCell ref="C12:E12"/>
    <mergeCell ref="C13:E13"/>
    <mergeCell ref="C14:E14"/>
    <mergeCell ref="C16:E16"/>
    <mergeCell ref="C17:E17"/>
    <mergeCell ref="C20:E20"/>
    <mergeCell ref="C18:E18"/>
    <mergeCell ref="C19:E19"/>
    <mergeCell ref="F28:F29"/>
    <mergeCell ref="A2:A27"/>
    <mergeCell ref="F2:F27"/>
    <mergeCell ref="B24:E24"/>
    <mergeCell ref="C7:E7"/>
    <mergeCell ref="C8:E8"/>
    <mergeCell ref="C10:E10"/>
    <mergeCell ref="B27:D27"/>
    <mergeCell ref="B28:D28"/>
    <mergeCell ref="B26:D26"/>
    <mergeCell ref="C6:E6"/>
    <mergeCell ref="B29:D29"/>
    <mergeCell ref="B3:E3"/>
    <mergeCell ref="C4:E4"/>
    <mergeCell ref="C5:E5"/>
    <mergeCell ref="C22:E22"/>
  </mergeCells>
  <phoneticPr fontId="29" type="noConversion"/>
  <printOptions horizontalCentered="1"/>
  <pageMargins left="0.15748031496063" right="0.23622047244094499" top="0.78" bottom="0.98425196850393704" header="0.35433070866141703" footer="0.511811023622047"/>
  <pageSetup paperSize="9" scale="59"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indexed="39"/>
    <pageSetUpPr fitToPage="1"/>
  </sheetPr>
  <dimension ref="A1:I39"/>
  <sheetViews>
    <sheetView showGridLines="0" view="pageBreakPreview" zoomScaleSheetLayoutView="100"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34.5703125" style="29" customWidth="1"/>
    <col min="5" max="5" width="39.28515625" style="29" customWidth="1"/>
    <col min="6" max="8" width="9.140625" style="24"/>
    <col min="9" max="16384" width="9.140625" style="25"/>
  </cols>
  <sheetData>
    <row r="1" spans="1:9" s="84" customFormat="1" ht="15">
      <c r="A1" s="603" t="str">
        <f>'Attach 3(JV)'!A1</f>
        <v>Specification No. :CC/NT/G-MISC/DOM/A06/26/00981</v>
      </c>
      <c r="B1" s="588"/>
      <c r="C1" s="588"/>
      <c r="D1" s="588"/>
      <c r="E1" s="604" t="str">
        <f>"Attachment-13 " &amp; 'Attach 3(JV)'!AT1</f>
        <v xml:space="preserve">Attachment-13 </v>
      </c>
      <c r="F1" s="85"/>
      <c r="G1" s="85"/>
      <c r="H1" s="85"/>
    </row>
    <row r="3" spans="1:9" ht="60" customHeight="1">
      <c r="A3" s="1282" t="str">
        <f>'Attach 3(JV)'!A3</f>
        <v>Procurement of Insulated Cross Arm for 400kV System under vendor development.</v>
      </c>
      <c r="B3" s="1283"/>
      <c r="C3" s="1283"/>
      <c r="D3" s="1283"/>
      <c r="E3" s="1283"/>
      <c r="F3" s="26"/>
      <c r="G3" s="27"/>
      <c r="H3" s="26"/>
    </row>
    <row r="4" spans="1:9" ht="20.100000000000001" customHeight="1">
      <c r="A4" s="28"/>
      <c r="H4" s="30"/>
      <c r="I4" s="11"/>
    </row>
    <row r="5" spans="1:9" ht="20.100000000000001" customHeight="1">
      <c r="A5" s="872" t="s">
        <v>0</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c r="G11" s="59" t="s">
        <v>460</v>
      </c>
    </row>
    <row r="12" spans="1:9" ht="20.100000000000001" customHeight="1">
      <c r="A12" s="32"/>
      <c r="B12" s="875" t="str">
        <f>'Attach 3(JV)'!B12</f>
        <v/>
      </c>
      <c r="C12" s="875"/>
      <c r="D12" s="875"/>
      <c r="E12" s="12"/>
    </row>
    <row r="13" spans="1:9" ht="20.100000000000001" customHeight="1">
      <c r="A13" s="32"/>
      <c r="B13" s="123"/>
      <c r="C13" s="123"/>
      <c r="D13" s="123"/>
      <c r="E13" s="25"/>
    </row>
    <row r="14" spans="1:9" ht="20.100000000000001" customHeight="1">
      <c r="A14" s="29" t="s">
        <v>331</v>
      </c>
    </row>
    <row r="15" spans="1:9" ht="20.100000000000001" customHeight="1">
      <c r="A15" s="32"/>
    </row>
    <row r="16" spans="1:9" ht="45" customHeight="1">
      <c r="A16" s="1190" t="s">
        <v>1</v>
      </c>
      <c r="B16" s="1190"/>
      <c r="C16" s="1190"/>
      <c r="D16" s="1190"/>
      <c r="E16" s="1190"/>
      <c r="F16" s="34"/>
      <c r="G16" s="34"/>
      <c r="H16" s="34"/>
    </row>
    <row r="17" spans="1:5" ht="20.100000000000001" customHeight="1">
      <c r="A17" s="32"/>
    </row>
    <row r="18" spans="1:5" ht="20.100000000000001" customHeight="1">
      <c r="A18" s="35"/>
    </row>
    <row r="19" spans="1:5" ht="20.100000000000001" customHeight="1"/>
    <row r="20" spans="1:5" ht="20.100000000000001" customHeight="1">
      <c r="A20" s="35"/>
    </row>
    <row r="21" spans="1:5" ht="20.100000000000001" customHeight="1">
      <c r="A21" s="35"/>
    </row>
    <row r="22" spans="1:5" ht="20.100000000000001" customHeight="1"/>
    <row r="23" spans="1:5" ht="33" customHeight="1">
      <c r="D23" s="37"/>
    </row>
    <row r="24" spans="1:5" ht="33" customHeight="1">
      <c r="A24" s="36" t="s">
        <v>6</v>
      </c>
      <c r="B24" s="69">
        <f>'Attach 3(JV)'!B24</f>
        <v>0</v>
      </c>
      <c r="C24" s="40"/>
      <c r="D24" s="37" t="s">
        <v>4</v>
      </c>
      <c r="E24" s="241">
        <f>'Attach 3(JV)'!E24</f>
        <v>0</v>
      </c>
    </row>
    <row r="25" spans="1:5" ht="33" customHeight="1">
      <c r="A25" s="36" t="s">
        <v>7</v>
      </c>
      <c r="B25" s="241">
        <f>'Attach 3(JV)'!B25</f>
        <v>0</v>
      </c>
      <c r="C25" s="40"/>
      <c r="D25" s="37" t="s">
        <v>5</v>
      </c>
      <c r="E25" s="241">
        <f>'Attach 3(JV)'!E25</f>
        <v>0</v>
      </c>
    </row>
    <row r="26" spans="1:5" ht="33" customHeight="1">
      <c r="D26" s="37"/>
    </row>
    <row r="27" spans="1:5" ht="20.100000000000001" customHeight="1"/>
    <row r="28" spans="1:5" ht="20.100000000000001"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ht="20.100000000000001" customHeight="1">
      <c r="A35" s="38"/>
    </row>
    <row r="36" spans="1:1" ht="20.100000000000001" customHeight="1"/>
    <row r="37" spans="1:1" ht="20.100000000000001" customHeight="1"/>
    <row r="38" spans="1:1" ht="20.100000000000001" customHeight="1"/>
    <row r="39" spans="1:1" ht="20.100000000000001" customHeight="1"/>
  </sheetData>
  <sheetProtection password="EDA3" sheet="1" objects="1" scenarios="1" formatColumns="0" formatRows="0" selectLockedCells="1"/>
  <customSheetViews>
    <customSheetView guid="{5476C51C-4037-4B28-A818-10D7CDF0C66A}" showPageBreaks="1" showGridLines="0" fitToPage="1" printArea="1" view="pageBreakPreview">
      <selection activeCell="A22" sqref="A22:E22"/>
      <pageMargins left="0.75" right="0.63" top="0.57999999999999996" bottom="0.6" header="0.34" footer="0.35"/>
      <pageSetup scale="86" orientation="portrait" r:id="rId1"/>
      <headerFooter alignWithMargins="0">
        <oddFooter>&amp;R&amp;"Book Antiqua,Bold"&amp;8 Page &amp;P of &amp;N</oddFooter>
      </headerFooter>
    </customSheetView>
    <customSheetView guid="{45814E31-7EF7-46D4-AAA9-9580F481731A}" scale="85" showPageBreaks="1" showGridLines="0" fitToPage="1" printArea="1" view="pageBreakPreview">
      <selection activeCell="A22" sqref="A22:E22"/>
      <pageMargins left="0.75" right="0.63" top="0.57999999999999996" bottom="0.6" header="0.34" footer="0.35"/>
      <pageSetup scale="86" orientation="portrait" r:id="rId2"/>
      <headerFooter alignWithMargins="0">
        <oddFooter>&amp;R&amp;"Book Antiqua,Bold"&amp;8 Page &amp;P of &amp;N</oddFooter>
      </headerFooter>
    </customSheetView>
    <customSheetView guid="{ABDD40A7-66B9-43CC-B63B-09D98A5A40BE}" scale="85" showPageBreaks="1" showGridLines="0" fitToPage="1" printArea="1" view="pageBreakPreview" topLeftCell="A4">
      <selection activeCell="A22" sqref="A22:E22"/>
      <pageMargins left="0.75" right="0.63" top="0.57999999999999996" bottom="0.6" header="0.34" footer="0.35"/>
      <pageSetup scale="86" orientation="portrait" r:id="rId3"/>
      <headerFooter alignWithMargins="0">
        <oddFooter>&amp;R&amp;"Book Antiqua,Bold"&amp;8 Page &amp;P of &amp;N</oddFooter>
      </headerFooter>
    </customSheetView>
    <customSheetView guid="{A8583C01-5E6A-4469-ADCA-440E12AA8084}" scale="85" showPageBreaks="1" showGridLines="0" fitToPage="1" printArea="1" view="pageBreakPreview" topLeftCell="A4">
      <selection activeCell="A22" sqref="A22:E22"/>
      <pageMargins left="0.75" right="0.63" top="0.57999999999999996" bottom="0.6" header="0.34" footer="0.35"/>
      <pageSetup scale="86" orientation="portrait" r:id="rId4"/>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5" sqref="A5:E5"/>
      <pageMargins left="0.75" right="0.63" top="0.57999999999999996" bottom="0.6" header="0.34" footer="0.35"/>
      <pageSetup scale="86"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topLeftCell="A13">
      <selection activeCell="G17" sqref="G17"/>
      <pageMargins left="0.75" right="0.63" top="0.57999999999999996" bottom="0.6" header="0.34" footer="0.35"/>
      <pageSetup orientation="portrait" r:id="rId6"/>
      <headerFooter alignWithMargins="0">
        <oddFooter>&amp;R&amp;"Book Antiqua,Bold"&amp;8 Page &amp;P of &amp;N</oddFooter>
      </headerFooter>
    </customSheetView>
    <customSheetView guid="{340562B9-6CEE-4962-8D7D-CA1C6778F52C}" showPageBreaks="1" showGridLines="0" printArea="1" view="pageBreakPreview">
      <selection activeCell="B17" sqref="B17"/>
      <pageMargins left="0.75" right="0.63" top="0.57999999999999996" bottom="0.6" header="0.34" footer="0.35"/>
      <pageSetup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5">
      <selection activeCell="B17" sqref="B17"/>
      <pageMargins left="0.75" right="0.63" top="0.57999999999999996" bottom="0.6" header="0.34" footer="0.35"/>
      <pageSetup orientation="portrait" r:id="rId8"/>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10"/>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11"/>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A3" sqref="A3:E3"/>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62" bottom="0.93" header="0.41" footer="0.5"/>
      <pageSetup orientation="portrait" r:id="rId16"/>
      <headerFooter alignWithMargins="0">
        <oddFooter>&amp;L&amp;8Tower Package-P238-TW04, TL associated with Phase-I Generation Project in Orissa (Part-C)&amp;R&amp;"Book Antiqua,Bold"&amp;8Attachment-13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topLeftCell="A19">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topLeftCell="A10">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cale="60" showPageBreaks="1" showGridLines="0" printArea="1" view="pageBreakPreview" topLeftCell="A7">
      <pageMargins left="0.75" right="0.63" top="0.57999999999999996" bottom="0.6" header="0.34" footer="0.35"/>
      <pageSetup orientation="portrait" r:id="rId21"/>
      <headerFooter alignWithMargins="0">
        <oddFooter>&amp;R&amp;"Book Antiqua,Bold"&amp;8 Page &amp;P of &amp;N</oddFooter>
      </headerFooter>
    </customSheetView>
    <customSheetView guid="{C5EDD9E3-0801-4479-8600-A80B0FCFDF0B}" showPageBreaks="1" showGridLines="0" printArea="1" view="pageBreakPreview">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23"/>
      <headerFooter alignWithMargins="0">
        <oddFooter>&amp;R&amp;"Book Antiqua,Bold"&amp;8 Page &amp;P of &amp;N</oddFooter>
      </headerFooter>
    </customSheetView>
    <customSheetView guid="{97C0FC0E-800C-45C9-895E-E91A3F1ADBA4}" showPageBreaks="1" showGridLines="0" printArea="1" view="pageBreakPreview">
      <selection activeCell="B17" sqref="B17"/>
      <pageMargins left="0.75" right="0.63" top="0.57999999999999996" bottom="0.6" header="0.34" footer="0.35"/>
      <pageSetup orientation="portrait" r:id="rId24"/>
      <headerFooter alignWithMargins="0">
        <oddFooter>&amp;R&amp;"Book Antiqua,Bold"&amp;8 Page &amp;P of &amp;N</oddFooter>
      </headerFooter>
    </customSheetView>
    <customSheetView guid="{CB7992C9-ABA5-4C7D-8C49-1E1D8E8875C7}" showPageBreaks="1" showGridLines="0" printArea="1" view="pageBreakPreview">
      <selection activeCell="B17" sqref="B17"/>
      <pageMargins left="0.75" right="0.63" top="0.57999999999999996" bottom="0.6" header="0.34" footer="0.35"/>
      <pageSetup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orientation="portrait" r:id="rId26"/>
      <headerFooter alignWithMargins="0">
        <oddFooter>&amp;R&amp;"Book Antiqua,Bold"&amp;8 Page &amp;P of &amp;N</oddFooter>
      </headerFooter>
    </customSheetView>
    <customSheetView guid="{2CF6F19D-227C-4840-A9E1-6C944B0145DB}" scale="85" showPageBreaks="1" showGridLines="0" fitToPage="1" printArea="1" view="pageBreakPreview">
      <selection activeCell="A22" sqref="A22:E22"/>
      <pageMargins left="0.75" right="0.63" top="0.57999999999999996" bottom="0.6" header="0.34" footer="0.35"/>
      <pageSetup scale="86" orientation="portrait" r:id="rId27"/>
      <headerFooter alignWithMargins="0">
        <oddFooter>&amp;R&amp;"Book Antiqua,Bold"&amp;8 Page &amp;P of &amp;N</oddFooter>
      </headerFooter>
    </customSheetView>
    <customSheetView guid="{91F0A354-BED8-4256-9A56-8B391088A09C}" scale="85" showPageBreaks="1" showGridLines="0" fitToPage="1" printArea="1" view="pageBreakPreview">
      <selection activeCell="A22" sqref="A22:E22"/>
      <pageMargins left="0.75" right="0.63" top="0.57999999999999996" bottom="0.6" header="0.34" footer="0.35"/>
      <pageSetup scale="86" orientation="portrait" r:id="rId28"/>
      <headerFooter alignWithMargins="0">
        <oddFooter>&amp;R&amp;"Book Antiqua,Bold"&amp;8 Page &amp;P of &amp;N</oddFooter>
      </headerFooter>
    </customSheetView>
    <customSheetView guid="{3836A67F-51F8-4B52-B51D-937DC398CD1F}" scale="85" showPageBreaks="1" showGridLines="0" fitToPage="1" printArea="1" view="pageBreakPreview">
      <selection activeCell="A22" sqref="A22:E22"/>
      <pageMargins left="0.75" right="0.63" top="0.57999999999999996" bottom="0.6" header="0.34" footer="0.35"/>
      <pageSetup scale="86" orientation="portrait" r:id="rId29"/>
      <headerFooter alignWithMargins="0">
        <oddFooter>&amp;R&amp;"Book Antiqua,Bold"&amp;8 Page &amp;P of &amp;N</oddFooter>
      </headerFooter>
    </customSheetView>
    <customSheetView guid="{7060B914-93C4-4D75-AFF4-2E6EDEC8C9B0}" showPageBreaks="1" showGridLines="0" fitToPage="1" printArea="1" view="pageBreakPreview">
      <selection activeCell="A22" sqref="A22:E22"/>
      <pageMargins left="0.75" right="0.63" top="0.57999999999999996" bottom="0.6" header="0.34" footer="0.35"/>
      <pageSetup scale="86" orientation="portrait" r:id="rId30"/>
      <headerFooter alignWithMargins="0">
        <oddFooter>&amp;R&amp;"Book Antiqua,Bold"&amp;8 Page &amp;P of &amp;N</oddFooter>
      </headerFooter>
    </customSheetView>
  </customSheetViews>
  <mergeCells count="8">
    <mergeCell ref="A3:E3"/>
    <mergeCell ref="A5:E5"/>
    <mergeCell ref="A16:E16"/>
    <mergeCell ref="B9:D9"/>
    <mergeCell ref="B10:D10"/>
    <mergeCell ref="B11:D11"/>
    <mergeCell ref="B12:D12"/>
    <mergeCell ref="A8:D8"/>
  </mergeCells>
  <phoneticPr fontId="7" type="noConversion"/>
  <pageMargins left="0.75" right="0.63" top="0.57999999999999996" bottom="0.6" header="0.34" footer="0.35"/>
  <pageSetup scale="86" orientation="portrait" r:id="rId31"/>
  <headerFooter alignWithMargins="0">
    <oddFooter>&amp;R&amp;"Book Antiqua,Bold"&amp;8 Page &amp;P of &amp;N</oddFooter>
  </headerFooter>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FF0000"/>
    <pageSetUpPr fitToPage="1"/>
  </sheetPr>
  <dimension ref="A1:I39"/>
  <sheetViews>
    <sheetView showGridLines="0" view="pageBreakPreview" zoomScale="115" zoomScaleSheetLayoutView="115"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32.5703125" style="29" customWidth="1"/>
    <col min="5" max="5" width="39.28515625" style="29" customWidth="1"/>
    <col min="6" max="8" width="9.140625" style="24"/>
    <col min="9" max="16384" width="9.140625" style="25"/>
  </cols>
  <sheetData>
    <row r="1" spans="1:9" s="84" customFormat="1" ht="15">
      <c r="A1" s="1183" t="str">
        <f>'Attach 3(JV)'!A1</f>
        <v>Specification No. :CC/NT/G-MISC/DOM/A06/26/00981</v>
      </c>
      <c r="B1" s="1183"/>
      <c r="C1" s="1183"/>
      <c r="D1" s="1183"/>
      <c r="E1" s="587" t="str">
        <f>"Attachment-14 " &amp; 'Attach 3(JV)'!AT1</f>
        <v xml:space="preserve">Attachment-14 </v>
      </c>
      <c r="F1" s="85"/>
      <c r="G1" s="85"/>
      <c r="H1" s="85"/>
    </row>
    <row r="3" spans="1:9" ht="57" customHeight="1">
      <c r="A3" s="1282" t="str">
        <f>'Attach 3(JV)'!A3</f>
        <v>Procurement of Insulated Cross Arm for 400kV System under vendor development.</v>
      </c>
      <c r="B3" s="1283"/>
      <c r="C3" s="1283"/>
      <c r="D3" s="1283"/>
      <c r="E3" s="1283"/>
      <c r="F3" s="26"/>
      <c r="G3" s="27"/>
      <c r="H3" s="26"/>
    </row>
    <row r="4" spans="1:9" ht="20.100000000000001" customHeight="1">
      <c r="A4" s="28"/>
      <c r="H4" s="30"/>
      <c r="I4" s="11"/>
    </row>
    <row r="5" spans="1:9" ht="20.100000000000001" customHeight="1">
      <c r="A5" s="872" t="s">
        <v>400</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32"/>
      <c r="B13" s="123"/>
      <c r="C13" s="123"/>
      <c r="D13" s="123"/>
      <c r="E13" s="25"/>
    </row>
    <row r="14" spans="1:9" ht="20.100000000000001" customHeight="1">
      <c r="A14" s="29" t="s">
        <v>331</v>
      </c>
    </row>
    <row r="15" spans="1:9" ht="20.100000000000001" customHeight="1">
      <c r="A15" s="32"/>
    </row>
    <row r="16" spans="1:9" ht="45" customHeight="1">
      <c r="A16" s="1306" t="s">
        <v>459</v>
      </c>
      <c r="B16" s="1306"/>
      <c r="C16" s="1306"/>
      <c r="D16" s="1306"/>
      <c r="E16" s="1306"/>
      <c r="F16" s="34"/>
      <c r="G16" s="34"/>
      <c r="H16" s="34"/>
    </row>
    <row r="17" spans="1:5" ht="20.100000000000001" customHeight="1">
      <c r="A17" s="32"/>
    </row>
    <row r="18" spans="1:5" ht="20.100000000000001" customHeight="1">
      <c r="A18" s="35"/>
    </row>
    <row r="19" spans="1:5" ht="20.100000000000001" customHeight="1"/>
    <row r="20" spans="1:5" ht="20.100000000000001" customHeight="1">
      <c r="A20" s="35"/>
    </row>
    <row r="21" spans="1:5" ht="20.100000000000001" customHeight="1">
      <c r="A21" s="35"/>
    </row>
    <row r="22" spans="1:5" ht="20.100000000000001" customHeight="1"/>
    <row r="23" spans="1:5" ht="33" customHeight="1">
      <c r="D23" s="37"/>
    </row>
    <row r="24" spans="1:5" ht="33" customHeight="1">
      <c r="A24" s="36" t="s">
        <v>6</v>
      </c>
      <c r="B24" s="69">
        <f>'Attach 3(JV)'!B24</f>
        <v>0</v>
      </c>
      <c r="C24" s="40"/>
      <c r="D24" s="37" t="s">
        <v>4</v>
      </c>
      <c r="E24" s="241">
        <f>'Attach 3(JV)'!E24</f>
        <v>0</v>
      </c>
    </row>
    <row r="25" spans="1:5" ht="33" customHeight="1">
      <c r="A25" s="36" t="s">
        <v>7</v>
      </c>
      <c r="B25" s="241">
        <f>'Attach 3(JV)'!B25</f>
        <v>0</v>
      </c>
      <c r="C25" s="40"/>
      <c r="D25" s="37" t="s">
        <v>5</v>
      </c>
      <c r="E25" s="241">
        <f>'Attach 3(JV)'!E25</f>
        <v>0</v>
      </c>
    </row>
    <row r="26" spans="1:5" ht="33" customHeight="1">
      <c r="D26" s="37"/>
    </row>
    <row r="27" spans="1:5" ht="20.100000000000001" customHeight="1"/>
    <row r="28" spans="1:5" ht="20.100000000000001"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ht="20.100000000000001" customHeight="1">
      <c r="A35" s="38"/>
    </row>
    <row r="36" spans="1:1" ht="20.100000000000001" customHeight="1"/>
    <row r="37" spans="1:1" ht="20.100000000000001" customHeight="1"/>
    <row r="38" spans="1:1" ht="20.100000000000001" customHeight="1"/>
    <row r="39" spans="1:1" ht="20.100000000000001" customHeight="1"/>
  </sheetData>
  <sheetProtection password="EDA3" sheet="1" objects="1" scenarios="1" formatColumns="0" formatRows="0" selectLockedCells="1"/>
  <customSheetViews>
    <customSheetView guid="{5476C51C-4037-4B28-A818-10D7CDF0C66A}" scale="115" showPageBreaks="1" showGridLines="0" fitToPage="1" printArea="1" view="pageBreakPreview" topLeftCell="A4">
      <selection activeCell="A22" sqref="A22:E22"/>
      <pageMargins left="0.75" right="0.63" top="0.57999999999999996" bottom="0.6" header="0.34" footer="0.35"/>
      <pageSetup scale="87" orientation="portrait" r:id="rId1"/>
      <headerFooter alignWithMargins="0">
        <oddFooter>&amp;R&amp;"Book Antiqua,Bold"&amp;8 Page &amp;P of &amp;N</oddFooter>
      </headerFooter>
    </customSheetView>
    <customSheetView guid="{45814E31-7EF7-46D4-AAA9-9580F481731A}" scale="115" showPageBreaks="1" showGridLines="0" fitToPage="1" printArea="1" view="pageBreakPreview" topLeftCell="A4">
      <selection activeCell="A22" sqref="A22:E22"/>
      <pageMargins left="0.75" right="0.63" top="0.57999999999999996" bottom="0.6" header="0.34" footer="0.35"/>
      <pageSetup scale="86" orientation="portrait" r:id="rId2"/>
      <headerFooter alignWithMargins="0">
        <oddFooter>&amp;R&amp;"Book Antiqua,Bold"&amp;8 Page &amp;P of &amp;N</oddFooter>
      </headerFooter>
    </customSheetView>
    <customSheetView guid="{ABDD40A7-66B9-43CC-B63B-09D98A5A40BE}" scale="115" showPageBreaks="1" showGridLines="0" fitToPage="1" printArea="1" view="pageBreakPreview" topLeftCell="A4">
      <selection activeCell="A22" sqref="A22:E22"/>
      <pageMargins left="0.75" right="0.63" top="0.57999999999999996" bottom="0.6" header="0.34" footer="0.35"/>
      <pageSetup scale="86" orientation="portrait" r:id="rId3"/>
      <headerFooter alignWithMargins="0">
        <oddFooter>&amp;R&amp;"Book Antiqua,Bold"&amp;8 Page &amp;P of &amp;N</oddFooter>
      </headerFooter>
    </customSheetView>
    <customSheetView guid="{A8583C01-5E6A-4469-ADCA-440E12AA8084}" scale="115" showPageBreaks="1" showGridLines="0" fitToPage="1" printArea="1" view="pageBreakPreview" topLeftCell="A4">
      <selection activeCell="A22" sqref="A22:E22"/>
      <pageMargins left="0.75" right="0.63" top="0.57999999999999996" bottom="0.6" header="0.34" footer="0.35"/>
      <pageSetup scale="87" orientation="portrait" r:id="rId4"/>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E24" sqref="E24"/>
      <pageMargins left="0.75" right="0.63" top="0.57999999999999996" bottom="0.6" header="0.34" footer="0.35"/>
      <pageSetup scale="87"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G17" sqref="G17"/>
      <pageMargins left="0.75" right="0.63" top="0.57999999999999996" bottom="0.6" header="0.34" footer="0.35"/>
      <pageSetup scale="96" orientation="portrait" r:id="rId6"/>
      <headerFooter alignWithMargins="0">
        <oddFooter>&amp;R&amp;"Book Antiqua,Bold"&amp;8 Page &amp;P of &amp;N</oddFooter>
      </headerFooter>
    </customSheetView>
    <customSheetView guid="{340562B9-6CEE-4962-8D7D-CA1C6778F52C}" showPageBreaks="1" showGridLines="0" printArea="1" view="pageBreakPreview">
      <selection activeCell="G36" sqref="G36"/>
      <pageMargins left="0.75" right="0.63" top="0.57999999999999996" bottom="0.6" header="0.34" footer="0.35"/>
      <pageSetup scale="99"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9">
      <selection activeCell="G36" sqref="G36"/>
      <pageMargins left="0.75" right="0.63" top="0.57999999999999996" bottom="0.6" header="0.34" footer="0.35"/>
      <pageSetup scale="99" orientation="portrait" r:id="rId8"/>
      <headerFooter alignWithMargins="0">
        <oddFooter>&amp;R&amp;"Book Antiqua,Bold"&amp;8 Page &amp;P of &amp;N</oddFooter>
      </headerFooter>
    </customSheetView>
    <customSheetView guid="{8E3ED18F-7B8F-4A1C-969D-A70DC3B696C3}" showPageBreaks="1" showGridLines="0" printArea="1" view="pageBreakPreview" topLeftCell="A25">
      <selection activeCell="B17" sqref="B17"/>
      <pageMargins left="0.75" right="0.63" top="0.57999999999999996" bottom="0.6" header="0.34" footer="0.35"/>
      <pageSetup scale="99" orientation="portrait" r:id="rId9"/>
      <headerFooter alignWithMargins="0">
        <oddFooter>&amp;R&amp;"Book Antiqua,Bold"&amp;8 Page &amp;P of &amp;N</oddFooter>
      </headerFooter>
    </customSheetView>
    <customSheetView guid="{477F7E43-D393-45BA-B99B-D838E4629B5D}" showPageBreaks="1" showGridLines="0" printArea="1" view="pageBreakPreview" topLeftCell="A25">
      <selection activeCell="B17" sqref="B17"/>
      <pageMargins left="0.75" right="0.63" top="0.57999999999999996" bottom="0.6" header="0.34" footer="0.35"/>
      <pageSetup scale="99" orientation="portrait" r:id="rId10"/>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scale="99" orientation="portrait" r:id="rId11"/>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topLeftCell="A16">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494F6778-23FE-4AAC-B37D-6C7543FC13B9}" showGridLines="0" topLeftCell="A7">
      <selection activeCell="A3" sqref="A3:E3"/>
      <pageMargins left="0.75" right="0.63" top="0.57999999999999996" bottom="0.6" header="0.34" footer="0.35"/>
      <pageSetup orientation="portrait" r:id="rId14"/>
      <headerFooter alignWithMargins="0">
        <oddFooter>&amp;R&amp;"Book Antiqua,Bold"&amp;8 Page &amp;P of &amp;N</oddFooter>
      </headerFooter>
    </customSheetView>
    <customSheetView guid="{F9FE2C60-2849-4C32-B532-2B1A89FFA9CD}" showGridLines="0" topLeftCell="A13">
      <pageMargins left="0.75" right="0.63" top="0.57999999999999996" bottom="0.6" header="0.34" footer="0.35"/>
      <pageSetup orientation="portrait" r:id="rId15"/>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scale="99" orientation="portrait" r:id="rId16"/>
      <headerFooter alignWithMargins="0">
        <oddFooter>&amp;R&amp;"Book Antiqua,Bold"&amp;8 Page &amp;P of &amp;N</oddFooter>
      </headerFooter>
    </customSheetView>
    <customSheetView guid="{C5EDD9E3-0801-4479-8600-A80B0FCFDF0B}" showPageBreaks="1" showGridLines="0" printArea="1" view="pageBreakPreview" topLeftCell="A25">
      <selection activeCell="B17" sqref="B17"/>
      <pageMargins left="0.75" right="0.63" top="0.57999999999999996" bottom="0.6" header="0.34" footer="0.35"/>
      <pageSetup scale="99" orientation="portrait" r:id="rId17"/>
      <headerFooter alignWithMargins="0">
        <oddFooter>&amp;R&amp;"Book Antiqua,Bold"&amp;8 Page &amp;P of &amp;N</oddFooter>
      </headerFooter>
    </customSheetView>
    <customSheetView guid="{15A19D23-A9FD-4FC1-B7B0-F2D16BDFC729}" showPageBreaks="1" showGridLines="0" printArea="1" view="pageBreakPreview" topLeftCell="A25">
      <selection activeCell="B17" sqref="B17"/>
      <pageMargins left="0.75" right="0.63" top="0.57999999999999996" bottom="0.6" header="0.34" footer="0.35"/>
      <pageSetup scale="99" orientation="portrait" r:id="rId18"/>
      <headerFooter alignWithMargins="0">
        <oddFooter>&amp;R&amp;"Book Antiqua,Bold"&amp;8 Page &amp;P of &amp;N</oddFooter>
      </headerFooter>
    </customSheetView>
    <customSheetView guid="{97C0FC0E-800C-45C9-895E-E91A3F1ADBA4}" showPageBreaks="1" showGridLines="0" printArea="1" view="pageBreakPreview">
      <selection activeCell="G36" sqref="G36"/>
      <pageMargins left="0.75" right="0.63" top="0.57999999999999996" bottom="0.6" header="0.34" footer="0.35"/>
      <pageSetup scale="99" orientation="portrait" r:id="rId19"/>
      <headerFooter alignWithMargins="0">
        <oddFooter>&amp;R&amp;"Book Antiqua,Bold"&amp;8 Page &amp;P of &amp;N</oddFooter>
      </headerFooter>
    </customSheetView>
    <customSheetView guid="{CB7992C9-ABA5-4C7D-8C49-1E1D8E8875C7}" showPageBreaks="1" showGridLines="0" printArea="1" view="pageBreakPreview">
      <selection activeCell="G36" sqref="G36"/>
      <pageMargins left="0.75" right="0.63" top="0.57999999999999996" bottom="0.6" header="0.34" footer="0.35"/>
      <pageSetup scale="99" orientation="portrait" r:id="rId20"/>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scale="96" orientation="portrait" r:id="rId21"/>
      <headerFooter alignWithMargins="0">
        <oddFooter>&amp;R&amp;"Book Antiqua,Bold"&amp;8 Page &amp;P of &amp;N</oddFooter>
      </headerFooter>
    </customSheetView>
    <customSheetView guid="{2CF6F19D-227C-4840-A9E1-6C944B0145DB}" scale="130" showPageBreaks="1" showGridLines="0" fitToPage="1" printArea="1" view="pageBreakPreview" topLeftCell="A7">
      <selection activeCell="A22" sqref="A22:E22"/>
      <pageMargins left="0.75" right="0.63" top="0.57999999999999996" bottom="0.6" header="0.34" footer="0.35"/>
      <pageSetup scale="87" orientation="portrait" r:id="rId22"/>
      <headerFooter alignWithMargins="0">
        <oddFooter>&amp;R&amp;"Book Antiqua,Bold"&amp;8 Page &amp;P of &amp;N</oddFooter>
      </headerFooter>
    </customSheetView>
    <customSheetView guid="{91F0A354-BED8-4256-9A56-8B391088A09C}" scale="115" showPageBreaks="1" showGridLines="0" fitToPage="1" printArea="1" view="pageBreakPreview" topLeftCell="A4">
      <selection activeCell="A22" sqref="A22:E22"/>
      <pageMargins left="0.75" right="0.63" top="0.57999999999999996" bottom="0.6" header="0.34" footer="0.35"/>
      <pageSetup scale="87" orientation="portrait" r:id="rId23"/>
      <headerFooter alignWithMargins="0">
        <oddFooter>&amp;R&amp;"Book Antiqua,Bold"&amp;8 Page &amp;P of &amp;N</oddFooter>
      </headerFooter>
    </customSheetView>
    <customSheetView guid="{3836A67F-51F8-4B52-B51D-937DC398CD1F}" scale="115" showPageBreaks="1" showGridLines="0" fitToPage="1" printArea="1" view="pageBreakPreview" topLeftCell="A4">
      <selection activeCell="A22" sqref="A22:E22"/>
      <pageMargins left="0.75" right="0.63" top="0.57999999999999996" bottom="0.6" header="0.34" footer="0.35"/>
      <pageSetup scale="87" orientation="portrait" r:id="rId24"/>
      <headerFooter alignWithMargins="0">
        <oddFooter>&amp;R&amp;"Book Antiqua,Bold"&amp;8 Page &amp;P of &amp;N</oddFooter>
      </headerFooter>
    </customSheetView>
    <customSheetView guid="{7060B914-93C4-4D75-AFF4-2E6EDEC8C9B0}" scale="115" showPageBreaks="1" showGridLines="0" fitToPage="1" printArea="1" view="pageBreakPreview" topLeftCell="A4">
      <selection activeCell="A22" sqref="A22:E22"/>
      <pageMargins left="0.75" right="0.63" top="0.57999999999999996" bottom="0.6" header="0.34" footer="0.35"/>
      <pageSetup scale="87" orientation="portrait" r:id="rId25"/>
      <headerFooter alignWithMargins="0">
        <oddFooter>&amp;R&amp;"Book Antiqua,Bold"&amp;8 Page &amp;P of &amp;N</oddFooter>
      </headerFooter>
    </customSheetView>
  </customSheetViews>
  <mergeCells count="9">
    <mergeCell ref="A1:D1"/>
    <mergeCell ref="B12:D12"/>
    <mergeCell ref="A16:E16"/>
    <mergeCell ref="A3:E3"/>
    <mergeCell ref="A5:E5"/>
    <mergeCell ref="A8:D8"/>
    <mergeCell ref="B9:D9"/>
    <mergeCell ref="B10:D10"/>
    <mergeCell ref="B11:D11"/>
  </mergeCells>
  <pageMargins left="0.75" right="0.63" top="0.57999999999999996" bottom="0.6" header="0.34" footer="0.35"/>
  <pageSetup scale="87" orientation="portrait" r:id="rId26"/>
  <headerFooter alignWithMargins="0">
    <oddFooter>&amp;R&amp;"Book Antiqua,Bold"&amp;8 Page &amp;P of &amp;N</oddFooter>
  </headerFooter>
  <drawing r:id="rId2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indexed="14"/>
    <pageSetUpPr fitToPage="1"/>
  </sheetPr>
  <dimension ref="A1:J238"/>
  <sheetViews>
    <sheetView view="pageBreakPreview" topLeftCell="A207" zoomScale="115" zoomScaleNormal="100" zoomScaleSheetLayoutView="115" workbookViewId="0">
      <selection activeCell="A22" sqref="A22:E22"/>
    </sheetView>
  </sheetViews>
  <sheetFormatPr defaultRowHeight="13.5"/>
  <cols>
    <col min="1" max="1" width="8.5703125" style="25" customWidth="1"/>
    <col min="2" max="2" width="10.7109375" style="25" customWidth="1"/>
    <col min="3" max="3" width="10.85546875" style="25" customWidth="1"/>
    <col min="4" max="4" width="16.85546875" style="25" customWidth="1"/>
    <col min="5" max="5" width="20" style="25" customWidth="1"/>
    <col min="6" max="8" width="10.7109375" style="25" customWidth="1"/>
    <col min="9" max="9" width="8.140625" style="25" customWidth="1"/>
    <col min="10" max="16384" width="9.140625" style="25"/>
  </cols>
  <sheetData>
    <row r="1" spans="1:9" s="269" customFormat="1" ht="32.1" customHeight="1">
      <c r="A1" s="1317" t="s">
        <v>467</v>
      </c>
      <c r="B1" s="1318"/>
      <c r="C1" s="1318"/>
      <c r="D1" s="1318"/>
      <c r="E1" s="1318"/>
      <c r="F1" s="1318"/>
      <c r="G1" s="1318"/>
      <c r="H1" s="1318"/>
      <c r="I1" s="1319"/>
    </row>
    <row r="2" spans="1:9" s="269" customFormat="1" ht="32.1" customHeight="1">
      <c r="A2" s="266" t="s">
        <v>468</v>
      </c>
      <c r="B2" s="1320" t="s">
        <v>469</v>
      </c>
      <c r="C2" s="1320"/>
      <c r="D2" s="1320"/>
      <c r="E2" s="1320"/>
      <c r="F2" s="1320"/>
      <c r="G2" s="1320"/>
      <c r="H2" s="1320"/>
      <c r="I2" s="1321"/>
    </row>
    <row r="3" spans="1:9" s="269" customFormat="1" ht="32.1" customHeight="1">
      <c r="A3" s="266" t="s">
        <v>470</v>
      </c>
      <c r="B3" s="1320" t="s">
        <v>471</v>
      </c>
      <c r="C3" s="1320"/>
      <c r="D3" s="1320"/>
      <c r="E3" s="1320"/>
      <c r="F3" s="1320"/>
      <c r="G3" s="1320"/>
      <c r="H3" s="1320"/>
      <c r="I3" s="1321"/>
    </row>
    <row r="4" spans="1:9" s="269" customFormat="1" ht="32.1" customHeight="1">
      <c r="A4" s="266" t="s">
        <v>472</v>
      </c>
      <c r="B4" s="1320" t="s">
        <v>473</v>
      </c>
      <c r="C4" s="1320"/>
      <c r="D4" s="1320"/>
      <c r="E4" s="1320"/>
      <c r="F4" s="1320"/>
      <c r="G4" s="1320"/>
      <c r="H4" s="1320"/>
      <c r="I4" s="1321"/>
    </row>
    <row r="5" spans="1:9" s="269" customFormat="1" ht="32.1" customHeight="1">
      <c r="A5" s="266" t="s">
        <v>474</v>
      </c>
      <c r="B5" s="1320" t="s">
        <v>475</v>
      </c>
      <c r="C5" s="1320"/>
      <c r="D5" s="1320"/>
      <c r="E5" s="1320"/>
      <c r="F5" s="1320"/>
      <c r="G5" s="1320"/>
      <c r="H5" s="1320"/>
      <c r="I5" s="1321"/>
    </row>
    <row r="6" spans="1:9" s="269" customFormat="1" ht="32.1" customHeight="1">
      <c r="A6" s="267" t="s">
        <v>476</v>
      </c>
      <c r="B6" s="1322" t="s">
        <v>611</v>
      </c>
      <c r="C6" s="1322"/>
      <c r="D6" s="1322"/>
      <c r="E6" s="1322"/>
      <c r="F6" s="1322"/>
      <c r="G6" s="1322"/>
      <c r="H6" s="1322"/>
      <c r="I6" s="1323"/>
    </row>
    <row r="7" spans="1:9" s="269" customFormat="1" ht="32.1" customHeight="1">
      <c r="A7" s="268"/>
      <c r="C7" s="268"/>
      <c r="D7" s="268"/>
      <c r="E7" s="268"/>
      <c r="F7" s="268"/>
      <c r="G7" s="268"/>
      <c r="H7" s="268"/>
      <c r="I7" s="268"/>
    </row>
    <row r="24" spans="1:10" ht="6.75" customHeight="1"/>
    <row r="28" spans="1:10">
      <c r="A28" s="66"/>
      <c r="B28" s="66"/>
      <c r="C28" s="66"/>
      <c r="D28" s="66"/>
      <c r="E28" s="66"/>
      <c r="F28" s="66"/>
      <c r="G28" s="66"/>
      <c r="H28" s="66"/>
      <c r="I28" s="66"/>
      <c r="J28" s="66"/>
    </row>
    <row r="29" spans="1:10">
      <c r="A29" s="66"/>
      <c r="B29" s="66"/>
      <c r="C29" s="66"/>
      <c r="D29" s="66"/>
      <c r="E29" s="66"/>
      <c r="F29" s="66"/>
      <c r="G29" s="66"/>
      <c r="H29" s="66"/>
      <c r="I29" s="66"/>
      <c r="J29" s="66"/>
    </row>
    <row r="30" spans="1:10">
      <c r="A30" s="66"/>
      <c r="B30" s="66"/>
      <c r="C30" s="66"/>
      <c r="D30" s="66"/>
      <c r="E30" s="66"/>
      <c r="F30" s="66"/>
      <c r="G30" s="66"/>
      <c r="H30" s="66"/>
      <c r="I30" s="66"/>
      <c r="J30" s="66"/>
    </row>
    <row r="31" spans="1:10" ht="18.75">
      <c r="A31" s="1328" t="s">
        <v>389</v>
      </c>
      <c r="B31" s="1328"/>
      <c r="C31" s="1328"/>
      <c r="D31" s="1328"/>
      <c r="E31" s="1328"/>
      <c r="F31" s="1328"/>
      <c r="G31" s="1328"/>
      <c r="H31" s="1328"/>
      <c r="I31" s="1328"/>
      <c r="J31" s="66"/>
    </row>
    <row r="32" spans="1:10" ht="15.75">
      <c r="A32" s="1327" t="s">
        <v>390</v>
      </c>
      <c r="B32" s="1327"/>
      <c r="C32" s="1327"/>
      <c r="D32" s="1327"/>
      <c r="E32" s="1327"/>
      <c r="F32" s="1327"/>
      <c r="G32" s="1327"/>
      <c r="H32" s="1327"/>
      <c r="I32" s="1327"/>
      <c r="J32" s="66"/>
    </row>
    <row r="33" spans="1:10" ht="18.75">
      <c r="A33" s="1324" t="s">
        <v>391</v>
      </c>
      <c r="B33" s="1324"/>
      <c r="C33" s="1324"/>
      <c r="D33" s="1324"/>
      <c r="E33" s="1324"/>
      <c r="F33" s="1324"/>
      <c r="G33" s="1324"/>
      <c r="H33" s="1324"/>
      <c r="I33" s="1324"/>
      <c r="J33" s="66"/>
    </row>
    <row r="34" spans="1:10" ht="36" customHeight="1">
      <c r="A34" s="1329" t="s">
        <v>628</v>
      </c>
      <c r="B34" s="1329"/>
      <c r="C34" s="1329"/>
      <c r="D34" s="1329"/>
      <c r="E34" s="1329"/>
      <c r="F34" s="1329"/>
      <c r="G34" s="1329"/>
      <c r="H34" s="1329"/>
      <c r="I34" s="1329"/>
      <c r="J34" s="66"/>
    </row>
    <row r="35" spans="1:10" ht="18.75">
      <c r="A35" s="1324" t="s">
        <v>392</v>
      </c>
      <c r="B35" s="1324"/>
      <c r="C35" s="1324"/>
      <c r="D35" s="1324"/>
      <c r="E35" s="1324"/>
      <c r="F35" s="1324"/>
      <c r="G35" s="1324"/>
      <c r="H35" s="1324"/>
      <c r="I35" s="1324"/>
      <c r="J35" s="66"/>
    </row>
    <row r="36" spans="1:10" ht="15.75">
      <c r="A36" s="1327" t="s">
        <v>393</v>
      </c>
      <c r="B36" s="1327"/>
      <c r="C36" s="1327"/>
      <c r="D36" s="1327"/>
      <c r="E36" s="1327"/>
      <c r="F36" s="1327"/>
      <c r="G36" s="1327"/>
      <c r="H36" s="1327"/>
      <c r="I36" s="1327"/>
      <c r="J36" s="66"/>
    </row>
    <row r="37" spans="1:10" ht="12.75" customHeight="1">
      <c r="A37" s="1327">
        <f>'Attach 3(JV)'!B9</f>
        <v>0</v>
      </c>
      <c r="B37" s="1327"/>
      <c r="C37" s="1327"/>
      <c r="D37" s="1327"/>
      <c r="E37" s="1327"/>
      <c r="F37" s="1327"/>
      <c r="G37" s="1327"/>
      <c r="H37" s="1327"/>
      <c r="I37" s="1327"/>
      <c r="J37" s="66"/>
    </row>
    <row r="38" spans="1:10" ht="33.75" customHeight="1">
      <c r="A38" s="1326" t="str">
        <f>" having its Registered Office at " &amp; 'Attach 3(JV)'!B10 &amp; " " &amp;'Attach 3(JV)'!B11 &amp; " " &amp;'Attach 3(JV)'!B12</f>
        <v xml:space="preserve"> having its Registered Office at 0  </v>
      </c>
      <c r="B38" s="1326"/>
      <c r="C38" s="1326"/>
      <c r="D38" s="1326"/>
      <c r="E38" s="1326"/>
      <c r="F38" s="1326"/>
      <c r="G38" s="1326"/>
      <c r="H38" s="1326"/>
      <c r="I38" s="1326"/>
      <c r="J38" s="66"/>
    </row>
    <row r="39" spans="1:10" ht="1.5" hidden="1" customHeight="1">
      <c r="A39" s="1327" t="str">
        <f>IF('Names of Bidder'!D6 = "Sole Bidder", " ", " and ")</f>
        <v xml:space="preserve"> and </v>
      </c>
      <c r="B39" s="1327"/>
      <c r="C39" s="1327"/>
      <c r="D39" s="1327"/>
      <c r="E39" s="1327"/>
      <c r="F39" s="1327"/>
      <c r="G39" s="1327"/>
      <c r="H39" s="1327"/>
      <c r="I39" s="1327"/>
      <c r="J39" s="66"/>
    </row>
    <row r="40" spans="1:10" ht="8.25" customHeight="1">
      <c r="A40" s="1326" t="str">
        <f>IF('Names of Bidder'!D6= "Sole Bidder", "", IF('Names of Bidder'!D7=1,'Names of Bidder'!D23,IF('Names of Bidder'!D7="2 or More",'Names of Bidder'!D23&amp;" &amp; "&amp;'Names of Bidder'!D28,"")))</f>
        <v/>
      </c>
      <c r="B40" s="1326"/>
      <c r="C40" s="1326"/>
      <c r="D40" s="1326"/>
      <c r="E40" s="1326"/>
      <c r="F40" s="1326"/>
      <c r="G40" s="1326"/>
      <c r="H40" s="1326"/>
      <c r="I40" s="1326"/>
      <c r="J40" s="66"/>
    </row>
    <row r="41" spans="1:10" ht="1.5" hidden="1" customHeight="1">
      <c r="A41" s="1326" t="str">
        <f>IF('Names of Bidder'!D6= "Sole Bidder", "", "having its Registered Office at "&amp;IF('Names of Bidder'!D7=1,'Names of Bidder'!D24&amp;" "&amp;'Names of Bidder'!D25&amp;" "&amp;'Names of Bidder'!D26,IF('Names of Bidder'!D7="2 or More",'Names of Bidder'!D24&amp;" &amp; "&amp;'Names of Bidder'!D25&amp;" "&amp;'Names of Bidder'!D26&amp;" and " &amp; 'Names of Bidder'!D29&amp;" &amp; "&amp;'Names of Bidder'!D30&amp;" "&amp;'Names of Bidder'!D31 &amp;IF('Names of Bidder'!D7="2 or More"," respectively",""))))</f>
        <v>having its Registered Office at FALSE</v>
      </c>
      <c r="B41" s="1326"/>
      <c r="C41" s="1326"/>
      <c r="D41" s="1326"/>
      <c r="E41" s="1326"/>
      <c r="F41" s="1326"/>
      <c r="G41" s="1326"/>
      <c r="H41" s="1326"/>
      <c r="I41" s="1326"/>
      <c r="J41" s="66"/>
    </row>
    <row r="42" spans="1:10" ht="15.75">
      <c r="A42" s="1327" t="s">
        <v>394</v>
      </c>
      <c r="B42" s="1327"/>
      <c r="C42" s="1327"/>
      <c r="D42" s="1327"/>
      <c r="E42" s="1327"/>
      <c r="F42" s="1327"/>
      <c r="G42" s="1327"/>
      <c r="H42" s="1327"/>
      <c r="I42" s="1327"/>
      <c r="J42" s="66"/>
    </row>
    <row r="43" spans="1:10" ht="18.75">
      <c r="A43" s="1324" t="s">
        <v>395</v>
      </c>
      <c r="B43" s="1324"/>
      <c r="C43" s="1324"/>
      <c r="D43" s="1324"/>
      <c r="E43" s="1324"/>
      <c r="F43" s="1324"/>
      <c r="G43" s="1324"/>
      <c r="H43" s="1324"/>
      <c r="I43" s="1324"/>
      <c r="J43" s="66"/>
    </row>
    <row r="44" spans="1:10" ht="18.75">
      <c r="A44" s="1324" t="s">
        <v>396</v>
      </c>
      <c r="B44" s="1324"/>
      <c r="C44" s="1324"/>
      <c r="D44" s="1324"/>
      <c r="E44" s="1324"/>
      <c r="F44" s="1324"/>
      <c r="G44" s="1324"/>
      <c r="H44" s="1324"/>
      <c r="I44" s="1324"/>
      <c r="J44" s="66"/>
    </row>
    <row r="45" spans="1:10" ht="102" customHeight="1">
      <c r="A45" s="1325" t="str">
        <f>"POWERGRID intends to award, under laid-down organisational procedures, contract(s) for " &amp; Basic!B1</f>
        <v>POWERGRID intends to award, under laid-down organisational procedures, contract(s) for Procurement of Insulated Cross Arm for 400kV System under vendor development.</v>
      </c>
      <c r="B45" s="1325"/>
      <c r="C45" s="1325"/>
      <c r="D45" s="1325"/>
      <c r="E45" s="1325"/>
      <c r="F45" s="1325"/>
      <c r="G45" s="1325"/>
      <c r="H45" s="1325"/>
      <c r="I45" s="1325"/>
      <c r="J45" s="66"/>
    </row>
    <row r="46" spans="1:10" ht="14.25" customHeight="1">
      <c r="A46" s="226"/>
      <c r="B46" s="228"/>
      <c r="C46" s="228"/>
      <c r="D46" s="228"/>
      <c r="E46" s="228"/>
      <c r="F46" s="226"/>
      <c r="G46" s="228"/>
      <c r="H46" s="228"/>
      <c r="I46" s="228"/>
      <c r="J46" s="66"/>
    </row>
    <row r="47" spans="1:10" ht="21" customHeight="1">
      <c r="A47" s="1185" t="s">
        <v>397</v>
      </c>
      <c r="B47" s="1185"/>
      <c r="C47" s="1185"/>
      <c r="D47" s="1185"/>
      <c r="E47" s="1311" t="s">
        <v>397</v>
      </c>
      <c r="F47" s="1311"/>
      <c r="G47" s="1311"/>
      <c r="H47" s="1311"/>
      <c r="I47" s="1311"/>
      <c r="J47" s="66"/>
    </row>
    <row r="48" spans="1:10" ht="32.25" customHeight="1">
      <c r="A48" s="1312" t="s">
        <v>477</v>
      </c>
      <c r="B48" s="1312"/>
      <c r="C48" s="1312"/>
      <c r="D48" s="1312"/>
      <c r="E48" s="1313" t="s">
        <v>399</v>
      </c>
      <c r="F48" s="1313"/>
      <c r="G48" s="1313"/>
      <c r="H48" s="1313"/>
      <c r="I48" s="1313"/>
      <c r="J48" s="66"/>
    </row>
    <row r="49" spans="1:10" ht="18.75" customHeight="1">
      <c r="A49" s="229" t="s">
        <v>400</v>
      </c>
      <c r="B49" s="229"/>
      <c r="C49" s="229"/>
      <c r="D49" s="229"/>
      <c r="E49" s="229"/>
      <c r="F49" s="229"/>
      <c r="G49" s="229"/>
      <c r="H49" s="229"/>
      <c r="I49" s="230" t="s">
        <v>401</v>
      </c>
      <c r="J49" s="66"/>
    </row>
    <row r="50" spans="1:10" ht="112.5" customHeight="1">
      <c r="A50" s="1307" t="str">
        <f>Basic!B1&amp;"Package and Specification Number " &amp;  Basic!B3 &amp; " POWERGRID values full compliance with all relevant laws of the land, rules, regulations, economic use of resources, and of fairness/transparency in its relations with its Bidders/ Contractors."</f>
        <v>Procurement of Insulated Cross Arm for 400kV System under vendor development.Package and Specification Number CC/NT/G-MISC/DOM/A06/26/00981 POWERGRID values full compliance with all relevant laws of the land, rules, regulations, economic use of resources, and of fairness/transparency in its relations with its Bidders/ Contractors.</v>
      </c>
      <c r="B50" s="1307"/>
      <c r="C50" s="1307"/>
      <c r="D50" s="1307"/>
      <c r="E50" s="1307"/>
      <c r="F50" s="1307"/>
      <c r="G50" s="1307"/>
      <c r="H50" s="1307"/>
      <c r="I50" s="1307"/>
    </row>
    <row r="51" spans="1:10" ht="9.75" customHeight="1">
      <c r="A51" s="231"/>
      <c r="B51" s="148"/>
      <c r="C51" s="148"/>
      <c r="D51" s="148"/>
      <c r="E51" s="148"/>
      <c r="F51" s="148"/>
      <c r="G51" s="148"/>
      <c r="H51" s="148"/>
      <c r="I51" s="148"/>
    </row>
    <row r="52" spans="1:10" ht="35.25" customHeight="1">
      <c r="A52" s="1307" t="s">
        <v>402</v>
      </c>
      <c r="B52" s="1307"/>
      <c r="C52" s="1307"/>
      <c r="D52" s="1307"/>
      <c r="E52" s="1307"/>
      <c r="F52" s="1307"/>
      <c r="G52" s="1307"/>
      <c r="H52" s="1307"/>
      <c r="I52" s="1307"/>
    </row>
    <row r="53" spans="1:10" ht="8.1" customHeight="1">
      <c r="A53" s="232"/>
      <c r="B53" s="148"/>
      <c r="C53" s="148"/>
      <c r="D53" s="148"/>
      <c r="E53" s="148"/>
      <c r="F53" s="148"/>
      <c r="G53" s="148"/>
      <c r="H53" s="148"/>
      <c r="I53" s="148"/>
    </row>
    <row r="54" spans="1:10" ht="15.75">
      <c r="A54" s="1330" t="s">
        <v>522</v>
      </c>
      <c r="B54" s="1330"/>
      <c r="C54" s="1330"/>
      <c r="D54" s="1330"/>
      <c r="E54" s="1330"/>
      <c r="F54" s="1330"/>
      <c r="G54" s="1330"/>
      <c r="H54" s="1330"/>
      <c r="I54" s="1330"/>
    </row>
    <row r="55" spans="1:10" ht="8.1" customHeight="1">
      <c r="A55" s="232"/>
      <c r="B55" s="148"/>
      <c r="C55" s="148"/>
      <c r="D55" s="148"/>
      <c r="E55" s="148"/>
      <c r="F55" s="148"/>
      <c r="G55" s="148"/>
      <c r="H55" s="148"/>
      <c r="I55" s="148"/>
    </row>
    <row r="56" spans="1:10" ht="16.5">
      <c r="A56" s="1316" t="s">
        <v>403</v>
      </c>
      <c r="B56" s="1316"/>
      <c r="C56" s="1316"/>
      <c r="D56" s="1316"/>
      <c r="E56" s="1316"/>
      <c r="F56" s="1316"/>
      <c r="G56" s="1316"/>
      <c r="H56" s="1316"/>
      <c r="I56" s="1316"/>
    </row>
    <row r="57" spans="1:10" ht="8.1" customHeight="1">
      <c r="A57" s="233"/>
      <c r="B57" s="148"/>
      <c r="C57" s="148"/>
      <c r="D57" s="148"/>
      <c r="E57" s="148"/>
      <c r="F57" s="148"/>
      <c r="G57" s="148"/>
      <c r="H57" s="148"/>
      <c r="I57" s="148"/>
    </row>
    <row r="58" spans="1:10" ht="33.75" customHeight="1">
      <c r="A58" s="234" t="s">
        <v>404</v>
      </c>
      <c r="B58" s="1185" t="s">
        <v>405</v>
      </c>
      <c r="C58" s="1185"/>
      <c r="D58" s="1185"/>
      <c r="E58" s="1185"/>
      <c r="F58" s="1185"/>
      <c r="G58" s="1185"/>
      <c r="H58" s="1185"/>
      <c r="I58" s="1185"/>
    </row>
    <row r="59" spans="1:10" ht="5.25" customHeight="1">
      <c r="A59" s="232"/>
      <c r="B59" s="148"/>
      <c r="C59" s="148"/>
      <c r="D59" s="148"/>
      <c r="E59" s="148"/>
      <c r="F59" s="148"/>
      <c r="G59" s="148"/>
      <c r="H59" s="148"/>
      <c r="I59" s="148"/>
    </row>
    <row r="60" spans="1:10" ht="67.5" customHeight="1">
      <c r="A60" s="148"/>
      <c r="B60" s="234" t="s">
        <v>406</v>
      </c>
      <c r="C60" s="1185" t="s">
        <v>407</v>
      </c>
      <c r="D60" s="1185"/>
      <c r="E60" s="1185"/>
      <c r="F60" s="1185"/>
      <c r="G60" s="1185"/>
      <c r="H60" s="1185"/>
      <c r="I60" s="1185"/>
    </row>
    <row r="61" spans="1:10" ht="5.25" customHeight="1">
      <c r="A61" s="148"/>
      <c r="B61" s="234"/>
      <c r="C61" s="226"/>
      <c r="D61" s="226"/>
      <c r="E61" s="226"/>
      <c r="F61" s="226"/>
      <c r="G61" s="226"/>
      <c r="H61" s="226"/>
      <c r="I61" s="226"/>
    </row>
    <row r="62" spans="1:10" ht="83.25" customHeight="1">
      <c r="A62" s="148"/>
      <c r="B62" s="234" t="s">
        <v>408</v>
      </c>
      <c r="C62" s="1185" t="s">
        <v>914</v>
      </c>
      <c r="D62" s="1185"/>
      <c r="E62" s="1185"/>
      <c r="F62" s="1185"/>
      <c r="G62" s="1185"/>
      <c r="H62" s="1185"/>
      <c r="I62" s="1185"/>
    </row>
    <row r="63" spans="1:10" ht="8.1" customHeight="1">
      <c r="A63" s="148"/>
      <c r="B63" s="234"/>
      <c r="C63" s="226"/>
      <c r="D63" s="226"/>
      <c r="E63" s="226"/>
      <c r="F63" s="226"/>
      <c r="G63" s="226"/>
      <c r="H63" s="226"/>
      <c r="I63" s="226"/>
    </row>
    <row r="64" spans="1:10" ht="50.25" customHeight="1">
      <c r="A64" s="148"/>
      <c r="B64" s="234" t="s">
        <v>409</v>
      </c>
      <c r="C64" s="1185" t="s">
        <v>915</v>
      </c>
      <c r="D64" s="1185"/>
      <c r="E64" s="1185"/>
      <c r="F64" s="1185"/>
      <c r="G64" s="1185"/>
      <c r="H64" s="1185"/>
      <c r="I64" s="1185"/>
    </row>
    <row r="65" spans="1:10" ht="8.1" customHeight="1">
      <c r="A65" s="148"/>
      <c r="B65" s="234"/>
      <c r="C65" s="226"/>
      <c r="D65" s="226"/>
      <c r="E65" s="226"/>
      <c r="F65" s="226"/>
      <c r="G65" s="226"/>
      <c r="H65" s="226"/>
      <c r="I65" s="226"/>
    </row>
    <row r="66" spans="1:10" ht="69" customHeight="1">
      <c r="A66" s="234" t="s">
        <v>410</v>
      </c>
      <c r="B66" s="1185" t="s">
        <v>916</v>
      </c>
      <c r="C66" s="1185"/>
      <c r="D66" s="1185"/>
      <c r="E66" s="1185"/>
      <c r="F66" s="1185"/>
      <c r="G66" s="1185"/>
      <c r="H66" s="1185"/>
      <c r="I66" s="1185"/>
    </row>
    <row r="67" spans="1:10" ht="5.25" customHeight="1">
      <c r="A67" s="148"/>
      <c r="B67" s="234"/>
      <c r="C67" s="226"/>
      <c r="D67" s="226"/>
      <c r="E67" s="226"/>
      <c r="F67" s="226"/>
      <c r="G67" s="226"/>
      <c r="H67" s="226"/>
      <c r="I67" s="226"/>
    </row>
    <row r="68" spans="1:10" ht="16.5">
      <c r="A68" s="1316" t="s">
        <v>411</v>
      </c>
      <c r="B68" s="1316"/>
      <c r="C68" s="1316"/>
      <c r="D68" s="1316"/>
      <c r="E68" s="1316"/>
      <c r="F68" s="1316"/>
      <c r="G68" s="1316"/>
      <c r="H68" s="1316"/>
      <c r="I68" s="1316"/>
    </row>
    <row r="69" spans="1:10" ht="3" customHeight="1">
      <c r="A69" s="148"/>
      <c r="B69" s="234"/>
      <c r="C69" s="226"/>
      <c r="D69" s="226"/>
      <c r="E69" s="226"/>
      <c r="F69" s="226"/>
      <c r="G69" s="226"/>
      <c r="H69" s="226"/>
      <c r="I69" s="226"/>
    </row>
    <row r="70" spans="1:10" ht="49.5" customHeight="1">
      <c r="A70" s="234" t="s">
        <v>404</v>
      </c>
      <c r="B70" s="1185" t="s">
        <v>917</v>
      </c>
      <c r="C70" s="1185"/>
      <c r="D70" s="1185"/>
      <c r="E70" s="1185"/>
      <c r="F70" s="1185"/>
      <c r="G70" s="1185"/>
      <c r="H70" s="1185"/>
      <c r="I70" s="1185"/>
    </row>
    <row r="71" spans="1:10" ht="24" customHeight="1">
      <c r="A71" s="226"/>
      <c r="B71" s="229"/>
      <c r="C71" s="229"/>
      <c r="D71" s="229"/>
      <c r="E71" s="229"/>
      <c r="F71" s="226"/>
      <c r="G71" s="229"/>
      <c r="H71" s="229"/>
      <c r="I71" s="229"/>
      <c r="J71" s="66"/>
    </row>
    <row r="72" spans="1:10" ht="21" customHeight="1">
      <c r="A72" s="1185" t="s">
        <v>397</v>
      </c>
      <c r="B72" s="1185"/>
      <c r="C72" s="1185"/>
      <c r="D72" s="1185"/>
      <c r="E72" s="1311" t="s">
        <v>397</v>
      </c>
      <c r="F72" s="1311"/>
      <c r="G72" s="1311"/>
      <c r="H72" s="1311"/>
      <c r="I72" s="1311"/>
      <c r="J72" s="66"/>
    </row>
    <row r="73" spans="1:10" ht="33" customHeight="1">
      <c r="A73" s="1312" t="s">
        <v>398</v>
      </c>
      <c r="B73" s="1312"/>
      <c r="C73" s="1312"/>
      <c r="D73" s="1312"/>
      <c r="E73" s="1313" t="s">
        <v>399</v>
      </c>
      <c r="F73" s="1313"/>
      <c r="G73" s="1313"/>
      <c r="H73" s="1313"/>
      <c r="I73" s="1313"/>
      <c r="J73" s="66"/>
    </row>
    <row r="74" spans="1:10" ht="15.75">
      <c r="A74" s="229" t="s">
        <v>400</v>
      </c>
      <c r="B74" s="229"/>
      <c r="C74" s="229"/>
      <c r="D74" s="229"/>
      <c r="E74" s="229"/>
      <c r="F74" s="229"/>
      <c r="G74" s="229"/>
      <c r="H74" s="229"/>
      <c r="I74" s="230" t="s">
        <v>412</v>
      </c>
      <c r="J74" s="66"/>
    </row>
    <row r="75" spans="1:10" ht="96.75" customHeight="1">
      <c r="A75" s="148"/>
      <c r="B75" s="234" t="s">
        <v>413</v>
      </c>
      <c r="C75" s="1185" t="s">
        <v>918</v>
      </c>
      <c r="D75" s="1185"/>
      <c r="E75" s="1185"/>
      <c r="F75" s="1185"/>
      <c r="G75" s="1185"/>
      <c r="H75" s="1185"/>
      <c r="I75" s="1185"/>
    </row>
    <row r="76" spans="1:10" ht="9.9499999999999993" customHeight="1">
      <c r="A76" s="148"/>
      <c r="B76" s="124"/>
      <c r="C76" s="232"/>
      <c r="D76" s="232"/>
      <c r="E76" s="232"/>
      <c r="F76" s="232"/>
      <c r="G76" s="232"/>
      <c r="H76" s="232"/>
      <c r="I76" s="232"/>
    </row>
    <row r="77" spans="1:10" ht="99" customHeight="1">
      <c r="A77" s="148"/>
      <c r="B77" s="234" t="s">
        <v>408</v>
      </c>
      <c r="C77" s="1185" t="s">
        <v>919</v>
      </c>
      <c r="D77" s="1185"/>
      <c r="E77" s="1185"/>
      <c r="F77" s="1185"/>
      <c r="G77" s="1185"/>
      <c r="H77" s="1185"/>
      <c r="I77" s="1185"/>
    </row>
    <row r="78" spans="1:10" ht="9.9499999999999993" customHeight="1">
      <c r="A78" s="148"/>
      <c r="B78" s="234"/>
      <c r="C78" s="235"/>
      <c r="D78" s="235"/>
      <c r="E78" s="235"/>
      <c r="F78" s="235"/>
      <c r="G78" s="235"/>
      <c r="H78" s="235"/>
      <c r="I78" s="235"/>
    </row>
    <row r="79" spans="1:10" ht="53.25" customHeight="1">
      <c r="A79" s="148"/>
      <c r="B79" s="234" t="s">
        <v>409</v>
      </c>
      <c r="C79" s="1185" t="s">
        <v>920</v>
      </c>
      <c r="D79" s="1185"/>
      <c r="E79" s="1185"/>
      <c r="F79" s="1185"/>
      <c r="G79" s="1185"/>
      <c r="H79" s="1185"/>
      <c r="I79" s="1185"/>
    </row>
    <row r="80" spans="1:10" ht="9.9499999999999993" customHeight="1">
      <c r="A80" s="148"/>
      <c r="B80" s="234"/>
      <c r="C80" s="235"/>
      <c r="D80" s="235"/>
      <c r="E80" s="235"/>
      <c r="F80" s="235"/>
      <c r="G80" s="235"/>
      <c r="H80" s="235"/>
      <c r="I80" s="235"/>
    </row>
    <row r="81" spans="1:10" ht="9.9499999999999993" customHeight="1">
      <c r="A81" s="148"/>
      <c r="B81" s="234"/>
      <c r="C81" s="235"/>
      <c r="D81" s="235"/>
      <c r="E81" s="235"/>
      <c r="F81" s="235"/>
      <c r="G81" s="235"/>
      <c r="H81" s="235"/>
      <c r="I81" s="235"/>
    </row>
    <row r="82" spans="1:10" ht="85.5" customHeight="1">
      <c r="A82" s="148"/>
      <c r="B82" s="234" t="s">
        <v>414</v>
      </c>
      <c r="C82" s="1185" t="s">
        <v>415</v>
      </c>
      <c r="D82" s="1185"/>
      <c r="E82" s="1185"/>
      <c r="F82" s="1185"/>
      <c r="G82" s="1185"/>
      <c r="H82" s="1185"/>
      <c r="I82" s="1185"/>
    </row>
    <row r="83" spans="1:10" ht="9.9499999999999993" customHeight="1">
      <c r="A83" s="148"/>
      <c r="B83" s="234"/>
      <c r="C83" s="235"/>
      <c r="D83" s="235"/>
      <c r="E83" s="235"/>
      <c r="F83" s="235"/>
      <c r="G83" s="235"/>
      <c r="H83" s="235"/>
      <c r="I83" s="235"/>
    </row>
    <row r="84" spans="1:10" ht="66" customHeight="1">
      <c r="A84" s="148"/>
      <c r="B84" s="234" t="s">
        <v>416</v>
      </c>
      <c r="C84" s="1185" t="s">
        <v>921</v>
      </c>
      <c r="D84" s="1185"/>
      <c r="E84" s="1185"/>
      <c r="F84" s="1185"/>
      <c r="G84" s="1185"/>
      <c r="H84" s="1185"/>
      <c r="I84" s="1185"/>
    </row>
    <row r="85" spans="1:10" ht="9.9499999999999993" customHeight="1">
      <c r="A85" s="148"/>
      <c r="B85" s="234"/>
      <c r="C85" s="235"/>
      <c r="D85" s="235"/>
      <c r="E85" s="235"/>
      <c r="F85" s="235"/>
      <c r="G85" s="235"/>
      <c r="H85" s="235"/>
      <c r="I85" s="235"/>
    </row>
    <row r="86" spans="1:10" ht="63.75" customHeight="1">
      <c r="A86" s="148"/>
      <c r="B86" s="234" t="s">
        <v>417</v>
      </c>
      <c r="C86" s="1185" t="s">
        <v>418</v>
      </c>
      <c r="D86" s="1185"/>
      <c r="E86" s="1185"/>
      <c r="F86" s="1185"/>
      <c r="G86" s="1185"/>
      <c r="H86" s="1185"/>
      <c r="I86" s="1185"/>
    </row>
    <row r="87" spans="1:10" ht="8.1" customHeight="1">
      <c r="A87" s="148"/>
      <c r="B87" s="235"/>
      <c r="C87" s="235"/>
      <c r="D87" s="235"/>
      <c r="E87" s="235"/>
      <c r="F87" s="235"/>
      <c r="G87" s="235"/>
      <c r="H87" s="235"/>
      <c r="I87" s="235"/>
    </row>
    <row r="88" spans="1:10" ht="51" customHeight="1">
      <c r="A88" s="148"/>
      <c r="B88" s="234" t="s">
        <v>941</v>
      </c>
      <c r="C88" s="1185" t="s">
        <v>922</v>
      </c>
      <c r="D88" s="1185"/>
      <c r="E88" s="1185"/>
      <c r="F88" s="1185"/>
      <c r="G88" s="1185"/>
      <c r="H88" s="1185"/>
      <c r="I88" s="1185"/>
    </row>
    <row r="89" spans="1:10" ht="8.1" customHeight="1">
      <c r="A89" s="148"/>
      <c r="B89" s="235"/>
      <c r="C89" s="235"/>
      <c r="D89" s="235"/>
      <c r="E89" s="235"/>
      <c r="F89" s="235"/>
      <c r="G89" s="235"/>
      <c r="H89" s="235"/>
      <c r="I89" s="235"/>
    </row>
    <row r="90" spans="1:10" ht="37.5" customHeight="1">
      <c r="A90" s="234" t="s">
        <v>410</v>
      </c>
      <c r="B90" s="1185" t="s">
        <v>419</v>
      </c>
      <c r="C90" s="1185"/>
      <c r="D90" s="1185"/>
      <c r="E90" s="1185"/>
      <c r="F90" s="1185"/>
      <c r="G90" s="1185"/>
      <c r="H90" s="1185"/>
      <c r="I90" s="1185"/>
    </row>
    <row r="91" spans="1:10" ht="39.75" customHeight="1">
      <c r="A91" s="226"/>
      <c r="B91" s="229"/>
      <c r="C91" s="229"/>
      <c r="D91" s="229"/>
      <c r="E91" s="229"/>
      <c r="F91" s="226"/>
      <c r="G91" s="229"/>
      <c r="H91" s="229"/>
      <c r="I91" s="229"/>
      <c r="J91" s="66"/>
    </row>
    <row r="92" spans="1:10" ht="21" customHeight="1">
      <c r="A92" s="1185" t="s">
        <v>397</v>
      </c>
      <c r="B92" s="1185"/>
      <c r="C92" s="1185"/>
      <c r="D92" s="1185"/>
      <c r="E92" s="1311" t="s">
        <v>397</v>
      </c>
      <c r="F92" s="1311"/>
      <c r="G92" s="1311"/>
      <c r="H92" s="1311"/>
      <c r="I92" s="1311"/>
      <c r="J92" s="66"/>
    </row>
    <row r="93" spans="1:10" ht="33" customHeight="1">
      <c r="A93" s="1312" t="s">
        <v>398</v>
      </c>
      <c r="B93" s="1312"/>
      <c r="C93" s="1312"/>
      <c r="D93" s="1312"/>
      <c r="E93" s="1313" t="s">
        <v>399</v>
      </c>
      <c r="F93" s="1313"/>
      <c r="G93" s="1313"/>
      <c r="H93" s="1313"/>
      <c r="I93" s="1313"/>
      <c r="J93" s="66"/>
    </row>
    <row r="94" spans="1:10" ht="15.75">
      <c r="A94" s="229" t="s">
        <v>400</v>
      </c>
      <c r="B94" s="229"/>
      <c r="C94" s="229"/>
      <c r="D94" s="229"/>
      <c r="E94" s="229"/>
      <c r="F94" s="229"/>
      <c r="G94" s="229"/>
      <c r="H94" s="229"/>
      <c r="I94" s="230" t="s">
        <v>420</v>
      </c>
      <c r="J94" s="66"/>
    </row>
    <row r="95" spans="1:10" ht="15.75">
      <c r="A95" s="229"/>
      <c r="B95" s="229"/>
      <c r="C95" s="229"/>
      <c r="D95" s="229"/>
      <c r="E95" s="229"/>
      <c r="F95" s="229"/>
      <c r="G95" s="229"/>
      <c r="H95" s="229"/>
      <c r="I95" s="230"/>
      <c r="J95" s="66"/>
    </row>
    <row r="96" spans="1:10" ht="16.5">
      <c r="A96" s="1316" t="s">
        <v>421</v>
      </c>
      <c r="B96" s="1316"/>
      <c r="C96" s="1316"/>
      <c r="D96" s="1316"/>
      <c r="E96" s="1316"/>
      <c r="F96" s="1316"/>
      <c r="G96" s="1316"/>
      <c r="H96" s="1316"/>
      <c r="I96" s="1316"/>
    </row>
    <row r="97" spans="1:9" ht="10.5" customHeight="1">
      <c r="A97" s="148"/>
      <c r="B97" s="235"/>
      <c r="C97" s="235"/>
      <c r="D97" s="235"/>
      <c r="E97" s="235"/>
      <c r="F97" s="235"/>
      <c r="G97" s="235"/>
      <c r="H97" s="235"/>
      <c r="I97" s="235"/>
    </row>
    <row r="98" spans="1:9" ht="80.25" customHeight="1">
      <c r="A98" s="234" t="s">
        <v>404</v>
      </c>
      <c r="B98" s="1185" t="s">
        <v>923</v>
      </c>
      <c r="C98" s="1185"/>
      <c r="D98" s="1185"/>
      <c r="E98" s="1185"/>
      <c r="F98" s="1185"/>
      <c r="G98" s="1185"/>
      <c r="H98" s="1185"/>
      <c r="I98" s="1185"/>
    </row>
    <row r="99" spans="1:9" ht="8.1" customHeight="1">
      <c r="A99" s="148"/>
      <c r="B99" s="235"/>
      <c r="C99" s="235"/>
      <c r="D99" s="235"/>
      <c r="E99" s="235"/>
      <c r="F99" s="235"/>
      <c r="G99" s="235"/>
      <c r="H99" s="235"/>
      <c r="I99" s="235"/>
    </row>
    <row r="100" spans="1:9" ht="141.75" customHeight="1">
      <c r="A100" s="234" t="s">
        <v>410</v>
      </c>
      <c r="B100" s="1185" t="s">
        <v>924</v>
      </c>
      <c r="C100" s="1185"/>
      <c r="D100" s="1185"/>
      <c r="E100" s="1185"/>
      <c r="F100" s="1185"/>
      <c r="G100" s="1185"/>
      <c r="H100" s="1185"/>
      <c r="I100" s="1185"/>
    </row>
    <row r="101" spans="1:9" ht="8.1" customHeight="1">
      <c r="A101" s="148"/>
      <c r="B101" s="235"/>
      <c r="C101" s="235"/>
      <c r="D101" s="235"/>
      <c r="E101" s="235"/>
      <c r="F101" s="235"/>
      <c r="G101" s="235"/>
      <c r="H101" s="235"/>
      <c r="I101" s="235"/>
    </row>
    <row r="102" spans="1:9" ht="51.75" customHeight="1">
      <c r="A102" s="234" t="s">
        <v>422</v>
      </c>
      <c r="B102" s="1185" t="s">
        <v>925</v>
      </c>
      <c r="C102" s="1185"/>
      <c r="D102" s="1185"/>
      <c r="E102" s="1185"/>
      <c r="F102" s="1185"/>
      <c r="G102" s="1185"/>
      <c r="H102" s="1185"/>
      <c r="I102" s="1185"/>
    </row>
    <row r="103" spans="1:9" ht="15" customHeight="1">
      <c r="A103" s="232"/>
      <c r="B103" s="148"/>
      <c r="C103" s="148"/>
      <c r="D103" s="148"/>
      <c r="E103" s="148"/>
      <c r="F103" s="148"/>
      <c r="G103" s="148"/>
      <c r="H103" s="148"/>
      <c r="I103" s="148"/>
    </row>
    <row r="104" spans="1:9" ht="16.5">
      <c r="A104" s="1316" t="s">
        <v>423</v>
      </c>
      <c r="B104" s="1316"/>
      <c r="C104" s="1316"/>
      <c r="D104" s="1316"/>
      <c r="E104" s="1316"/>
      <c r="F104" s="1316"/>
      <c r="G104" s="1316"/>
      <c r="H104" s="1316"/>
      <c r="I104" s="1316"/>
    </row>
    <row r="105" spans="1:9" ht="8.1" customHeight="1">
      <c r="A105" s="148"/>
      <c r="B105" s="235"/>
      <c r="C105" s="235"/>
      <c r="D105" s="235"/>
      <c r="E105" s="235"/>
      <c r="F105" s="235"/>
      <c r="G105" s="235"/>
      <c r="H105" s="235"/>
      <c r="I105" s="235"/>
    </row>
    <row r="106" spans="1:9" ht="42.75" customHeight="1">
      <c r="A106" s="234" t="s">
        <v>404</v>
      </c>
      <c r="B106" s="1307" t="s">
        <v>926</v>
      </c>
      <c r="C106" s="1307"/>
      <c r="D106" s="1307"/>
      <c r="E106" s="1307"/>
      <c r="F106" s="1307"/>
      <c r="G106" s="1307"/>
      <c r="H106" s="1307"/>
      <c r="I106" s="1307"/>
    </row>
    <row r="107" spans="1:9" ht="8.1" customHeight="1">
      <c r="A107" s="148"/>
      <c r="B107" s="235"/>
      <c r="C107" s="235"/>
      <c r="D107" s="235"/>
      <c r="E107" s="235"/>
      <c r="F107" s="235"/>
      <c r="G107" s="235"/>
      <c r="H107" s="235"/>
      <c r="I107" s="235"/>
    </row>
    <row r="108" spans="1:9" ht="70.5" customHeight="1">
      <c r="A108" s="234" t="s">
        <v>410</v>
      </c>
      <c r="B108" s="1307" t="s">
        <v>927</v>
      </c>
      <c r="C108" s="1307"/>
      <c r="D108" s="1307"/>
      <c r="E108" s="1307"/>
      <c r="F108" s="1307"/>
      <c r="G108" s="1307"/>
      <c r="H108" s="1307"/>
      <c r="I108" s="1307"/>
    </row>
    <row r="109" spans="1:9" ht="8.1" customHeight="1">
      <c r="A109" s="148"/>
      <c r="B109" s="235"/>
      <c r="C109" s="235"/>
      <c r="D109" s="235"/>
      <c r="E109" s="235"/>
      <c r="F109" s="235"/>
      <c r="G109" s="235"/>
      <c r="H109" s="235"/>
      <c r="I109" s="235"/>
    </row>
    <row r="110" spans="1:9" ht="16.5">
      <c r="A110" s="1316" t="s">
        <v>424</v>
      </c>
      <c r="B110" s="1316"/>
      <c r="C110" s="1316"/>
      <c r="D110" s="1316"/>
      <c r="E110" s="1316"/>
      <c r="F110" s="1316"/>
      <c r="G110" s="1316"/>
      <c r="H110" s="1316"/>
      <c r="I110" s="1316"/>
    </row>
    <row r="111" spans="1:9" ht="15" customHeight="1">
      <c r="A111" s="233"/>
      <c r="B111" s="148"/>
      <c r="C111" s="148"/>
      <c r="D111" s="148"/>
      <c r="E111" s="148"/>
      <c r="F111" s="148"/>
      <c r="G111" s="148"/>
      <c r="H111" s="148"/>
      <c r="I111" s="148"/>
    </row>
    <row r="112" spans="1:9" ht="58.5" customHeight="1">
      <c r="A112" s="234" t="s">
        <v>404</v>
      </c>
      <c r="B112" s="1307" t="s">
        <v>928</v>
      </c>
      <c r="C112" s="1307"/>
      <c r="D112" s="1307"/>
      <c r="E112" s="1307"/>
      <c r="F112" s="1307"/>
      <c r="G112" s="1307"/>
      <c r="H112" s="1307"/>
      <c r="I112" s="1307"/>
    </row>
    <row r="113" spans="1:10" ht="43.5" customHeight="1">
      <c r="A113" s="234"/>
      <c r="B113" s="227"/>
      <c r="C113" s="227"/>
      <c r="D113" s="227"/>
      <c r="E113" s="227"/>
      <c r="F113" s="227"/>
      <c r="G113" s="227"/>
      <c r="H113" s="227"/>
      <c r="I113" s="227"/>
    </row>
    <row r="114" spans="1:10" ht="26.25" customHeight="1">
      <c r="A114" s="148"/>
      <c r="B114" s="148"/>
      <c r="C114" s="148"/>
      <c r="D114" s="148"/>
      <c r="E114" s="148"/>
      <c r="F114" s="148"/>
      <c r="G114" s="148"/>
      <c r="H114" s="148"/>
      <c r="I114" s="148"/>
      <c r="J114" s="66"/>
    </row>
    <row r="115" spans="1:10" ht="21" customHeight="1">
      <c r="A115" s="1185" t="s">
        <v>397</v>
      </c>
      <c r="B115" s="1185"/>
      <c r="C115" s="1185"/>
      <c r="D115" s="1185"/>
      <c r="E115" s="1311" t="s">
        <v>397</v>
      </c>
      <c r="F115" s="1311"/>
      <c r="G115" s="1311"/>
      <c r="H115" s="1311"/>
      <c r="I115" s="1311"/>
      <c r="J115" s="66"/>
    </row>
    <row r="116" spans="1:10" ht="33" customHeight="1">
      <c r="A116" s="1312" t="s">
        <v>398</v>
      </c>
      <c r="B116" s="1312"/>
      <c r="C116" s="1312"/>
      <c r="D116" s="1312"/>
      <c r="E116" s="1313" t="s">
        <v>399</v>
      </c>
      <c r="F116" s="1313"/>
      <c r="G116" s="1313"/>
      <c r="H116" s="1313"/>
      <c r="I116" s="1313"/>
      <c r="J116" s="66"/>
    </row>
    <row r="117" spans="1:10" ht="15.75">
      <c r="A117" s="229" t="s">
        <v>400</v>
      </c>
      <c r="B117" s="229"/>
      <c r="C117" s="229"/>
      <c r="D117" s="229"/>
      <c r="E117" s="229"/>
      <c r="F117" s="229"/>
      <c r="G117" s="229"/>
      <c r="H117" s="229"/>
      <c r="I117" s="230" t="s">
        <v>425</v>
      </c>
      <c r="J117" s="66"/>
    </row>
    <row r="118" spans="1:10" ht="15.95" customHeight="1">
      <c r="A118" s="232"/>
      <c r="B118" s="148"/>
      <c r="C118" s="148"/>
      <c r="D118" s="148"/>
      <c r="E118" s="148"/>
      <c r="F118" s="148"/>
      <c r="G118" s="148"/>
      <c r="H118" s="148"/>
      <c r="I118" s="148"/>
    </row>
    <row r="119" spans="1:10" ht="50.25" customHeight="1">
      <c r="A119" s="234" t="s">
        <v>410</v>
      </c>
      <c r="B119" s="1307" t="s">
        <v>929</v>
      </c>
      <c r="C119" s="1307"/>
      <c r="D119" s="1307"/>
      <c r="E119" s="1307"/>
      <c r="F119" s="1307"/>
      <c r="G119" s="1307"/>
      <c r="H119" s="1307"/>
      <c r="I119" s="1307"/>
    </row>
    <row r="120" spans="1:10" ht="12" customHeight="1">
      <c r="A120" s="232"/>
      <c r="B120" s="148"/>
      <c r="C120" s="148"/>
      <c r="D120" s="148"/>
      <c r="E120" s="148"/>
      <c r="F120" s="148"/>
      <c r="G120" s="148"/>
      <c r="H120" s="148"/>
      <c r="I120" s="148"/>
    </row>
    <row r="121" spans="1:10" ht="16.5">
      <c r="A121" s="1316" t="s">
        <v>426</v>
      </c>
      <c r="B121" s="1316"/>
      <c r="C121" s="1316"/>
      <c r="D121" s="1316"/>
      <c r="E121" s="1316"/>
      <c r="F121" s="1316"/>
      <c r="G121" s="1316"/>
      <c r="H121" s="1316"/>
      <c r="I121" s="1316"/>
    </row>
    <row r="122" spans="1:10" ht="15.95" customHeight="1">
      <c r="A122" s="232"/>
      <c r="B122" s="148"/>
      <c r="C122" s="148"/>
      <c r="D122" s="148"/>
      <c r="E122" s="148"/>
      <c r="F122" s="148"/>
      <c r="G122" s="148"/>
      <c r="H122" s="148"/>
      <c r="I122" s="148"/>
    </row>
    <row r="123" spans="1:10" ht="31.5" customHeight="1">
      <c r="A123" s="234" t="s">
        <v>404</v>
      </c>
      <c r="B123" s="1307" t="s">
        <v>427</v>
      </c>
      <c r="C123" s="1307"/>
      <c r="D123" s="1307"/>
      <c r="E123" s="1307"/>
      <c r="F123" s="1307"/>
      <c r="G123" s="1307"/>
      <c r="H123" s="1307"/>
      <c r="I123" s="1307"/>
    </row>
    <row r="124" spans="1:10" ht="8.1" customHeight="1">
      <c r="A124" s="148"/>
      <c r="B124" s="235"/>
      <c r="C124" s="235"/>
      <c r="D124" s="235"/>
      <c r="E124" s="235"/>
      <c r="F124" s="235"/>
      <c r="G124" s="235"/>
      <c r="H124" s="235"/>
      <c r="I124" s="235"/>
    </row>
    <row r="125" spans="1:10" ht="39" customHeight="1">
      <c r="A125" s="234" t="s">
        <v>410</v>
      </c>
      <c r="B125" s="1307" t="s">
        <v>428</v>
      </c>
      <c r="C125" s="1307"/>
      <c r="D125" s="1307"/>
      <c r="E125" s="1307"/>
      <c r="F125" s="1307"/>
      <c r="G125" s="1307"/>
      <c r="H125" s="1307"/>
      <c r="I125" s="1307"/>
    </row>
    <row r="126" spans="1:10" ht="12" customHeight="1">
      <c r="A126" s="232"/>
      <c r="B126" s="148"/>
      <c r="C126" s="148"/>
      <c r="D126" s="148"/>
      <c r="E126" s="148"/>
      <c r="F126" s="148"/>
      <c r="G126" s="148"/>
      <c r="H126" s="148"/>
      <c r="I126" s="148"/>
    </row>
    <row r="127" spans="1:10" ht="16.5">
      <c r="A127" s="1316" t="s">
        <v>429</v>
      </c>
      <c r="B127" s="1316"/>
      <c r="C127" s="1316"/>
      <c r="D127" s="1316"/>
      <c r="E127" s="1316"/>
      <c r="F127" s="1316"/>
      <c r="G127" s="1316"/>
      <c r="H127" s="1316"/>
      <c r="I127" s="1316"/>
    </row>
    <row r="128" spans="1:10" ht="15.95" customHeight="1">
      <c r="A128" s="232"/>
      <c r="B128" s="148"/>
      <c r="C128" s="148"/>
      <c r="D128" s="148"/>
      <c r="E128" s="148"/>
      <c r="F128" s="148"/>
      <c r="G128" s="148"/>
      <c r="H128" s="148"/>
      <c r="I128" s="148"/>
    </row>
    <row r="129" spans="1:10" ht="75" customHeight="1">
      <c r="A129" s="1307" t="s">
        <v>930</v>
      </c>
      <c r="B129" s="1307"/>
      <c r="C129" s="1307"/>
      <c r="D129" s="1307"/>
      <c r="E129" s="1307"/>
      <c r="F129" s="1307"/>
      <c r="G129" s="1307"/>
      <c r="H129" s="1307"/>
      <c r="I129" s="1307"/>
    </row>
    <row r="130" spans="1:10" ht="12" customHeight="1">
      <c r="A130" s="232"/>
      <c r="B130" s="148"/>
      <c r="C130" s="148"/>
      <c r="D130" s="148"/>
      <c r="E130" s="148"/>
      <c r="F130" s="148"/>
      <c r="G130" s="148"/>
      <c r="H130" s="148"/>
      <c r="I130" s="148"/>
    </row>
    <row r="131" spans="1:10" ht="21.75" customHeight="1">
      <c r="A131" s="1316" t="s">
        <v>430</v>
      </c>
      <c r="B131" s="1316"/>
      <c r="C131" s="1316"/>
      <c r="D131" s="1316"/>
      <c r="E131" s="1316"/>
      <c r="F131" s="1316"/>
      <c r="G131" s="1316"/>
      <c r="H131" s="1316"/>
      <c r="I131" s="1316"/>
    </row>
    <row r="132" spans="1:10" ht="15.95" customHeight="1">
      <c r="A132" s="233"/>
      <c r="B132" s="148"/>
      <c r="C132" s="148"/>
      <c r="D132" s="148"/>
      <c r="E132" s="148"/>
      <c r="F132" s="148"/>
      <c r="G132" s="148"/>
      <c r="H132" s="148"/>
      <c r="I132" s="148"/>
    </row>
    <row r="133" spans="1:10" ht="57.75" customHeight="1">
      <c r="A133" s="234" t="s">
        <v>404</v>
      </c>
      <c r="B133" s="1307" t="s">
        <v>931</v>
      </c>
      <c r="C133" s="1307"/>
      <c r="D133" s="1307"/>
      <c r="E133" s="1307"/>
      <c r="F133" s="1307"/>
      <c r="G133" s="1307"/>
      <c r="H133" s="1307"/>
      <c r="I133" s="1307"/>
    </row>
    <row r="134" spans="1:10" ht="8.1" customHeight="1">
      <c r="A134" s="148"/>
      <c r="B134" s="235"/>
      <c r="C134" s="235"/>
      <c r="D134" s="235"/>
      <c r="E134" s="235"/>
      <c r="F134" s="235"/>
      <c r="G134" s="235"/>
      <c r="H134" s="235"/>
      <c r="I134" s="235"/>
    </row>
    <row r="135" spans="1:10" ht="114" customHeight="1">
      <c r="A135" s="234" t="s">
        <v>410</v>
      </c>
      <c r="B135" s="1307" t="s">
        <v>932</v>
      </c>
      <c r="C135" s="1307"/>
      <c r="D135" s="1307"/>
      <c r="E135" s="1307"/>
      <c r="F135" s="1307"/>
      <c r="G135" s="1307"/>
      <c r="H135" s="1307"/>
      <c r="I135" s="1307"/>
    </row>
    <row r="136" spans="1:10" ht="28.5" customHeight="1">
      <c r="A136" s="234"/>
      <c r="B136" s="227"/>
      <c r="C136" s="227"/>
      <c r="D136" s="227"/>
      <c r="E136" s="227"/>
      <c r="F136" s="227"/>
      <c r="G136" s="227"/>
      <c r="H136" s="227"/>
      <c r="I136" s="227"/>
    </row>
    <row r="137" spans="1:10" ht="24.95" customHeight="1">
      <c r="A137" s="234"/>
      <c r="B137" s="227"/>
      <c r="C137" s="227"/>
      <c r="D137" s="227"/>
      <c r="E137" s="227"/>
      <c r="F137" s="227"/>
      <c r="G137" s="227"/>
      <c r="H137" s="227"/>
      <c r="I137" s="227"/>
    </row>
    <row r="138" spans="1:10" ht="21" customHeight="1">
      <c r="A138" s="1185" t="s">
        <v>397</v>
      </c>
      <c r="B138" s="1185"/>
      <c r="C138" s="1185"/>
      <c r="D138" s="1185"/>
      <c r="E138" s="1311" t="s">
        <v>397</v>
      </c>
      <c r="F138" s="1311"/>
      <c r="G138" s="1311"/>
      <c r="H138" s="1311"/>
      <c r="I138" s="1311"/>
      <c r="J138" s="66"/>
    </row>
    <row r="139" spans="1:10" ht="33" customHeight="1">
      <c r="A139" s="1312" t="s">
        <v>398</v>
      </c>
      <c r="B139" s="1312"/>
      <c r="C139" s="1312"/>
      <c r="D139" s="1312"/>
      <c r="E139" s="1313" t="s">
        <v>399</v>
      </c>
      <c r="F139" s="1313"/>
      <c r="G139" s="1313"/>
      <c r="H139" s="1313"/>
      <c r="I139" s="1313"/>
      <c r="J139" s="66"/>
    </row>
    <row r="140" spans="1:10" ht="15.75">
      <c r="A140" s="229" t="s">
        <v>400</v>
      </c>
      <c r="B140" s="229"/>
      <c r="C140" s="229"/>
      <c r="D140" s="229"/>
      <c r="E140" s="229"/>
      <c r="F140" s="229"/>
      <c r="G140" s="229"/>
      <c r="H140" s="229"/>
      <c r="I140" s="230" t="s">
        <v>431</v>
      </c>
      <c r="J140" s="66"/>
    </row>
    <row r="141" spans="1:10" ht="15.75">
      <c r="A141" s="229"/>
      <c r="B141" s="229"/>
      <c r="C141" s="229"/>
      <c r="D141" s="229"/>
      <c r="E141" s="229"/>
      <c r="F141" s="229"/>
      <c r="G141" s="229"/>
      <c r="H141" s="229"/>
      <c r="I141" s="230"/>
      <c r="J141" s="66"/>
    </row>
    <row r="142" spans="1:10" ht="8.25" customHeight="1">
      <c r="A142" s="229"/>
      <c r="B142" s="229"/>
      <c r="C142" s="229"/>
      <c r="D142" s="229"/>
      <c r="E142" s="229"/>
      <c r="F142" s="229"/>
      <c r="G142" s="229"/>
      <c r="H142" s="229"/>
      <c r="I142" s="230"/>
      <c r="J142" s="66"/>
    </row>
    <row r="143" spans="1:10" ht="54" customHeight="1">
      <c r="A143" s="234" t="s">
        <v>422</v>
      </c>
      <c r="B143" s="1307" t="s">
        <v>942</v>
      </c>
      <c r="C143" s="1307"/>
      <c r="D143" s="1307"/>
      <c r="E143" s="1307"/>
      <c r="F143" s="1307"/>
      <c r="G143" s="1307"/>
      <c r="H143" s="1307"/>
      <c r="I143" s="1307"/>
    </row>
    <row r="144" spans="1:10" ht="12" customHeight="1">
      <c r="A144" s="234"/>
      <c r="B144" s="1307"/>
      <c r="C144" s="1307"/>
      <c r="D144" s="1307"/>
      <c r="E144" s="1307"/>
      <c r="F144" s="1307"/>
      <c r="G144" s="1307"/>
      <c r="H144" s="1307"/>
      <c r="I144" s="1307"/>
    </row>
    <row r="145" spans="1:10" ht="124.5" customHeight="1">
      <c r="A145" s="234" t="s">
        <v>432</v>
      </c>
      <c r="B145" s="1307" t="s">
        <v>933</v>
      </c>
      <c r="C145" s="1307"/>
      <c r="D145" s="1307"/>
      <c r="E145" s="1307"/>
      <c r="F145" s="1307"/>
      <c r="G145" s="1307"/>
      <c r="H145" s="1307"/>
      <c r="I145" s="1307"/>
    </row>
    <row r="146" spans="1:10" ht="12" customHeight="1">
      <c r="A146" s="234"/>
      <c r="B146" s="1307"/>
      <c r="C146" s="1307"/>
      <c r="D146" s="1307"/>
      <c r="E146" s="1307"/>
      <c r="F146" s="1307"/>
      <c r="G146" s="1307"/>
      <c r="H146" s="1307"/>
      <c r="I146" s="1307"/>
    </row>
    <row r="147" spans="1:10" ht="98.25" customHeight="1">
      <c r="A147" s="234" t="s">
        <v>433</v>
      </c>
      <c r="B147" s="1307" t="s">
        <v>934</v>
      </c>
      <c r="C147" s="1307"/>
      <c r="D147" s="1307"/>
      <c r="E147" s="1307"/>
      <c r="F147" s="1307"/>
      <c r="G147" s="1307"/>
      <c r="H147" s="1307"/>
      <c r="I147" s="1307"/>
    </row>
    <row r="148" spans="1:10" ht="12" customHeight="1">
      <c r="A148" s="234"/>
      <c r="B148" s="1307"/>
      <c r="C148" s="1307"/>
      <c r="D148" s="1307"/>
      <c r="E148" s="1307"/>
      <c r="F148" s="1307"/>
      <c r="G148" s="1307"/>
      <c r="H148" s="1307"/>
      <c r="I148" s="1307"/>
    </row>
    <row r="149" spans="1:10" ht="136.5" customHeight="1">
      <c r="A149" s="234" t="s">
        <v>434</v>
      </c>
      <c r="B149" s="1307" t="s">
        <v>935</v>
      </c>
      <c r="C149" s="1307"/>
      <c r="D149" s="1307"/>
      <c r="E149" s="1307"/>
      <c r="F149" s="1307"/>
      <c r="G149" s="1307"/>
      <c r="H149" s="1307"/>
      <c r="I149" s="1307"/>
    </row>
    <row r="150" spans="1:10" ht="12" customHeight="1">
      <c r="A150" s="234"/>
      <c r="B150" s="1307"/>
      <c r="C150" s="1307"/>
      <c r="D150" s="1307"/>
      <c r="E150" s="1307"/>
      <c r="F150" s="1307"/>
      <c r="G150" s="1307"/>
      <c r="H150" s="1307"/>
      <c r="I150" s="1307"/>
    </row>
    <row r="151" spans="1:10" ht="70.5" customHeight="1">
      <c r="A151" s="234" t="s">
        <v>435</v>
      </c>
      <c r="B151" s="1307" t="s">
        <v>436</v>
      </c>
      <c r="C151" s="1307"/>
      <c r="D151" s="1307"/>
      <c r="E151" s="1307"/>
      <c r="F151" s="1307"/>
      <c r="G151" s="1307"/>
      <c r="H151" s="1307"/>
      <c r="I151" s="1307"/>
    </row>
    <row r="152" spans="1:10" ht="12" customHeight="1">
      <c r="A152" s="234"/>
      <c r="B152" s="1307"/>
      <c r="C152" s="1307"/>
      <c r="D152" s="1307"/>
      <c r="E152" s="1307"/>
      <c r="F152" s="1307"/>
      <c r="G152" s="1307"/>
      <c r="H152" s="1307"/>
      <c r="I152" s="1307"/>
    </row>
    <row r="153" spans="1:10" ht="88.5" customHeight="1">
      <c r="A153" s="234" t="s">
        <v>437</v>
      </c>
      <c r="B153" s="1307" t="s">
        <v>936</v>
      </c>
      <c r="C153" s="1307"/>
      <c r="D153" s="1307"/>
      <c r="E153" s="1307"/>
      <c r="F153" s="1307"/>
      <c r="G153" s="1307"/>
      <c r="H153" s="1307"/>
      <c r="I153" s="1307"/>
    </row>
    <row r="154" spans="1:10" ht="51" customHeight="1">
      <c r="A154" s="234"/>
      <c r="B154" s="227"/>
      <c r="C154" s="227"/>
      <c r="D154" s="227"/>
      <c r="E154" s="227"/>
      <c r="F154" s="227"/>
      <c r="G154" s="227"/>
      <c r="H154" s="227"/>
      <c r="I154" s="227"/>
    </row>
    <row r="155" spans="1:10" ht="24.95" customHeight="1">
      <c r="A155" s="234"/>
      <c r="B155" s="227"/>
      <c r="C155" s="227"/>
      <c r="D155" s="227"/>
      <c r="E155" s="227"/>
      <c r="F155" s="227"/>
      <c r="G155" s="227"/>
      <c r="H155" s="227"/>
      <c r="I155" s="227"/>
    </row>
    <row r="156" spans="1:10" ht="21" customHeight="1">
      <c r="A156" s="1185" t="s">
        <v>397</v>
      </c>
      <c r="B156" s="1185"/>
      <c r="C156" s="1185"/>
      <c r="D156" s="1185"/>
      <c r="E156" s="1311" t="s">
        <v>397</v>
      </c>
      <c r="F156" s="1311"/>
      <c r="G156" s="1311"/>
      <c r="H156" s="1311"/>
      <c r="I156" s="1311"/>
      <c r="J156" s="66"/>
    </row>
    <row r="157" spans="1:10" ht="33" customHeight="1">
      <c r="A157" s="1312" t="s">
        <v>398</v>
      </c>
      <c r="B157" s="1312"/>
      <c r="C157" s="1312"/>
      <c r="D157" s="1312"/>
      <c r="E157" s="1313" t="s">
        <v>399</v>
      </c>
      <c r="F157" s="1313"/>
      <c r="G157" s="1313"/>
      <c r="H157" s="1313"/>
      <c r="I157" s="1313"/>
      <c r="J157" s="66"/>
    </row>
    <row r="158" spans="1:10" ht="15.75">
      <c r="A158" s="229" t="s">
        <v>400</v>
      </c>
      <c r="B158" s="229"/>
      <c r="C158" s="229"/>
      <c r="D158" s="229"/>
      <c r="E158" s="229"/>
      <c r="F158" s="229"/>
      <c r="G158" s="229"/>
      <c r="H158" s="229"/>
      <c r="I158" s="230" t="s">
        <v>438</v>
      </c>
      <c r="J158" s="66"/>
    </row>
    <row r="159" spans="1:10" ht="11.25" customHeight="1">
      <c r="A159" s="229"/>
      <c r="B159" s="229"/>
      <c r="C159" s="229"/>
      <c r="D159" s="229"/>
      <c r="E159" s="229"/>
      <c r="F159" s="229"/>
      <c r="G159" s="229"/>
      <c r="H159" s="229"/>
      <c r="I159" s="230"/>
      <c r="J159" s="66"/>
    </row>
    <row r="160" spans="1:10" ht="58.5" customHeight="1">
      <c r="A160" s="234" t="s">
        <v>439</v>
      </c>
      <c r="B160" s="1307" t="s">
        <v>938</v>
      </c>
      <c r="C160" s="1307"/>
      <c r="D160" s="1307"/>
      <c r="E160" s="1307"/>
      <c r="F160" s="1307"/>
      <c r="G160" s="1307"/>
      <c r="H160" s="1307"/>
      <c r="I160" s="1307"/>
    </row>
    <row r="161" spans="1:9" ht="4.5" customHeight="1">
      <c r="A161" s="234"/>
      <c r="B161" s="148"/>
      <c r="C161" s="148"/>
      <c r="D161" s="148"/>
      <c r="E161" s="148"/>
      <c r="F161" s="148"/>
      <c r="G161" s="148"/>
      <c r="H161" s="148"/>
      <c r="I161" s="148"/>
    </row>
    <row r="162" spans="1:9" ht="16.5" customHeight="1">
      <c r="A162" s="234" t="s">
        <v>937</v>
      </c>
      <c r="B162" s="1307" t="s">
        <v>440</v>
      </c>
      <c r="C162" s="1307"/>
      <c r="D162" s="1307"/>
      <c r="E162" s="1307"/>
      <c r="F162" s="1307"/>
      <c r="G162" s="1307"/>
      <c r="H162" s="1307"/>
      <c r="I162" s="1307"/>
    </row>
    <row r="163" spans="1:9" ht="2.25" customHeight="1">
      <c r="A163" s="234"/>
      <c r="B163" s="148"/>
      <c r="C163" s="148"/>
      <c r="D163" s="148"/>
      <c r="E163" s="148"/>
      <c r="F163" s="148"/>
      <c r="G163" s="148"/>
      <c r="H163" s="148"/>
      <c r="I163" s="148"/>
    </row>
    <row r="164" spans="1:9" ht="1.5" customHeight="1">
      <c r="A164" s="234"/>
      <c r="B164" s="148"/>
      <c r="C164" s="148"/>
      <c r="D164" s="148"/>
      <c r="E164" s="148"/>
      <c r="F164" s="148"/>
      <c r="G164" s="148"/>
      <c r="H164" s="148"/>
      <c r="I164" s="148"/>
    </row>
    <row r="165" spans="1:9" ht="59.25" customHeight="1">
      <c r="A165" s="234" t="s">
        <v>441</v>
      </c>
      <c r="B165" s="1315" t="s">
        <v>442</v>
      </c>
      <c r="C165" s="1315"/>
      <c r="D165" s="1315"/>
      <c r="E165" s="1315"/>
      <c r="F165" s="1315"/>
      <c r="G165" s="1315"/>
      <c r="H165" s="1315"/>
      <c r="I165" s="1315"/>
    </row>
    <row r="166" spans="1:9" ht="8.1" customHeight="1">
      <c r="A166" s="232"/>
      <c r="B166" s="148"/>
      <c r="C166" s="148"/>
      <c r="D166" s="148"/>
      <c r="E166" s="148"/>
      <c r="F166" s="148"/>
      <c r="G166" s="148"/>
      <c r="H166" s="148"/>
      <c r="I166" s="148"/>
    </row>
    <row r="167" spans="1:9" ht="16.5">
      <c r="A167" s="1316" t="s">
        <v>443</v>
      </c>
      <c r="B167" s="1316"/>
      <c r="C167" s="1316"/>
      <c r="D167" s="1316"/>
      <c r="E167" s="1316"/>
      <c r="F167" s="1316"/>
      <c r="G167" s="1316"/>
      <c r="H167" s="1316"/>
      <c r="I167" s="1316"/>
    </row>
    <row r="168" spans="1:9" ht="8.1" customHeight="1">
      <c r="A168" s="232"/>
      <c r="B168" s="148"/>
      <c r="C168" s="148"/>
      <c r="D168" s="148"/>
      <c r="E168" s="148"/>
      <c r="F168" s="148"/>
      <c r="G168" s="148"/>
      <c r="H168" s="148"/>
      <c r="I168" s="148"/>
    </row>
    <row r="169" spans="1:9" ht="40.5" customHeight="1">
      <c r="A169" s="1307" t="s">
        <v>444</v>
      </c>
      <c r="B169" s="1307"/>
      <c r="C169" s="1307"/>
      <c r="D169" s="1307"/>
      <c r="E169" s="1307"/>
      <c r="F169" s="1307"/>
      <c r="G169" s="1307"/>
      <c r="H169" s="1307"/>
      <c r="I169" s="1307"/>
    </row>
    <row r="170" spans="1:9" ht="8.1" customHeight="1">
      <c r="A170" s="233"/>
      <c r="B170" s="148"/>
      <c r="C170" s="148"/>
      <c r="D170" s="148"/>
      <c r="E170" s="148"/>
      <c r="F170" s="148"/>
      <c r="G170" s="148"/>
      <c r="H170" s="148"/>
      <c r="I170" s="148"/>
    </row>
    <row r="171" spans="1:9" ht="16.5">
      <c r="A171" s="1316" t="s">
        <v>445</v>
      </c>
      <c r="B171" s="1316"/>
      <c r="C171" s="1316"/>
      <c r="D171" s="1316"/>
      <c r="E171" s="1316"/>
      <c r="F171" s="1316"/>
      <c r="G171" s="1316"/>
      <c r="H171" s="1316"/>
      <c r="I171" s="1316"/>
    </row>
    <row r="172" spans="1:9" ht="8.1" customHeight="1">
      <c r="A172" s="232"/>
      <c r="B172" s="148"/>
      <c r="C172" s="148"/>
      <c r="D172" s="148"/>
      <c r="E172" s="148"/>
      <c r="F172" s="148"/>
      <c r="G172" s="148"/>
      <c r="H172" s="148"/>
      <c r="I172" s="148"/>
    </row>
    <row r="173" spans="1:9" ht="56.25" customHeight="1">
      <c r="A173" s="234" t="s">
        <v>404</v>
      </c>
      <c r="B173" s="1307" t="s">
        <v>446</v>
      </c>
      <c r="C173" s="1307"/>
      <c r="D173" s="1307"/>
      <c r="E173" s="1307"/>
      <c r="F173" s="1307"/>
      <c r="G173" s="1307"/>
      <c r="H173" s="1307"/>
      <c r="I173" s="1307"/>
    </row>
    <row r="174" spans="1:9" ht="8.1" customHeight="1">
      <c r="A174" s="124"/>
      <c r="B174" s="148"/>
      <c r="C174" s="148"/>
      <c r="D174" s="148"/>
      <c r="E174" s="148"/>
      <c r="F174" s="148"/>
      <c r="G174" s="148"/>
      <c r="H174" s="148"/>
      <c r="I174" s="148"/>
    </row>
    <row r="175" spans="1:9" ht="36" customHeight="1">
      <c r="A175" s="234" t="s">
        <v>410</v>
      </c>
      <c r="B175" s="1307" t="s">
        <v>939</v>
      </c>
      <c r="C175" s="1307"/>
      <c r="D175" s="1307"/>
      <c r="E175" s="1307"/>
      <c r="F175" s="1307"/>
      <c r="G175" s="1307"/>
      <c r="H175" s="1307"/>
      <c r="I175" s="1307"/>
    </row>
    <row r="176" spans="1:9" ht="8.1" customHeight="1">
      <c r="A176" s="124"/>
      <c r="B176" s="148"/>
      <c r="C176" s="148"/>
      <c r="D176" s="148"/>
      <c r="E176" s="148"/>
      <c r="F176" s="148"/>
      <c r="G176" s="148"/>
      <c r="H176" s="148"/>
      <c r="I176" s="148"/>
    </row>
    <row r="177" spans="1:10" ht="52.5" customHeight="1">
      <c r="A177" s="234" t="s">
        <v>422</v>
      </c>
      <c r="B177" s="1307" t="s">
        <v>447</v>
      </c>
      <c r="C177" s="1307"/>
      <c r="D177" s="1307"/>
      <c r="E177" s="1307"/>
      <c r="F177" s="1307"/>
      <c r="G177" s="1307"/>
      <c r="H177" s="1307"/>
      <c r="I177" s="1307"/>
    </row>
    <row r="178" spans="1:10" ht="8.1" customHeight="1">
      <c r="A178" s="234"/>
      <c r="B178" s="148"/>
      <c r="C178" s="148"/>
      <c r="D178" s="148"/>
      <c r="E178" s="148"/>
      <c r="F178" s="148"/>
      <c r="G178" s="148"/>
      <c r="H178" s="148"/>
      <c r="I178" s="148"/>
    </row>
    <row r="179" spans="1:10" ht="44.25" customHeight="1">
      <c r="A179" s="234" t="s">
        <v>432</v>
      </c>
      <c r="B179" s="1307" t="s">
        <v>448</v>
      </c>
      <c r="C179" s="1307"/>
      <c r="D179" s="1307"/>
      <c r="E179" s="1307"/>
      <c r="F179" s="1307"/>
      <c r="G179" s="1307"/>
      <c r="H179" s="1307"/>
      <c r="I179" s="1307"/>
    </row>
    <row r="180" spans="1:10" ht="8.1" customHeight="1">
      <c r="A180" s="234"/>
      <c r="B180" s="148"/>
      <c r="C180" s="148"/>
      <c r="D180" s="148"/>
      <c r="E180" s="148"/>
      <c r="F180" s="148"/>
      <c r="G180" s="148"/>
      <c r="H180" s="148"/>
      <c r="I180" s="148"/>
    </row>
    <row r="181" spans="1:10" ht="24.75" customHeight="1">
      <c r="A181" s="234" t="s">
        <v>433</v>
      </c>
      <c r="B181" s="1314" t="s">
        <v>940</v>
      </c>
      <c r="C181" s="1314"/>
      <c r="D181" s="1314"/>
      <c r="E181" s="1314"/>
      <c r="F181" s="1314"/>
      <c r="G181" s="1314"/>
      <c r="H181" s="1314"/>
      <c r="I181" s="1314"/>
    </row>
    <row r="182" spans="1:10" ht="8.1" customHeight="1">
      <c r="A182" s="234"/>
      <c r="B182" s="148"/>
      <c r="C182" s="148"/>
      <c r="D182" s="148"/>
      <c r="E182" s="148"/>
      <c r="F182" s="148"/>
      <c r="G182" s="148"/>
      <c r="H182" s="148"/>
      <c r="I182" s="148"/>
    </row>
    <row r="183" spans="1:10" ht="78.75" customHeight="1">
      <c r="A183" s="234" t="s">
        <v>434</v>
      </c>
      <c r="B183" s="1307" t="s">
        <v>449</v>
      </c>
      <c r="C183" s="1307"/>
      <c r="D183" s="1307"/>
      <c r="E183" s="1307"/>
      <c r="F183" s="1307"/>
      <c r="G183" s="1307"/>
      <c r="H183" s="1307"/>
      <c r="I183" s="1307"/>
    </row>
    <row r="184" spans="1:10" ht="8.1" customHeight="1">
      <c r="A184" s="234"/>
      <c r="B184" s="148"/>
      <c r="C184" s="148"/>
      <c r="D184" s="148"/>
      <c r="E184" s="148"/>
      <c r="F184" s="148"/>
      <c r="G184" s="148"/>
      <c r="H184" s="148"/>
      <c r="I184" s="148"/>
    </row>
    <row r="185" spans="1:10" ht="64.5" customHeight="1">
      <c r="A185" s="234" t="s">
        <v>450</v>
      </c>
      <c r="B185" s="1307" t="s">
        <v>451</v>
      </c>
      <c r="C185" s="1307"/>
      <c r="D185" s="1307"/>
      <c r="E185" s="1307"/>
      <c r="F185" s="1307"/>
      <c r="G185" s="1307"/>
      <c r="H185" s="1307"/>
      <c r="I185" s="1307"/>
    </row>
    <row r="186" spans="1:10" ht="31.5" customHeight="1">
      <c r="A186" s="234"/>
      <c r="B186" s="227"/>
      <c r="C186" s="227"/>
      <c r="D186" s="227"/>
      <c r="E186" s="227"/>
      <c r="F186" s="227"/>
      <c r="G186" s="227"/>
      <c r="H186" s="227"/>
      <c r="I186" s="227"/>
    </row>
    <row r="187" spans="1:10" ht="31.5" customHeight="1">
      <c r="A187" s="234"/>
      <c r="B187" s="227"/>
      <c r="C187" s="227"/>
      <c r="D187" s="227"/>
      <c r="E187" s="227"/>
      <c r="F187" s="227"/>
      <c r="G187" s="227"/>
      <c r="H187" s="227"/>
      <c r="I187" s="227"/>
    </row>
    <row r="188" spans="1:10" ht="21" customHeight="1">
      <c r="A188" s="1185" t="s">
        <v>397</v>
      </c>
      <c r="B188" s="1185"/>
      <c r="C188" s="1185"/>
      <c r="D188" s="1185"/>
      <c r="E188" s="1311" t="s">
        <v>397</v>
      </c>
      <c r="F188" s="1311"/>
      <c r="G188" s="1311"/>
      <c r="H188" s="1311"/>
      <c r="I188" s="1311"/>
      <c r="J188" s="66"/>
    </row>
    <row r="189" spans="1:10" ht="33" customHeight="1">
      <c r="A189" s="1312" t="s">
        <v>398</v>
      </c>
      <c r="B189" s="1312"/>
      <c r="C189" s="1312"/>
      <c r="D189" s="1312"/>
      <c r="E189" s="1313" t="s">
        <v>399</v>
      </c>
      <c r="F189" s="1313"/>
      <c r="G189" s="1313"/>
      <c r="H189" s="1313"/>
      <c r="I189" s="1313"/>
      <c r="J189" s="66"/>
    </row>
    <row r="190" spans="1:10" ht="15.75">
      <c r="A190" s="229" t="s">
        <v>400</v>
      </c>
      <c r="B190" s="229"/>
      <c r="C190" s="229"/>
      <c r="D190" s="229"/>
      <c r="E190" s="229"/>
      <c r="F190" s="229"/>
      <c r="G190" s="229"/>
      <c r="H190" s="229"/>
      <c r="I190" s="230" t="s">
        <v>452</v>
      </c>
      <c r="J190" s="66"/>
    </row>
    <row r="191" spans="1:10" ht="15.75">
      <c r="A191" s="229"/>
      <c r="B191" s="229"/>
      <c r="C191" s="229"/>
      <c r="D191" s="229"/>
      <c r="E191" s="229"/>
      <c r="F191" s="229"/>
      <c r="G191" s="229"/>
      <c r="H191" s="229"/>
      <c r="I191" s="230"/>
      <c r="J191" s="66"/>
    </row>
    <row r="192" spans="1:10" ht="53.25" customHeight="1">
      <c r="A192" s="234" t="s">
        <v>435</v>
      </c>
      <c r="B192" s="1307" t="s">
        <v>453</v>
      </c>
      <c r="C192" s="1307"/>
      <c r="D192" s="1307"/>
      <c r="E192" s="1307"/>
      <c r="F192" s="1307"/>
      <c r="G192" s="1307"/>
      <c r="H192" s="1307"/>
      <c r="I192" s="1307"/>
    </row>
    <row r="193" spans="1:9" ht="15.75">
      <c r="A193" s="232"/>
      <c r="B193" s="148"/>
      <c r="C193" s="148"/>
      <c r="D193" s="148"/>
      <c r="E193" s="148"/>
      <c r="F193" s="148"/>
      <c r="G193" s="148"/>
      <c r="H193" s="148"/>
      <c r="I193" s="148"/>
    </row>
    <row r="194" spans="1:9" ht="21.95" customHeight="1">
      <c r="A194" s="148"/>
      <c r="B194" s="226"/>
      <c r="C194" s="148"/>
      <c r="D194" s="148"/>
      <c r="E194" s="148"/>
      <c r="F194" s="226"/>
      <c r="G194" s="148"/>
      <c r="H194" s="148"/>
      <c r="I194" s="148"/>
    </row>
    <row r="195" spans="1:9" ht="21.95" customHeight="1">
      <c r="A195" s="148"/>
      <c r="B195" s="236" t="s">
        <v>454</v>
      </c>
      <c r="C195" s="236"/>
      <c r="D195" s="236"/>
      <c r="E195" s="236"/>
      <c r="F195" s="236" t="s">
        <v>454</v>
      </c>
      <c r="G195" s="236"/>
      <c r="H195" s="236"/>
      <c r="I195" s="236"/>
    </row>
    <row r="196" spans="1:9" ht="35.25" customHeight="1">
      <c r="A196" s="148"/>
      <c r="B196" s="1308" t="s">
        <v>398</v>
      </c>
      <c r="C196" s="1308"/>
      <c r="D196" s="1308"/>
      <c r="E196" s="1308"/>
      <c r="F196" s="1308" t="s">
        <v>399</v>
      </c>
      <c r="G196" s="1308"/>
      <c r="H196" s="1308"/>
      <c r="I196" s="1308"/>
    </row>
    <row r="197" spans="1:9" ht="21.95" customHeight="1">
      <c r="A197" s="148"/>
      <c r="B197" s="237"/>
      <c r="C197" s="232"/>
      <c r="D197" s="232"/>
      <c r="E197" s="232"/>
      <c r="F197" s="238"/>
      <c r="G197" s="238"/>
      <c r="H197" s="238"/>
      <c r="I197" s="238"/>
    </row>
    <row r="198" spans="1:9" ht="21.95" customHeight="1">
      <c r="A198" s="148"/>
      <c r="B198" s="1185" t="s">
        <v>455</v>
      </c>
      <c r="C198" s="1185"/>
      <c r="D198" s="1185"/>
      <c r="E198" s="1185"/>
      <c r="F198" s="1185" t="s">
        <v>455</v>
      </c>
      <c r="G198" s="1185"/>
      <c r="H198" s="1185"/>
      <c r="I198" s="1185"/>
    </row>
    <row r="199" spans="1:9" ht="21.95" customHeight="1">
      <c r="A199" s="148"/>
      <c r="B199" s="226"/>
      <c r="C199" s="232"/>
      <c r="D199" s="232"/>
      <c r="E199" s="232"/>
      <c r="F199" s="226"/>
      <c r="G199" s="232"/>
      <c r="H199" s="232"/>
      <c r="I199" s="232"/>
    </row>
    <row r="200" spans="1:9" ht="21.95" customHeight="1">
      <c r="A200" s="148"/>
      <c r="B200" s="226"/>
      <c r="C200" s="232"/>
      <c r="D200" s="232"/>
      <c r="E200" s="232"/>
      <c r="F200" s="226"/>
      <c r="G200" s="232"/>
      <c r="H200" s="232"/>
      <c r="I200" s="232"/>
    </row>
    <row r="201" spans="1:9" ht="24.75" customHeight="1">
      <c r="A201" s="148"/>
      <c r="B201" s="229" t="s">
        <v>456</v>
      </c>
      <c r="C201" s="239"/>
      <c r="D201" s="229"/>
      <c r="E201" s="229"/>
      <c r="F201" s="1309" t="s">
        <v>456</v>
      </c>
      <c r="G201" s="1310"/>
      <c r="H201" s="1310"/>
      <c r="I201" s="1310"/>
    </row>
    <row r="202" spans="1:9" ht="21.95" customHeight="1">
      <c r="A202" s="148"/>
      <c r="B202" s="229" t="s">
        <v>5</v>
      </c>
      <c r="C202" s="239"/>
      <c r="D202" s="229"/>
      <c r="E202" s="229"/>
      <c r="F202" s="1309" t="s">
        <v>5</v>
      </c>
      <c r="G202" s="1310"/>
      <c r="H202" s="1310"/>
      <c r="I202" s="1310"/>
    </row>
    <row r="203" spans="1:9" ht="21.95" customHeight="1">
      <c r="A203" s="148"/>
      <c r="B203" s="236"/>
      <c r="C203" s="232"/>
      <c r="D203" s="232"/>
      <c r="E203" s="232"/>
      <c r="F203" s="236"/>
      <c r="G203" s="232"/>
      <c r="H203" s="232"/>
      <c r="I203" s="232"/>
    </row>
    <row r="204" spans="1:9" ht="21.95" customHeight="1">
      <c r="A204" s="148"/>
      <c r="B204" s="1185" t="s">
        <v>457</v>
      </c>
      <c r="C204" s="1185"/>
      <c r="D204" s="1185"/>
      <c r="E204" s="1185"/>
      <c r="F204" s="1185" t="s">
        <v>457</v>
      </c>
      <c r="G204" s="1185"/>
      <c r="H204" s="1185"/>
      <c r="I204" s="1185"/>
    </row>
    <row r="205" spans="1:9" ht="21.95" customHeight="1">
      <c r="A205" s="148"/>
      <c r="B205" s="229" t="s">
        <v>456</v>
      </c>
      <c r="C205" s="229"/>
      <c r="D205" s="229"/>
      <c r="E205" s="229"/>
      <c r="F205" s="229" t="s">
        <v>456</v>
      </c>
      <c r="G205" s="236"/>
      <c r="H205" s="236"/>
      <c r="I205" s="236"/>
    </row>
    <row r="206" spans="1:9" ht="21.95" customHeight="1">
      <c r="A206" s="148"/>
      <c r="B206" s="229" t="s">
        <v>5</v>
      </c>
      <c r="C206" s="229"/>
      <c r="D206" s="229"/>
      <c r="E206" s="229"/>
      <c r="F206" s="229" t="s">
        <v>5</v>
      </c>
      <c r="G206" s="148"/>
      <c r="H206" s="148"/>
      <c r="I206" s="148"/>
    </row>
    <row r="207" spans="1:9" ht="21.95" customHeight="1">
      <c r="A207" s="148"/>
      <c r="B207" s="148"/>
      <c r="C207" s="148"/>
      <c r="D207" s="148"/>
      <c r="E207" s="148"/>
      <c r="F207" s="148"/>
      <c r="G207" s="148"/>
      <c r="H207" s="148"/>
      <c r="I207" s="148"/>
    </row>
    <row r="208" spans="1:9" ht="21.95" customHeight="1">
      <c r="A208" s="148"/>
      <c r="B208" s="1185" t="s">
        <v>596</v>
      </c>
      <c r="C208" s="1185"/>
      <c r="D208" s="1185"/>
      <c r="E208" s="1185"/>
      <c r="F208" s="1185" t="s">
        <v>596</v>
      </c>
      <c r="G208" s="1185"/>
      <c r="H208" s="1185"/>
      <c r="I208" s="1185"/>
    </row>
    <row r="209" spans="1:9" ht="21.95" customHeight="1">
      <c r="A209" s="148"/>
      <c r="B209" s="229" t="s">
        <v>456</v>
      </c>
      <c r="C209" s="229"/>
      <c r="D209" s="229"/>
      <c r="E209" s="229"/>
      <c r="F209" s="229" t="s">
        <v>456</v>
      </c>
      <c r="G209" s="236"/>
      <c r="H209" s="236"/>
      <c r="I209" s="236"/>
    </row>
    <row r="210" spans="1:9" ht="21.95" customHeight="1">
      <c r="A210" s="148"/>
      <c r="B210" s="229" t="s">
        <v>5</v>
      </c>
      <c r="C210" s="229"/>
      <c r="D210" s="229"/>
      <c r="E210" s="229"/>
      <c r="F210" s="229" t="s">
        <v>5</v>
      </c>
      <c r="G210" s="148"/>
      <c r="H210" s="148"/>
      <c r="I210" s="148"/>
    </row>
    <row r="211" spans="1:9" ht="21.95" customHeight="1">
      <c r="A211" s="148"/>
      <c r="B211" s="229"/>
      <c r="C211" s="229"/>
      <c r="D211" s="229"/>
      <c r="E211" s="229"/>
      <c r="F211" s="229"/>
      <c r="G211" s="148"/>
      <c r="H211" s="148"/>
      <c r="I211" s="148"/>
    </row>
    <row r="212" spans="1:9" ht="21.95" customHeight="1">
      <c r="A212" s="148"/>
      <c r="B212" s="229"/>
      <c r="C212" s="229"/>
      <c r="D212" s="229"/>
      <c r="E212" s="229"/>
      <c r="F212" s="229"/>
      <c r="G212" s="148"/>
      <c r="H212" s="148"/>
      <c r="I212" s="148"/>
    </row>
    <row r="213" spans="1:9" ht="12.75" customHeight="1">
      <c r="A213" s="148"/>
      <c r="B213" s="229"/>
      <c r="C213" s="229"/>
      <c r="D213" s="229"/>
      <c r="E213" s="229"/>
      <c r="F213" s="229"/>
      <c r="G213" s="148"/>
      <c r="H213" s="148"/>
      <c r="I213" s="148"/>
    </row>
    <row r="214" spans="1:9" ht="21.95" customHeight="1">
      <c r="A214" s="148"/>
      <c r="B214" s="229"/>
      <c r="C214" s="229"/>
      <c r="D214" s="229"/>
      <c r="E214" s="229"/>
      <c r="F214" s="229"/>
      <c r="G214" s="148"/>
      <c r="H214" s="148"/>
      <c r="I214" s="148"/>
    </row>
    <row r="215" spans="1:9" ht="21.95" customHeight="1">
      <c r="A215" s="148"/>
      <c r="B215" s="229"/>
      <c r="C215" s="229"/>
      <c r="D215" s="229"/>
      <c r="E215" s="229"/>
      <c r="F215" s="229"/>
      <c r="G215" s="148"/>
      <c r="H215" s="148"/>
      <c r="I215" s="148"/>
    </row>
    <row r="216" spans="1:9" ht="21.95" customHeight="1">
      <c r="A216" s="148"/>
      <c r="B216" s="229"/>
      <c r="C216" s="229"/>
      <c r="D216" s="229"/>
      <c r="E216" s="229"/>
      <c r="F216" s="229"/>
      <c r="G216" s="148"/>
      <c r="H216" s="148"/>
      <c r="I216" s="148"/>
    </row>
    <row r="217" spans="1:9" ht="21.95" customHeight="1">
      <c r="A217" s="148"/>
      <c r="B217" s="229"/>
      <c r="C217" s="229"/>
      <c r="D217" s="229"/>
      <c r="E217" s="229"/>
      <c r="F217" s="229"/>
      <c r="G217" s="148"/>
      <c r="H217" s="148"/>
      <c r="I217" s="148"/>
    </row>
    <row r="218" spans="1:9" ht="21.95" customHeight="1">
      <c r="A218" s="148"/>
      <c r="B218" s="229"/>
      <c r="C218" s="229"/>
      <c r="D218" s="229"/>
      <c r="E218" s="229"/>
      <c r="F218" s="229"/>
      <c r="G218" s="148"/>
      <c r="H218" s="148"/>
      <c r="I218" s="148"/>
    </row>
    <row r="219" spans="1:9" ht="21.95" customHeight="1">
      <c r="A219" s="148"/>
      <c r="B219" s="229"/>
      <c r="C219" s="229"/>
      <c r="D219" s="229"/>
      <c r="E219" s="229"/>
      <c r="F219" s="229"/>
      <c r="G219" s="148"/>
      <c r="H219" s="148"/>
      <c r="I219" s="148"/>
    </row>
    <row r="220" spans="1:9" ht="21.95" customHeight="1">
      <c r="A220" s="148"/>
      <c r="B220" s="229"/>
      <c r="C220" s="229"/>
      <c r="D220" s="229"/>
      <c r="E220" s="229"/>
      <c r="F220" s="229"/>
      <c r="G220" s="148"/>
      <c r="H220" s="148"/>
      <c r="I220" s="148"/>
    </row>
    <row r="221" spans="1:9" ht="21.95" customHeight="1">
      <c r="A221" s="148"/>
      <c r="B221" s="229"/>
      <c r="C221" s="229"/>
      <c r="D221" s="229"/>
      <c r="E221" s="229"/>
      <c r="F221" s="229"/>
      <c r="G221" s="148"/>
      <c r="H221" s="148"/>
      <c r="I221" s="148"/>
    </row>
    <row r="222" spans="1:9" ht="21.95" customHeight="1">
      <c r="A222" s="148"/>
      <c r="B222" s="229"/>
      <c r="C222" s="229"/>
      <c r="D222" s="229"/>
      <c r="E222" s="229"/>
      <c r="F222" s="229"/>
      <c r="G222" s="148"/>
      <c r="H222" s="148"/>
      <c r="I222" s="148"/>
    </row>
    <row r="223" spans="1:9" ht="15.75" customHeight="1">
      <c r="A223" s="148"/>
      <c r="B223" s="229"/>
      <c r="C223" s="229"/>
      <c r="D223" s="229"/>
      <c r="E223" s="229"/>
      <c r="F223" s="229"/>
      <c r="G223" s="148"/>
      <c r="H223" s="148"/>
      <c r="I223" s="148"/>
    </row>
    <row r="224" spans="1:9" ht="15.75">
      <c r="A224" s="240"/>
      <c r="B224" s="240"/>
      <c r="C224" s="240"/>
      <c r="D224" s="240"/>
      <c r="E224" s="240"/>
      <c r="F224" s="240"/>
      <c r="G224" s="240"/>
      <c r="H224" s="240"/>
      <c r="I224" s="240"/>
    </row>
    <row r="225" spans="1:9" ht="15.75">
      <c r="A225" s="229" t="s">
        <v>400</v>
      </c>
      <c r="B225" s="229"/>
      <c r="C225" s="229"/>
      <c r="D225" s="229"/>
      <c r="E225" s="229"/>
      <c r="F225" s="229"/>
      <c r="G225" s="229"/>
      <c r="H225" s="229"/>
      <c r="I225" s="230" t="s">
        <v>458</v>
      </c>
    </row>
    <row r="226" spans="1:9" ht="15.75">
      <c r="A226" s="148"/>
      <c r="B226" s="148"/>
      <c r="C226" s="148"/>
      <c r="D226" s="148"/>
      <c r="E226" s="148"/>
      <c r="F226" s="148"/>
      <c r="G226" s="148"/>
      <c r="H226" s="148"/>
      <c r="I226" s="148"/>
    </row>
    <row r="227" spans="1:9" ht="15.75">
      <c r="A227" s="148"/>
      <c r="B227" s="148"/>
      <c r="C227" s="148"/>
      <c r="D227" s="148"/>
      <c r="E227" s="148"/>
      <c r="F227" s="148"/>
      <c r="G227" s="148"/>
      <c r="H227" s="148"/>
      <c r="I227" s="148"/>
    </row>
    <row r="228" spans="1:9" ht="15.75">
      <c r="A228" s="148"/>
      <c r="B228" s="148"/>
      <c r="C228" s="148"/>
      <c r="D228" s="148"/>
      <c r="E228" s="148"/>
      <c r="F228" s="148"/>
      <c r="G228" s="148"/>
      <c r="H228" s="148"/>
      <c r="I228" s="148"/>
    </row>
    <row r="229" spans="1:9" ht="15.75">
      <c r="A229" s="148"/>
      <c r="B229" s="148"/>
      <c r="C229" s="148"/>
      <c r="D229" s="148"/>
      <c r="E229" s="148"/>
      <c r="F229" s="148"/>
      <c r="G229" s="148"/>
      <c r="H229" s="148"/>
      <c r="I229" s="148"/>
    </row>
    <row r="230" spans="1:9" ht="15.75">
      <c r="A230" s="148"/>
      <c r="B230" s="148"/>
      <c r="C230" s="148"/>
      <c r="D230" s="148"/>
      <c r="E230" s="148"/>
      <c r="F230" s="148"/>
      <c r="G230" s="148"/>
      <c r="H230" s="148"/>
      <c r="I230" s="148"/>
    </row>
    <row r="231" spans="1:9" ht="15.75">
      <c r="A231" s="148"/>
      <c r="B231" s="148"/>
      <c r="C231" s="148"/>
      <c r="D231" s="148"/>
      <c r="E231" s="148"/>
      <c r="F231" s="148"/>
      <c r="G231" s="148"/>
      <c r="H231" s="148"/>
      <c r="I231" s="148"/>
    </row>
    <row r="232" spans="1:9" ht="15.75">
      <c r="A232" s="148"/>
      <c r="B232" s="148"/>
      <c r="C232" s="148"/>
      <c r="D232" s="148"/>
      <c r="E232" s="148"/>
      <c r="F232" s="148"/>
      <c r="G232" s="148"/>
      <c r="H232" s="148"/>
      <c r="I232" s="148"/>
    </row>
    <row r="233" spans="1:9" ht="15.75">
      <c r="A233" s="148"/>
      <c r="B233" s="148"/>
      <c r="C233" s="148"/>
      <c r="D233" s="148"/>
      <c r="E233" s="148"/>
      <c r="F233" s="148"/>
      <c r="G233" s="148"/>
      <c r="H233" s="148"/>
      <c r="I233" s="148"/>
    </row>
    <row r="234" spans="1:9" ht="15.75">
      <c r="A234" s="148"/>
      <c r="B234" s="148"/>
      <c r="C234" s="148"/>
      <c r="D234" s="148"/>
      <c r="E234" s="148"/>
      <c r="F234" s="148"/>
      <c r="G234" s="148"/>
      <c r="H234" s="148"/>
      <c r="I234" s="148"/>
    </row>
    <row r="235" spans="1:9" ht="15.75">
      <c r="A235" s="148"/>
      <c r="B235" s="148"/>
      <c r="C235" s="148"/>
      <c r="D235" s="148"/>
      <c r="E235" s="148"/>
      <c r="F235" s="148"/>
      <c r="G235" s="148"/>
      <c r="H235" s="148"/>
      <c r="I235" s="148"/>
    </row>
    <row r="236" spans="1:9" ht="15.75">
      <c r="A236" s="148"/>
      <c r="B236" s="148"/>
      <c r="C236" s="148"/>
      <c r="D236" s="148"/>
      <c r="E236" s="148"/>
      <c r="F236" s="148"/>
      <c r="G236" s="148"/>
      <c r="H236" s="148"/>
      <c r="I236" s="148"/>
    </row>
    <row r="237" spans="1:9" ht="15.75">
      <c r="A237" s="148"/>
      <c r="B237" s="148"/>
      <c r="C237" s="148"/>
      <c r="D237" s="148"/>
      <c r="E237" s="148"/>
      <c r="F237" s="148"/>
      <c r="G237" s="148"/>
      <c r="H237" s="148"/>
      <c r="I237" s="148"/>
    </row>
    <row r="238" spans="1:9" ht="15.75">
      <c r="A238" s="148"/>
      <c r="B238" s="148"/>
      <c r="C238" s="148"/>
      <c r="D238" s="148"/>
      <c r="E238" s="148"/>
      <c r="F238" s="148"/>
      <c r="G238" s="148"/>
      <c r="H238" s="148"/>
      <c r="I238" s="148"/>
    </row>
  </sheetData>
  <sheetProtection password="EDA3" sheet="1" objects="1" scenarios="1" formatColumns="0" formatRows="0" selectLockedCells="1" selectUnlockedCells="1"/>
  <customSheetViews>
    <customSheetView guid="{5476C51C-4037-4B28-A818-10D7CDF0C66A}"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1"/>
      <headerFooter alignWithMargins="0">
        <oddFooter>&amp;C&amp;A</oddFooter>
      </headerFooter>
    </customSheetView>
    <customSheetView guid="{45814E31-7EF7-46D4-AAA9-9580F481731A}"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
      <headerFooter alignWithMargins="0">
        <oddFooter>&amp;C&amp;A</oddFooter>
      </headerFooter>
    </customSheetView>
    <customSheetView guid="{ABDD40A7-66B9-43CC-B63B-09D98A5A40BE}" scale="115" showPageBreaks="1" fitToPage="1" printArea="1" view="pageBreakPreview" topLeftCell="A46">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3"/>
      <headerFooter alignWithMargins="0">
        <oddFooter>&amp;C&amp;A</oddFooter>
      </headerFooter>
    </customSheetView>
    <customSheetView guid="{A8583C01-5E6A-4469-ADCA-440E12AA8084}" scale="115" showPageBreaks="1" fitToPage="1" printArea="1" view="pageBreakPreview" topLeftCell="A1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8" fitToHeight="0" orientation="portrait" r:id="rId4"/>
      <headerFooter alignWithMargins="0">
        <oddFooter>&amp;C&amp;A</oddFooter>
      </headerFooter>
    </customSheetView>
    <customSheetView guid="{05855B4F-D61E-4C97-B759-B2F96767F6F8}" scale="115" showPageBreaks="1" fitToPage="1" printArea="1" view="pageBreakPreview">
      <selection activeCell="A45" sqref="A45:I45"/>
      <rowBreaks count="7" manualBreakCount="7">
        <brk id="49" max="8" man="1"/>
        <brk id="74" max="8" man="1"/>
        <brk id="91" max="8" man="1"/>
        <brk id="114" max="8" man="1"/>
        <brk id="137" max="8" man="1"/>
        <brk id="155" max="8" man="1"/>
        <brk id="182" max="8" man="1"/>
      </rowBreaks>
      <pageMargins left="0.75" right="0.75" top="0.68" bottom="0.19" header="0.5" footer="0.15"/>
      <printOptions horizontalCentered="1"/>
      <pageSetup paperSize="9" scale="88" fitToHeight="0" orientation="portrait" r:id="rId5"/>
      <headerFooter alignWithMargins="0">
        <oddFooter>&amp;C&amp;A</oddFooter>
      </headerFooter>
    </customSheetView>
    <customSheetView guid="{82E8A0F5-0020-4355-95CF-28601763A783}" showPageBreaks="1" printArea="1" view="pageBreakPreview" topLeftCell="A208">
      <selection activeCell="G17" sqref="G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6"/>
      <headerFooter alignWithMargins="0">
        <oddFooter>&amp;C&amp;A</oddFooter>
      </headerFooter>
    </customSheetView>
    <customSheetView guid="{340562B9-6CEE-4962-8D7D-CA1C6778F52C}"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7"/>
      <headerFooter alignWithMargins="0">
        <oddFooter>&amp;C&amp;A</oddFooter>
      </headerFooter>
    </customSheetView>
    <customSheetView guid="{38BECF6E-1A53-4F98-87B9-44F2C5F77E08}"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8"/>
      <headerFooter alignWithMargins="0">
        <oddFooter>&amp;C&amp;A</oddFooter>
      </headerFooter>
    </customSheetView>
    <customSheetView guid="{8E3ED18F-7B8F-4A1C-969D-A70DC3B696C3}"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9"/>
      <headerFooter alignWithMargins="0">
        <oddFooter>&amp;C&amp;A</oddFooter>
      </headerFooter>
    </customSheetView>
    <customSheetView guid="{477F7E43-D393-45BA-B99B-D838E4629B5D}" showPageBreaks="1" printArea="1" view="pageBreakPreview" topLeftCell="A25">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10"/>
      <headerFooter alignWithMargins="0">
        <oddFooter>&amp;C&amp;A</oddFooter>
      </headerFooter>
    </customSheetView>
    <customSheetView guid="{240327DD-375F-45D4-BA52-89AFD79FE6A1}" showPageBreaks="1" printArea="1" view="pageBreakPreview" topLeftCell="A55">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1"/>
      <headerFooter alignWithMargins="0">
        <oddFooter>&amp;C&amp;A</oddFooter>
      </headerFooter>
    </customSheetView>
    <customSheetView guid="{DC28ED1E-3E35-4094-9C2B-5C0A1C1D459C}">
      <selection activeCell="K146" sqref="K146"/>
      <rowBreaks count="2" manualBreakCount="2">
        <brk id="92" max="8" man="1"/>
        <brk id="138" max="8" man="1"/>
      </rowBreaks>
      <pageMargins left="0.75" right="0.75" top="0.68" bottom="0.19" header="0.5" footer="0.15"/>
      <printOptions horizontalCentered="1"/>
      <pageSetup paperSize="9" orientation="portrait" r:id="rId12"/>
      <headerFooter alignWithMargins="0">
        <oddFooter>&amp;C&amp;A</oddFooter>
      </headerFooter>
    </customSheetView>
    <customSheetView guid="{7A9EA6D6-4DDF-43D9-92E6-C6AFAD14E266}" topLeftCell="A67">
      <selection activeCell="K146" sqref="K146"/>
      <rowBreaks count="2" manualBreakCount="2">
        <brk id="92" max="8" man="1"/>
        <brk id="138" max="8" man="1"/>
      </rowBreaks>
      <pageMargins left="0.75" right="0.75" top="0.68" bottom="0.19" header="0.5" footer="0.15"/>
      <printOptions horizontalCentered="1"/>
      <pageSetup paperSize="9" orientation="portrait" r:id="rId13"/>
      <headerFooter alignWithMargins="0">
        <oddFooter>&amp;C&amp;A</oddFooter>
      </headerFooter>
    </customSheetView>
    <customSheetView guid="{494F6778-23FE-4AAC-B37D-6C7543FC13B9}" topLeftCell="A37">
      <selection activeCell="L214" sqref="L214"/>
      <rowBreaks count="2" manualBreakCount="2">
        <brk id="92" max="8" man="1"/>
        <brk id="138" max="8" man="1"/>
      </rowBreaks>
      <pageMargins left="0.75" right="0.75" top="0.68" bottom="0.19" header="0.5" footer="0.15"/>
      <printOptions horizontalCentered="1"/>
      <pageSetup paperSize="9" orientation="portrait" r:id="rId14"/>
      <headerFooter alignWithMargins="0">
        <oddFooter>&amp;C&amp;A</oddFooter>
      </headerFooter>
    </customSheetView>
    <customSheetView guid="{F9FE2C60-2849-4C32-B532-2B1A89FFA9CD}" topLeftCell="A7">
      <selection activeCell="A50" sqref="A50:I50"/>
      <rowBreaks count="2" manualBreakCount="2">
        <brk id="92" max="8" man="1"/>
        <brk id="138" max="8" man="1"/>
      </rowBreaks>
      <pageMargins left="0.75" right="0.75" top="0.68" bottom="0.19" header="0.5" footer="0.15"/>
      <printOptions horizontalCentered="1"/>
      <pageSetup paperSize="9" orientation="portrait" r:id="rId15"/>
      <headerFooter alignWithMargins="0">
        <oddFooter>&amp;C&amp;A</oddFooter>
      </headerFooter>
    </customSheetView>
    <customSheetView guid="{FE4EC9C4-31B9-4D40-8323-5B16C3BC840F}" showPageBreaks="1" printArea="1" view="pageBreakPreview" topLeftCell="A202">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6"/>
      <headerFooter alignWithMargins="0">
        <oddFooter>&amp;C&amp;A</oddFooter>
      </headerFooter>
    </customSheetView>
    <customSheetView guid="{C5EDD9E3-0801-4479-8600-A80B0FCFDF0B}" showPageBreaks="1" printArea="1" view="pageBreakPreview" topLeftCell="A25">
      <selection activeCell="B17" sqref="B17"/>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7"/>
      <headerFooter alignWithMargins="0">
        <oddFooter>&amp;C&amp;A</oddFooter>
      </headerFooter>
    </customSheetView>
    <customSheetView guid="{15A19D23-A9FD-4FC1-B7B0-F2D16BDFC729}"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18"/>
      <headerFooter alignWithMargins="0">
        <oddFooter>&amp;C&amp;A</oddFooter>
      </headerFooter>
    </customSheetView>
    <customSheetView guid="{97C0FC0E-800C-45C9-895E-E91A3F1ADBA4}"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19"/>
      <headerFooter alignWithMargins="0">
        <oddFooter>&amp;C&amp;A</oddFooter>
      </headerFooter>
    </customSheetView>
    <customSheetView guid="{CB7992C9-ABA5-4C7D-8C49-1E1D8E8875C7}"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20"/>
      <headerFooter alignWithMargins="0">
        <oddFooter>&amp;C&amp;A</oddFooter>
      </headerFooter>
    </customSheetView>
    <customSheetView guid="{E51D3662-FFCE-4FD6-A590-7DDC9E38C41F}" showPageBreaks="1" printArea="1" view="pageBreakPreview" topLeftCell="A58">
      <selection activeCell="G17" sqref="G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21"/>
      <headerFooter alignWithMargins="0">
        <oddFooter>&amp;C&amp;A</oddFooter>
      </headerFooter>
    </customSheetView>
    <customSheetView guid="{2CF6F19D-227C-4840-A9E1-6C944B0145DB}" scale="115" showPageBreaks="1" fitToPage="1" printArea="1" view="pageBreakPreview" topLeftCell="A33">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8" fitToHeight="0" orientation="portrait" r:id="rId22"/>
      <headerFooter alignWithMargins="0">
        <oddFooter>&amp;C&amp;A</oddFooter>
      </headerFooter>
    </customSheetView>
    <customSheetView guid="{91F0A354-BED8-4256-9A56-8B391088A09C}"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3"/>
      <headerFooter alignWithMargins="0">
        <oddFooter>&amp;C&amp;A</oddFooter>
      </headerFooter>
    </customSheetView>
    <customSheetView guid="{3836A67F-51F8-4B52-B51D-937DC398CD1F}"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4"/>
      <headerFooter alignWithMargins="0">
        <oddFooter>&amp;C&amp;A</oddFooter>
      </headerFooter>
    </customSheetView>
    <customSheetView guid="{7060B914-93C4-4D75-AFF4-2E6EDEC8C9B0}"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5"/>
      <headerFooter alignWithMargins="0">
        <oddFooter>&amp;C&amp;A</oddFooter>
      </headerFooter>
    </customSheetView>
  </customSheetViews>
  <mergeCells count="121">
    <mergeCell ref="B66:I66"/>
    <mergeCell ref="A68:I68"/>
    <mergeCell ref="B70:I70"/>
    <mergeCell ref="A72:D72"/>
    <mergeCell ref="E72:I72"/>
    <mergeCell ref="A73:D73"/>
    <mergeCell ref="C64:I64"/>
    <mergeCell ref="A50:I50"/>
    <mergeCell ref="A52:I52"/>
    <mergeCell ref="A54:I54"/>
    <mergeCell ref="C60:I60"/>
    <mergeCell ref="C62:I62"/>
    <mergeCell ref="E73:I73"/>
    <mergeCell ref="A47:D47"/>
    <mergeCell ref="E47:I47"/>
    <mergeCell ref="A48:D48"/>
    <mergeCell ref="E48:I48"/>
    <mergeCell ref="A56:I56"/>
    <mergeCell ref="B58:I58"/>
    <mergeCell ref="A31:I31"/>
    <mergeCell ref="A32:I32"/>
    <mergeCell ref="A33:I33"/>
    <mergeCell ref="A34:I34"/>
    <mergeCell ref="A35:I35"/>
    <mergeCell ref="A40:I40"/>
    <mergeCell ref="A1:I1"/>
    <mergeCell ref="B2:I2"/>
    <mergeCell ref="B3:I3"/>
    <mergeCell ref="B4:I4"/>
    <mergeCell ref="B5:I5"/>
    <mergeCell ref="B6:I6"/>
    <mergeCell ref="A44:I44"/>
    <mergeCell ref="A45:I45"/>
    <mergeCell ref="A41:I41"/>
    <mergeCell ref="A42:I42"/>
    <mergeCell ref="A43:I43"/>
    <mergeCell ref="A36:I36"/>
    <mergeCell ref="A37:I37"/>
    <mergeCell ref="A38:I38"/>
    <mergeCell ref="A39:I39"/>
    <mergeCell ref="C75:I75"/>
    <mergeCell ref="C77:I77"/>
    <mergeCell ref="C82:I82"/>
    <mergeCell ref="C84:I84"/>
    <mergeCell ref="C86:I86"/>
    <mergeCell ref="B119:I119"/>
    <mergeCell ref="A121:I121"/>
    <mergeCell ref="B123:I123"/>
    <mergeCell ref="B125:I125"/>
    <mergeCell ref="C79:I79"/>
    <mergeCell ref="B98:I98"/>
    <mergeCell ref="B100:I100"/>
    <mergeCell ref="B102:I102"/>
    <mergeCell ref="A104:I104"/>
    <mergeCell ref="B106:I106"/>
    <mergeCell ref="B108:I108"/>
    <mergeCell ref="B90:I90"/>
    <mergeCell ref="A92:D92"/>
    <mergeCell ref="E92:I92"/>
    <mergeCell ref="A93:D93"/>
    <mergeCell ref="E93:I93"/>
    <mergeCell ref="A96:I96"/>
    <mergeCell ref="C88:I88"/>
    <mergeCell ref="A127:I127"/>
    <mergeCell ref="A129:I129"/>
    <mergeCell ref="A110:I110"/>
    <mergeCell ref="B112:I112"/>
    <mergeCell ref="A115:D115"/>
    <mergeCell ref="E115:I115"/>
    <mergeCell ref="A116:D116"/>
    <mergeCell ref="E116:I116"/>
    <mergeCell ref="B143:I143"/>
    <mergeCell ref="B144:I144"/>
    <mergeCell ref="B145:I145"/>
    <mergeCell ref="B146:I146"/>
    <mergeCell ref="B147:I147"/>
    <mergeCell ref="B149:I149"/>
    <mergeCell ref="B148:I148"/>
    <mergeCell ref="A131:I131"/>
    <mergeCell ref="B133:I133"/>
    <mergeCell ref="B135:I135"/>
    <mergeCell ref="A138:D138"/>
    <mergeCell ref="E138:I138"/>
    <mergeCell ref="A139:D139"/>
    <mergeCell ref="E139:I139"/>
    <mergeCell ref="B160:I160"/>
    <mergeCell ref="B165:I165"/>
    <mergeCell ref="A167:I167"/>
    <mergeCell ref="A169:I169"/>
    <mergeCell ref="A171:I171"/>
    <mergeCell ref="B173:I173"/>
    <mergeCell ref="B150:I150"/>
    <mergeCell ref="B151:I151"/>
    <mergeCell ref="B153:I153"/>
    <mergeCell ref="A156:D156"/>
    <mergeCell ref="E156:I156"/>
    <mergeCell ref="A157:D157"/>
    <mergeCell ref="E157:I157"/>
    <mergeCell ref="B152:I152"/>
    <mergeCell ref="B162:I162"/>
    <mergeCell ref="B175:I175"/>
    <mergeCell ref="F198:I198"/>
    <mergeCell ref="B177:I177"/>
    <mergeCell ref="B179:I179"/>
    <mergeCell ref="B183:I183"/>
    <mergeCell ref="B185:I185"/>
    <mergeCell ref="A188:D188"/>
    <mergeCell ref="E188:I188"/>
    <mergeCell ref="A189:D189"/>
    <mergeCell ref="E189:I189"/>
    <mergeCell ref="B181:I181"/>
    <mergeCell ref="B204:E204"/>
    <mergeCell ref="F204:I204"/>
    <mergeCell ref="B208:E208"/>
    <mergeCell ref="F208:I208"/>
    <mergeCell ref="B192:I192"/>
    <mergeCell ref="B196:E196"/>
    <mergeCell ref="F196:I196"/>
    <mergeCell ref="B198:E198"/>
    <mergeCell ref="F201:I201"/>
    <mergeCell ref="F202:I202"/>
  </mergeCells>
  <printOptions horizontalCentered="1"/>
  <pageMargins left="0.75" right="0.75" top="0.68" bottom="0.19" header="0.5" footer="0.15"/>
  <pageSetup paperSize="9" scale="89" fitToHeight="0" orientation="portrait" r:id="rId26"/>
  <headerFooter alignWithMargins="0">
    <oddFooter>&amp;C&amp;A</oddFooter>
  </headerFooter>
  <rowBreaks count="7" manualBreakCount="7">
    <brk id="49" max="8" man="1"/>
    <brk id="74" max="8" man="1"/>
    <brk id="94" max="8" man="1"/>
    <brk id="117" max="8" man="1"/>
    <brk id="140" max="8" man="1"/>
    <brk id="158" max="8" man="1"/>
    <brk id="190" max="8" man="1"/>
  </rowBreaks>
  <drawing r:id="rId27"/>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indexed="24"/>
    <pageSetUpPr fitToPage="1"/>
  </sheetPr>
  <dimension ref="A1:AE123"/>
  <sheetViews>
    <sheetView showGridLines="0" view="pageBreakPreview" topLeftCell="A6" zoomScale="110" zoomScaleNormal="100" zoomScaleSheetLayoutView="110" workbookViewId="0">
      <selection activeCell="E28" sqref="E28"/>
    </sheetView>
  </sheetViews>
  <sheetFormatPr defaultRowHeight="16.5"/>
  <cols>
    <col min="1" max="1" width="12.140625" style="29" customWidth="1"/>
    <col min="2" max="2" width="36.42578125" style="29" customWidth="1"/>
    <col min="3" max="3" width="11.42578125" style="29" customWidth="1"/>
    <col min="4" max="4" width="15.42578125" style="29" customWidth="1"/>
    <col min="5" max="5" width="39.28515625" style="29" customWidth="1"/>
    <col min="6" max="7" width="9.140625" style="191"/>
    <col min="8" max="8" width="0" style="191" hidden="1" customWidth="1"/>
    <col min="9" max="11" width="9.140625" style="191"/>
    <col min="12" max="12" width="0" style="191" hidden="1" customWidth="1"/>
    <col min="13" max="13" width="35.42578125" style="191" hidden="1" customWidth="1"/>
    <col min="14" max="14" width="0" style="191" hidden="1" customWidth="1"/>
    <col min="15" max="31" width="9.140625" style="191"/>
    <col min="32" max="16384" width="9.140625" style="25"/>
  </cols>
  <sheetData>
    <row r="1" spans="1:31" ht="24" customHeight="1">
      <c r="A1" s="951" t="str">
        <f>'Attach 3(JV)'!A1</f>
        <v>Specification No. :CC/NT/G-MISC/DOM/A06/26/00981</v>
      </c>
      <c r="B1" s="951"/>
      <c r="C1" s="951"/>
      <c r="D1" s="951"/>
      <c r="E1" s="312" t="str">
        <f>"Attachment-15 " &amp; 'Attach 3(JV)'!AT1</f>
        <v xml:space="preserve">Attachment-15 </v>
      </c>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row>
    <row r="2" spans="1:31" ht="12" customHeight="1"/>
    <row r="3" spans="1:31" ht="54.75" customHeight="1">
      <c r="A3" s="1266" t="str">
        <f>Basic!B1</f>
        <v>Procurement of Insulated Cross Arm for 400kV System under vendor development.</v>
      </c>
      <c r="B3" s="1267"/>
      <c r="C3" s="1267"/>
      <c r="D3" s="1267"/>
      <c r="E3" s="1267"/>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row>
    <row r="4" spans="1:31" ht="9" customHeight="1">
      <c r="A4" s="28"/>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row>
    <row r="5" spans="1:31" ht="32.25" customHeight="1">
      <c r="A5" s="1343" t="s">
        <v>489</v>
      </c>
      <c r="B5" s="1343"/>
      <c r="C5" s="1343"/>
      <c r="D5" s="1343"/>
      <c r="E5" s="1343"/>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row>
    <row r="6" spans="1:31" ht="6" customHeight="1">
      <c r="A6" s="32"/>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row>
    <row r="7" spans="1:31" ht="20.100000000000001" customHeight="1">
      <c r="A7" s="33"/>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row>
    <row r="8" spans="1:31" ht="36" customHeight="1">
      <c r="A8" s="878" t="str">
        <f>'Attach 3(JV)'!A7</f>
        <v>Bidder’s Name and Address :</v>
      </c>
      <c r="B8" s="878"/>
      <c r="C8" s="878"/>
      <c r="D8" s="878"/>
      <c r="E8" s="15" t="str">
        <f>'Attach 3(JV)'!E7</f>
        <v>To:</v>
      </c>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row>
    <row r="9" spans="1:31" ht="36" customHeight="1">
      <c r="A9" s="1188" t="str">
        <f>'Attach 3(JV)'!A8</f>
        <v/>
      </c>
      <c r="B9" s="1188"/>
      <c r="C9" s="454"/>
      <c r="D9" s="454"/>
      <c r="E9" s="12" t="str">
        <f>'Attach 3(JV)'!E8</f>
        <v>Contract Services</v>
      </c>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row>
    <row r="10" spans="1:31" ht="20.100000000000001" customHeight="1">
      <c r="A10" s="13" t="s">
        <v>336</v>
      </c>
      <c r="B10" s="1344">
        <f>'Attach 3(JV)'!B9:D9</f>
        <v>0</v>
      </c>
      <c r="C10" s="1344"/>
      <c r="D10" s="1344"/>
      <c r="E10" s="12" t="str">
        <f>'Attach 3(JV)'!E9</f>
        <v>Power Grid Corporation of India Ltd.,</v>
      </c>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row>
    <row r="11" spans="1:31" ht="20.100000000000001" customHeight="1">
      <c r="A11" s="13" t="s">
        <v>338</v>
      </c>
      <c r="B11" s="875">
        <f>'Attach 3(JV)'!B10:D10</f>
        <v>0</v>
      </c>
      <c r="C11" s="875"/>
      <c r="D11" s="875"/>
      <c r="E11" s="12" t="str">
        <f>'Attach 3(JV)'!E10</f>
        <v>"Saudamini", Plot No. 2, Sector 29</v>
      </c>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row>
    <row r="12" spans="1:31" ht="17.25" customHeight="1">
      <c r="B12" s="875" t="str">
        <f>'Attach 3(JV)'!B11:D11</f>
        <v/>
      </c>
      <c r="C12" s="875"/>
      <c r="D12" s="875"/>
      <c r="E12" s="12" t="str">
        <f>'Attach 3(JV)'!E11</f>
        <v>Gurgaon (Haryana) - 122001</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row>
    <row r="13" spans="1:31" ht="17.25" customHeight="1">
      <c r="A13" s="32"/>
      <c r="B13" s="875" t="str">
        <f>'Attach 3(JV)'!B12</f>
        <v/>
      </c>
      <c r="C13" s="875"/>
      <c r="D13" s="875"/>
      <c r="E13" s="12"/>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row>
    <row r="14" spans="1:31" ht="13.5" customHeight="1">
      <c r="A14" s="32"/>
      <c r="B14" s="875"/>
      <c r="C14" s="875"/>
      <c r="D14" s="875"/>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row>
    <row r="15" spans="1:31" ht="17.25" customHeight="1">
      <c r="A15" s="29" t="s">
        <v>331</v>
      </c>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row>
    <row r="16" spans="1:31" ht="8.25" hidden="1" customHeight="1">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row>
    <row r="17" spans="1:31" ht="56.25" customHeight="1">
      <c r="A17" s="192" t="s">
        <v>382</v>
      </c>
      <c r="B17" s="1035" t="s">
        <v>383</v>
      </c>
      <c r="C17" s="1035"/>
      <c r="D17" s="1035"/>
      <c r="E17" s="1035"/>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row>
    <row r="18" spans="1:31" ht="16.5" customHeight="1">
      <c r="A18" s="193"/>
      <c r="B18" s="1345" t="s">
        <v>1010</v>
      </c>
      <c r="C18" s="1345"/>
      <c r="D18" s="1345"/>
      <c r="E18" s="1345"/>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row>
    <row r="19" spans="1:31" ht="6.75" customHeight="1">
      <c r="A19" s="193"/>
      <c r="B19" s="194"/>
      <c r="C19" s="194"/>
      <c r="D19" s="194"/>
      <c r="E19" s="194"/>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row>
    <row r="20" spans="1:31" ht="18" hidden="1" customHeight="1">
      <c r="B20" s="270" t="s">
        <v>384</v>
      </c>
      <c r="C20" s="271"/>
      <c r="D20" s="272"/>
      <c r="E20" s="125"/>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row>
    <row r="21" spans="1:31" ht="18" hidden="1" customHeight="1">
      <c r="A21" s="273"/>
      <c r="B21" s="270" t="s">
        <v>385</v>
      </c>
      <c r="C21" s="271"/>
      <c r="D21" s="272"/>
      <c r="E21" s="125"/>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row>
    <row r="22" spans="1:31" ht="18" customHeight="1">
      <c r="A22" s="1338"/>
      <c r="B22" s="1339"/>
      <c r="C22" s="1339"/>
      <c r="D22" s="1339"/>
      <c r="E22" s="1339"/>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row>
    <row r="23" spans="1:31" ht="6.75" customHeight="1">
      <c r="A23" s="195"/>
      <c r="B23" s="195"/>
      <c r="C23" s="195"/>
      <c r="D23" s="195"/>
      <c r="E23" s="195"/>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row>
    <row r="24" spans="1:31" ht="39.75" customHeight="1">
      <c r="B24" s="1340"/>
      <c r="C24" s="1340"/>
      <c r="D24" s="1340"/>
      <c r="E24" s="134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row>
    <row r="25" spans="1:31" ht="35.25" customHeight="1">
      <c r="A25" s="192" t="s">
        <v>386</v>
      </c>
      <c r="B25" s="1035" t="s">
        <v>126</v>
      </c>
      <c r="C25" s="1035"/>
      <c r="D25" s="1035"/>
      <c r="E25" s="1035"/>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row>
    <row r="26" spans="1:31" ht="36" customHeight="1">
      <c r="A26" s="170" t="s">
        <v>150</v>
      </c>
      <c r="B26" s="947" t="s">
        <v>127</v>
      </c>
      <c r="C26" s="947"/>
      <c r="D26" s="947"/>
      <c r="E26" s="154">
        <f>B10</f>
        <v>0</v>
      </c>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row>
    <row r="27" spans="1:31" ht="18.95" customHeight="1">
      <c r="A27" s="171" t="s">
        <v>151</v>
      </c>
      <c r="B27" s="1337" t="s">
        <v>128</v>
      </c>
      <c r="C27" s="1337"/>
      <c r="D27" s="1337"/>
      <c r="E27" s="119"/>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row>
    <row r="28" spans="1:31" ht="18.95" customHeight="1">
      <c r="A28" s="172"/>
      <c r="B28" s="1337" t="s">
        <v>129</v>
      </c>
      <c r="C28" s="1337"/>
      <c r="D28" s="1337"/>
      <c r="E28" s="166"/>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row>
    <row r="29" spans="1:31" ht="18.95" customHeight="1">
      <c r="A29" s="172"/>
      <c r="B29" s="1337"/>
      <c r="C29" s="1337"/>
      <c r="D29" s="1337"/>
      <c r="E29" s="166"/>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row>
    <row r="30" spans="1:31" ht="18.95" customHeight="1">
      <c r="A30" s="172"/>
      <c r="B30" s="1337"/>
      <c r="C30" s="1337"/>
      <c r="D30" s="1337"/>
      <c r="E30" s="166"/>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row>
    <row r="31" spans="1:31" ht="18.95" customHeight="1">
      <c r="A31" s="172"/>
      <c r="B31" s="1337" t="s">
        <v>130</v>
      </c>
      <c r="C31" s="1337"/>
      <c r="D31" s="1337"/>
      <c r="E31" s="166"/>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row>
    <row r="32" spans="1:31" ht="18.95" customHeight="1">
      <c r="A32" s="172"/>
      <c r="B32" s="1337"/>
      <c r="C32" s="1337"/>
      <c r="D32" s="1337"/>
      <c r="E32" s="249"/>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row>
    <row r="33" spans="1:31" ht="18.95" customHeight="1">
      <c r="A33" s="172"/>
      <c r="B33" s="1337"/>
      <c r="C33" s="1337"/>
      <c r="D33" s="1337"/>
      <c r="E33" s="249"/>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row>
    <row r="34" spans="1:31" ht="18.95" customHeight="1">
      <c r="A34" s="172"/>
      <c r="B34" s="1337" t="s">
        <v>131</v>
      </c>
      <c r="C34" s="1337"/>
      <c r="D34" s="1337"/>
      <c r="E34" s="249"/>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row>
    <row r="35" spans="1:31" ht="18.95" customHeight="1">
      <c r="A35" s="172"/>
      <c r="B35" s="1337"/>
      <c r="C35" s="1337"/>
      <c r="D35" s="1337"/>
      <c r="E35" s="166"/>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row>
    <row r="36" spans="1:31" ht="18.95" customHeight="1">
      <c r="A36" s="196"/>
      <c r="B36" s="1356"/>
      <c r="C36" s="1356"/>
      <c r="D36" s="1356"/>
      <c r="E36" s="167"/>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row>
    <row r="37" spans="1:31" ht="18.95" customHeight="1">
      <c r="A37" s="171" t="s">
        <v>637</v>
      </c>
      <c r="B37" s="1363" t="s">
        <v>132</v>
      </c>
      <c r="C37" s="1363"/>
      <c r="D37" s="1363"/>
      <c r="E37" s="1341"/>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row>
    <row r="38" spans="1:31" ht="60.75" customHeight="1">
      <c r="A38" s="196"/>
      <c r="B38" s="1346" t="s">
        <v>133</v>
      </c>
      <c r="C38" s="1347"/>
      <c r="D38" s="1348"/>
      <c r="E38" s="1342"/>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row>
    <row r="39" spans="1:31" ht="93" customHeight="1">
      <c r="A39" s="1206" t="s">
        <v>638</v>
      </c>
      <c r="B39" s="1332" t="s">
        <v>640</v>
      </c>
      <c r="C39" s="1333"/>
      <c r="D39" s="1334"/>
      <c r="E39" s="466"/>
      <c r="F39" s="190"/>
      <c r="G39" s="190"/>
      <c r="H39" s="190"/>
      <c r="I39" s="190"/>
      <c r="J39" s="190"/>
      <c r="K39" s="190"/>
      <c r="L39" s="190"/>
      <c r="M39" s="190" t="str">
        <f>IF('Names of Bidder'!D15="Yes","Yes","No")</f>
        <v>No</v>
      </c>
      <c r="N39" s="190"/>
      <c r="O39" s="190"/>
      <c r="P39" s="190"/>
      <c r="Q39" s="190"/>
      <c r="R39" s="190"/>
      <c r="S39" s="190"/>
      <c r="T39" s="190"/>
      <c r="U39" s="190"/>
      <c r="V39" s="190"/>
      <c r="W39" s="190"/>
      <c r="X39" s="190"/>
      <c r="Y39" s="190"/>
      <c r="Z39" s="190"/>
      <c r="AA39" s="190"/>
      <c r="AB39" s="190"/>
      <c r="AC39" s="190"/>
      <c r="AD39" s="190"/>
      <c r="AE39" s="190"/>
    </row>
    <row r="40" spans="1:31" ht="22.5" customHeight="1">
      <c r="A40" s="1207"/>
      <c r="B40" s="950"/>
      <c r="C40" s="951"/>
      <c r="D40" s="1335"/>
      <c r="E40" s="463"/>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row>
    <row r="41" spans="1:31" ht="60.75" customHeight="1">
      <c r="A41" s="319" t="s">
        <v>639</v>
      </c>
      <c r="B41" s="1062" t="s">
        <v>641</v>
      </c>
      <c r="C41" s="1063"/>
      <c r="D41" s="1064"/>
      <c r="E41" s="462"/>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row>
    <row r="42" spans="1:31" ht="114.75" customHeight="1">
      <c r="A42" s="464" t="s">
        <v>773</v>
      </c>
      <c r="B42" s="1332" t="s">
        <v>774</v>
      </c>
      <c r="C42" s="1333"/>
      <c r="D42" s="1334"/>
      <c r="E42" s="466"/>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row>
    <row r="43" spans="1:31" ht="21.75" customHeight="1">
      <c r="A43" s="49" t="s">
        <v>152</v>
      </c>
      <c r="B43" s="1357" t="s">
        <v>134</v>
      </c>
      <c r="C43" s="1358"/>
      <c r="D43" s="1359"/>
      <c r="E43" s="87"/>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row>
    <row r="44" spans="1:31" ht="24.75" customHeight="1">
      <c r="A44" s="49" t="s">
        <v>153</v>
      </c>
      <c r="B44" s="1362" t="s">
        <v>500</v>
      </c>
      <c r="C44" s="1362"/>
      <c r="D44" s="1362"/>
      <c r="E44" s="87"/>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row>
    <row r="45" spans="1:31" ht="44.25" customHeight="1">
      <c r="A45" s="316" t="s">
        <v>501</v>
      </c>
      <c r="B45" s="1362" t="s">
        <v>502</v>
      </c>
      <c r="C45" s="1362"/>
      <c r="D45" s="1362"/>
      <c r="E45" s="87"/>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row>
    <row r="46" spans="1:31" ht="36.75" customHeight="1">
      <c r="A46" s="316"/>
      <c r="B46" s="1362" t="s">
        <v>503</v>
      </c>
      <c r="C46" s="1362"/>
      <c r="D46" s="1362"/>
      <c r="E46" s="317" t="s">
        <v>504</v>
      </c>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row>
    <row r="47" spans="1:31" ht="17.100000000000001" customHeight="1">
      <c r="A47" s="316" t="s">
        <v>505</v>
      </c>
      <c r="B47" s="1227"/>
      <c r="C47" s="1336"/>
      <c r="D47" s="1228"/>
      <c r="E47" s="87"/>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row>
    <row r="48" spans="1:31" ht="17.100000000000001" customHeight="1">
      <c r="A48" s="316" t="s">
        <v>27</v>
      </c>
      <c r="B48" s="1227"/>
      <c r="C48" s="1336"/>
      <c r="D48" s="1228"/>
      <c r="E48" s="87"/>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row>
    <row r="49" spans="1:31" ht="17.100000000000001" customHeight="1">
      <c r="A49" s="316" t="s">
        <v>461</v>
      </c>
      <c r="B49" s="1227"/>
      <c r="C49" s="1336"/>
      <c r="D49" s="1228"/>
      <c r="E49" s="87"/>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row>
    <row r="50" spans="1:31" ht="66.75" customHeight="1">
      <c r="A50" s="316" t="s">
        <v>463</v>
      </c>
      <c r="B50" s="1362" t="s">
        <v>976</v>
      </c>
      <c r="C50" s="1362"/>
      <c r="D50" s="1362"/>
      <c r="E50" s="318"/>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row>
    <row r="51" spans="1:31" ht="17.100000000000001" customHeight="1">
      <c r="A51" s="316"/>
      <c r="B51" s="1362" t="s">
        <v>503</v>
      </c>
      <c r="C51" s="1362"/>
      <c r="D51" s="1362"/>
      <c r="E51" s="317" t="s">
        <v>504</v>
      </c>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row>
    <row r="52" spans="1:31" ht="17.100000000000001" customHeight="1">
      <c r="A52" s="316" t="s">
        <v>505</v>
      </c>
      <c r="B52" s="1227"/>
      <c r="C52" s="1336"/>
      <c r="D52" s="1228"/>
      <c r="E52" s="87"/>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row>
    <row r="53" spans="1:31" ht="17.100000000000001" customHeight="1">
      <c r="A53" s="316" t="s">
        <v>27</v>
      </c>
      <c r="B53" s="1227"/>
      <c r="C53" s="1336"/>
      <c r="D53" s="1228"/>
      <c r="E53" s="87"/>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row>
    <row r="54" spans="1:31" ht="17.100000000000001" customHeight="1">
      <c r="A54" s="316" t="s">
        <v>461</v>
      </c>
      <c r="B54" s="1227"/>
      <c r="C54" s="1336"/>
      <c r="D54" s="1228"/>
      <c r="E54" s="87"/>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row>
    <row r="55" spans="1:31" ht="17.100000000000001" customHeight="1">
      <c r="A55" s="319" t="s">
        <v>506</v>
      </c>
      <c r="B55" s="1227"/>
      <c r="C55" s="1336"/>
      <c r="D55" s="1228"/>
      <c r="E55" s="87"/>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row>
    <row r="56" spans="1:31" ht="17.100000000000001" customHeight="1">
      <c r="A56" s="316" t="s">
        <v>462</v>
      </c>
      <c r="B56" s="1227"/>
      <c r="C56" s="1336"/>
      <c r="D56" s="1228"/>
      <c r="E56" s="87"/>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row>
    <row r="57" spans="1:31" ht="17.100000000000001" customHeight="1">
      <c r="A57" s="319" t="s">
        <v>465</v>
      </c>
      <c r="B57" s="1227"/>
      <c r="C57" s="1336"/>
      <c r="D57" s="1228"/>
      <c r="E57" s="87"/>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row>
    <row r="58" spans="1:31" ht="17.100000000000001" customHeight="1">
      <c r="A58" s="49">
        <v>6</v>
      </c>
      <c r="B58" s="1352" t="s">
        <v>135</v>
      </c>
      <c r="C58" s="1352"/>
      <c r="D58" s="1352"/>
      <c r="E58" s="87"/>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row>
    <row r="59" spans="1:31" ht="17.100000000000001" customHeight="1">
      <c r="A59" s="49">
        <v>7</v>
      </c>
      <c r="B59" s="1337" t="s">
        <v>136</v>
      </c>
      <c r="C59" s="1337"/>
      <c r="D59" s="1337"/>
      <c r="E59" s="87"/>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row>
    <row r="60" spans="1:31" ht="17.100000000000001" customHeight="1">
      <c r="A60" s="118"/>
      <c r="B60" s="1337"/>
      <c r="C60" s="1337"/>
      <c r="D60" s="1337"/>
      <c r="E60" s="166"/>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row>
    <row r="61" spans="1:31" ht="17.100000000000001" customHeight="1">
      <c r="A61" s="113"/>
      <c r="B61" s="1356"/>
      <c r="C61" s="1356"/>
      <c r="D61" s="1356"/>
      <c r="E61" s="167"/>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row>
    <row r="62" spans="1:31" ht="17.100000000000001" customHeight="1">
      <c r="A62" s="118">
        <v>8</v>
      </c>
      <c r="B62" s="1361" t="s">
        <v>137</v>
      </c>
      <c r="C62" s="1361"/>
      <c r="D62" s="1361"/>
      <c r="E62" s="168"/>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row>
    <row r="63" spans="1:31" ht="17.100000000000001" customHeight="1">
      <c r="A63" s="118"/>
      <c r="B63" s="1337" t="s">
        <v>163</v>
      </c>
      <c r="C63" s="1337"/>
      <c r="D63" s="1337"/>
      <c r="E63" s="166"/>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row>
    <row r="64" spans="1:31" ht="17.100000000000001" customHeight="1">
      <c r="A64" s="49">
        <v>9</v>
      </c>
      <c r="B64" s="1353" t="s">
        <v>147</v>
      </c>
      <c r="C64" s="1354"/>
      <c r="D64" s="1355"/>
      <c r="E64" s="169"/>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row>
    <row r="65" spans="1:31" ht="17.100000000000001" customHeight="1">
      <c r="A65" s="118"/>
      <c r="B65" s="1337" t="s">
        <v>138</v>
      </c>
      <c r="C65" s="1337"/>
      <c r="D65" s="1337"/>
      <c r="E65" s="166"/>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row>
    <row r="66" spans="1:31" ht="17.100000000000001" customHeight="1">
      <c r="A66" s="118"/>
      <c r="B66" s="1337" t="s">
        <v>139</v>
      </c>
      <c r="C66" s="1337"/>
      <c r="D66" s="1337"/>
      <c r="E66" s="166"/>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row>
    <row r="67" spans="1:31" ht="17.100000000000001" customHeight="1">
      <c r="A67" s="113"/>
      <c r="B67" s="1356" t="s">
        <v>140</v>
      </c>
      <c r="C67" s="1356"/>
      <c r="D67" s="1356"/>
      <c r="E67" s="167"/>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row>
    <row r="68" spans="1:31" ht="17.100000000000001" customHeight="1">
      <c r="A68" s="49">
        <v>10</v>
      </c>
      <c r="B68" s="1360" t="s">
        <v>141</v>
      </c>
      <c r="C68" s="1360"/>
      <c r="D68" s="1360"/>
      <c r="E68" s="169"/>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row>
    <row r="69" spans="1:31" ht="17.100000000000001" customHeight="1">
      <c r="A69" s="118"/>
      <c r="B69" s="1337" t="s">
        <v>142</v>
      </c>
      <c r="C69" s="1337"/>
      <c r="D69" s="1337"/>
      <c r="E69" s="166"/>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row>
    <row r="70" spans="1:31" ht="17.100000000000001" customHeight="1">
      <c r="A70" s="118"/>
      <c r="B70" s="1337" t="s">
        <v>143</v>
      </c>
      <c r="C70" s="1337"/>
      <c r="D70" s="1337"/>
      <c r="E70" s="166"/>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row>
    <row r="71" spans="1:31" ht="17.100000000000001" customHeight="1">
      <c r="A71" s="118"/>
      <c r="B71" s="1337"/>
      <c r="C71" s="1337"/>
      <c r="D71" s="1337"/>
      <c r="E71" s="166"/>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row>
    <row r="72" spans="1:31" ht="17.100000000000001" customHeight="1">
      <c r="A72" s="118"/>
      <c r="B72" s="1337"/>
      <c r="C72" s="1337"/>
      <c r="D72" s="1337"/>
      <c r="E72" s="166"/>
      <c r="F72" s="190"/>
      <c r="G72" s="190"/>
      <c r="H72" s="197">
        <v>2</v>
      </c>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row>
    <row r="73" spans="1:31" ht="17.100000000000001" customHeight="1">
      <c r="A73" s="118"/>
      <c r="B73" s="1337" t="s">
        <v>144</v>
      </c>
      <c r="C73" s="1337"/>
      <c r="D73" s="1337"/>
      <c r="E73" s="166"/>
      <c r="F73" s="190"/>
      <c r="G73" s="190"/>
      <c r="H73" s="190"/>
      <c r="I73" s="190"/>
      <c r="J73" s="190"/>
      <c r="K73" s="190"/>
      <c r="L73" s="190"/>
      <c r="M73" s="190"/>
      <c r="N73" s="190"/>
      <c r="O73" s="190"/>
      <c r="P73" s="190"/>
      <c r="Q73" s="190"/>
      <c r="R73" s="190"/>
      <c r="S73" s="190"/>
      <c r="T73" s="190"/>
      <c r="U73" s="190"/>
      <c r="V73" s="190"/>
      <c r="W73" s="190"/>
      <c r="X73" s="190"/>
      <c r="Y73" s="190"/>
      <c r="Z73" s="99"/>
      <c r="AA73" s="99"/>
      <c r="AB73" s="99"/>
    </row>
    <row r="74" spans="1:31" ht="17.100000000000001" customHeight="1">
      <c r="A74" s="118"/>
      <c r="B74" s="1337" t="s">
        <v>145</v>
      </c>
      <c r="C74" s="1337"/>
      <c r="D74" s="1337"/>
      <c r="E74" s="166"/>
      <c r="Z74" s="99"/>
      <c r="AA74" s="99"/>
      <c r="AB74" s="99"/>
    </row>
    <row r="75" spans="1:31" ht="18.95" customHeight="1">
      <c r="A75" s="118"/>
      <c r="B75" s="1349" t="s">
        <v>145</v>
      </c>
      <c r="C75" s="1350"/>
      <c r="D75" s="1351"/>
      <c r="E75" s="118" t="str">
        <f>IF(H72=1,"Saving Account","Current Account")</f>
        <v>Current Account</v>
      </c>
      <c r="Z75" s="99"/>
      <c r="AA75" s="99"/>
      <c r="AB75" s="99"/>
    </row>
    <row r="76" spans="1:31" ht="33" customHeight="1">
      <c r="A76" s="92">
        <v>11</v>
      </c>
      <c r="B76" s="947" t="s">
        <v>146</v>
      </c>
      <c r="C76" s="947"/>
      <c r="D76" s="947"/>
      <c r="E76" s="87"/>
    </row>
    <row r="77" spans="1:31" ht="48" customHeight="1">
      <c r="A77" s="92">
        <v>12</v>
      </c>
      <c r="B77" s="947" t="s">
        <v>155</v>
      </c>
      <c r="C77" s="947"/>
      <c r="D77" s="947"/>
      <c r="E77" s="87"/>
    </row>
    <row r="78" spans="1:31" ht="50.25" customHeight="1">
      <c r="A78" s="1285" t="s">
        <v>154</v>
      </c>
      <c r="B78" s="1285"/>
      <c r="C78" s="1285"/>
      <c r="D78" s="1285"/>
      <c r="E78" s="1285"/>
    </row>
    <row r="79" spans="1:31">
      <c r="A79" s="1070"/>
      <c r="B79" s="1070"/>
      <c r="C79" s="1070"/>
      <c r="D79" s="1070"/>
      <c r="E79" s="1070"/>
    </row>
    <row r="80" spans="1:31" ht="15">
      <c r="A80" s="1055" t="s">
        <v>642</v>
      </c>
      <c r="B80" s="1055"/>
      <c r="C80" s="1055"/>
      <c r="D80" s="1055"/>
      <c r="E80" s="1055"/>
    </row>
    <row r="81" spans="1:5" ht="15">
      <c r="A81" s="1331"/>
      <c r="B81" s="1331"/>
      <c r="C81" s="1331"/>
      <c r="D81" s="1331"/>
      <c r="E81" s="1331"/>
    </row>
    <row r="82" spans="1:5" ht="15">
      <c r="A82" s="1055" t="s">
        <v>643</v>
      </c>
      <c r="B82" s="1055"/>
      <c r="C82" s="1055"/>
      <c r="D82" s="1055"/>
      <c r="E82" s="1055"/>
    </row>
    <row r="83" spans="1:5" ht="15">
      <c r="A83" s="1331"/>
      <c r="B83" s="1331"/>
      <c r="C83" s="1331"/>
      <c r="D83" s="1331"/>
      <c r="E83" s="1331"/>
    </row>
    <row r="84" spans="1:5" ht="15">
      <c r="A84" s="1076" t="s">
        <v>644</v>
      </c>
      <c r="B84" s="1076"/>
      <c r="C84" s="1076"/>
      <c r="D84" s="1076"/>
      <c r="E84" s="1076"/>
    </row>
    <row r="85" spans="1:5" ht="15">
      <c r="A85" s="1076" t="s">
        <v>645</v>
      </c>
      <c r="B85" s="1076"/>
      <c r="C85" s="1076"/>
      <c r="D85" s="1076"/>
      <c r="E85" s="1076"/>
    </row>
    <row r="86" spans="1:5" ht="15">
      <c r="A86" s="1076" t="s">
        <v>646</v>
      </c>
      <c r="B86" s="1076"/>
      <c r="C86" s="1076"/>
      <c r="D86" s="1076"/>
      <c r="E86" s="1076"/>
    </row>
    <row r="87" spans="1:5" ht="15">
      <c r="A87" s="1331"/>
      <c r="B87" s="1331"/>
      <c r="C87" s="1331"/>
      <c r="D87" s="1331"/>
      <c r="E87" s="1331"/>
    </row>
    <row r="88" spans="1:5" ht="32.25" customHeight="1">
      <c r="A88" s="1055" t="s">
        <v>647</v>
      </c>
      <c r="B88" s="1055"/>
      <c r="C88" s="1055"/>
      <c r="D88" s="1055"/>
      <c r="E88" s="1055"/>
    </row>
    <row r="89" spans="1:5">
      <c r="A89" s="65"/>
      <c r="B89" s="65"/>
      <c r="C89" s="65"/>
      <c r="D89" s="465"/>
      <c r="E89" s="65"/>
    </row>
    <row r="90" spans="1:5" ht="24.95" customHeight="1">
      <c r="A90" s="36" t="s">
        <v>6</v>
      </c>
      <c r="B90" s="69">
        <f>'Attach 3(JV)'!B24</f>
        <v>0</v>
      </c>
      <c r="D90" s="58" t="s">
        <v>4</v>
      </c>
      <c r="E90" s="241">
        <f>'Attach 3(JV)'!E24</f>
        <v>0</v>
      </c>
    </row>
    <row r="91" spans="1:5" ht="34.5" customHeight="1">
      <c r="A91" s="36" t="s">
        <v>7</v>
      </c>
      <c r="B91" s="241">
        <f>'Attach 3(JV)'!B25</f>
        <v>0</v>
      </c>
      <c r="D91" s="58" t="s">
        <v>5</v>
      </c>
      <c r="E91" s="241">
        <f>'Attach 3(JV)'!E25</f>
        <v>0</v>
      </c>
    </row>
    <row r="92" spans="1:5" ht="24.95" customHeight="1">
      <c r="D92" s="58"/>
      <c r="E92" s="38"/>
    </row>
    <row r="93" spans="1:5" ht="48" customHeight="1">
      <c r="A93" s="38"/>
    </row>
    <row r="94" spans="1:5" ht="96" customHeight="1"/>
    <row r="95" spans="1:5" ht="20.100000000000001" customHeight="1">
      <c r="A95" s="38"/>
    </row>
    <row r="96" spans="1:5" ht="46.5" customHeight="1"/>
    <row r="97" spans="1:1" ht="20.100000000000001" customHeight="1">
      <c r="A97" s="38"/>
    </row>
    <row r="98" spans="1:1" ht="20.100000000000001" customHeight="1"/>
    <row r="99" spans="1:1" ht="20.100000000000001" customHeight="1">
      <c r="A99" s="38"/>
    </row>
    <row r="100" spans="1:1" ht="20.100000000000001" customHeight="1"/>
    <row r="101" spans="1:1" ht="20.100000000000001" customHeight="1"/>
    <row r="102" spans="1:1" ht="20.100000000000001" customHeight="1"/>
    <row r="103" spans="1:1" ht="20.100000000000001" customHeight="1"/>
    <row r="119" ht="62.25" customHeight="1"/>
    <row r="121" ht="57" customHeight="1"/>
    <row r="123" ht="40.5" customHeight="1"/>
  </sheetData>
  <sheetProtection algorithmName="SHA-512" hashValue="eilkYd3ftxKL2tnBT+Km07LX/ADiLgHSbA4+2aRSr9ShCvoVSzWCTspBkBg5H2gfz3RkhfNmEfnyM6+Rxgg1zg==" saltValue="2yDRAzECIk0M//bWiekdQA==" spinCount="100000" sheet="1" formatColumns="0" formatRows="0" selectLockedCells="1"/>
  <customSheetViews>
    <customSheetView guid="{5476C51C-4037-4B28-A818-10D7CDF0C66A}" scale="110" showPageBreaks="1" showGridLines="0" fitToPage="1" printArea="1" hiddenRows="1" hiddenColumns="1" view="pageBreakPreview">
      <selection activeCell="E28" sqref="E28"/>
      <rowBreaks count="1" manualBreakCount="1">
        <brk id="33" max="4" man="1"/>
      </rowBreaks>
      <pageMargins left="0.75" right="0.63" top="0.57999999999999996" bottom="0.6" header="0.34" footer="0.35"/>
      <pageSetup scale="88" fitToHeight="0" orientation="portrait" r:id="rId1"/>
      <headerFooter alignWithMargins="0">
        <oddFooter>&amp;R&amp;"Book Antiqua,Bold"&amp;8 Page &amp;P of &amp;N</oddFooter>
      </headerFooter>
    </customSheetView>
    <customSheetView guid="{45814E31-7EF7-46D4-AAA9-9580F481731A}"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9" fitToHeight="0" orientation="portrait" r:id="rId2"/>
      <headerFooter alignWithMargins="0">
        <oddFooter>&amp;R&amp;"Book Antiqua,Bold"&amp;8 Page &amp;P of &amp;N</oddFooter>
      </headerFooter>
    </customSheetView>
    <customSheetView guid="{ABDD40A7-66B9-43CC-B63B-09D98A5A40BE}" scale="110" showPageBreaks="1" showGridLines="0" fitToPage="1" printArea="1" hiddenRows="1" hiddenColumns="1" view="pageBreakPreview" topLeftCell="A38">
      <selection activeCell="E28" sqref="E28"/>
      <rowBreaks count="1" manualBreakCount="1">
        <brk id="33" max="4" man="1"/>
      </rowBreaks>
      <pageMargins left="0.75" right="0.63" top="0.57999999999999996" bottom="0.6" header="0.34" footer="0.35"/>
      <pageSetup scale="89" fitToHeight="0" orientation="portrait" r:id="rId3"/>
      <headerFooter alignWithMargins="0">
        <oddFooter>&amp;R&amp;"Book Antiqua,Bold"&amp;8 Page &amp;P of &amp;N</oddFooter>
      </headerFooter>
    </customSheetView>
    <customSheetView guid="{A8583C01-5E6A-4469-ADCA-440E12AA8084}" scale="110" showPageBreaks="1" showGridLines="0" fitToPage="1" printArea="1" hiddenRows="1" hiddenColumns="1" view="pageBreakPreview" topLeftCell="A4">
      <selection activeCell="E28" sqref="E28"/>
      <rowBreaks count="1" manualBreakCount="1">
        <brk id="33" max="4" man="1"/>
      </rowBreaks>
      <pageMargins left="0.75" right="0.63" top="0.57999999999999996" bottom="0.6" header="0.34" footer="0.35"/>
      <pageSetup scale="88" fitToHeight="0" orientation="portrait" r:id="rId4"/>
      <headerFooter alignWithMargins="0">
        <oddFooter>&amp;R&amp;"Book Antiqua,Bold"&amp;8 Page &amp;P of &amp;N</oddFooter>
      </headerFooter>
    </customSheetView>
    <customSheetView guid="{05855B4F-D61E-4C97-B759-B2F96767F6F8}" showPageBreaks="1" showGridLines="0" fitToPage="1" printArea="1" hiddenRows="1" hiddenColumns="1" view="pageBreakPreview">
      <selection activeCell="E21" sqref="E21"/>
      <rowBreaks count="3" manualBreakCount="3">
        <brk id="32" max="4" man="1"/>
        <brk id="33" max="4" man="1"/>
        <brk id="71" max="4" man="1"/>
      </rowBreaks>
      <pageMargins left="0.75" right="0.63" top="0.57999999999999996" bottom="0.6" header="0.34" footer="0.35"/>
      <pageSetup scale="88" fitToHeight="0" orientation="portrait" r:id="rId5"/>
      <headerFooter alignWithMargins="0">
        <oddFooter>&amp;R&amp;"Book Antiqua,Bold"&amp;8 Page &amp;P of &amp;N</oddFooter>
      </headerFooter>
    </customSheetView>
    <customSheetView guid="{82E8A0F5-0020-4355-95CF-28601763A783}" showPageBreaks="1" showGridLines="0" printArea="1" hiddenRows="1" hiddenColumns="1" view="pageBreakPreview" topLeftCell="A58">
      <selection activeCell="E59" sqref="E59"/>
      <rowBreaks count="2" manualBreakCount="2">
        <brk id="32" max="4" man="1"/>
        <brk id="33" max="4" man="1"/>
      </rowBreaks>
      <pageMargins left="0.75" right="0.63" top="0.57999999999999996" bottom="0.6" header="0.34" footer="0.35"/>
      <pageSetup scale="99" orientation="portrait" r:id="rId6"/>
      <headerFooter alignWithMargins="0">
        <oddFooter>&amp;R&amp;"Book Antiqua,Bold"&amp;8 Page &amp;P of &amp;N</oddFooter>
      </headerFooter>
    </customSheetView>
    <customSheetView guid="{340562B9-6CEE-4962-8D7D-CA1C6778F52C}" showPageBreaks="1" showGridLines="0" printArea="1" hiddenRows="1" hiddenColumns="1" view="pageBreakPreview" topLeftCell="A22">
      <selection activeCell="E20" sqref="E20"/>
      <rowBreaks count="1" manualBreakCount="1">
        <brk id="33" max="4" man="1"/>
      </rowBreaks>
      <pageMargins left="0.75" right="0.63" top="0.57999999999999996" bottom="0.6" header="0.34" footer="0.35"/>
      <pageSetup scale="99" orientation="portrait" r:id="rId7"/>
      <headerFooter alignWithMargins="0">
        <oddFooter>&amp;R&amp;"Book Antiqua,Bold"&amp;8 Page &amp;P of &amp;N</oddFooter>
      </headerFooter>
    </customSheetView>
    <customSheetView guid="{38BECF6E-1A53-4F98-87B9-44F2C5F77E08}" showPageBreaks="1" showGridLines="0" printArea="1" hiddenRows="1" hiddenColumns="1" view="pageBreakPreview" topLeftCell="A7">
      <selection activeCell="E20" sqref="E20"/>
      <rowBreaks count="1" manualBreakCount="1">
        <brk id="33" max="4" man="1"/>
      </rowBreaks>
      <pageMargins left="0.75" right="0.63" top="0.57999999999999996" bottom="0.6" header="0.34" footer="0.35"/>
      <pageSetup scale="99" orientation="portrait" r:id="rId8"/>
      <headerFooter alignWithMargins="0">
        <oddFooter>&amp;R&amp;"Book Antiqua,Bold"&amp;8 Page &amp;P of &amp;N</oddFooter>
      </headerFooter>
    </customSheetView>
    <customSheetView guid="{8E3ED18F-7B8F-4A1C-969D-A70DC3B696C3}"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9"/>
      <headerFooter alignWithMargins="0">
        <oddFooter>&amp;R&amp;"Book Antiqua,Bold"&amp;8 Page &amp;P of &amp;N</oddFooter>
      </headerFooter>
    </customSheetView>
    <customSheetView guid="{477F7E43-D393-45BA-B99B-D838E4629B5D}"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0"/>
      <headerFooter alignWithMargins="0">
        <oddFooter>&amp;R&amp;"Book Antiqua,Bold"&amp;8 Page &amp;P of &amp;N</oddFooter>
      </headerFooter>
    </customSheetView>
    <customSheetView guid="{240327DD-375F-45D4-BA52-89AFD79FE6A1}" scale="70" showPageBreaks="1" showGridLines="0" printArea="1" hiddenRows="1" hiddenColumns="1" view="pageBreakPreview" topLeftCell="A16">
      <selection activeCell="E19" sqref="E19"/>
      <rowBreaks count="1" manualBreakCount="1">
        <brk id="33" max="4" man="1"/>
      </rowBreaks>
      <pageMargins left="0.75" right="0.63" top="0.57999999999999996" bottom="0.6" header="0.34" footer="0.35"/>
      <pageSetup scale="99" orientation="portrait" r:id="rId11"/>
      <headerFooter alignWithMargins="0">
        <oddFooter>&amp;R&amp;"Book Antiqua,Bold"&amp;8 Page &amp;P of &amp;N</oddFooter>
      </headerFooter>
    </customSheetView>
    <customSheetView guid="{DC28ED1E-3E35-4094-9C2B-5C0A1C1D459C}" showGridLines="0" hiddenRows="1" hiddenColumns="1">
      <selection activeCell="E30" sqref="E30"/>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hiddenRows="1" hiddenColumns="1" topLeftCell="A19">
      <selection activeCell="E30" sqref="E30"/>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hiddenRows="1" hiddenColumns="1">
      <selection activeCell="E19" sqref="E19"/>
      <pageMargins left="0.75" right="0.63" top="0.57999999999999996" bottom="0.6" header="0.34" footer="0.35"/>
      <pageSetup orientation="portrait" r:id="rId14"/>
      <headerFooter alignWithMargins="0">
        <oddFooter>&amp;R&amp;"Book Antiqua,Bold"&amp;8 Page &amp;P of &amp;N</oddFooter>
      </headerFooter>
    </customSheetView>
    <customSheetView guid="{CD4CA1A8-824A-452F-BDBA-32A47C1B3013}" showGridLines="0" hiddenRows="1" hiddenColumns="1" topLeftCell="A2">
      <selection activeCell="E19" sqref="E19"/>
      <pageMargins left="0.75" right="0.63" top="0.57999999999999996" bottom="0.6" header="0.34" footer="0.35"/>
      <pageSetup orientation="portrait" r:id="rId15"/>
      <headerFooter alignWithMargins="0">
        <oddFooter>&amp;R&amp;"Book Antiqua,Bold"&amp;8 Page &amp;P of &amp;N</oddFooter>
      </headerFooter>
    </customSheetView>
    <customSheetView guid="{494F6778-23FE-4AAC-B37D-6C7543FC13B9}" showGridLines="0" hiddenRows="1" hiddenColumns="1" topLeftCell="A25">
      <selection activeCell="E36" sqref="E36:E37"/>
      <pageMargins left="0.75" right="0.63" top="0.57999999999999996" bottom="0.6" header="0.34" footer="0.35"/>
      <pageSetup orientation="portrait" r:id="rId16"/>
      <headerFooter alignWithMargins="0">
        <oddFooter>&amp;R&amp;"Book Antiqua,Bold"&amp;8 Page &amp;P of &amp;N</oddFooter>
      </headerFooter>
    </customSheetView>
    <customSheetView guid="{F9FE2C60-2849-4C32-B532-2B1A89FFA9CD}" showGridLines="0" hiddenRows="1" hiddenColumns="1" topLeftCell="A22">
      <selection activeCell="E19" sqref="E19"/>
      <pageMargins left="0.75" right="0.63" top="0.57999999999999996" bottom="0.6" header="0.34" footer="0.35"/>
      <pageSetup orientation="portrait" r:id="rId17"/>
      <headerFooter alignWithMargins="0">
        <oddFooter>&amp;R&amp;"Book Antiqua,Bold"&amp;8 Page &amp;P of &amp;N</oddFooter>
      </headerFooter>
    </customSheetView>
    <customSheetView guid="{FE4EC9C4-31B9-4D40-8323-5B16C3BC840F}" scale="70" showPageBreaks="1" showGridLines="0" printArea="1" hiddenRows="1" hiddenColumns="1" view="pageBreakPreview" topLeftCell="A52">
      <selection activeCell="E19" sqref="E19"/>
      <rowBreaks count="1" manualBreakCount="1">
        <brk id="33" max="4" man="1"/>
      </rowBreaks>
      <pageMargins left="0.75" right="0.63" top="0.57999999999999996" bottom="0.6" header="0.34" footer="0.35"/>
      <pageSetup scale="99" orientation="portrait" r:id="rId18"/>
      <headerFooter alignWithMargins="0">
        <oddFooter>&amp;R&amp;"Book Antiqua,Bold"&amp;8 Page &amp;P of &amp;N</oddFooter>
      </headerFooter>
    </customSheetView>
    <customSheetView guid="{C5EDD9E3-0801-4479-8600-A80B0FCFDF0B}"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9"/>
      <headerFooter alignWithMargins="0">
        <oddFooter>&amp;R&amp;"Book Antiqua,Bold"&amp;8 Page &amp;P of &amp;N</oddFooter>
      </headerFooter>
    </customSheetView>
    <customSheetView guid="{15A19D23-A9FD-4FC1-B7B0-F2D16BDFC729}"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20"/>
      <headerFooter alignWithMargins="0">
        <oddFooter>&amp;R&amp;"Book Antiqua,Bold"&amp;8 Page &amp;P of &amp;N</oddFooter>
      </headerFooter>
    </customSheetView>
    <customSheetView guid="{97C0FC0E-800C-45C9-895E-E91A3F1ADBA4}" showPageBreaks="1" showGridLines="0" printArea="1" hiddenRows="1" hiddenColumns="1" view="pageBreakPreview" topLeftCell="A22">
      <selection activeCell="E20" sqref="E20"/>
      <rowBreaks count="1" manualBreakCount="1">
        <brk id="33" max="4" man="1"/>
      </rowBreaks>
      <pageMargins left="0.75" right="0.63" top="0.57999999999999996" bottom="0.6" header="0.34" footer="0.35"/>
      <pageSetup scale="99" orientation="portrait" r:id="rId21"/>
      <headerFooter alignWithMargins="0">
        <oddFooter>&amp;R&amp;"Book Antiqua,Bold"&amp;8 Page &amp;P of &amp;N</oddFooter>
      </headerFooter>
    </customSheetView>
    <customSheetView guid="{CB7992C9-ABA5-4C7D-8C49-1E1D8E8875C7}" showPageBreaks="1" showGridLines="0" printArea="1" hiddenRows="1" hiddenColumns="1" view="pageBreakPreview" topLeftCell="A10">
      <selection activeCell="E19" sqref="E19"/>
      <rowBreaks count="1" manualBreakCount="1">
        <brk id="33" max="4" man="1"/>
      </rowBreaks>
      <pageMargins left="0.75" right="0.63" top="0.57999999999999996" bottom="0.6" header="0.34" footer="0.35"/>
      <pageSetup scale="99" orientation="portrait" r:id="rId22"/>
      <headerFooter alignWithMargins="0">
        <oddFooter>&amp;R&amp;"Book Antiqua,Bold"&amp;8 Page &amp;P of &amp;N</oddFooter>
      </headerFooter>
    </customSheetView>
    <customSheetView guid="{E51D3662-FFCE-4FD6-A590-7DDC9E38C41F}" showPageBreaks="1" showGridLines="0" printArea="1" hiddenRows="1" hiddenColumns="1" view="pageBreakPreview" topLeftCell="A28">
      <selection activeCell="E19" sqref="E19"/>
      <rowBreaks count="2" manualBreakCount="2">
        <brk id="32" max="4" man="1"/>
        <brk id="33" max="4" man="1"/>
      </rowBreaks>
      <pageMargins left="0.75" right="0.63" top="0.57999999999999996" bottom="0.6" header="0.34" footer="0.35"/>
      <pageSetup scale="99" orientation="portrait" r:id="rId23"/>
      <headerFooter alignWithMargins="0">
        <oddFooter>&amp;R&amp;"Book Antiqua,Bold"&amp;8 Page &amp;P of &amp;N</oddFooter>
      </headerFooter>
    </customSheetView>
    <customSheetView guid="{2CF6F19D-227C-4840-A9E1-6C944B0145DB}" scale="110" showPageBreaks="1" showGridLines="0" fitToPage="1" printArea="1" hiddenRows="1" hiddenColumns="1" view="pageBreakPreview" topLeftCell="A59">
      <selection activeCell="E20" sqref="E20"/>
      <rowBreaks count="1" manualBreakCount="1">
        <brk id="33" max="4" man="1"/>
      </rowBreaks>
      <pageMargins left="0.75" right="0.63" top="0.57999999999999996" bottom="0.6" header="0.34" footer="0.35"/>
      <pageSetup scale="88" fitToHeight="0" orientation="portrait" r:id="rId24"/>
      <headerFooter alignWithMargins="0">
        <oddFooter>&amp;R&amp;"Book Antiqua,Bold"&amp;8 Page &amp;P of &amp;N</oddFooter>
      </headerFooter>
    </customSheetView>
    <customSheetView guid="{91F0A354-BED8-4256-9A56-8B391088A09C}"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8" fitToHeight="0" orientation="portrait" r:id="rId25"/>
      <headerFooter alignWithMargins="0">
        <oddFooter>&amp;R&amp;"Book Antiqua,Bold"&amp;8 Page &amp;P of &amp;N</oddFooter>
      </headerFooter>
    </customSheetView>
    <customSheetView guid="{3836A67F-51F8-4B52-B51D-937DC398CD1F}"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8" fitToHeight="0" orientation="portrait" r:id="rId26"/>
      <headerFooter alignWithMargins="0">
        <oddFooter>&amp;R&amp;"Book Antiqua,Bold"&amp;8 Page &amp;P of &amp;N</oddFooter>
      </headerFooter>
    </customSheetView>
    <customSheetView guid="{7060B914-93C4-4D75-AFF4-2E6EDEC8C9B0}" scale="110" showPageBreaks="1" showGridLines="0" fitToPage="1" printArea="1" hiddenRows="1" hiddenColumns="1" view="pageBreakPreview">
      <selection activeCell="E28" sqref="E28"/>
      <rowBreaks count="1" manualBreakCount="1">
        <brk id="33" max="4" man="1"/>
      </rowBreaks>
      <pageMargins left="0.75" right="0.63" top="0.57999999999999996" bottom="0.6" header="0.34" footer="0.35"/>
      <pageSetup scale="88" fitToHeight="0" orientation="portrait" r:id="rId27"/>
      <headerFooter alignWithMargins="0">
        <oddFooter>&amp;R&amp;"Book Antiqua,Bold"&amp;8 Page &amp;P of &amp;N</oddFooter>
      </headerFooter>
    </customSheetView>
  </customSheetViews>
  <mergeCells count="79">
    <mergeCell ref="A1:D1"/>
    <mergeCell ref="B62:D62"/>
    <mergeCell ref="B50:D50"/>
    <mergeCell ref="B51:D51"/>
    <mergeCell ref="B53:D53"/>
    <mergeCell ref="B54:D54"/>
    <mergeCell ref="B55:D55"/>
    <mergeCell ref="B56:D56"/>
    <mergeCell ref="B44:D44"/>
    <mergeCell ref="B45:D45"/>
    <mergeCell ref="B46:D46"/>
    <mergeCell ref="B60:D60"/>
    <mergeCell ref="B47:D47"/>
    <mergeCell ref="B48:D48"/>
    <mergeCell ref="B42:D42"/>
    <mergeCell ref="B37:D37"/>
    <mergeCell ref="B73:D73"/>
    <mergeCell ref="B74:D74"/>
    <mergeCell ref="B63:D63"/>
    <mergeCell ref="A78:E78"/>
    <mergeCell ref="B67:D67"/>
    <mergeCell ref="B68:D68"/>
    <mergeCell ref="B69:D69"/>
    <mergeCell ref="B70:D70"/>
    <mergeCell ref="B76:D76"/>
    <mergeCell ref="B31:D31"/>
    <mergeCell ref="B32:D32"/>
    <mergeCell ref="B27:D27"/>
    <mergeCell ref="B71:D71"/>
    <mergeCell ref="B77:D77"/>
    <mergeCell ref="B66:D66"/>
    <mergeCell ref="B75:D75"/>
    <mergeCell ref="B52:D52"/>
    <mergeCell ref="B58:D58"/>
    <mergeCell ref="B64:D64"/>
    <mergeCell ref="B65:D65"/>
    <mergeCell ref="B59:D59"/>
    <mergeCell ref="B61:D61"/>
    <mergeCell ref="B43:D43"/>
    <mergeCell ref="B35:D35"/>
    <mergeCell ref="B36:D36"/>
    <mergeCell ref="E37:E38"/>
    <mergeCell ref="A3:E3"/>
    <mergeCell ref="A5:E5"/>
    <mergeCell ref="A8:D8"/>
    <mergeCell ref="B10:D10"/>
    <mergeCell ref="B11:D11"/>
    <mergeCell ref="B18:E18"/>
    <mergeCell ref="B14:D14"/>
    <mergeCell ref="B12:D12"/>
    <mergeCell ref="A9:B9"/>
    <mergeCell ref="B38:D38"/>
    <mergeCell ref="B33:D33"/>
    <mergeCell ref="B34:D34"/>
    <mergeCell ref="B30:D30"/>
    <mergeCell ref="B25:E25"/>
    <mergeCell ref="B26:D26"/>
    <mergeCell ref="B28:D28"/>
    <mergeCell ref="B29:D29"/>
    <mergeCell ref="B13:D13"/>
    <mergeCell ref="B17:E17"/>
    <mergeCell ref="A22:E22"/>
    <mergeCell ref="B24:E24"/>
    <mergeCell ref="A88:E88"/>
    <mergeCell ref="A87:E87"/>
    <mergeCell ref="A39:A40"/>
    <mergeCell ref="B39:D40"/>
    <mergeCell ref="B41:D41"/>
    <mergeCell ref="A79:E79"/>
    <mergeCell ref="A80:E80"/>
    <mergeCell ref="A85:E85"/>
    <mergeCell ref="A86:E86"/>
    <mergeCell ref="A81:E81"/>
    <mergeCell ref="A82:E82"/>
    <mergeCell ref="A83:E83"/>
    <mergeCell ref="A84:E84"/>
    <mergeCell ref="B49:D49"/>
    <mergeCell ref="B57:D57"/>
    <mergeCell ref="B72:D72"/>
  </mergeCells>
  <dataValidations count="3">
    <dataValidation type="list" allowBlank="1" showInputMessage="1" showErrorMessage="1" sqref="E20:E21" xr:uid="{00000000-0002-0000-1600-000000000000}">
      <formula1>"Yes, No"</formula1>
    </dataValidation>
    <dataValidation type="list" allowBlank="1" showInputMessage="1" showErrorMessage="1" sqref="E74" xr:uid="{00000000-0002-0000-1600-000001000000}">
      <formula1>$Z$73:$Z$74</formula1>
    </dataValidation>
    <dataValidation type="list" allowBlank="1" showInputMessage="1" showErrorMessage="1" sqref="E39 E42" xr:uid="{00000000-0002-0000-1600-000002000000}">
      <formula1>"Yes,No"</formula1>
    </dataValidation>
  </dataValidations>
  <pageMargins left="0.75" right="0.63" top="0.57999999999999996" bottom="0.6" header="0.34" footer="0.35"/>
  <pageSetup scale="88" fitToHeight="0" orientation="portrait" r:id="rId28"/>
  <headerFooter alignWithMargins="0">
    <oddFooter>&amp;R&amp;"Book Antiqua,Bold"&amp;8 Page &amp;P of &amp;N</oddFooter>
  </headerFooter>
  <rowBreaks count="1" manualBreakCount="1">
    <brk id="33" max="4" man="1"/>
  </rowBreaks>
  <drawing r:id="rId29"/>
  <legacyDrawing r:id="rId30"/>
  <mc:AlternateContent xmlns:mc="http://schemas.openxmlformats.org/markup-compatibility/2006">
    <mc:Choice Requires="x14">
      <controls>
        <mc:AlternateContent xmlns:mc="http://schemas.openxmlformats.org/markup-compatibility/2006">
          <mc:Choice Requires="x14">
            <control shapeId="24577" r:id="rId31" name="Option Button 1">
              <controlPr defaultSize="0" autoFill="0" autoLine="0" autoPict="0">
                <anchor moveWithCells="1">
                  <from>
                    <xdr:col>1</xdr:col>
                    <xdr:colOff>1123950</xdr:colOff>
                    <xdr:row>74</xdr:row>
                    <xdr:rowOff>19050</xdr:rowOff>
                  </from>
                  <to>
                    <xdr:col>1</xdr:col>
                    <xdr:colOff>2124075</xdr:colOff>
                    <xdr:row>74</xdr:row>
                    <xdr:rowOff>228600</xdr:rowOff>
                  </to>
                </anchor>
              </controlPr>
            </control>
          </mc:Choice>
        </mc:AlternateContent>
        <mc:AlternateContent xmlns:mc="http://schemas.openxmlformats.org/markup-compatibility/2006">
          <mc:Choice Requires="x14">
            <control shapeId="24578" r:id="rId32" name="Option Button 2">
              <controlPr defaultSize="0" autoFill="0" autoLine="0" autoPict="0">
                <anchor moveWithCells="1">
                  <from>
                    <xdr:col>2</xdr:col>
                    <xdr:colOff>685800</xdr:colOff>
                    <xdr:row>74</xdr:row>
                    <xdr:rowOff>19050</xdr:rowOff>
                  </from>
                  <to>
                    <xdr:col>3</xdr:col>
                    <xdr:colOff>923925</xdr:colOff>
                    <xdr:row>74</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0"/>
  </sheetPr>
  <dimension ref="A1:BB93"/>
  <sheetViews>
    <sheetView showGridLines="0" showZeros="0" view="pageBreakPreview" zoomScale="115" zoomScaleSheetLayoutView="115" workbookViewId="0">
      <selection activeCell="C86" sqref="C86"/>
    </sheetView>
  </sheetViews>
  <sheetFormatPr defaultRowHeight="16.5"/>
  <cols>
    <col min="1" max="1" width="12.140625" style="29" customWidth="1"/>
    <col min="2" max="2" width="18.140625" style="29" customWidth="1"/>
    <col min="3" max="5" width="7.42578125" style="29" customWidth="1"/>
    <col min="6" max="8" width="7.42578125" style="24" customWidth="1"/>
    <col min="9" max="12" width="7.42578125" style="25" customWidth="1"/>
    <col min="13" max="54" width="9.140625" style="84"/>
    <col min="55" max="16384" width="9.140625" style="25"/>
  </cols>
  <sheetData>
    <row r="1" spans="1:26" s="599" customFormat="1" ht="21" customHeight="1">
      <c r="A1" s="1186" t="str">
        <f>'Attach 3(JV)'!A1</f>
        <v>Specification No. :CC/NT/G-MISC/DOM/A06/26/00981</v>
      </c>
      <c r="B1" s="1186"/>
      <c r="C1" s="1186"/>
      <c r="D1" s="1186"/>
      <c r="E1" s="1186"/>
      <c r="F1" s="1186"/>
      <c r="G1" s="1186"/>
      <c r="H1" s="1199" t="str">
        <f>"Attachment-16 " &amp; 'Attach 3(JV)'!AT1</f>
        <v xml:space="preserve">Attachment-16 </v>
      </c>
      <c r="I1" s="1199"/>
      <c r="J1" s="1199"/>
      <c r="K1" s="1199"/>
      <c r="L1" s="1199"/>
    </row>
    <row r="2" spans="1:26" ht="11.25" customHeight="1">
      <c r="Z2" s="137">
        <f>'Attach 3(JV)'!Z2</f>
        <v>0</v>
      </c>
    </row>
    <row r="3" spans="1:26" ht="60.75" customHeight="1">
      <c r="A3" s="1266" t="str">
        <f>'Attach 3(JV)'!A3</f>
        <v>Procurement of Insulated Cross Arm for 400kV System under vendor development.</v>
      </c>
      <c r="B3" s="1267"/>
      <c r="C3" s="1267"/>
      <c r="D3" s="1267"/>
      <c r="E3" s="1267"/>
      <c r="F3" s="1267"/>
      <c r="G3" s="1267"/>
      <c r="H3" s="1267"/>
      <c r="I3" s="1267"/>
      <c r="J3" s="1267"/>
      <c r="K3" s="1267"/>
      <c r="L3" s="1267"/>
    </row>
    <row r="4" spans="1:26" ht="15.95" customHeight="1">
      <c r="A4" s="28"/>
      <c r="H4" s="30"/>
      <c r="I4" s="11"/>
    </row>
    <row r="5" spans="1:26" ht="20.100000000000001" customHeight="1">
      <c r="A5" s="872" t="s">
        <v>8</v>
      </c>
      <c r="B5" s="872"/>
      <c r="C5" s="872"/>
      <c r="D5" s="872"/>
      <c r="E5" s="872"/>
      <c r="F5" s="872"/>
      <c r="G5" s="872"/>
      <c r="H5" s="872"/>
      <c r="I5" s="872"/>
      <c r="J5" s="872"/>
      <c r="K5" s="872"/>
      <c r="L5" s="872"/>
    </row>
    <row r="6" spans="1:26" ht="15.95" customHeight="1">
      <c r="A6" s="32"/>
      <c r="H6" s="30"/>
      <c r="I6" s="11"/>
    </row>
    <row r="7" spans="1:26" ht="20.100000000000001" customHeight="1">
      <c r="A7" s="33" t="str">
        <f>'Attach 3(JV)'!A7</f>
        <v>Bidder’s Name and Address :</v>
      </c>
      <c r="G7" s="15" t="str">
        <f>'Attach 3(JV)'!E7</f>
        <v>To:</v>
      </c>
      <c r="I7" s="11"/>
    </row>
    <row r="8" spans="1:26" ht="36" customHeight="1">
      <c r="A8" s="878" t="str">
        <f>'Attach 3(JV)'!A8</f>
        <v/>
      </c>
      <c r="B8" s="878"/>
      <c r="C8" s="878"/>
      <c r="D8" s="878"/>
      <c r="E8" s="878"/>
      <c r="F8" s="878"/>
      <c r="G8" s="12" t="str">
        <f>'Attach 3(JV)'!E8</f>
        <v>Contract Services</v>
      </c>
      <c r="I8" s="11"/>
    </row>
    <row r="9" spans="1:26" ht="20.100000000000001" customHeight="1">
      <c r="A9" s="13" t="s">
        <v>336</v>
      </c>
      <c r="B9" s="875">
        <f>'Attach 3(JV)'!B9</f>
        <v>0</v>
      </c>
      <c r="C9" s="875"/>
      <c r="D9" s="875"/>
      <c r="E9" s="875"/>
      <c r="F9" s="875"/>
      <c r="G9" s="12" t="str">
        <f>'Attach 3(JV)'!E9</f>
        <v>Power Grid Corporation of India Ltd.,</v>
      </c>
      <c r="I9" s="11"/>
    </row>
    <row r="10" spans="1:26" ht="20.100000000000001" customHeight="1">
      <c r="A10" s="13" t="s">
        <v>338</v>
      </c>
      <c r="B10" s="875">
        <f>'Attach 3(JV)'!B10</f>
        <v>0</v>
      </c>
      <c r="C10" s="875"/>
      <c r="D10" s="875"/>
      <c r="E10" s="875"/>
      <c r="F10" s="875"/>
      <c r="G10" s="12" t="str">
        <f>'Attach 3(JV)'!E10</f>
        <v>"Saudamini", Plot No. 2, Sector 29</v>
      </c>
      <c r="I10" s="11"/>
    </row>
    <row r="11" spans="1:26" ht="20.100000000000001" customHeight="1">
      <c r="B11" s="875" t="str">
        <f>'Attach 3(JV)'!B11</f>
        <v/>
      </c>
      <c r="C11" s="875"/>
      <c r="D11" s="875"/>
      <c r="E11" s="875"/>
      <c r="F11" s="875"/>
      <c r="G11" s="12" t="str">
        <f>'Attach 3(JV)'!E11</f>
        <v>Gurgaon (Haryana) - 122001</v>
      </c>
    </row>
    <row r="12" spans="1:26" ht="20.100000000000001" customHeight="1">
      <c r="A12" s="32"/>
      <c r="B12" s="875" t="str">
        <f>'Attach 3(JV)'!B12</f>
        <v/>
      </c>
      <c r="C12" s="875"/>
      <c r="D12" s="875"/>
      <c r="E12" s="875"/>
      <c r="F12" s="875"/>
      <c r="G12" s="12"/>
    </row>
    <row r="13" spans="1:26" ht="15.95" customHeight="1">
      <c r="A13" s="32"/>
      <c r="B13" s="123"/>
      <c r="C13" s="123"/>
      <c r="D13" s="123"/>
      <c r="E13" s="123"/>
      <c r="F13" s="123"/>
    </row>
    <row r="14" spans="1:26" ht="20.100000000000001" customHeight="1">
      <c r="A14" s="29" t="s">
        <v>331</v>
      </c>
    </row>
    <row r="15" spans="1:26" ht="20.100000000000001" customHeight="1">
      <c r="A15" s="32"/>
    </row>
    <row r="16" spans="1:26" ht="57.75" customHeight="1">
      <c r="A16" s="1285" t="s">
        <v>978</v>
      </c>
      <c r="B16" s="1285"/>
      <c r="C16" s="1285"/>
      <c r="D16" s="1285"/>
      <c r="E16" s="1285"/>
      <c r="F16" s="1285"/>
      <c r="G16" s="1285"/>
      <c r="H16" s="1285"/>
      <c r="I16" s="1285"/>
      <c r="J16" s="1285"/>
      <c r="K16" s="1285"/>
      <c r="L16" s="1285"/>
    </row>
    <row r="17" spans="1:12" ht="20.100000000000001" customHeight="1">
      <c r="A17" s="88">
        <v>1</v>
      </c>
      <c r="B17" s="89" t="s">
        <v>12</v>
      </c>
    </row>
    <row r="18" spans="1:12" ht="82.5" customHeight="1">
      <c r="A18" s="52"/>
      <c r="B18" s="1370" t="s">
        <v>979</v>
      </c>
      <c r="C18" s="1370"/>
      <c r="D18" s="1370"/>
      <c r="E18" s="1370"/>
      <c r="F18" s="1370"/>
      <c r="G18" s="1370"/>
      <c r="H18" s="1370"/>
      <c r="I18" s="1370"/>
      <c r="J18" s="1370"/>
      <c r="K18" s="1370"/>
      <c r="L18" s="1370"/>
    </row>
    <row r="19" spans="1:12" ht="60.75" customHeight="1">
      <c r="A19" s="53">
        <v>1.1000000000000001</v>
      </c>
      <c r="B19" s="1083" t="s">
        <v>13</v>
      </c>
      <c r="C19" s="1083"/>
      <c r="D19" s="1083"/>
      <c r="E19" s="1083"/>
      <c r="F19" s="1083"/>
      <c r="G19" s="1083"/>
      <c r="H19" s="1083"/>
      <c r="I19" s="1083"/>
      <c r="J19" s="1083"/>
      <c r="K19" s="1083"/>
      <c r="L19" s="1083"/>
    </row>
    <row r="20" spans="1:12" ht="33" customHeight="1">
      <c r="A20" s="52"/>
      <c r="B20" s="1375" t="str">
        <f>IF('Names of Bidder'!I6="Sole Bidder","Name of the Bidder (Sole Bidder)", "Name of Bidder (Lead Partner)")</f>
        <v>Name of Bidder (Lead Partner)</v>
      </c>
      <c r="C20" s="1375"/>
      <c r="D20" s="1375"/>
      <c r="E20" s="1375"/>
      <c r="F20" s="1375"/>
      <c r="G20" s="1375"/>
      <c r="H20" s="1377">
        <f>B9</f>
        <v>0</v>
      </c>
      <c r="I20" s="1377"/>
      <c r="J20" s="1377"/>
      <c r="K20" s="1377"/>
      <c r="L20" s="1377"/>
    </row>
    <row r="21" spans="1:12" ht="33" customHeight="1">
      <c r="A21" s="35"/>
      <c r="B21" s="1375" t="s">
        <v>14</v>
      </c>
      <c r="C21" s="1375"/>
      <c r="D21" s="1375"/>
      <c r="E21" s="1375"/>
      <c r="F21" s="1375"/>
      <c r="G21" s="1375"/>
      <c r="H21" s="1376" t="s">
        <v>54</v>
      </c>
      <c r="I21" s="1376"/>
      <c r="J21" s="1376"/>
      <c r="K21" s="1376"/>
      <c r="L21" s="1376"/>
    </row>
    <row r="22" spans="1:12" ht="33" customHeight="1">
      <c r="A22" s="35"/>
      <c r="B22" s="1375" t="s">
        <v>15</v>
      </c>
      <c r="C22" s="1375"/>
      <c r="D22" s="1375"/>
      <c r="E22" s="1375"/>
      <c r="F22" s="1375"/>
      <c r="G22" s="1375"/>
      <c r="H22" s="1376"/>
      <c r="I22" s="1376"/>
      <c r="J22" s="1376"/>
      <c r="K22" s="1376"/>
      <c r="L22" s="1376"/>
    </row>
    <row r="23" spans="1:12" ht="33" customHeight="1">
      <c r="A23" s="35"/>
      <c r="B23" s="1375" t="s">
        <v>16</v>
      </c>
      <c r="C23" s="1375"/>
      <c r="D23" s="1375"/>
      <c r="E23" s="1375"/>
      <c r="F23" s="1375"/>
      <c r="G23" s="1375"/>
      <c r="H23" s="1376"/>
      <c r="I23" s="1376"/>
      <c r="J23" s="1376"/>
      <c r="K23" s="1376"/>
      <c r="L23" s="1376"/>
    </row>
    <row r="24" spans="1:12" ht="33" customHeight="1">
      <c r="A24" s="35"/>
      <c r="B24" s="1375" t="s">
        <v>17</v>
      </c>
      <c r="C24" s="1375"/>
      <c r="D24" s="1375"/>
      <c r="E24" s="1375"/>
      <c r="F24" s="1375"/>
      <c r="G24" s="1375"/>
      <c r="H24" s="1376"/>
      <c r="I24" s="1376"/>
      <c r="J24" s="1376"/>
      <c r="K24" s="1376"/>
      <c r="L24" s="1376"/>
    </row>
    <row r="25" spans="1:12" ht="6" customHeight="1">
      <c r="A25" s="35"/>
      <c r="B25" s="162"/>
      <c r="C25" s="162"/>
      <c r="D25" s="162"/>
      <c r="E25" s="162"/>
      <c r="F25" s="162"/>
      <c r="G25" s="162"/>
      <c r="H25" s="163"/>
      <c r="I25" s="163"/>
      <c r="J25" s="163"/>
      <c r="K25" s="163"/>
      <c r="L25" s="163"/>
    </row>
    <row r="26" spans="1:12" ht="18.95" customHeight="1">
      <c r="A26" s="53">
        <v>1.2</v>
      </c>
      <c r="B26" s="1079" t="s">
        <v>165</v>
      </c>
      <c r="C26" s="1079"/>
      <c r="D26" s="1079"/>
      <c r="E26" s="1079"/>
      <c r="F26" s="1079"/>
      <c r="G26" s="1079"/>
      <c r="H26" s="1079"/>
      <c r="I26" s="1079"/>
      <c r="J26" s="1079"/>
      <c r="K26" s="1079"/>
      <c r="L26" s="1079"/>
    </row>
    <row r="27" spans="1:12" ht="18.95" customHeight="1">
      <c r="A27" s="56" t="s">
        <v>18</v>
      </c>
      <c r="B27" s="29" t="s">
        <v>19</v>
      </c>
      <c r="D27" s="90"/>
      <c r="E27" s="90"/>
    </row>
    <row r="28" spans="1:12" ht="18.95" customHeight="1">
      <c r="A28" s="35"/>
      <c r="B28" s="1352" t="s">
        <v>20</v>
      </c>
      <c r="C28" s="1352"/>
      <c r="D28" s="1290"/>
      <c r="E28" s="1290"/>
      <c r="F28" s="1290"/>
      <c r="G28" s="1290"/>
      <c r="H28" s="1290"/>
      <c r="I28" s="1290"/>
      <c r="J28" s="1290"/>
      <c r="K28" s="1290"/>
      <c r="L28" s="1290"/>
    </row>
    <row r="29" spans="1:12" ht="18.95" customHeight="1">
      <c r="A29" s="35"/>
      <c r="B29" s="1371" t="s">
        <v>21</v>
      </c>
      <c r="C29" s="1372"/>
      <c r="D29" s="1368"/>
      <c r="E29" s="1368"/>
      <c r="F29" s="1368"/>
      <c r="G29" s="1368"/>
      <c r="H29" s="1368"/>
      <c r="I29" s="1368"/>
      <c r="J29" s="1368"/>
      <c r="K29" s="1368"/>
      <c r="L29" s="1368"/>
    </row>
    <row r="30" spans="1:12" ht="18.95" customHeight="1">
      <c r="A30" s="35"/>
      <c r="B30" s="93"/>
      <c r="C30" s="54"/>
      <c r="D30" s="1367"/>
      <c r="E30" s="1367"/>
      <c r="F30" s="1367"/>
      <c r="G30" s="1367"/>
      <c r="H30" s="1367"/>
      <c r="I30" s="1367"/>
      <c r="J30" s="1367"/>
      <c r="K30" s="1367"/>
      <c r="L30" s="1367"/>
    </row>
    <row r="31" spans="1:12" ht="18.95" customHeight="1">
      <c r="A31" s="35"/>
      <c r="B31" s="93"/>
      <c r="C31" s="54"/>
      <c r="D31" s="1367"/>
      <c r="E31" s="1367"/>
      <c r="F31" s="1367"/>
      <c r="G31" s="1367"/>
      <c r="H31" s="1367"/>
      <c r="I31" s="1367"/>
      <c r="J31" s="1367"/>
      <c r="K31" s="1367"/>
      <c r="L31" s="1367"/>
    </row>
    <row r="32" spans="1:12" ht="18.95" customHeight="1">
      <c r="A32" s="35"/>
      <c r="B32" s="94"/>
      <c r="C32" s="55"/>
      <c r="D32" s="1369"/>
      <c r="E32" s="1369"/>
      <c r="F32" s="1369"/>
      <c r="G32" s="1369"/>
      <c r="H32" s="1369"/>
      <c r="I32" s="1369"/>
      <c r="J32" s="1369"/>
      <c r="K32" s="1369"/>
      <c r="L32" s="1369"/>
    </row>
    <row r="33" spans="1:54" ht="18.95" customHeight="1">
      <c r="A33" s="35"/>
      <c r="B33" s="1352" t="s">
        <v>22</v>
      </c>
      <c r="C33" s="1352"/>
      <c r="D33" s="1290"/>
      <c r="E33" s="1290"/>
      <c r="F33" s="1290"/>
      <c r="G33" s="1290"/>
      <c r="H33" s="1290"/>
      <c r="I33" s="1290"/>
      <c r="J33" s="1290"/>
      <c r="K33" s="1290"/>
      <c r="L33" s="1290"/>
    </row>
    <row r="34" spans="1:54" ht="18.95" customHeight="1">
      <c r="A34" s="35"/>
      <c r="B34" s="1352" t="s">
        <v>23</v>
      </c>
      <c r="C34" s="1352"/>
      <c r="D34" s="1290"/>
      <c r="E34" s="1290"/>
      <c r="F34" s="1290"/>
      <c r="G34" s="1290"/>
      <c r="H34" s="1290"/>
      <c r="I34" s="1290"/>
      <c r="J34" s="1290"/>
      <c r="K34" s="1290"/>
      <c r="L34" s="1290"/>
    </row>
    <row r="35" spans="1:54" ht="18.95" customHeight="1">
      <c r="A35" s="35"/>
      <c r="B35" s="1352" t="s">
        <v>24</v>
      </c>
      <c r="C35" s="1352"/>
      <c r="D35" s="1290"/>
      <c r="E35" s="1290"/>
      <c r="F35" s="1290"/>
      <c r="G35" s="1290"/>
      <c r="H35" s="1290"/>
      <c r="I35" s="1290"/>
      <c r="J35" s="1290"/>
      <c r="K35" s="1290"/>
      <c r="L35" s="1290"/>
    </row>
    <row r="36" spans="1:54" ht="18.95" customHeight="1">
      <c r="A36" s="35"/>
      <c r="B36" s="1352" t="s">
        <v>25</v>
      </c>
      <c r="C36" s="1352"/>
      <c r="D36" s="1290"/>
      <c r="E36" s="1290"/>
      <c r="F36" s="1290"/>
      <c r="G36" s="1290"/>
      <c r="H36" s="1290"/>
      <c r="I36" s="1290"/>
      <c r="J36" s="1290"/>
      <c r="K36" s="1290"/>
      <c r="L36" s="1290"/>
    </row>
    <row r="37" spans="1:54" ht="8.1" customHeight="1">
      <c r="A37" s="35"/>
      <c r="B37" s="95"/>
      <c r="C37" s="95"/>
      <c r="D37" s="96"/>
      <c r="E37" s="96"/>
      <c r="F37" s="96"/>
      <c r="G37" s="96"/>
      <c r="H37" s="96"/>
      <c r="I37" s="96"/>
      <c r="J37" s="96"/>
      <c r="K37" s="96"/>
      <c r="L37" s="96"/>
    </row>
    <row r="38" spans="1:54" ht="61.5" customHeight="1">
      <c r="A38" s="57" t="s">
        <v>27</v>
      </c>
      <c r="B38" s="1370" t="s">
        <v>26</v>
      </c>
      <c r="C38" s="1370"/>
      <c r="D38" s="1370"/>
      <c r="E38" s="1370"/>
      <c r="F38" s="1370"/>
      <c r="G38" s="1370"/>
      <c r="H38" s="1370"/>
      <c r="I38" s="1370"/>
      <c r="J38" s="1370"/>
      <c r="K38" s="1370"/>
      <c r="L38" s="1370"/>
    </row>
    <row r="39" spans="1:54" ht="33.75" customHeight="1">
      <c r="A39" s="35"/>
      <c r="B39" s="92" t="s">
        <v>334</v>
      </c>
      <c r="C39" s="1374" t="s">
        <v>28</v>
      </c>
      <c r="D39" s="1374"/>
      <c r="E39" s="1374"/>
      <c r="F39" s="1374"/>
      <c r="G39" s="1374" t="s">
        <v>29</v>
      </c>
      <c r="H39" s="1374"/>
      <c r="I39" s="1374" t="s">
        <v>30</v>
      </c>
      <c r="J39" s="1374"/>
      <c r="K39" s="1374"/>
      <c r="L39" s="1374"/>
    </row>
    <row r="40" spans="1:54" ht="38.1" customHeight="1">
      <c r="B40" s="102"/>
      <c r="C40" s="1290"/>
      <c r="D40" s="1290"/>
      <c r="E40" s="1290"/>
      <c r="F40" s="1290"/>
      <c r="G40" s="1373"/>
      <c r="H40" s="1373"/>
      <c r="I40" s="1290"/>
      <c r="J40" s="1290"/>
      <c r="K40" s="1290"/>
      <c r="L40" s="1290"/>
    </row>
    <row r="41" spans="1:54" ht="38.1" customHeight="1">
      <c r="A41" s="35"/>
      <c r="B41" s="102"/>
      <c r="C41" s="1290"/>
      <c r="D41" s="1290"/>
      <c r="E41" s="1290"/>
      <c r="F41" s="1290"/>
      <c r="G41" s="1373"/>
      <c r="H41" s="1373"/>
      <c r="I41" s="1290"/>
      <c r="J41" s="1290"/>
      <c r="K41" s="1290"/>
      <c r="L41" s="1290"/>
    </row>
    <row r="42" spans="1:54" ht="20.100000000000001" customHeight="1">
      <c r="A42" s="88">
        <v>2</v>
      </c>
      <c r="B42" s="97" t="s">
        <v>31</v>
      </c>
    </row>
    <row r="43" spans="1:54" ht="78.75" customHeight="1">
      <c r="B43" s="1370" t="s">
        <v>980</v>
      </c>
      <c r="C43" s="1370"/>
      <c r="D43" s="1370"/>
      <c r="E43" s="1370"/>
      <c r="F43" s="1370"/>
      <c r="G43" s="1370"/>
      <c r="H43" s="1370"/>
      <c r="I43" s="1370"/>
      <c r="J43" s="1370"/>
      <c r="K43" s="1370"/>
      <c r="L43" s="1370"/>
    </row>
    <row r="44" spans="1:54" s="24" customFormat="1" ht="34.5" customHeight="1">
      <c r="A44" s="53">
        <v>2.1</v>
      </c>
      <c r="B44" s="1370" t="s">
        <v>32</v>
      </c>
      <c r="C44" s="1370"/>
      <c r="D44" s="1370"/>
      <c r="E44" s="1370"/>
      <c r="F44" s="1370"/>
      <c r="G44" s="1370"/>
      <c r="H44" s="1370"/>
      <c r="I44" s="1370"/>
      <c r="J44" s="1370"/>
      <c r="K44" s="1370"/>
      <c r="L44" s="1370"/>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row>
    <row r="45" spans="1:54" ht="51" customHeight="1">
      <c r="A45" s="35"/>
      <c r="B45" s="771" t="s">
        <v>33</v>
      </c>
      <c r="C45" s="1378" t="s">
        <v>34</v>
      </c>
      <c r="D45" s="1378"/>
      <c r="E45" s="1378"/>
      <c r="F45" s="1378"/>
      <c r="G45" s="1378" t="s">
        <v>35</v>
      </c>
      <c r="H45" s="1378"/>
      <c r="I45" s="1378" t="s">
        <v>110</v>
      </c>
      <c r="J45" s="1378"/>
      <c r="K45" s="1378" t="s">
        <v>111</v>
      </c>
      <c r="L45" s="1378"/>
    </row>
    <row r="46" spans="1:54" ht="27.95" customHeight="1">
      <c r="A46" s="35"/>
      <c r="B46" s="102">
        <v>1</v>
      </c>
      <c r="C46" s="1290"/>
      <c r="D46" s="1290"/>
      <c r="E46" s="1290"/>
      <c r="F46" s="1290"/>
      <c r="G46" s="1373"/>
      <c r="H46" s="1373"/>
      <c r="I46" s="1373"/>
      <c r="J46" s="1373"/>
      <c r="K46" s="1379"/>
      <c r="L46" s="1379"/>
    </row>
    <row r="47" spans="1:54" ht="27.95" customHeight="1">
      <c r="A47" s="35"/>
      <c r="B47" s="102">
        <v>2</v>
      </c>
      <c r="C47" s="1290"/>
      <c r="D47" s="1290"/>
      <c r="E47" s="1290"/>
      <c r="F47" s="1290"/>
      <c r="G47" s="1373"/>
      <c r="H47" s="1373"/>
      <c r="I47" s="1373"/>
      <c r="J47" s="1373"/>
      <c r="K47" s="1379"/>
      <c r="L47" s="1379"/>
    </row>
    <row r="48" spans="1:54" ht="27.95" customHeight="1">
      <c r="A48" s="35"/>
      <c r="B48" s="102">
        <v>3</v>
      </c>
      <c r="C48" s="1290"/>
      <c r="D48" s="1290"/>
      <c r="E48" s="1290"/>
      <c r="F48" s="1290"/>
      <c r="G48" s="1373"/>
      <c r="H48" s="1373"/>
      <c r="I48" s="1373"/>
      <c r="J48" s="1373"/>
      <c r="K48" s="1379"/>
      <c r="L48" s="1379"/>
    </row>
    <row r="49" spans="1:12" ht="27.95" customHeight="1">
      <c r="A49" s="35"/>
      <c r="B49" s="102">
        <v>4</v>
      </c>
      <c r="C49" s="1290"/>
      <c r="D49" s="1290"/>
      <c r="E49" s="1290"/>
      <c r="F49" s="1290"/>
      <c r="G49" s="1373"/>
      <c r="H49" s="1373"/>
      <c r="I49" s="1373"/>
      <c r="J49" s="1373"/>
      <c r="K49" s="1379"/>
      <c r="L49" s="1379"/>
    </row>
    <row r="50" spans="1:12" ht="27.95" customHeight="1">
      <c r="A50" s="35"/>
      <c r="B50" s="102">
        <v>5</v>
      </c>
      <c r="C50" s="1290"/>
      <c r="D50" s="1290"/>
      <c r="E50" s="1290"/>
      <c r="F50" s="1290"/>
      <c r="G50" s="1373"/>
      <c r="H50" s="1373"/>
      <c r="I50" s="1373"/>
      <c r="J50" s="1373"/>
      <c r="K50" s="1379"/>
      <c r="L50" s="1379"/>
    </row>
    <row r="51" spans="1:12" ht="27.95" customHeight="1">
      <c r="A51" s="35"/>
      <c r="B51" s="84"/>
      <c r="C51" s="84"/>
      <c r="D51" s="84"/>
      <c r="E51" s="84"/>
      <c r="F51" s="84"/>
      <c r="G51" s="84"/>
      <c r="H51" s="84"/>
      <c r="I51" s="84"/>
      <c r="J51" s="84"/>
      <c r="K51" s="84"/>
      <c r="L51" s="84"/>
    </row>
    <row r="52" spans="1:12" ht="27.95" customHeight="1">
      <c r="A52" s="60">
        <v>3</v>
      </c>
      <c r="B52" s="1380" t="s">
        <v>956</v>
      </c>
      <c r="C52" s="1380"/>
      <c r="D52" s="1380"/>
      <c r="E52" s="1380"/>
      <c r="F52" s="1380"/>
      <c r="G52" s="1380"/>
      <c r="H52" s="1380"/>
      <c r="I52" s="1380"/>
      <c r="J52" s="1380"/>
      <c r="K52" s="1380"/>
      <c r="L52" s="1380"/>
    </row>
    <row r="53" spans="1:12" ht="54.75" customHeight="1">
      <c r="A53" s="35"/>
      <c r="B53" s="1340" t="s">
        <v>957</v>
      </c>
      <c r="C53" s="1340"/>
      <c r="D53" s="1340"/>
      <c r="E53" s="1340"/>
      <c r="F53" s="1340"/>
      <c r="G53" s="1340"/>
      <c r="H53" s="1340"/>
      <c r="I53" s="1340"/>
      <c r="J53" s="1340"/>
      <c r="K53" s="1340"/>
      <c r="L53" s="1340"/>
    </row>
    <row r="54" spans="1:12" ht="27.95" customHeight="1">
      <c r="A54" s="60">
        <v>3.1</v>
      </c>
      <c r="B54" s="1381" t="s">
        <v>958</v>
      </c>
      <c r="C54" s="1381"/>
      <c r="D54" s="1381"/>
      <c r="E54" s="1381"/>
      <c r="F54" s="1381"/>
      <c r="G54" s="1381"/>
      <c r="H54" s="1381"/>
      <c r="I54" s="1381"/>
      <c r="J54" s="1381"/>
      <c r="K54" s="1381"/>
      <c r="L54" s="1381"/>
    </row>
    <row r="55" spans="1:12" ht="36.75" customHeight="1">
      <c r="A55" s="35"/>
      <c r="B55" s="771" t="s">
        <v>33</v>
      </c>
      <c r="C55" s="1382" t="s">
        <v>959</v>
      </c>
      <c r="D55" s="1074"/>
      <c r="E55" s="1074"/>
      <c r="F55" s="1075"/>
      <c r="G55" s="1382" t="s">
        <v>960</v>
      </c>
      <c r="H55" s="1074"/>
      <c r="I55" s="1074"/>
      <c r="J55" s="1074"/>
      <c r="K55" s="1074"/>
      <c r="L55" s="1075"/>
    </row>
    <row r="56" spans="1:12" ht="27.95" customHeight="1">
      <c r="A56" s="35"/>
      <c r="B56" s="102">
        <v>1</v>
      </c>
      <c r="C56" s="1364"/>
      <c r="D56" s="1365"/>
      <c r="E56" s="1365"/>
      <c r="F56" s="1366"/>
      <c r="G56" s="1364"/>
      <c r="H56" s="1365"/>
      <c r="I56" s="1365"/>
      <c r="J56" s="1365"/>
      <c r="K56" s="1365"/>
      <c r="L56" s="1366"/>
    </row>
    <row r="57" spans="1:12" ht="27.95" customHeight="1">
      <c r="A57" s="35"/>
      <c r="B57" s="102">
        <v>2</v>
      </c>
      <c r="C57" s="1364"/>
      <c r="D57" s="1365"/>
      <c r="E57" s="1365"/>
      <c r="F57" s="1366"/>
      <c r="G57" s="1364"/>
      <c r="H57" s="1365"/>
      <c r="I57" s="1365"/>
      <c r="J57" s="1365"/>
      <c r="K57" s="1365"/>
      <c r="L57" s="1366"/>
    </row>
    <row r="58" spans="1:12" ht="27.95" customHeight="1">
      <c r="A58" s="35"/>
      <c r="B58" s="102">
        <v>3</v>
      </c>
      <c r="C58" s="1364"/>
      <c r="D58" s="1365"/>
      <c r="E58" s="1365"/>
      <c r="F58" s="1366"/>
      <c r="G58" s="1364"/>
      <c r="H58" s="1365"/>
      <c r="I58" s="1365"/>
      <c r="J58" s="1365"/>
      <c r="K58" s="1365"/>
      <c r="L58" s="1366"/>
    </row>
    <row r="59" spans="1:12" ht="27.95" customHeight="1">
      <c r="A59" s="35"/>
      <c r="B59" s="102">
        <v>4</v>
      </c>
      <c r="C59" s="1364"/>
      <c r="D59" s="1365"/>
      <c r="E59" s="1365"/>
      <c r="F59" s="1366"/>
      <c r="G59" s="1364"/>
      <c r="H59" s="1365"/>
      <c r="I59" s="1365"/>
      <c r="J59" s="1365"/>
      <c r="K59" s="1365"/>
      <c r="L59" s="1366"/>
    </row>
    <row r="60" spans="1:12" ht="27.95" customHeight="1">
      <c r="A60" s="35"/>
      <c r="B60" s="102">
        <v>5</v>
      </c>
      <c r="C60" s="1364"/>
      <c r="D60" s="1365"/>
      <c r="E60" s="1365"/>
      <c r="F60" s="1366"/>
      <c r="G60" s="1364"/>
      <c r="H60" s="1365"/>
      <c r="I60" s="1365"/>
      <c r="J60" s="1365"/>
      <c r="K60" s="1365"/>
      <c r="L60" s="1366"/>
    </row>
    <row r="61" spans="1:12" ht="27.95" customHeight="1">
      <c r="A61" s="35"/>
      <c r="B61" s="102">
        <v>6</v>
      </c>
      <c r="C61" s="1364"/>
      <c r="D61" s="1365"/>
      <c r="E61" s="1365"/>
      <c r="F61" s="1366"/>
      <c r="G61" s="1364"/>
      <c r="H61" s="1365"/>
      <c r="I61" s="1365"/>
      <c r="J61" s="1365"/>
      <c r="K61" s="1365"/>
      <c r="L61" s="1366"/>
    </row>
    <row r="62" spans="1:12" ht="27.95" customHeight="1">
      <c r="A62" s="35"/>
      <c r="B62" s="102">
        <v>7</v>
      </c>
      <c r="C62" s="1364"/>
      <c r="D62" s="1365"/>
      <c r="E62" s="1365"/>
      <c r="F62" s="1366"/>
      <c r="G62" s="1364"/>
      <c r="H62" s="1365"/>
      <c r="I62" s="1365"/>
      <c r="J62" s="1365"/>
      <c r="K62" s="1365"/>
      <c r="L62" s="1366"/>
    </row>
    <row r="63" spans="1:12" ht="27.95" customHeight="1">
      <c r="A63" s="35"/>
      <c r="B63" s="102">
        <v>8</v>
      </c>
      <c r="C63" s="1364"/>
      <c r="D63" s="1365"/>
      <c r="E63" s="1365"/>
      <c r="F63" s="1366"/>
      <c r="G63" s="1364"/>
      <c r="H63" s="1365"/>
      <c r="I63" s="1365"/>
      <c r="J63" s="1365"/>
      <c r="K63" s="1365"/>
      <c r="L63" s="1366"/>
    </row>
    <row r="64" spans="1:12" ht="27.95" customHeight="1">
      <c r="A64" s="35"/>
      <c r="B64" s="102">
        <v>9</v>
      </c>
      <c r="C64" s="1364"/>
      <c r="D64" s="1365"/>
      <c r="E64" s="1365"/>
      <c r="F64" s="1366"/>
      <c r="G64" s="1364"/>
      <c r="H64" s="1365"/>
      <c r="I64" s="1365"/>
      <c r="J64" s="1365"/>
      <c r="K64" s="1365"/>
      <c r="L64" s="1366"/>
    </row>
    <row r="65" spans="1:54" ht="27.95" customHeight="1">
      <c r="A65" s="35"/>
      <c r="B65" s="102">
        <v>10</v>
      </c>
      <c r="C65" s="1364"/>
      <c r="D65" s="1365"/>
      <c r="E65" s="1365"/>
      <c r="F65" s="1366"/>
      <c r="G65" s="1364"/>
      <c r="H65" s="1365"/>
      <c r="I65" s="1365"/>
      <c r="J65" s="1365"/>
      <c r="K65" s="1365"/>
      <c r="L65" s="1366"/>
    </row>
    <row r="66" spans="1:54" ht="27.95" customHeight="1">
      <c r="A66" s="35"/>
      <c r="B66" s="766"/>
      <c r="C66" s="767"/>
      <c r="D66" s="767"/>
      <c r="E66" s="767"/>
      <c r="F66" s="767"/>
      <c r="G66" s="766"/>
      <c r="H66" s="766"/>
      <c r="I66" s="766"/>
      <c r="J66" s="766"/>
      <c r="K66" s="768"/>
      <c r="L66" s="768"/>
    </row>
    <row r="67" spans="1:54" ht="21" customHeight="1">
      <c r="A67" s="88">
        <v>4</v>
      </c>
      <c r="B67" s="97" t="s">
        <v>36</v>
      </c>
      <c r="D67" s="96"/>
      <c r="E67" s="96"/>
      <c r="F67" s="96"/>
    </row>
    <row r="68" spans="1:54" ht="18" customHeight="1">
      <c r="A68" s="98">
        <v>4.0999999999999996</v>
      </c>
      <c r="B68" s="1388" t="s">
        <v>37</v>
      </c>
      <c r="C68" s="1388"/>
      <c r="D68" s="1388"/>
      <c r="E68" s="1388"/>
      <c r="F68" s="96"/>
    </row>
    <row r="69" spans="1:54" ht="67.5" customHeight="1">
      <c r="A69" s="35"/>
      <c r="B69" s="1370" t="s">
        <v>38</v>
      </c>
      <c r="C69" s="1370"/>
      <c r="D69" s="1370"/>
      <c r="E69" s="1370"/>
      <c r="F69" s="1370"/>
      <c r="G69" s="1370"/>
      <c r="H69" s="1370"/>
      <c r="I69" s="1370"/>
      <c r="J69" s="1370"/>
      <c r="K69" s="1370"/>
      <c r="L69" s="1370"/>
    </row>
    <row r="70" spans="1:54" s="24" customFormat="1" ht="35.25" customHeight="1">
      <c r="A70" s="35"/>
      <c r="B70" s="1229" t="s">
        <v>39</v>
      </c>
      <c r="C70" s="1229"/>
      <c r="D70" s="1229"/>
      <c r="E70" s="1196" t="s">
        <v>40</v>
      </c>
      <c r="F70" s="1384"/>
      <c r="G70" s="1384"/>
      <c r="H70" s="1197"/>
      <c r="I70" s="1229" t="s">
        <v>41</v>
      </c>
      <c r="J70" s="1229"/>
      <c r="K70" s="1229"/>
      <c r="L70" s="1229"/>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row>
    <row r="71" spans="1:54" ht="20.100000000000001" customHeight="1">
      <c r="A71" s="35"/>
      <c r="B71" s="1290"/>
      <c r="C71" s="1290"/>
      <c r="D71" s="1290"/>
      <c r="E71" s="1373"/>
      <c r="F71" s="1373"/>
      <c r="G71" s="1373"/>
      <c r="H71" s="1373"/>
      <c r="I71" s="1373"/>
      <c r="J71" s="1373"/>
      <c r="K71" s="1373"/>
      <c r="L71" s="1373"/>
    </row>
    <row r="72" spans="1:54" ht="20.100000000000001" customHeight="1">
      <c r="A72" s="35"/>
      <c r="B72" s="1290"/>
      <c r="C72" s="1290"/>
      <c r="D72" s="1290"/>
      <c r="E72" s="1373"/>
      <c r="F72" s="1373"/>
      <c r="G72" s="1373"/>
      <c r="H72" s="1373"/>
      <c r="I72" s="1373"/>
      <c r="J72" s="1373"/>
      <c r="K72" s="1373"/>
      <c r="L72" s="1373"/>
    </row>
    <row r="73" spans="1:54" ht="20.100000000000001" customHeight="1">
      <c r="A73" s="35"/>
      <c r="B73" s="1290"/>
      <c r="C73" s="1290"/>
      <c r="D73" s="1290"/>
      <c r="E73" s="1373"/>
      <c r="F73" s="1373"/>
      <c r="G73" s="1373"/>
      <c r="H73" s="1373"/>
      <c r="I73" s="1373"/>
      <c r="J73" s="1373"/>
      <c r="K73" s="1373"/>
      <c r="L73" s="1373"/>
    </row>
    <row r="74" spans="1:54" ht="20.100000000000001" customHeight="1">
      <c r="A74" s="35"/>
      <c r="B74" s="1290"/>
      <c r="C74" s="1290"/>
      <c r="D74" s="1290"/>
      <c r="E74" s="1373"/>
      <c r="F74" s="1373"/>
      <c r="G74" s="1373"/>
      <c r="H74" s="1373"/>
      <c r="I74" s="1373"/>
      <c r="J74" s="1373"/>
      <c r="K74" s="1373"/>
      <c r="L74" s="1373"/>
    </row>
    <row r="75" spans="1:54" ht="20.100000000000001" customHeight="1">
      <c r="A75" s="35"/>
      <c r="B75" s="1290"/>
      <c r="C75" s="1290"/>
      <c r="D75" s="1290"/>
      <c r="E75" s="1373"/>
      <c r="F75" s="1373"/>
      <c r="G75" s="1373"/>
      <c r="H75" s="1373"/>
      <c r="I75" s="1373"/>
      <c r="J75" s="1373"/>
      <c r="K75" s="1373"/>
      <c r="L75" s="1373"/>
    </row>
    <row r="76" spans="1:54" ht="20.100000000000001" customHeight="1">
      <c r="A76" s="35"/>
      <c r="B76" s="1290"/>
      <c r="C76" s="1290"/>
      <c r="D76" s="1290"/>
      <c r="E76" s="1373"/>
      <c r="F76" s="1373"/>
      <c r="G76" s="1373"/>
      <c r="H76" s="1373"/>
      <c r="I76" s="1373"/>
      <c r="J76" s="1373"/>
      <c r="K76" s="1373"/>
      <c r="L76" s="1373"/>
    </row>
    <row r="77" spans="1:54" s="24" customFormat="1" ht="20.100000000000001" customHeight="1">
      <c r="A77" s="52">
        <v>4.2</v>
      </c>
      <c r="B77" s="32" t="s">
        <v>42</v>
      </c>
      <c r="C77" s="99"/>
      <c r="D77" s="99"/>
      <c r="E77" s="99"/>
      <c r="F77" s="99"/>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row>
    <row r="78" spans="1:54" s="24" customFormat="1" ht="20.100000000000001" customHeight="1">
      <c r="A78" s="32"/>
      <c r="B78" s="32"/>
      <c r="C78" s="99"/>
      <c r="D78" s="99"/>
      <c r="E78" s="99"/>
      <c r="F78" s="99"/>
      <c r="K78" s="103" t="s">
        <v>114</v>
      </c>
      <c r="L78" s="104"/>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row>
    <row r="79" spans="1:54" s="24" customFormat="1" ht="20.100000000000001" customHeight="1">
      <c r="A79" s="32"/>
      <c r="B79" s="47" t="s">
        <v>112</v>
      </c>
      <c r="C79" s="1229" t="s">
        <v>113</v>
      </c>
      <c r="D79" s="1229"/>
      <c r="E79" s="1229"/>
      <c r="F79" s="1229"/>
      <c r="G79" s="1229"/>
      <c r="H79" s="1196" t="s">
        <v>43</v>
      </c>
      <c r="I79" s="1384"/>
      <c r="J79" s="1384"/>
      <c r="K79" s="1384"/>
      <c r="L79" s="1197"/>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row>
    <row r="80" spans="1:54" s="156" customFormat="1" ht="33" customHeight="1">
      <c r="A80" s="38"/>
      <c r="B80" s="91"/>
      <c r="C80" s="87" t="s">
        <v>494</v>
      </c>
      <c r="D80" s="87" t="s">
        <v>516</v>
      </c>
      <c r="E80" s="87" t="s">
        <v>636</v>
      </c>
      <c r="F80" s="87" t="s">
        <v>971</v>
      </c>
      <c r="G80" s="87" t="s">
        <v>1016</v>
      </c>
      <c r="H80" s="87" t="s">
        <v>1017</v>
      </c>
      <c r="I80" s="87" t="s">
        <v>1018</v>
      </c>
      <c r="J80" s="87" t="s">
        <v>1019</v>
      </c>
      <c r="K80" s="87" t="s">
        <v>1020</v>
      </c>
      <c r="L80" s="87" t="s">
        <v>1021</v>
      </c>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row>
    <row r="81" spans="1:54" s="24" customFormat="1" ht="33" customHeight="1">
      <c r="A81" s="32"/>
      <c r="B81" s="91" t="s">
        <v>115</v>
      </c>
      <c r="C81" s="157"/>
      <c r="D81" s="157"/>
      <c r="E81" s="157"/>
      <c r="F81" s="157"/>
      <c r="G81" s="157"/>
      <c r="H81" s="157"/>
      <c r="I81" s="157"/>
      <c r="J81" s="157"/>
      <c r="K81" s="157"/>
      <c r="L81" s="157"/>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row>
    <row r="82" spans="1:54" s="24" customFormat="1" ht="33" customHeight="1">
      <c r="A82" s="32"/>
      <c r="B82" s="91" t="s">
        <v>116</v>
      </c>
      <c r="C82" s="157"/>
      <c r="D82" s="157"/>
      <c r="E82" s="157"/>
      <c r="F82" s="157"/>
      <c r="G82" s="157"/>
      <c r="H82" s="157"/>
      <c r="I82" s="157"/>
      <c r="J82" s="157"/>
      <c r="K82" s="157"/>
      <c r="L82" s="157"/>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row>
    <row r="83" spans="1:54" s="24" customFormat="1" ht="33" customHeight="1">
      <c r="A83" s="32"/>
      <c r="B83" s="91" t="s">
        <v>119</v>
      </c>
      <c r="C83" s="157"/>
      <c r="D83" s="157"/>
      <c r="E83" s="157"/>
      <c r="F83" s="157"/>
      <c r="G83" s="157"/>
      <c r="H83" s="157"/>
      <c r="I83" s="157"/>
      <c r="J83" s="157"/>
      <c r="K83" s="157"/>
      <c r="L83" s="157"/>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row>
    <row r="84" spans="1:54" s="24" customFormat="1" ht="33" customHeight="1">
      <c r="A84" s="32"/>
      <c r="B84" s="91" t="s">
        <v>120</v>
      </c>
      <c r="C84" s="157"/>
      <c r="D84" s="157"/>
      <c r="E84" s="157"/>
      <c r="F84" s="157"/>
      <c r="G84" s="157"/>
      <c r="H84" s="157"/>
      <c r="I84" s="157"/>
      <c r="J84" s="157"/>
      <c r="K84" s="157"/>
      <c r="L84" s="157"/>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row>
    <row r="85" spans="1:54" s="24" customFormat="1" ht="33" customHeight="1">
      <c r="A85" s="32"/>
      <c r="B85" s="91" t="s">
        <v>121</v>
      </c>
      <c r="C85" s="157"/>
      <c r="D85" s="157"/>
      <c r="E85" s="157"/>
      <c r="F85" s="157"/>
      <c r="G85" s="157"/>
      <c r="H85" s="157"/>
      <c r="I85" s="157"/>
      <c r="J85" s="157"/>
      <c r="K85" s="157"/>
      <c r="L85" s="157"/>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row>
    <row r="86" spans="1:54" s="24" customFormat="1" ht="33" customHeight="1">
      <c r="A86" s="32"/>
      <c r="B86" s="91" t="s">
        <v>122</v>
      </c>
      <c r="C86" s="157"/>
      <c r="D86" s="157"/>
      <c r="E86" s="157"/>
      <c r="F86" s="157"/>
      <c r="G86" s="157"/>
      <c r="H86" s="157"/>
      <c r="I86" s="157"/>
      <c r="J86" s="157"/>
      <c r="K86" s="157"/>
      <c r="L86" s="157"/>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row>
    <row r="87" spans="1:54" ht="20.100000000000001" customHeight="1">
      <c r="A87" s="100"/>
      <c r="B87" s="100"/>
      <c r="C87" s="101"/>
      <c r="D87" s="101"/>
      <c r="E87" s="101"/>
      <c r="F87" s="101"/>
    </row>
    <row r="88" spans="1:54" ht="45.75" customHeight="1">
      <c r="A88" s="315">
        <v>5</v>
      </c>
      <c r="B88" s="1387" t="s">
        <v>493</v>
      </c>
      <c r="C88" s="1387"/>
      <c r="D88" s="1387"/>
      <c r="E88" s="1387"/>
      <c r="F88" s="1387"/>
      <c r="G88" s="1387"/>
      <c r="H88" s="1376" t="s">
        <v>54</v>
      </c>
      <c r="I88" s="1376"/>
      <c r="J88" s="1376"/>
      <c r="K88" s="1376"/>
      <c r="L88" s="1376"/>
    </row>
    <row r="89" spans="1:54">
      <c r="A89" s="52"/>
      <c r="B89" s="1370"/>
      <c r="C89" s="1370"/>
      <c r="D89" s="1370"/>
      <c r="E89" s="1370"/>
      <c r="F89" s="1370"/>
      <c r="G89" s="1370"/>
      <c r="H89" s="1370"/>
      <c r="I89" s="1370"/>
      <c r="J89" s="1370"/>
      <c r="K89" s="1370"/>
      <c r="L89" s="1370"/>
    </row>
    <row r="90" spans="1:54" ht="20.100000000000001" customHeight="1">
      <c r="A90" s="100"/>
      <c r="B90" s="100"/>
      <c r="C90" s="101"/>
      <c r="D90" s="101"/>
      <c r="E90" s="101"/>
      <c r="F90" s="101"/>
    </row>
    <row r="91" spans="1:54" ht="24" customHeight="1">
      <c r="A91" s="100"/>
      <c r="B91" s="100"/>
      <c r="C91" s="101"/>
      <c r="D91" s="101"/>
      <c r="E91" s="101"/>
      <c r="F91" s="25"/>
      <c r="G91" s="58"/>
    </row>
    <row r="92" spans="1:54" ht="24" customHeight="1">
      <c r="A92" s="36" t="s">
        <v>6</v>
      </c>
      <c r="B92" s="1383">
        <f>'Attach 3(JV)'!B24</f>
        <v>0</v>
      </c>
      <c r="C92" s="1383"/>
      <c r="D92" s="1383"/>
      <c r="E92" s="25"/>
      <c r="G92" s="58" t="s">
        <v>4</v>
      </c>
      <c r="H92" s="1385">
        <f>'Attach 3(JV)'!E24</f>
        <v>0</v>
      </c>
      <c r="I92" s="1386"/>
      <c r="J92" s="1386"/>
      <c r="K92" s="1386"/>
      <c r="L92" s="1386"/>
    </row>
    <row r="93" spans="1:54" ht="24" customHeight="1">
      <c r="A93" s="36" t="s">
        <v>7</v>
      </c>
      <c r="B93" s="1188">
        <f>'Attach 3(JV)'!B25</f>
        <v>0</v>
      </c>
      <c r="C93" s="1188"/>
      <c r="D93" s="1188"/>
      <c r="E93" s="25"/>
      <c r="G93" s="58" t="s">
        <v>5</v>
      </c>
      <c r="H93" s="1385">
        <f>'Attach 3(JV)'!E25</f>
        <v>0</v>
      </c>
      <c r="I93" s="1386"/>
      <c r="J93" s="1386"/>
      <c r="K93" s="1386"/>
      <c r="L93" s="1386"/>
    </row>
  </sheetData>
  <sheetProtection algorithmName="SHA-512" hashValue="Bi6zITAszqhiX7hePqrz9yBD9i4D6QnzB+U+eM9nRIQ4SmvaINWCOAtHQ7hGv2NB8HTWTQ6EVL0a8KZ3OUNX0A==" saltValue="r7dfYFQs1B+6ViTutsGMeA==" spinCount="100000" sheet="1" formatColumns="0" formatRows="0" selectLockedCells="1"/>
  <customSheetViews>
    <customSheetView guid="{5476C51C-4037-4B28-A818-10D7CDF0C66A}"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1"/>
      <headerFooter alignWithMargins="0">
        <oddFooter>&amp;R&amp;"Book Antiqua,Bold"&amp;8 Page &amp;P of &amp;N</oddFooter>
      </headerFooter>
    </customSheetView>
    <customSheetView guid="{45814E31-7EF7-46D4-AAA9-9580F481731A}"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2"/>
      <headerFooter alignWithMargins="0">
        <oddFooter>&amp;R&amp;"Book Antiqua,Bold"&amp;8 Page &amp;P of &amp;N</oddFooter>
      </headerFooter>
    </customSheetView>
    <customSheetView guid="{ABDD40A7-66B9-43CC-B63B-09D98A5A40BE}" scale="115" showPageBreaks="1" showGridLines="0" zeroValues="0" printArea="1" view="pageBreakPreview" topLeftCell="A70">
      <selection activeCell="H21" sqref="H21:L21"/>
      <rowBreaks count="2" manualBreakCount="2">
        <brk id="23" max="11" man="1"/>
        <brk id="49" max="11" man="1"/>
      </rowBreaks>
      <pageMargins left="0.63" right="0.42" top="0.57999999999999996" bottom="0.6" header="0.34" footer="0.35"/>
      <pageSetup scale="95" orientation="portrait" r:id="rId3"/>
      <headerFooter alignWithMargins="0">
        <oddFooter>&amp;R&amp;"Book Antiqua,Bold"&amp;8 Page &amp;P of &amp;N</oddFooter>
      </headerFooter>
    </customSheetView>
    <customSheetView guid="{A8583C01-5E6A-4469-ADCA-440E12AA8084}" scale="115" showPageBreaks="1" showGridLines="0" zeroValues="0" printArea="1" view="pageBreakPreview" topLeftCell="A70">
      <selection activeCell="H21" sqref="H21:L21"/>
      <rowBreaks count="2" manualBreakCount="2">
        <brk id="23" max="11" man="1"/>
        <brk id="49" max="11" man="1"/>
      </rowBreaks>
      <pageMargins left="0.63" right="0.42" top="0.57999999999999996" bottom="0.6" header="0.34" footer="0.35"/>
      <pageSetup scale="95" orientation="portrait" r:id="rId4"/>
      <headerFooter alignWithMargins="0">
        <oddFooter>&amp;R&amp;"Book Antiqua,Bold"&amp;8 Page &amp;P of &amp;N</oddFooter>
      </headerFooter>
    </customSheetView>
    <customSheetView guid="{05855B4F-D61E-4C97-B759-B2F96767F6F8}" showPageBreaks="1" showGridLines="0" zeroValues="0" printArea="1" view="pageBreakPreview">
      <selection activeCell="H21" sqref="H21:L21"/>
      <rowBreaks count="3" manualBreakCount="3">
        <brk id="21" max="11" man="1"/>
        <brk id="23" max="11" man="1"/>
        <brk id="49" max="11" man="1"/>
      </rowBreaks>
      <pageMargins left="0.63" right="0.42" top="0.57999999999999996" bottom="0.6" header="0.34" footer="0.35"/>
      <pageSetup scale="95" orientation="portrait" r:id="rId5"/>
      <headerFooter alignWithMargins="0">
        <oddFooter>&amp;R&amp;"Book Antiqua,Bold"&amp;8 Page &amp;P of &amp;N</oddFooter>
      </headerFooter>
    </customSheetView>
    <customSheetView guid="{82E8A0F5-0020-4355-95CF-28601763A783}" showPageBreaks="1" showGridLines="0" zeroValues="0" printArea="1" view="pageBreakPreview" topLeftCell="A58">
      <selection activeCell="C66" sqref="C66"/>
      <rowBreaks count="3" manualBreakCount="3">
        <brk id="23" max="11" man="1"/>
        <brk id="25" max="11" man="1"/>
        <brk id="50" max="16383" man="1"/>
      </rowBreaks>
      <pageMargins left="0.63" right="0.42" top="0.57999999999999996" bottom="0.6" header="0.34" footer="0.35"/>
      <pageSetup scale="98" orientation="portrait" r:id="rId6"/>
      <headerFooter alignWithMargins="0">
        <oddFooter>&amp;R&amp;"Book Antiqua,Bold"&amp;8 Page &amp;P of &amp;N</oddFooter>
      </headerFooter>
    </customSheetView>
    <customSheetView guid="{340562B9-6CEE-4962-8D7D-CA1C6778F52C}" showPageBreaks="1" showGridLines="0" zeroValues="0" printArea="1" view="pageBreakPreview" topLeftCell="A25">
      <selection activeCell="D28" sqref="D28:L28"/>
      <rowBreaks count="2" manualBreakCount="2">
        <brk id="25" max="11" man="1"/>
        <brk id="50" max="16383" man="1"/>
      </rowBreaks>
      <pageMargins left="0.63" right="0.42" top="0.57999999999999996" bottom="0.6" header="0.34" footer="0.35"/>
      <pageSetup scale="98" orientation="portrait" r:id="rId7"/>
      <headerFooter alignWithMargins="0">
        <oddFooter>&amp;R&amp;"Book Antiqua,Bold"&amp;8 Page &amp;P of &amp;N</oddFooter>
      </headerFooter>
    </customSheetView>
    <customSheetView guid="{38BECF6E-1A53-4F98-87B9-44F2C5F77E08}" showPageBreaks="1" showGridLines="0" zeroValues="0" printArea="1" view="pageBreakPreview" topLeftCell="A19">
      <selection activeCell="D28" sqref="D28:L28"/>
      <rowBreaks count="2" manualBreakCount="2">
        <brk id="25" max="11" man="1"/>
        <brk id="50" max="16383" man="1"/>
      </rowBreaks>
      <pageMargins left="0.63" right="0.42" top="0.57999999999999996" bottom="0.6" header="0.34" footer="0.35"/>
      <pageSetup scale="98" orientation="portrait" r:id="rId8"/>
      <headerFooter alignWithMargins="0">
        <oddFooter>&amp;R&amp;"Book Antiqua,Bold"&amp;8 Page &amp;P of &amp;N</oddFooter>
      </headerFooter>
    </customSheetView>
    <customSheetView guid="{8E3ED18F-7B8F-4A1C-969D-A70DC3B696C3}"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9"/>
      <headerFooter alignWithMargins="0">
        <oddFooter>&amp;R&amp;"Book Antiqua,Bold"&amp;8 Page &amp;P of &amp;N</oddFooter>
      </headerFooter>
    </customSheetView>
    <customSheetView guid="{477F7E43-D393-45BA-B99B-D838E4629B5D}"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10"/>
      <headerFooter alignWithMargins="0">
        <oddFooter>&amp;R&amp;"Book Antiqua,Bold"&amp;8 Page &amp;P of &amp;N</oddFooter>
      </headerFooter>
    </customSheetView>
    <customSheetView guid="{240327DD-375F-45D4-BA52-89AFD79FE6A1}" showPageBreaks="1" showGridLines="0" zeroValues="0" printArea="1" view="pageBreakPreview" topLeftCell="A16">
      <selection activeCell="D68" sqref="D68"/>
      <rowBreaks count="2" manualBreakCount="2">
        <brk id="25" max="11" man="1"/>
        <brk id="50" max="16383" man="1"/>
      </rowBreaks>
      <pageMargins left="0.63" right="0.42" top="0.57999999999999996" bottom="0.6" header="0.34" footer="0.35"/>
      <pageSetup scale="98" orientation="portrait" r:id="rId11"/>
      <headerFooter alignWithMargins="0">
        <oddFooter>&amp;R&amp;"Book Antiqua,Bold"&amp;8 Page &amp;P of &amp;N</oddFooter>
      </headerFooter>
    </customSheetView>
    <customSheetView guid="{DC28ED1E-3E35-4094-9C2B-5C0A1C1D459C}" showGridLines="0" zeroValues="0">
      <selection activeCell="D36" sqref="D36:L36"/>
      <rowBreaks count="4" manualBreakCount="4">
        <brk id="24" max="16383" man="1"/>
        <brk id="50" max="16383" man="1"/>
        <brk id="76" max="16383" man="1"/>
        <brk id="153" max="16383" man="1"/>
      </rowBreaks>
      <pageMargins left="0.63" right="0.42"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zeroValues="0">
      <selection activeCell="B55" sqref="B55:D55"/>
      <rowBreaks count="4" manualBreakCount="4">
        <brk id="24" max="16383" man="1"/>
        <brk id="50" max="16383" man="1"/>
        <brk id="76" max="16383" man="1"/>
        <brk id="153" max="16383" man="1"/>
      </rowBreaks>
      <pageMargins left="0.63" right="0.42"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zeroValues="0">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zeroValues="0" showRuler="0">
      <rowBreaks count="1" manualBreakCount="1">
        <brk id="146" max="16383" man="1"/>
      </rowBreaks>
      <pageMargins left="0.75" right="0.63" top="0.55000000000000004" bottom="0.64" header="0.34" footer="0.38"/>
      <pageSetup scale="95"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H21" sqref="H21:L21"/>
      <rowBreaks count="1" manualBreakCount="1">
        <brk id="147" max="16383" man="1"/>
      </rowBreaks>
      <pageMargins left="0.7" right="0.45" top="0.56999999999999995" bottom="0.63" header="0.34" footer="0.35"/>
      <pageSetup orientation="portrait" r:id="rId16"/>
      <headerFooter alignWithMargins="0">
        <oddFooter xml:space="preserve">&amp;L&amp;8Tower Package-P238-TW04, TL associated with Phase-I Generation Project in Orissa (Part-C)&amp;R&amp;"Book Antiqua,Bold"&amp;8Attachment-16 TW04  / Page &amp;P </oddFooter>
      </headerFooter>
    </customSheetView>
    <customSheetView guid="{8E7B022F-1113-4BA2-B2BA-8EDBE02A2557}" showPageBreaks="1" showGridLines="0" zeroValues="0" printArea="1" showRuler="0">
      <selection activeCell="A5" sqref="A5:L5"/>
      <rowBreaks count="4" manualBreakCount="4">
        <brk id="24" max="16383" man="1"/>
        <brk id="49" max="16383" man="1"/>
        <brk id="75" max="16383" man="1"/>
        <brk id="151" max="16383" man="1"/>
      </rowBreaks>
      <pageMargins left="0.63" right="0.42"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topLeftCell="A13">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zeroValues="0" topLeftCell="A19">
      <selection activeCell="H24" sqref="H24:L24"/>
      <rowBreaks count="4" manualBreakCount="4">
        <brk id="24" max="16383" man="1"/>
        <brk id="50" max="16383" man="1"/>
        <brk id="76" max="16383" man="1"/>
        <brk id="153" max="16383" man="1"/>
      </rowBreaks>
      <pageMargins left="0.63" right="0.42"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zeroValues="0" topLeftCell="A64">
      <selection activeCell="D68" sqref="D68"/>
      <rowBreaks count="2" manualBreakCount="2">
        <brk id="24" max="16383" man="1"/>
        <brk id="50" max="16383" man="1"/>
      </rowBreaks>
      <pageMargins left="0.63" right="0.42" top="0.57999999999999996" bottom="0.6" header="0.34" footer="0.35"/>
      <pageSetup orientation="portrait" r:id="rId20"/>
      <headerFooter alignWithMargins="0">
        <oddFooter>&amp;R&amp;"Book Antiqua,Bold"&amp;8 Page &amp;P of &amp;N</oddFooter>
      </headerFooter>
    </customSheetView>
    <customSheetView guid="{FE4EC9C4-31B9-4D40-8323-5B16C3BC840F}" showPageBreaks="1" showGridLines="0" zeroValues="0" printArea="1" view="pageBreakPreview" topLeftCell="A67">
      <selection activeCell="D68" sqref="D68"/>
      <rowBreaks count="2" manualBreakCount="2">
        <brk id="25" max="11" man="1"/>
        <brk id="50" max="16383" man="1"/>
      </rowBreaks>
      <pageMargins left="0.63" right="0.42" top="0.57999999999999996" bottom="0.6" header="0.34" footer="0.35"/>
      <pageSetup scale="98" orientation="portrait" r:id="rId21"/>
      <headerFooter alignWithMargins="0">
        <oddFooter>&amp;R&amp;"Book Antiqua,Bold"&amp;8 Page &amp;P of &amp;N</oddFooter>
      </headerFooter>
    </customSheetView>
    <customSheetView guid="{C5EDD9E3-0801-4479-8600-A80B0FCFDF0B}" showPageBreaks="1" showGridLines="0" zeroValues="0" printArea="1" view="pageBreakPreview" topLeftCell="A76">
      <selection activeCell="B17" sqref="B17"/>
      <rowBreaks count="2" manualBreakCount="2">
        <brk id="25" max="11" man="1"/>
        <brk id="50" max="16383" man="1"/>
      </rowBreaks>
      <pageMargins left="0.63" right="0.42" top="0.57999999999999996" bottom="0.6" header="0.34" footer="0.35"/>
      <pageSetup scale="98" orientation="portrait" r:id="rId22"/>
      <headerFooter alignWithMargins="0">
        <oddFooter>&amp;R&amp;"Book Antiqua,Bold"&amp;8 Page &amp;P of &amp;N</oddFooter>
      </headerFooter>
    </customSheetView>
    <customSheetView guid="{15A19D23-A9FD-4FC1-B7B0-F2D16BDFC729}"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23"/>
      <headerFooter alignWithMargins="0">
        <oddFooter>&amp;R&amp;"Book Antiqua,Bold"&amp;8 Page &amp;P of &amp;N</oddFooter>
      </headerFooter>
    </customSheetView>
    <customSheetView guid="{97C0FC0E-800C-45C9-895E-E91A3F1ADBA4}" showPageBreaks="1" showGridLines="0" zeroValues="0" printArea="1" view="pageBreakPreview" topLeftCell="A25">
      <selection activeCell="D28" sqref="D28:L28"/>
      <rowBreaks count="2" manualBreakCount="2">
        <brk id="25" max="11" man="1"/>
        <brk id="50" max="16383" man="1"/>
      </rowBreaks>
      <pageMargins left="0.63" right="0.42" top="0.57999999999999996" bottom="0.6" header="0.34" footer="0.35"/>
      <pageSetup scale="98" orientation="portrait" r:id="rId24"/>
      <headerFooter alignWithMargins="0">
        <oddFooter>&amp;R&amp;"Book Antiqua,Bold"&amp;8 Page &amp;P of &amp;N</oddFooter>
      </headerFooter>
    </customSheetView>
    <customSheetView guid="{CB7992C9-ABA5-4C7D-8C49-1E1D8E8875C7}" showPageBreaks="1" showGridLines="0" zeroValues="0" printArea="1" view="pageBreakPreview" topLeftCell="A12">
      <selection activeCell="H21" sqref="H21:L21"/>
      <rowBreaks count="2" manualBreakCount="2">
        <brk id="25" max="11" man="1"/>
        <brk id="50" max="16383" man="1"/>
      </rowBreaks>
      <pageMargins left="0.63" right="0.42" top="0.57999999999999996" bottom="0.6" header="0.34" footer="0.35"/>
      <pageSetup scale="98" orientation="portrait" r:id="rId25"/>
      <headerFooter alignWithMargins="0">
        <oddFooter>&amp;R&amp;"Book Antiqua,Bold"&amp;8 Page &amp;P of &amp;N</oddFooter>
      </headerFooter>
    </customSheetView>
    <customSheetView guid="{E51D3662-FFCE-4FD6-A590-7DDC9E38C41F}" showPageBreaks="1" showGridLines="0" zeroValues="0" printArea="1" view="pageBreakPreview">
      <selection activeCell="H21" sqref="H21:L21"/>
      <rowBreaks count="3" manualBreakCount="3">
        <brk id="23" max="11" man="1"/>
        <brk id="25" max="11" man="1"/>
        <brk id="50" max="16383" man="1"/>
      </rowBreaks>
      <pageMargins left="0.63" right="0.42" top="0.57999999999999996" bottom="0.6" header="0.34" footer="0.35"/>
      <pageSetup scale="98" orientation="portrait" r:id="rId26"/>
      <headerFooter alignWithMargins="0">
        <oddFooter>&amp;R&amp;"Book Antiqua,Bold"&amp;8 Page &amp;P of &amp;N</oddFooter>
      </headerFooter>
    </customSheetView>
    <customSheetView guid="{2CF6F19D-227C-4840-A9E1-6C944B0145DB}" showPageBreaks="1" showGridLines="0" zeroValues="0" printArea="1" view="pageBreakPreview" topLeftCell="A61">
      <selection activeCell="H81" sqref="H81:L81"/>
      <rowBreaks count="2" manualBreakCount="2">
        <brk id="23" max="11" man="1"/>
        <brk id="49" max="11" man="1"/>
      </rowBreaks>
      <pageMargins left="0.63" right="0.42" top="0.57999999999999996" bottom="0.6" header="0.34" footer="0.35"/>
      <pageSetup scale="95" orientation="portrait" r:id="rId27"/>
      <headerFooter alignWithMargins="0">
        <oddFooter>&amp;R&amp;"Book Antiqua,Bold"&amp;8 Page &amp;P of &amp;N</oddFooter>
      </headerFooter>
    </customSheetView>
    <customSheetView guid="{91F0A354-BED8-4256-9A56-8B391088A09C}"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28"/>
      <headerFooter alignWithMargins="0">
        <oddFooter>&amp;R&amp;"Book Antiqua,Bold"&amp;8 Page &amp;P of &amp;N</oddFooter>
      </headerFooter>
    </customSheetView>
    <customSheetView guid="{3836A67F-51F8-4B52-B51D-937DC398CD1F}"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29"/>
      <headerFooter alignWithMargins="0">
        <oddFooter>&amp;R&amp;"Book Antiqua,Bold"&amp;8 Page &amp;P of &amp;N</oddFooter>
      </headerFooter>
    </customSheetView>
    <customSheetView guid="{7060B914-93C4-4D75-AFF4-2E6EDEC8C9B0}"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30"/>
      <headerFooter alignWithMargins="0">
        <oddFooter>&amp;R&amp;"Book Antiqua,Bold"&amp;8 Page &amp;P of &amp;N</oddFooter>
      </headerFooter>
    </customSheetView>
  </customSheetViews>
  <mergeCells count="131">
    <mergeCell ref="H1:L1"/>
    <mergeCell ref="A1:G1"/>
    <mergeCell ref="E75:H75"/>
    <mergeCell ref="E73:H73"/>
    <mergeCell ref="C79:G79"/>
    <mergeCell ref="I73:L73"/>
    <mergeCell ref="C47:F47"/>
    <mergeCell ref="I49:J49"/>
    <mergeCell ref="E74:H74"/>
    <mergeCell ref="I71:L71"/>
    <mergeCell ref="I47:J47"/>
    <mergeCell ref="G50:H50"/>
    <mergeCell ref="I48:J48"/>
    <mergeCell ref="C48:F48"/>
    <mergeCell ref="B68:E68"/>
    <mergeCell ref="G48:H48"/>
    <mergeCell ref="C49:F49"/>
    <mergeCell ref="G49:H49"/>
    <mergeCell ref="K50:L50"/>
    <mergeCell ref="K49:L49"/>
    <mergeCell ref="K47:L47"/>
    <mergeCell ref="G45:H45"/>
    <mergeCell ref="C45:F45"/>
    <mergeCell ref="I45:J45"/>
    <mergeCell ref="B92:D92"/>
    <mergeCell ref="B93:D93"/>
    <mergeCell ref="I76:L76"/>
    <mergeCell ref="H79:L79"/>
    <mergeCell ref="B69:L69"/>
    <mergeCell ref="H92:L92"/>
    <mergeCell ref="H93:L93"/>
    <mergeCell ref="B72:D72"/>
    <mergeCell ref="E72:H72"/>
    <mergeCell ref="B74:D74"/>
    <mergeCell ref="B75:D75"/>
    <mergeCell ref="B89:L89"/>
    <mergeCell ref="B76:D76"/>
    <mergeCell ref="E76:H76"/>
    <mergeCell ref="I72:L72"/>
    <mergeCell ref="I70:L70"/>
    <mergeCell ref="B70:D70"/>
    <mergeCell ref="I75:L75"/>
    <mergeCell ref="B88:G88"/>
    <mergeCell ref="H88:L88"/>
    <mergeCell ref="I74:L74"/>
    <mergeCell ref="B71:D71"/>
    <mergeCell ref="E71:H71"/>
    <mergeCell ref="E70:H70"/>
    <mergeCell ref="K45:L45"/>
    <mergeCell ref="B44:L44"/>
    <mergeCell ref="B73:D73"/>
    <mergeCell ref="C50:F50"/>
    <mergeCell ref="G47:H47"/>
    <mergeCell ref="I50:J50"/>
    <mergeCell ref="K48:L48"/>
    <mergeCell ref="C46:F46"/>
    <mergeCell ref="G46:H46"/>
    <mergeCell ref="I46:J46"/>
    <mergeCell ref="K46:L46"/>
    <mergeCell ref="B52:L52"/>
    <mergeCell ref="B53:L53"/>
    <mergeCell ref="B54:L54"/>
    <mergeCell ref="G55:L55"/>
    <mergeCell ref="C55:F55"/>
    <mergeCell ref="C56:F56"/>
    <mergeCell ref="C57:F57"/>
    <mergeCell ref="C58:F58"/>
    <mergeCell ref="G56:L56"/>
    <mergeCell ref="G57:L57"/>
    <mergeCell ref="G58:L58"/>
    <mergeCell ref="C59:F59"/>
    <mergeCell ref="G59:L59"/>
    <mergeCell ref="A3:L3"/>
    <mergeCell ref="B9:F9"/>
    <mergeCell ref="A16:L16"/>
    <mergeCell ref="B10:F10"/>
    <mergeCell ref="B11:F11"/>
    <mergeCell ref="B12:F12"/>
    <mergeCell ref="A8:F8"/>
    <mergeCell ref="B28:C28"/>
    <mergeCell ref="B26:L26"/>
    <mergeCell ref="B21:G21"/>
    <mergeCell ref="B22:G22"/>
    <mergeCell ref="B23:G23"/>
    <mergeCell ref="B24:G24"/>
    <mergeCell ref="H24:L24"/>
    <mergeCell ref="D28:L28"/>
    <mergeCell ref="B19:L19"/>
    <mergeCell ref="A5:L5"/>
    <mergeCell ref="H20:L20"/>
    <mergeCell ref="H21:L21"/>
    <mergeCell ref="H22:L22"/>
    <mergeCell ref="H23:L23"/>
    <mergeCell ref="B20:G20"/>
    <mergeCell ref="B18:L18"/>
    <mergeCell ref="D30:L30"/>
    <mergeCell ref="D31:L31"/>
    <mergeCell ref="D29:L29"/>
    <mergeCell ref="D32:L32"/>
    <mergeCell ref="D33:L33"/>
    <mergeCell ref="D34:L34"/>
    <mergeCell ref="B33:C33"/>
    <mergeCell ref="B34:C34"/>
    <mergeCell ref="B43:L43"/>
    <mergeCell ref="B29:C29"/>
    <mergeCell ref="C40:F40"/>
    <mergeCell ref="G40:H40"/>
    <mergeCell ref="I40:L40"/>
    <mergeCell ref="C41:F41"/>
    <mergeCell ref="G41:H41"/>
    <mergeCell ref="I41:L41"/>
    <mergeCell ref="B38:L38"/>
    <mergeCell ref="B35:C35"/>
    <mergeCell ref="B36:C36"/>
    <mergeCell ref="D35:L35"/>
    <mergeCell ref="D36:L36"/>
    <mergeCell ref="G39:H39"/>
    <mergeCell ref="I39:L39"/>
    <mergeCell ref="C39:F39"/>
    <mergeCell ref="C65:F65"/>
    <mergeCell ref="G65:L65"/>
    <mergeCell ref="C60:F60"/>
    <mergeCell ref="G60:L60"/>
    <mergeCell ref="C61:F61"/>
    <mergeCell ref="G61:L61"/>
    <mergeCell ref="C62:F62"/>
    <mergeCell ref="G62:L62"/>
    <mergeCell ref="C63:F63"/>
    <mergeCell ref="G63:L63"/>
    <mergeCell ref="C64:F64"/>
    <mergeCell ref="G64:L64"/>
  </mergeCells>
  <phoneticPr fontId="7" type="noConversion"/>
  <dataValidations disablePrompts="1" count="1">
    <dataValidation type="list" allowBlank="1" showInputMessage="1" showErrorMessage="1" error="Enter Yes or No from drop down menu." sqref="H23:L24" xr:uid="{00000000-0002-0000-1700-000000000000}">
      <formula1>"Yes, No"</formula1>
    </dataValidation>
  </dataValidations>
  <pageMargins left="0.63" right="0.42" top="0.57999999999999996" bottom="0.6" header="0.34" footer="0.35"/>
  <pageSetup scale="95" orientation="portrait" r:id="rId31"/>
  <headerFooter alignWithMargins="0">
    <oddFooter>&amp;R&amp;"Book Antiqua,Bold"&amp;8 Page &amp;P of &amp;N</oddFooter>
  </headerFooter>
  <rowBreaks count="2" manualBreakCount="2">
    <brk id="23" max="11" man="1"/>
    <brk id="49" max="11" man="1"/>
  </rowBreaks>
  <drawing r:id="rId3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pageSetUpPr fitToPage="1"/>
  </sheetPr>
  <dimension ref="A1:Z209"/>
  <sheetViews>
    <sheetView view="pageBreakPreview" zoomScaleSheetLayoutView="100" workbookViewId="0">
      <selection activeCell="A19" sqref="A19"/>
    </sheetView>
  </sheetViews>
  <sheetFormatPr defaultRowHeight="16.5"/>
  <cols>
    <col min="1" max="1" width="16.28515625" style="280" customWidth="1"/>
    <col min="2" max="2" width="31.28515625" style="280" customWidth="1"/>
    <col min="3" max="3" width="34.85546875" style="280" customWidth="1"/>
    <col min="4" max="4" width="18.85546875" style="280" customWidth="1"/>
    <col min="5" max="5" width="21.28515625" style="280" customWidth="1"/>
    <col min="6" max="8" width="9.140625" style="278"/>
    <col min="9" max="16384" width="9.140625" style="279"/>
  </cols>
  <sheetData>
    <row r="1" spans="1:26" ht="15">
      <c r="A1" s="1397" t="str">
        <f>'Attach 3(JV)'!A1</f>
        <v>Specification No. :CC/NT/G-MISC/DOM/A06/26/00981</v>
      </c>
      <c r="B1" s="1397"/>
      <c r="C1" s="1397"/>
      <c r="D1" s="1396" t="str">
        <f>"Attachment-17 "&amp;'Attach 3(JV)'!AT1</f>
        <v xml:space="preserve">Attachment-17 </v>
      </c>
      <c r="E1" s="1396"/>
    </row>
    <row r="2" spans="1:26" ht="10.5" customHeight="1">
      <c r="Z2" s="281">
        <f>'[7]Attach 3(JV)'!Z2</f>
        <v>0</v>
      </c>
    </row>
    <row r="3" spans="1:26" ht="60.75" customHeight="1">
      <c r="A3" s="1282" t="str">
        <f>'Attach 3(JV)'!A3</f>
        <v>Procurement of Insulated Cross Arm for 400kV System under vendor development.</v>
      </c>
      <c r="B3" s="1283"/>
      <c r="C3" s="1283"/>
      <c r="D3" s="1283"/>
      <c r="E3" s="1283"/>
      <c r="F3" s="282"/>
      <c r="G3" s="283"/>
      <c r="H3" s="282"/>
    </row>
    <row r="4" spans="1:26" ht="6.75" customHeight="1">
      <c r="A4" s="284"/>
      <c r="H4" s="30"/>
      <c r="I4" s="11"/>
    </row>
    <row r="5" spans="1:26" ht="19.5" customHeight="1">
      <c r="A5" s="1291" t="s">
        <v>478</v>
      </c>
      <c r="B5" s="1291"/>
      <c r="C5" s="1291"/>
      <c r="D5" s="1291"/>
      <c r="E5" s="1291"/>
      <c r="F5" s="285"/>
      <c r="H5" s="30"/>
      <c r="I5" s="11"/>
    </row>
    <row r="6" spans="1:26" ht="7.5" customHeight="1">
      <c r="A6" s="286"/>
      <c r="H6" s="30"/>
      <c r="I6" s="11"/>
    </row>
    <row r="7" spans="1:26" ht="19.5" customHeight="1">
      <c r="A7" s="287" t="str">
        <f>'Attach 3(JV)'!A7</f>
        <v>Bidder’s Name and Address :</v>
      </c>
      <c r="B7" s="286"/>
      <c r="C7" s="286"/>
      <c r="D7" s="15" t="str">
        <f>'[7]Attach 3(JV)'!E7</f>
        <v>To:</v>
      </c>
      <c r="H7" s="30"/>
      <c r="I7" s="11"/>
    </row>
    <row r="8" spans="1:26" ht="26.25" customHeight="1">
      <c r="A8" s="1292" t="str">
        <f>'Attach 3(JV)'!A8</f>
        <v/>
      </c>
      <c r="B8" s="1292"/>
      <c r="C8" s="1292"/>
      <c r="D8" s="12" t="str">
        <f>'[7]Attach 3(JV)'!E8</f>
        <v>Contract Services</v>
      </c>
      <c r="H8" s="30"/>
      <c r="I8" s="11"/>
    </row>
    <row r="9" spans="1:26" ht="19.5" customHeight="1">
      <c r="A9" s="13" t="s">
        <v>336</v>
      </c>
      <c r="B9" s="875">
        <f>'Attach 3(JV)'!B9</f>
        <v>0</v>
      </c>
      <c r="C9" s="875"/>
      <c r="D9" s="12" t="str">
        <f>'[7]Attach 3(JV)'!E9</f>
        <v>Power Grid Corporation of India Ltd.,</v>
      </c>
      <c r="H9" s="30"/>
      <c r="I9" s="11"/>
    </row>
    <row r="10" spans="1:26" ht="19.5" customHeight="1">
      <c r="A10" s="13" t="s">
        <v>338</v>
      </c>
      <c r="B10" s="875">
        <f>'Attach 3(JV)'!B10</f>
        <v>0</v>
      </c>
      <c r="C10" s="875"/>
      <c r="D10" s="12" t="str">
        <f>'[7]Attach 3(JV)'!E10</f>
        <v>"Saudamini", Plot No. 2, Sector 29</v>
      </c>
      <c r="H10" s="30"/>
      <c r="I10" s="11"/>
    </row>
    <row r="11" spans="1:26" ht="19.5" customHeight="1">
      <c r="B11" s="875" t="str">
        <f>'Attach 3(JV)'!B11</f>
        <v/>
      </c>
      <c r="C11" s="875"/>
      <c r="D11" s="12" t="str">
        <f>'[7]Attach 3(JV)'!E11</f>
        <v>Gurgaon (Haryana) - 122001</v>
      </c>
    </row>
    <row r="12" spans="1:26" ht="14.25" customHeight="1">
      <c r="A12" s="286"/>
      <c r="B12" s="875" t="str">
        <f>'Attach 3(JV)'!B12</f>
        <v/>
      </c>
      <c r="C12" s="875"/>
      <c r="D12" s="12"/>
    </row>
    <row r="13" spans="1:26" ht="19.5" customHeight="1">
      <c r="A13" s="280" t="s">
        <v>331</v>
      </c>
    </row>
    <row r="14" spans="1:26" ht="9.9499999999999993" customHeight="1">
      <c r="A14" s="286"/>
    </row>
    <row r="15" spans="1:26" ht="113.25" customHeight="1">
      <c r="A15" s="288">
        <v>1</v>
      </c>
      <c r="B15" s="1394" t="s">
        <v>479</v>
      </c>
      <c r="C15" s="1394"/>
      <c r="D15" s="1394"/>
      <c r="E15" s="1394"/>
      <c r="F15" s="289"/>
      <c r="G15" s="289"/>
      <c r="H15" s="289"/>
    </row>
    <row r="16" spans="1:26" ht="51.75" customHeight="1">
      <c r="A16" s="288">
        <v>2</v>
      </c>
      <c r="B16" s="1394" t="s">
        <v>480</v>
      </c>
      <c r="C16" s="1394"/>
      <c r="D16" s="1394"/>
      <c r="E16" s="1394"/>
      <c r="F16" s="289"/>
      <c r="G16" s="289"/>
      <c r="H16" s="289"/>
    </row>
    <row r="17" spans="1:8" ht="9" customHeight="1">
      <c r="A17" s="286"/>
      <c r="B17" s="286"/>
      <c r="C17" s="286"/>
      <c r="D17" s="286"/>
      <c r="E17" s="286"/>
      <c r="F17" s="289"/>
      <c r="G17" s="289"/>
      <c r="H17" s="289"/>
    </row>
    <row r="18" spans="1:8" s="278" customFormat="1" ht="97.5" customHeight="1">
      <c r="A18" s="290" t="s">
        <v>481</v>
      </c>
      <c r="B18" s="291" t="s">
        <v>334</v>
      </c>
      <c r="C18" s="291" t="s">
        <v>482</v>
      </c>
      <c r="D18" s="290" t="s">
        <v>483</v>
      </c>
      <c r="E18" s="290" t="s">
        <v>484</v>
      </c>
      <c r="G18" s="289"/>
      <c r="H18" s="289"/>
    </row>
    <row r="19" spans="1:8">
      <c r="A19" s="292"/>
      <c r="B19" s="293"/>
      <c r="C19" s="293"/>
      <c r="D19" s="294"/>
      <c r="E19" s="294"/>
      <c r="F19" s="289"/>
      <c r="G19" s="289"/>
      <c r="H19" s="289"/>
    </row>
    <row r="20" spans="1:8">
      <c r="A20" s="292"/>
      <c r="B20" s="293"/>
      <c r="C20" s="293"/>
      <c r="D20" s="294"/>
      <c r="E20" s="294"/>
      <c r="F20" s="289"/>
      <c r="G20" s="289"/>
      <c r="H20" s="289"/>
    </row>
    <row r="21" spans="1:8">
      <c r="A21" s="292"/>
      <c r="B21" s="293"/>
      <c r="C21" s="293"/>
      <c r="D21" s="294"/>
      <c r="E21" s="294"/>
      <c r="F21" s="289"/>
      <c r="G21" s="289"/>
      <c r="H21" s="289"/>
    </row>
    <row r="22" spans="1:8">
      <c r="A22" s="292"/>
      <c r="B22" s="293"/>
      <c r="C22" s="293"/>
      <c r="D22" s="294"/>
      <c r="E22" s="294"/>
      <c r="F22" s="289"/>
      <c r="G22" s="289"/>
      <c r="H22" s="289"/>
    </row>
    <row r="23" spans="1:8">
      <c r="A23" s="292"/>
      <c r="B23" s="293"/>
      <c r="C23" s="293"/>
      <c r="D23" s="294"/>
      <c r="E23" s="294"/>
      <c r="F23" s="289"/>
      <c r="G23" s="289"/>
      <c r="H23" s="289"/>
    </row>
    <row r="24" spans="1:8">
      <c r="A24" s="292"/>
      <c r="B24" s="293"/>
      <c r="C24" s="293"/>
      <c r="D24" s="294"/>
      <c r="E24" s="294"/>
      <c r="F24" s="289"/>
      <c r="G24" s="289"/>
      <c r="H24" s="289"/>
    </row>
    <row r="25" spans="1:8" ht="6" customHeight="1">
      <c r="A25" s="295"/>
      <c r="B25" s="296"/>
      <c r="C25" s="296"/>
      <c r="D25" s="297"/>
      <c r="E25" s="297"/>
      <c r="F25" s="289"/>
      <c r="G25" s="289"/>
      <c r="H25" s="289"/>
    </row>
    <row r="26" spans="1:8" ht="0.6" hidden="1" customHeight="1">
      <c r="A26" s="298"/>
      <c r="B26" s="299"/>
      <c r="C26" s="299"/>
      <c r="D26" s="300"/>
      <c r="E26" s="300"/>
      <c r="F26" s="289"/>
      <c r="G26" s="289"/>
      <c r="H26" s="289"/>
    </row>
    <row r="27" spans="1:8" ht="30" customHeight="1">
      <c r="A27" s="1395" t="s">
        <v>485</v>
      </c>
      <c r="B27" s="1395"/>
      <c r="C27" s="1395"/>
      <c r="D27" s="1395"/>
      <c r="E27" s="1395"/>
      <c r="F27" s="289"/>
      <c r="G27" s="289"/>
      <c r="H27" s="289"/>
    </row>
    <row r="28" spans="1:8">
      <c r="C28" s="301"/>
    </row>
    <row r="29" spans="1:8">
      <c r="A29" s="302" t="s">
        <v>6</v>
      </c>
      <c r="B29" s="303">
        <f>'Attach 3(JV)'!B24</f>
        <v>0</v>
      </c>
      <c r="C29" s="301" t="s">
        <v>4</v>
      </c>
      <c r="D29" s="304">
        <f>'Attach 3(JV)'!E24</f>
        <v>0</v>
      </c>
    </row>
    <row r="30" spans="1:8">
      <c r="A30" s="302" t="s">
        <v>7</v>
      </c>
      <c r="B30" s="304">
        <f>'Attach 3(JV)'!B25</f>
        <v>0</v>
      </c>
      <c r="C30" s="301" t="s">
        <v>5</v>
      </c>
      <c r="D30" s="304">
        <f>'Attach 3(JV)'!E25</f>
        <v>0</v>
      </c>
    </row>
    <row r="31" spans="1:8">
      <c r="B31" s="305"/>
      <c r="C31" s="301"/>
      <c r="D31" s="301"/>
      <c r="E31" s="305"/>
    </row>
    <row r="32" spans="1:8" hidden="1">
      <c r="A32" s="275" t="str">
        <f>A1</f>
        <v>Specification No. :CC/NT/G-MISC/DOM/A06/26/00981</v>
      </c>
      <c r="B32" s="276"/>
      <c r="C32" s="276"/>
      <c r="D32" s="276"/>
      <c r="E32" s="277" t="str">
        <f>D1</f>
        <v xml:space="preserve">Attachment-17 </v>
      </c>
    </row>
    <row r="33" spans="1:8" hidden="1"/>
    <row r="34" spans="1:8" ht="15" hidden="1">
      <c r="A34" s="1392" t="str">
        <f>A3</f>
        <v>Procurement of Insulated Cross Arm for 400kV System under vendor development.</v>
      </c>
      <c r="B34" s="1392"/>
      <c r="C34" s="1392"/>
      <c r="D34" s="1392"/>
      <c r="E34" s="1392"/>
    </row>
    <row r="35" spans="1:8" hidden="1">
      <c r="A35" s="284"/>
    </row>
    <row r="36" spans="1:8" ht="15" hidden="1">
      <c r="A36" s="1393" t="s">
        <v>375</v>
      </c>
      <c r="B36" s="1393"/>
      <c r="C36" s="1393"/>
      <c r="D36" s="1393"/>
      <c r="E36" s="1393"/>
      <c r="F36" s="279"/>
      <c r="G36" s="279"/>
      <c r="H36" s="279"/>
    </row>
    <row r="37" spans="1:8" hidden="1">
      <c r="A37" s="286"/>
      <c r="F37" s="279"/>
      <c r="G37" s="279"/>
      <c r="H37" s="279"/>
    </row>
    <row r="38" spans="1:8" hidden="1">
      <c r="A38" s="287" t="str">
        <f>'[7]Attach 3(JV)'!A15</f>
        <v>Name(s) and Addresse(s) of other partner(s)</v>
      </c>
      <c r="B38" s="286"/>
      <c r="C38" s="286"/>
      <c r="D38" s="15" t="str">
        <f>D7</f>
        <v>To:</v>
      </c>
      <c r="F38" s="279"/>
      <c r="G38" s="279"/>
      <c r="H38" s="279"/>
    </row>
    <row r="39" spans="1:8" hidden="1">
      <c r="A39" s="287" t="str">
        <f>'[7]Attach 3(JV)'!B16</f>
        <v/>
      </c>
      <c r="B39" s="286"/>
      <c r="C39" s="286"/>
      <c r="D39" s="12" t="str">
        <f>D8</f>
        <v>Contract Services</v>
      </c>
      <c r="F39" s="279"/>
      <c r="G39" s="279"/>
      <c r="H39" s="279"/>
    </row>
    <row r="40" spans="1:8" hidden="1">
      <c r="A40" s="13" t="s">
        <v>336</v>
      </c>
      <c r="B40" s="875" t="str">
        <f>'[7]Attach 3(JV)'!B17:D17</f>
        <v xml:space="preserve">…… ……. …….. …… ……. …….. </v>
      </c>
      <c r="C40" s="875"/>
      <c r="D40" s="12" t="str">
        <f>D9</f>
        <v>Power Grid Corporation of India Ltd.,</v>
      </c>
      <c r="F40" s="279"/>
      <c r="G40" s="279"/>
      <c r="H40" s="279"/>
    </row>
    <row r="41" spans="1:8" hidden="1">
      <c r="A41" s="13" t="s">
        <v>338</v>
      </c>
      <c r="B41" s="875" t="str">
        <f>'[7]Attach 3(JV)'!B18:D18</f>
        <v xml:space="preserve">…… ……. …….. …… ……. …….. </v>
      </c>
      <c r="C41" s="875"/>
      <c r="D41" s="12" t="str">
        <f>D10</f>
        <v>"Saudamini", Plot No. 2, Sector 29</v>
      </c>
      <c r="F41" s="279"/>
      <c r="G41" s="279"/>
      <c r="H41" s="279"/>
    </row>
    <row r="42" spans="1:8" hidden="1">
      <c r="B42" s="875" t="str">
        <f>'[7]Attach 3(JV)'!B19:D19</f>
        <v xml:space="preserve">…… ……. …….. …… ……. …….. </v>
      </c>
      <c r="C42" s="875"/>
      <c r="D42" s="12" t="str">
        <f>D11</f>
        <v>Gurgaon (Haryana) - 122001</v>
      </c>
      <c r="F42" s="279"/>
      <c r="G42" s="279"/>
      <c r="H42" s="279"/>
    </row>
    <row r="43" spans="1:8" hidden="1">
      <c r="A43" s="286"/>
      <c r="B43" s="875" t="str">
        <f>'[7]Attach 3(JV)'!B20:D20</f>
        <v xml:space="preserve">…… ……. …….. …… ……. …….. </v>
      </c>
      <c r="C43" s="875"/>
      <c r="D43" s="12"/>
      <c r="F43" s="279"/>
      <c r="G43" s="279"/>
      <c r="H43" s="279"/>
    </row>
    <row r="44" spans="1:8" hidden="1">
      <c r="A44" s="280" t="s">
        <v>331</v>
      </c>
      <c r="F44" s="279"/>
      <c r="G44" s="279"/>
      <c r="H44" s="279"/>
    </row>
    <row r="45" spans="1:8" hidden="1">
      <c r="A45" s="286"/>
      <c r="F45" s="279"/>
      <c r="G45" s="279"/>
      <c r="H45" s="279"/>
    </row>
    <row r="46" spans="1:8" hidden="1">
      <c r="A46" s="1390" t="s">
        <v>376</v>
      </c>
      <c r="B46" s="1390"/>
      <c r="C46" s="1390"/>
      <c r="D46" s="1390"/>
      <c r="E46" s="1390"/>
      <c r="F46" s="279"/>
      <c r="G46" s="279"/>
      <c r="H46" s="279"/>
    </row>
    <row r="47" spans="1:8" hidden="1">
      <c r="A47" s="286"/>
      <c r="B47" s="286"/>
      <c r="C47" s="286"/>
      <c r="D47" s="286"/>
      <c r="E47" s="286"/>
      <c r="F47" s="279"/>
      <c r="G47" s="279"/>
      <c r="H47" s="279"/>
    </row>
    <row r="48" spans="1:8" ht="66" hidden="1">
      <c r="A48" s="290" t="s">
        <v>334</v>
      </c>
      <c r="B48" s="1391" t="s">
        <v>107</v>
      </c>
      <c r="C48" s="1391"/>
      <c r="D48" s="290" t="s">
        <v>108</v>
      </c>
      <c r="E48" s="290" t="s">
        <v>109</v>
      </c>
      <c r="F48" s="279"/>
      <c r="G48" s="279"/>
      <c r="H48" s="279"/>
    </row>
    <row r="49" spans="1:8" hidden="1">
      <c r="A49" s="306">
        <v>1</v>
      </c>
      <c r="B49" s="1389"/>
      <c r="C49" s="1389"/>
      <c r="D49" s="307"/>
      <c r="E49" s="307"/>
      <c r="F49" s="279"/>
      <c r="G49" s="279"/>
      <c r="H49" s="279"/>
    </row>
    <row r="50" spans="1:8" hidden="1">
      <c r="A50" s="306">
        <v>2</v>
      </c>
      <c r="B50" s="1389"/>
      <c r="C50" s="1389"/>
      <c r="D50" s="307"/>
      <c r="E50" s="307"/>
      <c r="F50" s="279"/>
      <c r="G50" s="279"/>
      <c r="H50" s="279"/>
    </row>
    <row r="51" spans="1:8" hidden="1">
      <c r="A51" s="306">
        <v>3</v>
      </c>
      <c r="B51" s="1389"/>
      <c r="C51" s="1389"/>
      <c r="D51" s="307"/>
      <c r="E51" s="307"/>
      <c r="F51" s="279"/>
      <c r="G51" s="279"/>
      <c r="H51" s="279"/>
    </row>
    <row r="52" spans="1:8" hidden="1">
      <c r="A52" s="306">
        <v>4</v>
      </c>
      <c r="B52" s="1389"/>
      <c r="C52" s="1389"/>
      <c r="D52" s="307"/>
      <c r="E52" s="307"/>
      <c r="F52" s="279"/>
      <c r="G52" s="279"/>
      <c r="H52" s="279"/>
    </row>
    <row r="53" spans="1:8" hidden="1">
      <c r="A53" s="306">
        <v>5</v>
      </c>
      <c r="B53" s="1389"/>
      <c r="C53" s="1389"/>
      <c r="D53" s="307"/>
      <c r="E53" s="307"/>
      <c r="F53" s="279"/>
      <c r="G53" s="279"/>
      <c r="H53" s="279"/>
    </row>
    <row r="54" spans="1:8" hidden="1">
      <c r="A54" s="306">
        <v>6</v>
      </c>
      <c r="B54" s="1389"/>
      <c r="C54" s="1389"/>
      <c r="D54" s="307"/>
      <c r="E54" s="307"/>
      <c r="F54" s="279"/>
      <c r="G54" s="279"/>
      <c r="H54" s="279"/>
    </row>
    <row r="55" spans="1:8" hidden="1">
      <c r="A55" s="286"/>
      <c r="B55" s="286"/>
      <c r="C55" s="286"/>
      <c r="D55" s="286"/>
      <c r="E55" s="286"/>
      <c r="F55" s="279"/>
      <c r="G55" s="279"/>
      <c r="H55" s="279"/>
    </row>
    <row r="56" spans="1:8" ht="15" hidden="1">
      <c r="A56" s="308"/>
      <c r="B56" s="308"/>
      <c r="C56" s="308"/>
      <c r="D56" s="308"/>
      <c r="E56" s="308"/>
      <c r="F56" s="279"/>
      <c r="G56" s="279"/>
      <c r="H56" s="279"/>
    </row>
    <row r="57" spans="1:8" ht="15" hidden="1">
      <c r="A57" s="308" t="s">
        <v>6</v>
      </c>
      <c r="B57" s="303">
        <f>B29</f>
        <v>0</v>
      </c>
      <c r="C57" s="308" t="s">
        <v>4</v>
      </c>
      <c r="D57" s="308">
        <f>D29</f>
        <v>0</v>
      </c>
      <c r="E57" s="308"/>
      <c r="F57" s="279"/>
      <c r="G57" s="279"/>
      <c r="H57" s="279"/>
    </row>
    <row r="58" spans="1:8" ht="15" hidden="1">
      <c r="A58" s="308" t="s">
        <v>7</v>
      </c>
      <c r="B58" s="308">
        <f>B30</f>
        <v>0</v>
      </c>
      <c r="C58" s="308" t="s">
        <v>5</v>
      </c>
      <c r="D58" s="308">
        <f>D30</f>
        <v>0</v>
      </c>
      <c r="E58" s="308"/>
      <c r="F58" s="279"/>
      <c r="G58" s="279"/>
      <c r="H58" s="279"/>
    </row>
    <row r="59" spans="1:8" ht="15" hidden="1">
      <c r="A59" s="308"/>
      <c r="B59" s="308"/>
      <c r="C59" s="308"/>
      <c r="D59" s="308"/>
      <c r="E59" s="308"/>
      <c r="F59" s="279"/>
      <c r="G59" s="279"/>
      <c r="H59" s="279"/>
    </row>
    <row r="60" spans="1:8" hidden="1">
      <c r="A60" s="275" t="str">
        <f>A32</f>
        <v>Specification No. :CC/NT/G-MISC/DOM/A06/26/00981</v>
      </c>
      <c r="B60" s="276"/>
      <c r="C60" s="276"/>
      <c r="D60" s="276"/>
      <c r="E60" s="277" t="str">
        <f>E32</f>
        <v xml:space="preserve">Attachment-17 </v>
      </c>
      <c r="F60" s="279"/>
      <c r="G60" s="279"/>
      <c r="H60" s="279"/>
    </row>
    <row r="61" spans="1:8" hidden="1">
      <c r="F61" s="279"/>
      <c r="G61" s="279"/>
      <c r="H61" s="279"/>
    </row>
    <row r="62" spans="1:8" ht="15" hidden="1">
      <c r="A62" s="1392" t="str">
        <f>A34</f>
        <v>Procurement of Insulated Cross Arm for 400kV System under vendor development.</v>
      </c>
      <c r="B62" s="1392"/>
      <c r="C62" s="1392"/>
      <c r="D62" s="1392"/>
      <c r="E62" s="1392"/>
      <c r="F62" s="279"/>
      <c r="G62" s="279"/>
      <c r="H62" s="279"/>
    </row>
    <row r="63" spans="1:8" hidden="1">
      <c r="A63" s="284"/>
      <c r="F63" s="279"/>
      <c r="G63" s="279"/>
      <c r="H63" s="279"/>
    </row>
    <row r="64" spans="1:8" ht="15" hidden="1">
      <c r="A64" s="1393" t="s">
        <v>375</v>
      </c>
      <c r="B64" s="1393"/>
      <c r="C64" s="1393"/>
      <c r="D64" s="1393"/>
      <c r="E64" s="1393"/>
      <c r="F64" s="279"/>
      <c r="G64" s="279"/>
      <c r="H64" s="279"/>
    </row>
    <row r="65" spans="1:8" hidden="1">
      <c r="A65" s="286"/>
      <c r="F65" s="279"/>
      <c r="G65" s="279"/>
      <c r="H65" s="279"/>
    </row>
    <row r="66" spans="1:8" hidden="1">
      <c r="A66" s="287" t="str">
        <f>'[7]Attach 3(JV)'!A15</f>
        <v>Name(s) and Addresse(s) of other partner(s)</v>
      </c>
      <c r="B66" s="286"/>
      <c r="C66" s="286"/>
      <c r="D66" s="15" t="str">
        <f>D7</f>
        <v>To:</v>
      </c>
      <c r="F66" s="279"/>
      <c r="G66" s="279"/>
      <c r="H66" s="279"/>
    </row>
    <row r="67" spans="1:8" hidden="1">
      <c r="A67" s="287" t="str">
        <f>'[7]Attach 3(JV)'!E16</f>
        <v/>
      </c>
      <c r="B67" s="286"/>
      <c r="C67" s="286"/>
      <c r="D67" s="12" t="str">
        <f>D8</f>
        <v>Contract Services</v>
      </c>
      <c r="F67" s="279"/>
      <c r="G67" s="279"/>
      <c r="H67" s="279"/>
    </row>
    <row r="68" spans="1:8" hidden="1">
      <c r="A68" s="13" t="s">
        <v>336</v>
      </c>
      <c r="B68" s="875" t="str">
        <f>'[7]Attach 3(JV)'!E17</f>
        <v/>
      </c>
      <c r="C68" s="875"/>
      <c r="D68" s="12" t="str">
        <f>D9</f>
        <v>Power Grid Corporation of India Ltd.,</v>
      </c>
      <c r="F68" s="279"/>
      <c r="G68" s="279"/>
      <c r="H68" s="279"/>
    </row>
    <row r="69" spans="1:8" hidden="1">
      <c r="A69" s="13" t="s">
        <v>338</v>
      </c>
      <c r="B69" s="875" t="str">
        <f>'[7]Attach 3(JV)'!E18</f>
        <v/>
      </c>
      <c r="C69" s="875"/>
      <c r="D69" s="12" t="str">
        <f>D10</f>
        <v>"Saudamini", Plot No. 2, Sector 29</v>
      </c>
      <c r="F69" s="279"/>
      <c r="G69" s="279"/>
      <c r="H69" s="279"/>
    </row>
    <row r="70" spans="1:8" hidden="1">
      <c r="B70" s="875" t="str">
        <f>'[7]Attach 3(JV)'!E19</f>
        <v/>
      </c>
      <c r="C70" s="875"/>
      <c r="D70" s="12" t="str">
        <f>D11</f>
        <v>Gurgaon (Haryana) - 122001</v>
      </c>
      <c r="F70" s="279"/>
      <c r="G70" s="279"/>
      <c r="H70" s="279"/>
    </row>
    <row r="71" spans="1:8" hidden="1">
      <c r="A71" s="286"/>
      <c r="B71" s="875" t="str">
        <f>'[7]Attach 3(JV)'!E20</f>
        <v/>
      </c>
      <c r="C71" s="875"/>
      <c r="D71" s="12"/>
      <c r="F71" s="279"/>
      <c r="G71" s="279"/>
      <c r="H71" s="279"/>
    </row>
    <row r="72" spans="1:8" hidden="1">
      <c r="A72" s="280" t="s">
        <v>331</v>
      </c>
      <c r="F72" s="279"/>
      <c r="G72" s="279"/>
      <c r="H72" s="279"/>
    </row>
    <row r="73" spans="1:8" hidden="1">
      <c r="A73" s="286"/>
      <c r="F73" s="279"/>
      <c r="G73" s="279"/>
      <c r="H73" s="279"/>
    </row>
    <row r="74" spans="1:8" hidden="1">
      <c r="A74" s="1390" t="s">
        <v>376</v>
      </c>
      <c r="B74" s="1390"/>
      <c r="C74" s="1390"/>
      <c r="D74" s="1390"/>
      <c r="E74" s="1390"/>
      <c r="F74" s="279"/>
      <c r="G74" s="279"/>
      <c r="H74" s="279"/>
    </row>
    <row r="75" spans="1:8" hidden="1">
      <c r="A75" s="286"/>
      <c r="B75" s="286"/>
      <c r="C75" s="286"/>
      <c r="D75" s="286"/>
      <c r="E75" s="286"/>
      <c r="F75" s="279"/>
      <c r="G75" s="279"/>
      <c r="H75" s="279"/>
    </row>
    <row r="76" spans="1:8" ht="66" hidden="1">
      <c r="A76" s="290" t="s">
        <v>334</v>
      </c>
      <c r="B76" s="1391" t="s">
        <v>107</v>
      </c>
      <c r="C76" s="1391"/>
      <c r="D76" s="290" t="s">
        <v>108</v>
      </c>
      <c r="E76" s="290" t="s">
        <v>109</v>
      </c>
      <c r="F76" s="279"/>
      <c r="G76" s="279"/>
      <c r="H76" s="279"/>
    </row>
    <row r="77" spans="1:8" hidden="1">
      <c r="A77" s="306">
        <v>1</v>
      </c>
      <c r="B77" s="1389"/>
      <c r="C77" s="1389"/>
      <c r="D77" s="307"/>
      <c r="E77" s="307"/>
      <c r="F77" s="279"/>
      <c r="G77" s="279"/>
      <c r="H77" s="279"/>
    </row>
    <row r="78" spans="1:8" hidden="1">
      <c r="A78" s="306">
        <v>2</v>
      </c>
      <c r="B78" s="1389"/>
      <c r="C78" s="1389"/>
      <c r="D78" s="307"/>
      <c r="E78" s="307"/>
      <c r="F78" s="279"/>
      <c r="G78" s="279"/>
      <c r="H78" s="279"/>
    </row>
    <row r="79" spans="1:8" hidden="1">
      <c r="A79" s="306">
        <v>3</v>
      </c>
      <c r="B79" s="1389"/>
      <c r="C79" s="1389"/>
      <c r="D79" s="307"/>
      <c r="E79" s="307"/>
      <c r="F79" s="279"/>
      <c r="G79" s="279"/>
      <c r="H79" s="279"/>
    </row>
    <row r="80" spans="1:8" hidden="1">
      <c r="A80" s="306">
        <v>4</v>
      </c>
      <c r="B80" s="1389"/>
      <c r="C80" s="1389"/>
      <c r="D80" s="307"/>
      <c r="E80" s="307"/>
      <c r="F80" s="279"/>
      <c r="G80" s="279"/>
      <c r="H80" s="279"/>
    </row>
    <row r="81" spans="1:8" hidden="1">
      <c r="A81" s="306">
        <v>5</v>
      </c>
      <c r="B81" s="1389"/>
      <c r="C81" s="1389"/>
      <c r="D81" s="307"/>
      <c r="E81" s="307"/>
      <c r="F81" s="279"/>
      <c r="G81" s="279"/>
      <c r="H81" s="279"/>
    </row>
    <row r="82" spans="1:8" hidden="1">
      <c r="A82" s="306">
        <v>6</v>
      </c>
      <c r="B82" s="1389"/>
      <c r="C82" s="1389"/>
      <c r="D82" s="307"/>
      <c r="E82" s="307"/>
      <c r="F82" s="279"/>
      <c r="G82" s="279"/>
      <c r="H82" s="279"/>
    </row>
    <row r="83" spans="1:8" hidden="1">
      <c r="A83" s="286"/>
      <c r="B83" s="286"/>
      <c r="C83" s="286"/>
      <c r="D83" s="286"/>
      <c r="E83" s="286"/>
      <c r="F83" s="279"/>
      <c r="G83" s="279"/>
      <c r="H83" s="279"/>
    </row>
    <row r="84" spans="1:8" ht="15" hidden="1">
      <c r="A84" s="308"/>
      <c r="B84" s="308"/>
      <c r="C84" s="308"/>
      <c r="D84" s="308"/>
      <c r="E84" s="308"/>
      <c r="F84" s="279"/>
      <c r="G84" s="279"/>
      <c r="H84" s="279"/>
    </row>
    <row r="85" spans="1:8" ht="15" hidden="1">
      <c r="A85" s="308" t="s">
        <v>6</v>
      </c>
      <c r="B85" s="303">
        <f>B57</f>
        <v>0</v>
      </c>
      <c r="C85" s="308" t="s">
        <v>4</v>
      </c>
      <c r="D85" s="308">
        <f>D57</f>
        <v>0</v>
      </c>
      <c r="E85" s="308"/>
      <c r="F85" s="279"/>
      <c r="G85" s="279"/>
      <c r="H85" s="279"/>
    </row>
    <row r="86" spans="1:8" ht="15" hidden="1">
      <c r="A86" s="308" t="s">
        <v>7</v>
      </c>
      <c r="B86" s="308">
        <f>B58</f>
        <v>0</v>
      </c>
      <c r="C86" s="308" t="s">
        <v>5</v>
      </c>
      <c r="D86" s="308">
        <f>D58</f>
        <v>0</v>
      </c>
      <c r="E86" s="308"/>
      <c r="F86" s="279"/>
      <c r="G86" s="279"/>
      <c r="H86" s="279"/>
    </row>
    <row r="87" spans="1:8" ht="15" hidden="1">
      <c r="A87" s="308"/>
      <c r="B87" s="308"/>
      <c r="C87" s="308"/>
      <c r="D87" s="308"/>
      <c r="E87" s="308"/>
      <c r="F87" s="279"/>
      <c r="G87" s="279"/>
      <c r="H87" s="279"/>
    </row>
    <row r="88" spans="1:8" hidden="1">
      <c r="A88" s="309"/>
      <c r="B88" s="309"/>
      <c r="C88" s="309"/>
      <c r="D88" s="309"/>
      <c r="E88" s="309"/>
      <c r="F88" s="279"/>
      <c r="G88" s="279"/>
      <c r="H88" s="279"/>
    </row>
    <row r="89" spans="1:8" hidden="1"/>
    <row r="90" spans="1:8" hidden="1"/>
    <row r="91" spans="1:8" hidden="1"/>
    <row r="92" spans="1:8" hidden="1"/>
    <row r="93" spans="1:8" hidden="1"/>
    <row r="94" spans="1:8" hidden="1"/>
    <row r="95" spans="1:8" hidden="1"/>
    <row r="96" spans="1:8"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sheetData>
  <sheetProtection password="EDA3" sheet="1" objects="1" scenarios="1" formatColumns="0" formatRows="0" selectLockedCells="1"/>
  <customSheetViews>
    <customSheetView guid="{5476C51C-4037-4B28-A818-10D7CDF0C66A}" showPageBreaks="1" fitToPage="1" printArea="1" hiddenRows="1" view="pageBreakPreview" topLeftCell="A4">
      <selection activeCell="A19" sqref="A19"/>
      <pageMargins left="0.7" right="0.7" top="0.44" bottom="0.2" header="0.25" footer="0.2"/>
      <pageSetup scale="82" fitToHeight="0" orientation="portrait" r:id="rId1"/>
    </customSheetView>
    <customSheetView guid="{45814E31-7EF7-46D4-AAA9-9580F481731A}" showPageBreaks="1" fitToPage="1" printArea="1" hiddenRows="1" view="pageBreakPreview">
      <selection activeCell="A19" sqref="A19"/>
      <pageMargins left="0.7" right="0.7" top="0.44" bottom="0.2" header="0.25" footer="0.2"/>
      <pageSetup scale="82" fitToHeight="0" orientation="portrait" r:id="rId2"/>
    </customSheetView>
    <customSheetView guid="{ABDD40A7-66B9-43CC-B63B-09D98A5A40BE}" showPageBreaks="1" fitToPage="1" printArea="1" hiddenRows="1" view="pageBreakPreview" topLeftCell="A10">
      <selection activeCell="A19" sqref="A19"/>
      <pageMargins left="0.7" right="0.7" top="0.44" bottom="0.2" header="0.25" footer="0.2"/>
      <pageSetup scale="82" fitToHeight="0" orientation="portrait" r:id="rId3"/>
    </customSheetView>
    <customSheetView guid="{A8583C01-5E6A-4469-ADCA-440E12AA8084}" showPageBreaks="1" fitToPage="1" printArea="1" hiddenRows="1" view="pageBreakPreview">
      <selection activeCell="A19" sqref="A19"/>
      <pageMargins left="0.7" right="0.7" top="0.44" bottom="0.2" header="0.25" footer="0.2"/>
      <pageSetup scale="82" fitToHeight="0" orientation="portrait" r:id="rId4"/>
    </customSheetView>
    <customSheetView guid="{05855B4F-D61E-4C97-B759-B2F96767F6F8}" showPageBreaks="1" fitToPage="1" printArea="1" hiddenRows="1" view="pageBreakPreview">
      <selection activeCell="A19" sqref="A19"/>
      <pageMargins left="0.7" right="0.7" top="0.44" bottom="0.2" header="0.25" footer="0.2"/>
      <pageSetup scale="82" fitToHeight="0" orientation="portrait" r:id="rId5"/>
    </customSheetView>
    <customSheetView guid="{82E8A0F5-0020-4355-95CF-28601763A783}" showPageBreaks="1" fitToPage="1" printArea="1" hiddenRows="1" view="pageBreakPreview" topLeftCell="A19">
      <selection activeCell="A19" sqref="A19"/>
      <rowBreaks count="2" manualBreakCount="2">
        <brk id="27" max="4" man="1"/>
        <brk id="31" max="4" man="1"/>
      </rowBreaks>
      <pageMargins left="0.7" right="0.7" top="0.44" bottom="0.2" header="0.25" footer="0.2"/>
      <pageSetup fitToHeight="0" orientation="portrait" r:id="rId6"/>
    </customSheetView>
    <customSheetView guid="{340562B9-6CEE-4962-8D7D-CA1C6778F52C}" showPageBreaks="1" fitToPage="1" printArea="1" hiddenRows="1" view="pageBreakPreview" topLeftCell="A13">
      <selection activeCell="A19" sqref="A19"/>
      <rowBreaks count="2" manualBreakCount="2">
        <brk id="30" max="4" man="1"/>
        <brk id="31" max="4" man="1"/>
      </rowBreaks>
      <pageMargins left="0.7" right="0.7" top="0.44" bottom="0.2" header="0.25" footer="0.2"/>
      <pageSetup fitToHeight="0" orientation="portrait" r:id="rId7"/>
    </customSheetView>
    <customSheetView guid="{38BECF6E-1A53-4F98-87B9-44F2C5F77E08}" showPageBreaks="1" fitToPage="1" printArea="1" hiddenRows="1" view="pageBreakPreview" topLeftCell="A17">
      <selection activeCell="A19" sqref="A19"/>
      <rowBreaks count="1" manualBreakCount="1">
        <brk id="31" max="4" man="1"/>
      </rowBreaks>
      <pageMargins left="0.7" right="0.7" top="0.44" bottom="0.2" header="0.25" footer="0.2"/>
      <pageSetup fitToHeight="0" orientation="portrait" r:id="rId8"/>
    </customSheetView>
    <customSheetView guid="{8E3ED18F-7B8F-4A1C-969D-A70DC3B696C3}"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9"/>
    </customSheetView>
    <customSheetView guid="{477F7E43-D393-45BA-B99B-D838E4629B5D}"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10"/>
    </customSheetView>
    <customSheetView guid="{240327DD-375F-45D4-BA52-89AFD79FE6A1}" showPageBreaks="1" fitToPage="1" printArea="1" hiddenRows="1" view="pageBreakPreview">
      <selection activeCell="A19" sqref="A19"/>
      <pageMargins left="0.7" right="0.7" top="0.44" bottom="0.2" header="0.25" footer="0.2"/>
      <pageSetup paperSize="9" fitToHeight="0" orientation="portrait" r:id="rId11"/>
    </customSheetView>
    <customSheetView guid="{DC28ED1E-3E35-4094-9C2B-5C0A1C1D459C}" showPageBreaks="1" fitToPage="1" printArea="1" hiddenRows="1">
      <selection activeCell="A19" sqref="A19"/>
      <pageMargins left="0.7" right="0.7" top="0.44" bottom="0.2" header="0.25" footer="0.2"/>
      <pageSetup paperSize="9" fitToHeight="0" orientation="portrait" r:id="rId12"/>
    </customSheetView>
    <customSheetView guid="{7A9EA6D6-4DDF-43D9-92E6-C6AFAD14E266}" fitToPage="1" hiddenRows="1" topLeftCell="A11">
      <selection activeCell="A19" sqref="A19"/>
      <pageMargins left="0.7" right="0.7" top="0.44" bottom="0.2" header="0.25" footer="0.2"/>
      <pageSetup paperSize="9" fitToHeight="0" orientation="portrait" r:id="rId13"/>
    </customSheetView>
    <customSheetView guid="{F9FE2C60-2849-4C32-B532-2B1A89FFA9CD}" fitToPage="1" hiddenRows="1" topLeftCell="A19">
      <selection activeCell="A19" sqref="A19"/>
      <pageMargins left="0.7" right="0.7" top="0.44" bottom="0.2" header="0.25" footer="0.2"/>
      <pageSetup paperSize="9" fitToHeight="0" orientation="portrait" r:id="rId14"/>
    </customSheetView>
    <customSheetView guid="{FE4EC9C4-31B9-4D40-8323-5B16C3BC840F}" showPageBreaks="1" fitToPage="1" printArea="1" hiddenRows="1" view="pageBreakPreview" topLeftCell="A13">
      <selection activeCell="A19" sqref="A19"/>
      <pageMargins left="0.7" right="0.7" top="0.44" bottom="0.2" header="0.25" footer="0.2"/>
      <pageSetup paperSize="9" fitToHeight="0" orientation="portrait" r:id="rId15"/>
    </customSheetView>
    <customSheetView guid="{C5EDD9E3-0801-4479-8600-A80B0FCFDF0B}" showPageBreaks="1" fitToPage="1" printArea="1" hiddenRows="1" view="pageBreakPreview">
      <selection activeCell="B17" sqref="B17"/>
      <rowBreaks count="1" manualBreakCount="1">
        <brk id="31" max="4" man="1"/>
      </rowBreaks>
      <pageMargins left="0.7" right="0.7" top="0.44" bottom="0.2" header="0.25" footer="0.2"/>
      <pageSetup fitToHeight="0" orientation="portrait" r:id="rId16"/>
    </customSheetView>
    <customSheetView guid="{15A19D23-A9FD-4FC1-B7B0-F2D16BDFC729}"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17"/>
    </customSheetView>
    <customSheetView guid="{97C0FC0E-800C-45C9-895E-E91A3F1ADBA4}" showPageBreaks="1" fitToPage="1" printArea="1" hiddenRows="1" view="pageBreakPreview" topLeftCell="A13">
      <selection activeCell="A19" sqref="A19"/>
      <rowBreaks count="1" manualBreakCount="1">
        <brk id="31" max="4" man="1"/>
      </rowBreaks>
      <pageMargins left="0.7" right="0.7" top="0.44" bottom="0.2" header="0.25" footer="0.2"/>
      <pageSetup fitToHeight="0" orientation="portrait" r:id="rId18"/>
    </customSheetView>
    <customSheetView guid="{CB7992C9-ABA5-4C7D-8C49-1E1D8E8875C7}" showPageBreaks="1" fitToPage="1" printArea="1" hiddenRows="1" view="pageBreakPreview" topLeftCell="A13">
      <selection activeCell="A19" sqref="A19"/>
      <rowBreaks count="2" manualBreakCount="2">
        <brk id="30" max="4" man="1"/>
        <brk id="31" max="4" man="1"/>
      </rowBreaks>
      <pageMargins left="0.7" right="0.7" top="0.44" bottom="0.2" header="0.25" footer="0.2"/>
      <pageSetup fitToHeight="0" orientation="portrait" r:id="rId19"/>
    </customSheetView>
    <customSheetView guid="{E51D3662-FFCE-4FD6-A590-7DDC9E38C41F}" showPageBreaks="1" fitToPage="1" printArea="1" hiddenRows="1" view="pageBreakPreview">
      <selection activeCell="A19" sqref="A19"/>
      <rowBreaks count="2" manualBreakCount="2">
        <brk id="28" max="4" man="1"/>
        <brk id="31" max="4" man="1"/>
      </rowBreaks>
      <pageMargins left="0.7" right="0.7" top="0.44" bottom="0.2" header="0.25" footer="0.2"/>
      <pageSetup fitToHeight="0" orientation="portrait" r:id="rId20"/>
    </customSheetView>
    <customSheetView guid="{2CF6F19D-227C-4840-A9E1-6C944B0145DB}" showPageBreaks="1" fitToPage="1" printArea="1" hiddenRows="1" view="pageBreakPreview" topLeftCell="A4">
      <selection activeCell="A19" sqref="A19"/>
      <pageMargins left="0.7" right="0.7" top="0.44" bottom="0.2" header="0.25" footer="0.2"/>
      <pageSetup scale="82" fitToHeight="0" orientation="portrait" r:id="rId21"/>
    </customSheetView>
    <customSheetView guid="{91F0A354-BED8-4256-9A56-8B391088A09C}" showPageBreaks="1" fitToPage="1" printArea="1" hiddenRows="1" view="pageBreakPreview">
      <selection activeCell="A19" sqref="A19"/>
      <pageMargins left="0.7" right="0.7" top="0.44" bottom="0.2" header="0.25" footer="0.2"/>
      <pageSetup scale="82" fitToHeight="0" orientation="portrait" r:id="rId22"/>
    </customSheetView>
    <customSheetView guid="{3836A67F-51F8-4B52-B51D-937DC398CD1F}" showPageBreaks="1" fitToPage="1" printArea="1" hiddenRows="1" view="pageBreakPreview">
      <selection activeCell="A19" sqref="A19"/>
      <pageMargins left="0.7" right="0.7" top="0.44" bottom="0.2" header="0.25" footer="0.2"/>
      <pageSetup scale="82" fitToHeight="0" orientation="portrait" r:id="rId23"/>
    </customSheetView>
    <customSheetView guid="{7060B914-93C4-4D75-AFF4-2E6EDEC8C9B0}" showPageBreaks="1" fitToPage="1" printArea="1" hiddenRows="1" view="pageBreakPreview" topLeftCell="A4">
      <selection activeCell="A19" sqref="A19"/>
      <pageMargins left="0.7" right="0.7" top="0.44" bottom="0.2" header="0.25" footer="0.2"/>
      <pageSetup scale="82" fitToHeight="0" orientation="portrait" r:id="rId24"/>
    </customSheetView>
  </customSheetViews>
  <mergeCells count="40">
    <mergeCell ref="B49:C49"/>
    <mergeCell ref="B50:C50"/>
    <mergeCell ref="D1:E1"/>
    <mergeCell ref="A1:C1"/>
    <mergeCell ref="B41:C41"/>
    <mergeCell ref="B42:C42"/>
    <mergeCell ref="B43:C43"/>
    <mergeCell ref="B11:C11"/>
    <mergeCell ref="A3:E3"/>
    <mergeCell ref="A5:E5"/>
    <mergeCell ref="A8:C8"/>
    <mergeCell ref="B9:C9"/>
    <mergeCell ref="B10:C10"/>
    <mergeCell ref="B48:C48"/>
    <mergeCell ref="B12:C12"/>
    <mergeCell ref="B15:E15"/>
    <mergeCell ref="B16:E16"/>
    <mergeCell ref="A27:E27"/>
    <mergeCell ref="A34:E34"/>
    <mergeCell ref="A46:E46"/>
    <mergeCell ref="A36:E36"/>
    <mergeCell ref="B40:C40"/>
    <mergeCell ref="B51:C51"/>
    <mergeCell ref="B52:C52"/>
    <mergeCell ref="B53:C53"/>
    <mergeCell ref="B69:C69"/>
    <mergeCell ref="B70:C70"/>
    <mergeCell ref="B54:C54"/>
    <mergeCell ref="A62:E62"/>
    <mergeCell ref="A64:E64"/>
    <mergeCell ref="B68:C68"/>
    <mergeCell ref="B71:C71"/>
    <mergeCell ref="B81:C81"/>
    <mergeCell ref="B82:C82"/>
    <mergeCell ref="A74:E74"/>
    <mergeCell ref="B76:C76"/>
    <mergeCell ref="B77:C77"/>
    <mergeCell ref="B78:C78"/>
    <mergeCell ref="B79:C79"/>
    <mergeCell ref="B80:C80"/>
  </mergeCells>
  <conditionalFormatting sqref="A60:E83">
    <cfRule type="expression" dxfId="14" priority="1" stopIfTrue="1">
      <formula>$Z$2&lt;2</formula>
    </cfRule>
  </conditionalFormatting>
  <conditionalFormatting sqref="B32:B56 A32:A59 C32:E59 B58:B59 B84 A84:A88 C84:E88 B86:B88">
    <cfRule type="expression" dxfId="13" priority="2" stopIfTrue="1">
      <formula>$Z$2&lt;1</formula>
    </cfRule>
  </conditionalFormatting>
  <pageMargins left="0.7" right="0.7" top="0.44" bottom="0.2" header="0.25" footer="0.2"/>
  <pageSetup scale="82" fitToHeight="0" orientation="portrait" r:id="rId25"/>
  <drawing r:id="rId2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pageSetUpPr fitToPage="1"/>
  </sheetPr>
  <dimension ref="A1:I34"/>
  <sheetViews>
    <sheetView showGridLines="0" view="pageBreakPreview" topLeftCell="A8" zoomScale="130" zoomScaleSheetLayoutView="130" workbookViewId="0">
      <selection activeCell="A16" sqref="A16:E16"/>
    </sheetView>
  </sheetViews>
  <sheetFormatPr defaultRowHeight="16.5"/>
  <cols>
    <col min="1" max="1" width="12.140625" style="29" customWidth="1"/>
    <col min="2" max="2" width="20.5703125" style="29" customWidth="1"/>
    <col min="3" max="3" width="15.28515625" style="29" customWidth="1"/>
    <col min="4" max="4" width="15.42578125" style="29" customWidth="1"/>
    <col min="5" max="5" width="39.28515625" style="29" customWidth="1"/>
    <col min="6" max="8" width="9.140625" style="24"/>
    <col min="9" max="16384" width="9.140625" style="25"/>
  </cols>
  <sheetData>
    <row r="1" spans="1:9" s="599" customFormat="1" ht="14.25">
      <c r="A1" s="1186" t="str">
        <f>'Attach 3(JV)'!A1</f>
        <v>Specification No. :CC/NT/G-MISC/DOM/A06/26/00981</v>
      </c>
      <c r="B1" s="1186"/>
      <c r="C1" s="1186"/>
      <c r="D1" s="1186"/>
      <c r="E1" s="613" t="str">
        <f>"Attachment-18 " &amp; 'Attach 3(JV)'!AT1</f>
        <v xml:space="preserve">Attachment-18 </v>
      </c>
      <c r="F1" s="598"/>
      <c r="G1" s="598"/>
      <c r="H1" s="598"/>
    </row>
    <row r="3" spans="1:9" ht="57" customHeight="1">
      <c r="A3" s="1398" t="str">
        <f>'Attach 3(JV)'!A3</f>
        <v>Procurement of Insulated Cross Arm for 400kV System under vendor development.</v>
      </c>
      <c r="B3" s="1399"/>
      <c r="C3" s="1399"/>
      <c r="D3" s="1399"/>
      <c r="E3" s="1399"/>
      <c r="F3" s="26"/>
      <c r="G3" s="27"/>
      <c r="H3" s="26"/>
    </row>
    <row r="4" spans="1:9" ht="20.100000000000001" customHeight="1">
      <c r="A4" s="28"/>
      <c r="H4" s="30"/>
      <c r="I4" s="11"/>
    </row>
    <row r="5" spans="1:9" ht="20.100000000000001" customHeight="1">
      <c r="A5" s="872" t="s">
        <v>969</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29" t="s">
        <v>331</v>
      </c>
    </row>
    <row r="14" spans="1:9" ht="20.100000000000001" customHeight="1">
      <c r="A14" s="32"/>
    </row>
    <row r="15" spans="1:9" ht="48" customHeight="1">
      <c r="A15" s="1190" t="s">
        <v>3</v>
      </c>
      <c r="B15" s="1190"/>
      <c r="C15" s="1190"/>
      <c r="D15" s="1190"/>
      <c r="E15" s="1190"/>
    </row>
    <row r="16" spans="1:9" ht="41.25" customHeight="1">
      <c r="A16" s="923" t="s">
        <v>487</v>
      </c>
      <c r="B16" s="923"/>
      <c r="C16" s="923"/>
      <c r="D16" s="923"/>
      <c r="E16" s="923"/>
    </row>
    <row r="17" spans="1:5" ht="201.75" customHeight="1">
      <c r="A17" s="923" t="s">
        <v>486</v>
      </c>
      <c r="B17" s="923"/>
      <c r="C17" s="923"/>
      <c r="D17" s="923"/>
      <c r="E17" s="923"/>
    </row>
    <row r="18" spans="1:5" ht="20.100000000000001" customHeight="1">
      <c r="A18" s="32"/>
    </row>
    <row r="19" spans="1:5">
      <c r="A19" s="36" t="s">
        <v>6</v>
      </c>
      <c r="B19" s="69">
        <f>'Attach 3(JV)'!B24</f>
        <v>0</v>
      </c>
      <c r="C19" s="40"/>
      <c r="D19" s="37" t="s">
        <v>4</v>
      </c>
      <c r="E19" s="241">
        <f>'Attach 3(JV)'!E24</f>
        <v>0</v>
      </c>
    </row>
    <row r="20" spans="1:5">
      <c r="A20" s="36" t="s">
        <v>7</v>
      </c>
      <c r="B20" s="241">
        <f>'Attach 3(JV)'!B25</f>
        <v>0</v>
      </c>
      <c r="C20" s="40"/>
      <c r="D20" s="37" t="s">
        <v>5</v>
      </c>
      <c r="E20" s="241">
        <f>'Attach 3(JV)'!E25</f>
        <v>0</v>
      </c>
    </row>
    <row r="21" spans="1:5" ht="33" customHeight="1">
      <c r="D21" s="37"/>
    </row>
    <row r="22" spans="1:5" ht="20.100000000000001" customHeight="1"/>
    <row r="23" spans="1:5" ht="20.100000000000001" customHeight="1">
      <c r="A23" s="38"/>
    </row>
    <row r="24" spans="1:5" ht="20.100000000000001" customHeight="1"/>
    <row r="25" spans="1:5" ht="20.100000000000001" customHeight="1"/>
    <row r="26" spans="1:5" ht="20.100000000000001" customHeight="1">
      <c r="A26" s="38"/>
    </row>
    <row r="27" spans="1:5" ht="20.100000000000001" customHeight="1"/>
    <row r="28" spans="1:5" ht="20.100000000000001" customHeight="1">
      <c r="A28" s="38"/>
    </row>
    <row r="29" spans="1:5" ht="20.100000000000001" customHeight="1"/>
    <row r="30" spans="1:5" ht="20.100000000000001" customHeight="1">
      <c r="A30" s="38"/>
    </row>
    <row r="31" spans="1:5" ht="20.100000000000001" customHeight="1"/>
    <row r="32" spans="1:5" ht="20.100000000000001" customHeight="1"/>
    <row r="33" ht="20.100000000000001" customHeight="1"/>
    <row r="34" ht="20.100000000000001" customHeight="1"/>
  </sheetData>
  <sheetProtection algorithmName="SHA-512" hashValue="Is/xVdny9XUvZK5l1l+p9ZNF61gA3pbukWqLHOqfJbI2X9qAHpiDNViPXi93Bmid/FpgAwCgEHgcrc1Hh00qWA==" saltValue="yELeKWr5v7cx+ZTNTYVqxQ==" spinCount="100000" sheet="1" formatColumns="0" formatRows="0" selectLockedCells="1"/>
  <customSheetViews>
    <customSheetView guid="{5476C51C-4037-4B28-A818-10D7CDF0C66A}" scale="130" showPageBreaks="1" showGridLines="0" fitToPage="1" printArea="1" view="pageBreakPreview">
      <selection activeCell="A16" sqref="A16:E16"/>
      <pageMargins left="0.75" right="0.63" top="0.57999999999999996" bottom="0.6" header="0.34" footer="0.35"/>
      <pageSetup scale="98" orientation="portrait" r:id="rId1"/>
      <headerFooter alignWithMargins="0">
        <oddFooter>&amp;R&amp;"Book Antiqua,Bold"&amp;8 Page &amp;P of &amp;N</oddFooter>
      </headerFooter>
    </customSheetView>
    <customSheetView guid="{45814E31-7EF7-46D4-AAA9-9580F481731A}" scale="130" showPageBreaks="1" showGridLines="0" fitToPage="1" printArea="1" view="pageBreakPreview">
      <selection activeCell="A16" sqref="A16:E16"/>
      <pageMargins left="0.75" right="0.63" top="0.57999999999999996" bottom="0.6" header="0.34" footer="0.35"/>
      <pageSetup scale="98" orientation="portrait" r:id="rId2"/>
      <headerFooter alignWithMargins="0">
        <oddFooter>&amp;R&amp;"Book Antiqua,Bold"&amp;8 Page &amp;P of &amp;N</oddFooter>
      </headerFooter>
    </customSheetView>
    <customSheetView guid="{ABDD40A7-66B9-43CC-B63B-09D98A5A40BE}" scale="130" showPageBreaks="1" showGridLines="0" fitToPage="1" printArea="1" view="pageBreakPreview" topLeftCell="A4">
      <selection activeCell="L12" sqref="L12"/>
      <pageMargins left="0.75" right="0.63" top="0.57999999999999996" bottom="0.6" header="0.34" footer="0.35"/>
      <pageSetup scale="98" orientation="portrait" r:id="rId3"/>
      <headerFooter alignWithMargins="0">
        <oddFooter>&amp;R&amp;"Book Antiqua,Bold"&amp;8 Page &amp;P of &amp;N</oddFooter>
      </headerFooter>
    </customSheetView>
    <customSheetView guid="{A8583C01-5E6A-4469-ADCA-440E12AA8084}" scale="130" showPageBreaks="1" showGridLines="0" fitToPage="1" printArea="1" view="pageBreakPreview">
      <selection activeCell="L12" sqref="L12"/>
      <pageMargins left="0.75" right="0.63" top="0.57999999999999996" bottom="0.6" header="0.34" footer="0.35"/>
      <pageSetup scale="98" orientation="portrait" r:id="rId4"/>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5" sqref="A5:E5"/>
      <pageMargins left="0.75" right="0.63" top="0.57999999999999996" bottom="0.6" header="0.34" footer="0.35"/>
      <pageSetup scale="98"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G4" sqref="G4"/>
      <pageMargins left="0.75" right="0.63" top="0.57999999999999996" bottom="0.6" header="0.34" footer="0.35"/>
      <pageSetup scale="96" orientation="portrait" r:id="rId6"/>
      <headerFooter alignWithMargins="0">
        <oddFooter>&amp;R&amp;"Book Antiqua,Bold"&amp;8 Page &amp;P of &amp;N</oddFooter>
      </headerFooter>
    </customSheetView>
    <customSheetView guid="{340562B9-6CEE-4962-8D7D-CA1C6778F52C}" showPageBreaks="1" showGridLines="0" printArea="1" view="pageBreakPreview" topLeftCell="A22">
      <selection activeCell="J23" sqref="J23"/>
      <pageMargins left="0.75" right="0.63" top="0.57999999999999996" bottom="0.6" header="0.34" footer="0.35"/>
      <pageSetup scale="99" orientation="portrait" r:id="rId7"/>
      <headerFooter alignWithMargins="0">
        <oddFooter>&amp;R&amp;"Book Antiqua,Bold"&amp;8 Page &amp;P of &amp;N</oddFooter>
      </headerFooter>
    </customSheetView>
    <customSheetView guid="{38BECF6E-1A53-4F98-87B9-44F2C5F77E08}" showPageBreaks="1" showGridLines="0" printArea="1" view="pageBreakPreview">
      <selection activeCell="J23" sqref="J23"/>
      <pageMargins left="0.75" right="0.63" top="0.57999999999999996" bottom="0.6" header="0.34" footer="0.35"/>
      <pageSetup scale="99" orientation="portrait" r:id="rId8"/>
      <headerFooter alignWithMargins="0">
        <oddFooter>&amp;R&amp;"Book Antiqua,Bold"&amp;8 Page &amp;P of &amp;N</oddFooter>
      </headerFooter>
    </customSheetView>
    <customSheetView guid="{97C0FC0E-800C-45C9-895E-E91A3F1ADBA4}" showPageBreaks="1" showGridLines="0" printArea="1" view="pageBreakPreview" topLeftCell="A22">
      <selection activeCell="J23" sqref="J23"/>
      <pageMargins left="0.75" right="0.63" top="0.57999999999999996" bottom="0.6" header="0.34" footer="0.35"/>
      <pageSetup scale="99" orientation="portrait" r:id="rId9"/>
      <headerFooter alignWithMargins="0">
        <oddFooter>&amp;R&amp;"Book Antiqua,Bold"&amp;8 Page &amp;P of &amp;N</oddFooter>
      </headerFooter>
    </customSheetView>
    <customSheetView guid="{CB7992C9-ABA5-4C7D-8C49-1E1D8E8875C7}" showPageBreaks="1" showGridLines="0" printArea="1" view="pageBreakPreview">
      <selection activeCell="G6" sqref="G6"/>
      <pageMargins left="0.75" right="0.63" top="0.57999999999999996" bottom="0.6" header="0.34" footer="0.35"/>
      <pageSetup scale="99" orientation="portrait" r:id="rId10"/>
      <headerFooter alignWithMargins="0">
        <oddFooter>&amp;R&amp;"Book Antiqua,Bold"&amp;8 Page &amp;P of &amp;N</oddFooter>
      </headerFooter>
    </customSheetView>
    <customSheetView guid="{E51D3662-FFCE-4FD6-A590-7DDC9E38C41F}" showPageBreaks="1" showGridLines="0" fitToPage="1" printArea="1" view="pageBreakPreview">
      <selection activeCell="G20" sqref="G20"/>
      <pageMargins left="0.75" right="0.63" top="0.57999999999999996" bottom="0.6" header="0.34" footer="0.35"/>
      <pageSetup scale="98" orientation="portrait" r:id="rId11"/>
      <headerFooter alignWithMargins="0">
        <oddFooter>&amp;R&amp;"Book Antiqua,Bold"&amp;8 Page &amp;P of &amp;N</oddFooter>
      </headerFooter>
    </customSheetView>
    <customSheetView guid="{2CF6F19D-227C-4840-A9E1-6C944B0145DB}" scale="130" showPageBreaks="1" showGridLines="0" fitToPage="1" printArea="1" view="pageBreakPreview">
      <selection activeCell="A7" sqref="A7"/>
      <pageMargins left="0.75" right="0.63" top="0.57999999999999996" bottom="0.6" header="0.34" footer="0.35"/>
      <pageSetup scale="98" orientation="portrait" r:id="rId12"/>
      <headerFooter alignWithMargins="0">
        <oddFooter>&amp;R&amp;"Book Antiqua,Bold"&amp;8 Page &amp;P of &amp;N</oddFooter>
      </headerFooter>
    </customSheetView>
    <customSheetView guid="{91F0A354-BED8-4256-9A56-8B391088A09C}" scale="130" showPageBreaks="1" showGridLines="0" fitToPage="1" printArea="1" view="pageBreakPreview">
      <selection activeCell="A16" sqref="A16:E16"/>
      <pageMargins left="0.75" right="0.63" top="0.57999999999999996" bottom="0.6" header="0.34" footer="0.35"/>
      <pageSetup scale="98" orientation="portrait" r:id="rId13"/>
      <headerFooter alignWithMargins="0">
        <oddFooter>&amp;R&amp;"Book Antiqua,Bold"&amp;8 Page &amp;P of &amp;N</oddFooter>
      </headerFooter>
    </customSheetView>
    <customSheetView guid="{3836A67F-51F8-4B52-B51D-937DC398CD1F}" scale="130" showPageBreaks="1" showGridLines="0" fitToPage="1" printArea="1" view="pageBreakPreview">
      <selection activeCell="A16" sqref="A16:E16"/>
      <pageMargins left="0.75" right="0.63" top="0.57999999999999996" bottom="0.6" header="0.34" footer="0.35"/>
      <pageSetup scale="98" orientation="portrait" r:id="rId14"/>
      <headerFooter alignWithMargins="0">
        <oddFooter>&amp;R&amp;"Book Antiqua,Bold"&amp;8 Page &amp;P of &amp;N</oddFooter>
      </headerFooter>
    </customSheetView>
    <customSheetView guid="{7060B914-93C4-4D75-AFF4-2E6EDEC8C9B0}" scale="130" showPageBreaks="1" showGridLines="0" fitToPage="1" printArea="1" view="pageBreakPreview">
      <selection activeCell="A16" sqref="A16:E16"/>
      <pageMargins left="0.75" right="0.63" top="0.57999999999999996" bottom="0.6" header="0.34" footer="0.35"/>
      <pageSetup scale="98" orientation="portrait" r:id="rId15"/>
      <headerFooter alignWithMargins="0">
        <oddFooter>&amp;R&amp;"Book Antiqua,Bold"&amp;8 Page &amp;P of &amp;N</oddFooter>
      </headerFooter>
    </customSheetView>
  </customSheetViews>
  <mergeCells count="11">
    <mergeCell ref="A17:E17"/>
    <mergeCell ref="A16:E16"/>
    <mergeCell ref="A1:D1"/>
    <mergeCell ref="B12:D12"/>
    <mergeCell ref="A3:E3"/>
    <mergeCell ref="A5:E5"/>
    <mergeCell ref="A8:D8"/>
    <mergeCell ref="B9:D9"/>
    <mergeCell ref="B10:D10"/>
    <mergeCell ref="B11:D11"/>
    <mergeCell ref="A15:E15"/>
  </mergeCells>
  <pageMargins left="0.75" right="0.63" top="0.57999999999999996" bottom="0.6" header="0.34" footer="0.35"/>
  <pageSetup scale="98" orientation="portrait" r:id="rId16"/>
  <headerFooter alignWithMargins="0">
    <oddFooter>&amp;R&amp;"Book Antiqua,Bold"&amp;8 Page &amp;P of &amp;N</oddFooter>
  </headerFooter>
  <drawing r:id="rId1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P184"/>
  <sheetViews>
    <sheetView view="pageBreakPreview" topLeftCell="A82" zoomScale="145" zoomScaleNormal="100" zoomScaleSheetLayoutView="145" workbookViewId="0">
      <selection activeCell="A22" sqref="A22:E22"/>
    </sheetView>
  </sheetViews>
  <sheetFormatPr defaultRowHeight="13.5"/>
  <cols>
    <col min="1" max="1" width="10" style="367" customWidth="1"/>
    <col min="2" max="2" width="10.7109375" style="367" customWidth="1"/>
    <col min="3" max="3" width="10.85546875" style="367" customWidth="1"/>
    <col min="4" max="8" width="10.7109375" style="367" customWidth="1"/>
    <col min="9" max="9" width="23" style="367" customWidth="1"/>
    <col min="10" max="10" width="0" style="367" hidden="1" customWidth="1"/>
    <col min="11" max="16" width="10.28515625" style="367" hidden="1" customWidth="1"/>
    <col min="17" max="16384" width="9.140625" style="367"/>
  </cols>
  <sheetData>
    <row r="1" spans="1:9" ht="27" customHeight="1">
      <c r="A1" s="1402" t="s">
        <v>524</v>
      </c>
      <c r="B1" s="1403"/>
      <c r="C1" s="1403"/>
      <c r="D1" s="1403"/>
      <c r="E1" s="1403"/>
      <c r="F1" s="1403"/>
      <c r="G1" s="1403"/>
      <c r="H1" s="1403"/>
      <c r="I1" s="1404"/>
    </row>
    <row r="2" spans="1:9" ht="31.5" customHeight="1">
      <c r="A2" s="368" t="s">
        <v>468</v>
      </c>
      <c r="B2" s="1405" t="s">
        <v>525</v>
      </c>
      <c r="C2" s="1405"/>
      <c r="D2" s="1405"/>
      <c r="E2" s="1405"/>
      <c r="F2" s="1405"/>
      <c r="G2" s="1405"/>
      <c r="H2" s="1405"/>
      <c r="I2" s="1406"/>
    </row>
    <row r="3" spans="1:9" ht="36" customHeight="1">
      <c r="A3" s="368" t="s">
        <v>470</v>
      </c>
      <c r="B3" s="1405" t="s">
        <v>589</v>
      </c>
      <c r="C3" s="1405"/>
      <c r="D3" s="1405"/>
      <c r="E3" s="1405"/>
      <c r="F3" s="1405"/>
      <c r="G3" s="1405"/>
      <c r="H3" s="1405"/>
      <c r="I3" s="1406"/>
    </row>
    <row r="4" spans="1:9" ht="36" customHeight="1">
      <c r="A4" s="368" t="s">
        <v>472</v>
      </c>
      <c r="B4" s="1405" t="s">
        <v>526</v>
      </c>
      <c r="C4" s="1405"/>
      <c r="D4" s="1405"/>
      <c r="E4" s="1405"/>
      <c r="F4" s="1405"/>
      <c r="G4" s="1405"/>
      <c r="H4" s="1405"/>
      <c r="I4" s="1406"/>
    </row>
    <row r="5" spans="1:9" ht="36" customHeight="1">
      <c r="A5" s="368" t="s">
        <v>474</v>
      </c>
      <c r="B5" s="1405" t="s">
        <v>475</v>
      </c>
      <c r="C5" s="1405"/>
      <c r="D5" s="1405"/>
      <c r="E5" s="1405"/>
      <c r="F5" s="1405"/>
      <c r="G5" s="1405"/>
      <c r="H5" s="1405"/>
      <c r="I5" s="1406"/>
    </row>
    <row r="6" spans="1:9" ht="19.5" customHeight="1">
      <c r="A6" s="369" t="s">
        <v>476</v>
      </c>
      <c r="B6" s="1009" t="s">
        <v>527</v>
      </c>
      <c r="C6" s="1009"/>
      <c r="D6" s="1009"/>
      <c r="E6" s="1009"/>
      <c r="F6" s="1009"/>
      <c r="G6" s="1009"/>
      <c r="H6" s="1009"/>
      <c r="I6" s="1407"/>
    </row>
    <row r="7" spans="1:9" ht="15.75">
      <c r="A7" s="323"/>
      <c r="C7" s="323"/>
      <c r="D7" s="323"/>
      <c r="E7" s="323"/>
      <c r="F7" s="323"/>
      <c r="G7" s="323"/>
      <c r="H7" s="323"/>
      <c r="I7" s="323"/>
    </row>
    <row r="27" spans="1:11" ht="15">
      <c r="K27" s="370">
        <v>0</v>
      </c>
    </row>
    <row r="28" spans="1:11">
      <c r="A28" s="371"/>
      <c r="B28" s="371"/>
      <c r="C28" s="371"/>
      <c r="D28" s="371"/>
      <c r="E28" s="371"/>
      <c r="F28" s="371"/>
      <c r="G28" s="371"/>
      <c r="H28" s="371"/>
      <c r="I28" s="371"/>
      <c r="J28" s="371"/>
      <c r="K28" s="372">
        <v>0</v>
      </c>
    </row>
    <row r="29" spans="1:11">
      <c r="A29" s="371"/>
      <c r="B29" s="371"/>
      <c r="C29" s="371"/>
      <c r="D29" s="371"/>
      <c r="E29" s="371"/>
      <c r="F29" s="371"/>
      <c r="G29" s="371"/>
      <c r="H29" s="371"/>
      <c r="I29" s="371"/>
      <c r="J29" s="371"/>
      <c r="K29" s="372">
        <v>0</v>
      </c>
    </row>
    <row r="30" spans="1:11">
      <c r="A30" s="371"/>
      <c r="B30" s="371"/>
      <c r="C30" s="371"/>
      <c r="D30" s="371"/>
      <c r="E30" s="371"/>
      <c r="F30" s="371"/>
      <c r="G30" s="371"/>
      <c r="H30" s="371"/>
      <c r="I30" s="371"/>
      <c r="J30" s="371"/>
      <c r="K30" s="372">
        <v>0</v>
      </c>
    </row>
    <row r="31" spans="1:11">
      <c r="A31" s="371"/>
      <c r="B31" s="371"/>
      <c r="C31" s="371"/>
      <c r="D31" s="371"/>
      <c r="E31" s="371"/>
      <c r="F31" s="371"/>
      <c r="G31" s="371"/>
      <c r="H31" s="371"/>
      <c r="I31" s="371"/>
      <c r="J31" s="371"/>
    </row>
    <row r="32" spans="1:11" ht="18.75">
      <c r="A32" s="1408" t="s">
        <v>528</v>
      </c>
      <c r="B32" s="1408"/>
      <c r="C32" s="1408"/>
      <c r="D32" s="1408"/>
      <c r="E32" s="1408"/>
      <c r="F32" s="1408"/>
      <c r="G32" s="1408"/>
      <c r="H32" s="1408"/>
      <c r="I32" s="1408"/>
      <c r="J32" s="371"/>
    </row>
    <row r="33" spans="1:16" ht="18.75">
      <c r="A33" s="373"/>
      <c r="B33" s="373"/>
      <c r="C33" s="373"/>
      <c r="D33" s="373"/>
      <c r="E33" s="373"/>
      <c r="F33" s="373"/>
      <c r="G33" s="373"/>
      <c r="H33" s="373"/>
      <c r="I33" s="373"/>
      <c r="J33" s="371"/>
    </row>
    <row r="34" spans="1:16" ht="15.75">
      <c r="A34" s="1409" t="s">
        <v>390</v>
      </c>
      <c r="B34" s="1409"/>
      <c r="C34" s="1409"/>
      <c r="D34" s="1409"/>
      <c r="E34" s="1409"/>
      <c r="F34" s="1409"/>
      <c r="G34" s="1409"/>
      <c r="H34" s="1409"/>
      <c r="I34" s="1409"/>
      <c r="J34" s="371"/>
      <c r="K34" s="370" t="e">
        <v>#REF!</v>
      </c>
      <c r="O34" s="372" t="e">
        <v>#REF!</v>
      </c>
    </row>
    <row r="35" spans="1:16" ht="16.5">
      <c r="A35" s="1400" t="s">
        <v>391</v>
      </c>
      <c r="B35" s="1400"/>
      <c r="C35" s="1400"/>
      <c r="D35" s="1400"/>
      <c r="E35" s="1400"/>
      <c r="F35" s="1400"/>
      <c r="G35" s="1400"/>
      <c r="H35" s="1400"/>
      <c r="I35" s="1400"/>
      <c r="J35" s="371"/>
      <c r="K35" s="372" t="e">
        <v>#REF!</v>
      </c>
      <c r="O35" s="372" t="e">
        <v>#REF!</v>
      </c>
    </row>
    <row r="36" spans="1:16" ht="36" customHeight="1">
      <c r="A36" s="1413" t="s">
        <v>517</v>
      </c>
      <c r="B36" s="1170"/>
      <c r="C36" s="1170"/>
      <c r="D36" s="1170"/>
      <c r="E36" s="1170"/>
      <c r="F36" s="1170"/>
      <c r="G36" s="1170"/>
      <c r="H36" s="1170"/>
      <c r="I36" s="1170"/>
      <c r="J36" s="371"/>
      <c r="K36" s="372" t="e">
        <v>#REF!</v>
      </c>
      <c r="O36" s="372" t="e">
        <v>#REF!</v>
      </c>
    </row>
    <row r="37" spans="1:16" ht="16.5">
      <c r="A37" s="1400" t="s">
        <v>518</v>
      </c>
      <c r="B37" s="1400"/>
      <c r="C37" s="1400"/>
      <c r="D37" s="1400"/>
      <c r="E37" s="1400"/>
      <c r="F37" s="1400"/>
      <c r="G37" s="1400"/>
      <c r="H37" s="1400"/>
      <c r="I37" s="1400"/>
      <c r="J37" s="371"/>
      <c r="K37" s="372" t="e">
        <v>#REF!</v>
      </c>
      <c r="O37" s="372" t="e">
        <v>#REF!</v>
      </c>
    </row>
    <row r="38" spans="1:16" ht="16.5">
      <c r="A38" s="1401" t="s">
        <v>393</v>
      </c>
      <c r="B38" s="1401"/>
      <c r="C38" s="1401"/>
      <c r="D38" s="1401"/>
      <c r="E38" s="1401"/>
      <c r="F38" s="1401"/>
      <c r="G38" s="1401"/>
      <c r="H38" s="1401"/>
      <c r="I38" s="1401"/>
      <c r="J38" s="371"/>
    </row>
    <row r="39" spans="1:16" ht="18.75" customHeight="1">
      <c r="A39" s="1411">
        <f>'Attach 3(JV)'!B9</f>
        <v>0</v>
      </c>
      <c r="B39" s="1411"/>
      <c r="C39" s="1411"/>
      <c r="D39" s="1411"/>
      <c r="E39" s="1411"/>
      <c r="F39" s="1411"/>
      <c r="G39" s="1411"/>
      <c r="H39" s="1411"/>
      <c r="I39" s="1411"/>
      <c r="J39" s="371"/>
      <c r="K39" s="375">
        <v>1</v>
      </c>
      <c r="M39" s="372" t="s">
        <v>519</v>
      </c>
      <c r="P39" s="372" t="s">
        <v>520</v>
      </c>
    </row>
    <row r="40" spans="1:16" ht="16.899999999999999" customHeight="1">
      <c r="A40" s="1170" t="str">
        <f xml:space="preserve"> "having its Registered Office at " &amp;'Attach 3(JV)'!B10 &amp; ","&amp;'Attach 3(JV)'!B11&amp;","&amp;'Attach 3(JV)'!B12</f>
        <v>having its Registered Office at 0,,</v>
      </c>
      <c r="B40" s="1170"/>
      <c r="C40" s="1170"/>
      <c r="D40" s="1170"/>
      <c r="E40" s="1170"/>
      <c r="F40" s="1170"/>
      <c r="G40" s="1170"/>
      <c r="H40" s="1170"/>
      <c r="I40" s="1170"/>
      <c r="J40" s="371"/>
      <c r="K40" s="375">
        <v>1</v>
      </c>
      <c r="M40" s="372" t="s">
        <v>521</v>
      </c>
    </row>
    <row r="41" spans="1:16" ht="16.5">
      <c r="A41" s="1401" t="s">
        <v>393</v>
      </c>
      <c r="B41" s="1401"/>
      <c r="C41" s="1401"/>
      <c r="D41" s="1401"/>
      <c r="E41" s="1401"/>
      <c r="F41" s="1401"/>
      <c r="G41" s="1401"/>
      <c r="H41" s="1401"/>
      <c r="I41" s="1401"/>
      <c r="J41" s="371"/>
    </row>
    <row r="42" spans="1:16" ht="16.5">
      <c r="A42" s="1401" t="str">
        <f>IF('Names of Bidder'!D6= "Sole Bidder", "", IF('Names of Bidder'!D7=1,'Names of Bidder'!D23,IF('Names of Bidder'!D7="2 or More",'Names of Bidder'!D23&amp;" &amp; "&amp;'Names of Bidder'!D28,"")))</f>
        <v/>
      </c>
      <c r="B42" s="1401"/>
      <c r="C42" s="1401"/>
      <c r="D42" s="1401"/>
      <c r="E42" s="1401"/>
      <c r="F42" s="1401"/>
      <c r="G42" s="1401"/>
      <c r="H42" s="1401"/>
      <c r="I42" s="1401"/>
      <c r="J42" s="371"/>
    </row>
    <row r="43" spans="1:16" ht="18" customHeight="1">
      <c r="A43" s="1170" t="str">
        <f>IF('Names of Bidder'!D6= "Sole Bidder", "", "having its Registered Office at "&amp;IF('Names of Bidder'!D7=1,'Names of Bidder'!D24&amp;" "&amp;'Names of Bidder'!D25&amp;" "&amp;'Names of Bidder'!D26,IF('Names of Bidder'!D7="2 or More",'Names of Bidder'!D24&amp;" &amp; "&amp;'Names of Bidder'!D25&amp;" "&amp;'Names of Bidder'!D26&amp;" and " &amp; 'Names of Bidder'!D29&amp;" &amp; "&amp;'Names of Bidder'!D30&amp;" "&amp;'Names of Bidder'!D31 &amp;IF('Names of Bidder'!D7="2 or More"," respectively",""))))</f>
        <v>having its Registered Office at FALSE</v>
      </c>
      <c r="B43" s="1170"/>
      <c r="C43" s="1170"/>
      <c r="D43" s="1170"/>
      <c r="E43" s="1170"/>
      <c r="F43" s="1170"/>
      <c r="G43" s="1170"/>
      <c r="H43" s="1170"/>
      <c r="I43" s="1170"/>
      <c r="J43" s="371"/>
    </row>
    <row r="44" spans="1:16" ht="16.5">
      <c r="A44" s="1401" t="s">
        <v>394</v>
      </c>
      <c r="B44" s="1401"/>
      <c r="C44" s="1401"/>
      <c r="D44" s="1401"/>
      <c r="E44" s="1401"/>
      <c r="F44" s="1401"/>
      <c r="G44" s="1401"/>
      <c r="H44" s="1401"/>
      <c r="I44" s="1401"/>
      <c r="J44" s="371"/>
    </row>
    <row r="45" spans="1:16" ht="16.5">
      <c r="A45" s="374"/>
      <c r="B45" s="374"/>
      <c r="C45" s="374"/>
      <c r="D45" s="374"/>
      <c r="E45" s="374"/>
      <c r="F45" s="374"/>
      <c r="G45" s="374"/>
      <c r="H45" s="374"/>
      <c r="I45" s="374"/>
      <c r="J45" s="371"/>
    </row>
    <row r="46" spans="1:16" ht="16.5">
      <c r="A46" s="1400" t="s">
        <v>395</v>
      </c>
      <c r="B46" s="1400"/>
      <c r="C46" s="1400"/>
      <c r="D46" s="1400"/>
      <c r="E46" s="1400"/>
      <c r="F46" s="1400"/>
      <c r="G46" s="1400"/>
      <c r="H46" s="1400"/>
      <c r="I46" s="1400"/>
      <c r="J46" s="371"/>
    </row>
    <row r="47" spans="1:16" ht="30.75" customHeight="1">
      <c r="A47" s="1400" t="s">
        <v>396</v>
      </c>
      <c r="B47" s="1400"/>
      <c r="C47" s="1400"/>
      <c r="D47" s="1400"/>
      <c r="E47" s="1400"/>
      <c r="F47" s="1400"/>
      <c r="G47" s="1400"/>
      <c r="H47" s="1400"/>
      <c r="I47" s="1400"/>
      <c r="J47" s="371"/>
    </row>
    <row r="48" spans="1:16" ht="77.25" customHeight="1">
      <c r="A48" s="1412" t="str">
        <f>"POWERGRID intends to award, under laid-down organisational procedures, contract(s) for"&amp;Basic!B1&amp;" Specification Number:"&amp;Basic!B3</f>
        <v>POWERGRID intends to award, under laid-down organisational procedures, contract(s) forProcurement of Insulated Cross Arm for 400kV System under vendor development. Specification Number:CC/NT/G-MISC/DOM/A06/26/00981</v>
      </c>
      <c r="B48" s="1412"/>
      <c r="C48" s="1412"/>
      <c r="D48" s="1412"/>
      <c r="E48" s="1412"/>
      <c r="F48" s="1412"/>
      <c r="G48" s="1412"/>
      <c r="H48" s="1412"/>
      <c r="I48" s="1412"/>
      <c r="J48" s="371"/>
    </row>
    <row r="49" spans="1:10" ht="21" customHeight="1">
      <c r="A49" s="1107" t="s">
        <v>397</v>
      </c>
      <c r="B49" s="1107"/>
      <c r="C49" s="1107"/>
      <c r="D49" s="1107"/>
      <c r="E49" s="1410" t="s">
        <v>397</v>
      </c>
      <c r="F49" s="1410"/>
      <c r="G49" s="1410"/>
      <c r="H49" s="1410"/>
      <c r="I49" s="1410"/>
      <c r="J49" s="371"/>
    </row>
    <row r="50" spans="1:10" ht="33" customHeight="1">
      <c r="A50" s="1414" t="s">
        <v>398</v>
      </c>
      <c r="B50" s="1414"/>
      <c r="C50" s="1414"/>
      <c r="D50" s="1414"/>
      <c r="E50" s="1415" t="s">
        <v>399</v>
      </c>
      <c r="F50" s="1415"/>
      <c r="G50" s="1415"/>
      <c r="H50" s="1415"/>
      <c r="I50" s="1415"/>
      <c r="J50" s="371"/>
    </row>
    <row r="51" spans="1:10" ht="22.5" customHeight="1">
      <c r="A51" s="377" t="s">
        <v>491</v>
      </c>
      <c r="B51" s="378"/>
      <c r="C51" s="378"/>
      <c r="D51" s="378"/>
      <c r="E51" s="379"/>
      <c r="F51" s="378"/>
      <c r="G51" s="378"/>
      <c r="H51" s="378"/>
      <c r="I51" s="380" t="s">
        <v>590</v>
      </c>
      <c r="J51" s="371"/>
    </row>
    <row r="52" spans="1:10" ht="40.5" customHeight="1">
      <c r="A52" s="1417" t="s">
        <v>529</v>
      </c>
      <c r="B52" s="1417"/>
      <c r="C52" s="1417"/>
      <c r="D52" s="1417"/>
      <c r="E52" s="1417"/>
      <c r="F52" s="1417"/>
      <c r="G52" s="1417"/>
      <c r="H52" s="1417"/>
      <c r="I52" s="1417"/>
    </row>
    <row r="53" spans="1:10" ht="40.5" customHeight="1">
      <c r="A53" s="1417" t="s">
        <v>530</v>
      </c>
      <c r="B53" s="1417"/>
      <c r="C53" s="1417"/>
      <c r="D53" s="1417"/>
      <c r="E53" s="1417"/>
      <c r="F53" s="1417"/>
      <c r="G53" s="1417"/>
      <c r="H53" s="1417"/>
      <c r="I53" s="1417"/>
    </row>
    <row r="54" spans="1:10" ht="13.5" customHeight="1">
      <c r="A54" s="382"/>
      <c r="B54" s="323"/>
      <c r="C54" s="323"/>
      <c r="D54" s="323"/>
      <c r="E54" s="323"/>
      <c r="F54" s="323"/>
      <c r="G54" s="323"/>
      <c r="H54" s="323"/>
      <c r="I54" s="323"/>
    </row>
    <row r="55" spans="1:10" ht="15.75">
      <c r="A55" s="1418" t="s">
        <v>522</v>
      </c>
      <c r="B55" s="1418"/>
      <c r="C55" s="1418"/>
      <c r="D55" s="1418"/>
      <c r="E55" s="1418"/>
      <c r="F55" s="1418"/>
      <c r="G55" s="1418"/>
      <c r="H55" s="1418"/>
      <c r="I55" s="1418"/>
    </row>
    <row r="56" spans="1:10" ht="15.75">
      <c r="A56" s="382"/>
      <c r="B56" s="382"/>
      <c r="C56" s="382"/>
      <c r="D56" s="382"/>
      <c r="E56" s="382"/>
      <c r="F56" s="382"/>
      <c r="G56" s="382"/>
      <c r="H56" s="382"/>
      <c r="I56" s="382"/>
    </row>
    <row r="57" spans="1:10" ht="16.5">
      <c r="A57" s="1419" t="s">
        <v>403</v>
      </c>
      <c r="B57" s="1419"/>
      <c r="C57" s="1419"/>
      <c r="D57" s="1419"/>
      <c r="E57" s="1419"/>
      <c r="F57" s="1419"/>
      <c r="G57" s="1419"/>
      <c r="H57" s="1419"/>
      <c r="I57" s="1419"/>
    </row>
    <row r="58" spans="1:10" ht="16.5">
      <c r="A58" s="383"/>
      <c r="B58" s="383"/>
      <c r="C58" s="383"/>
      <c r="D58" s="383"/>
      <c r="E58" s="383"/>
      <c r="F58" s="383"/>
      <c r="G58" s="383"/>
      <c r="H58" s="383"/>
      <c r="I58" s="383"/>
    </row>
    <row r="59" spans="1:10" ht="37.5" customHeight="1">
      <c r="A59" s="886" t="s">
        <v>531</v>
      </c>
      <c r="B59" s="886"/>
      <c r="C59" s="886"/>
      <c r="D59" s="886"/>
      <c r="E59" s="886"/>
      <c r="F59" s="886"/>
      <c r="G59" s="886"/>
      <c r="H59" s="886"/>
      <c r="I59" s="886"/>
    </row>
    <row r="60" spans="1:10" ht="61.5" customHeight="1">
      <c r="A60" s="390" t="s">
        <v>468</v>
      </c>
      <c r="B60" s="886" t="s">
        <v>532</v>
      </c>
      <c r="C60" s="886"/>
      <c r="D60" s="886"/>
      <c r="E60" s="886"/>
      <c r="F60" s="886"/>
      <c r="G60" s="886"/>
      <c r="H60" s="886"/>
      <c r="I60" s="886"/>
    </row>
    <row r="61" spans="1:10" ht="53.25" customHeight="1">
      <c r="A61" s="390" t="s">
        <v>470</v>
      </c>
      <c r="B61" s="886" t="s">
        <v>535</v>
      </c>
      <c r="C61" s="886"/>
      <c r="D61" s="886"/>
      <c r="E61" s="886"/>
      <c r="F61" s="886"/>
      <c r="G61" s="886"/>
      <c r="H61" s="886"/>
      <c r="I61" s="886"/>
    </row>
    <row r="62" spans="1:10" ht="63" customHeight="1">
      <c r="A62" s="390" t="s">
        <v>472</v>
      </c>
      <c r="B62" s="886" t="s">
        <v>536</v>
      </c>
      <c r="C62" s="886"/>
      <c r="D62" s="886"/>
      <c r="E62" s="886"/>
      <c r="F62" s="886"/>
      <c r="G62" s="886"/>
      <c r="H62" s="886"/>
      <c r="I62" s="886"/>
    </row>
    <row r="63" spans="1:10" ht="62.25" customHeight="1">
      <c r="A63" s="390" t="s">
        <v>474</v>
      </c>
      <c r="B63" s="886" t="s">
        <v>537</v>
      </c>
      <c r="C63" s="886"/>
      <c r="D63" s="886"/>
      <c r="E63" s="886"/>
      <c r="F63" s="886"/>
      <c r="G63" s="886"/>
      <c r="H63" s="886"/>
      <c r="I63" s="886"/>
    </row>
    <row r="64" spans="1:10" ht="64.5" customHeight="1">
      <c r="A64" s="390" t="s">
        <v>476</v>
      </c>
      <c r="B64" s="886" t="s">
        <v>538</v>
      </c>
      <c r="C64" s="886"/>
      <c r="D64" s="886"/>
      <c r="E64" s="886"/>
      <c r="F64" s="886"/>
      <c r="G64" s="886"/>
      <c r="H64" s="886"/>
      <c r="I64" s="886"/>
    </row>
    <row r="65" spans="1:10" ht="62.25" customHeight="1">
      <c r="A65" s="390" t="s">
        <v>533</v>
      </c>
      <c r="B65" s="886" t="s">
        <v>539</v>
      </c>
      <c r="C65" s="886"/>
      <c r="D65" s="886"/>
      <c r="E65" s="886"/>
      <c r="F65" s="886"/>
      <c r="G65" s="886"/>
      <c r="H65" s="886"/>
      <c r="I65" s="886"/>
    </row>
    <row r="66" spans="1:10" ht="60.75" customHeight="1">
      <c r="A66" s="390" t="s">
        <v>534</v>
      </c>
      <c r="B66" s="886" t="s">
        <v>540</v>
      </c>
      <c r="C66" s="886"/>
      <c r="D66" s="886"/>
      <c r="E66" s="886"/>
      <c r="F66" s="886"/>
      <c r="G66" s="886"/>
      <c r="H66" s="886"/>
      <c r="I66" s="886"/>
    </row>
    <row r="67" spans="1:10" ht="72" customHeight="1">
      <c r="A67" s="390" t="s">
        <v>541</v>
      </c>
      <c r="B67" s="886" t="s">
        <v>543</v>
      </c>
      <c r="C67" s="886"/>
      <c r="D67" s="886"/>
      <c r="E67" s="886"/>
      <c r="F67" s="886"/>
      <c r="G67" s="886"/>
      <c r="H67" s="886"/>
      <c r="I67" s="886"/>
    </row>
    <row r="68" spans="1:10" ht="60" customHeight="1">
      <c r="A68" s="390" t="s">
        <v>542</v>
      </c>
      <c r="B68" s="886" t="s">
        <v>544</v>
      </c>
      <c r="C68" s="886"/>
      <c r="D68" s="886"/>
      <c r="E68" s="886"/>
      <c r="F68" s="886"/>
      <c r="G68" s="886"/>
      <c r="H68" s="886"/>
      <c r="I68" s="886"/>
    </row>
    <row r="69" spans="1:10" ht="21" customHeight="1">
      <c r="A69" s="886" t="s">
        <v>397</v>
      </c>
      <c r="B69" s="886"/>
      <c r="C69" s="886"/>
      <c r="D69" s="886"/>
      <c r="E69" s="1416" t="s">
        <v>397</v>
      </c>
      <c r="F69" s="1416"/>
      <c r="G69" s="1416"/>
      <c r="H69" s="1416"/>
      <c r="I69" s="1416"/>
      <c r="J69" s="371"/>
    </row>
    <row r="70" spans="1:10" ht="33" customHeight="1">
      <c r="A70" s="1213" t="s">
        <v>398</v>
      </c>
      <c r="B70" s="1213"/>
      <c r="C70" s="1213"/>
      <c r="D70" s="1213"/>
      <c r="E70" s="1420" t="s">
        <v>399</v>
      </c>
      <c r="F70" s="1420"/>
      <c r="G70" s="1420"/>
      <c r="H70" s="1420"/>
      <c r="I70" s="1420"/>
      <c r="J70" s="371"/>
    </row>
    <row r="71" spans="1:10" ht="20.25" customHeight="1">
      <c r="A71" s="377" t="s">
        <v>491</v>
      </c>
      <c r="B71" s="378"/>
      <c r="C71" s="378"/>
      <c r="D71" s="378"/>
      <c r="E71" s="378"/>
      <c r="F71" s="378"/>
      <c r="G71" s="378"/>
      <c r="H71" s="378"/>
      <c r="I71" s="380" t="s">
        <v>591</v>
      </c>
      <c r="J71" s="371"/>
    </row>
    <row r="72" spans="1:10" ht="24" customHeight="1">
      <c r="A72" s="1421"/>
      <c r="B72" s="1421"/>
      <c r="C72" s="1421"/>
      <c r="D72" s="1421"/>
      <c r="E72" s="1421"/>
      <c r="F72" s="1421"/>
      <c r="G72" s="1421"/>
      <c r="H72" s="1421"/>
      <c r="I72" s="1421"/>
      <c r="J72" s="371"/>
    </row>
    <row r="73" spans="1:10" ht="84" customHeight="1">
      <c r="A73" s="390" t="s">
        <v>545</v>
      </c>
      <c r="B73" s="886" t="s">
        <v>546</v>
      </c>
      <c r="C73" s="886"/>
      <c r="D73" s="886"/>
      <c r="E73" s="886"/>
      <c r="F73" s="886"/>
      <c r="G73" s="886"/>
      <c r="H73" s="886"/>
      <c r="I73" s="886"/>
    </row>
    <row r="74" spans="1:10" ht="30" customHeight="1">
      <c r="A74" s="392" t="s">
        <v>547</v>
      </c>
      <c r="B74" s="391"/>
      <c r="C74" s="391"/>
      <c r="D74" s="391"/>
      <c r="E74" s="391"/>
      <c r="F74" s="391"/>
      <c r="G74" s="391"/>
      <c r="H74" s="391"/>
      <c r="I74" s="391"/>
    </row>
    <row r="75" spans="1:10" ht="42" customHeight="1">
      <c r="A75" s="1422" t="s">
        <v>548</v>
      </c>
      <c r="B75" s="1422"/>
      <c r="C75" s="1422"/>
      <c r="D75" s="1422"/>
      <c r="E75" s="1422"/>
      <c r="F75" s="1422"/>
      <c r="G75" s="1422"/>
      <c r="H75" s="1422"/>
      <c r="I75" s="1422"/>
    </row>
    <row r="76" spans="1:10" ht="80.25" customHeight="1">
      <c r="A76" s="390" t="s">
        <v>468</v>
      </c>
      <c r="B76" s="886" t="s">
        <v>549</v>
      </c>
      <c r="C76" s="886"/>
      <c r="D76" s="886"/>
      <c r="E76" s="886"/>
      <c r="F76" s="886"/>
      <c r="G76" s="886"/>
      <c r="H76" s="886"/>
      <c r="I76" s="886"/>
    </row>
    <row r="77" spans="1:10" ht="72" customHeight="1">
      <c r="A77" s="390" t="s">
        <v>470</v>
      </c>
      <c r="B77" s="886" t="s">
        <v>550</v>
      </c>
      <c r="C77" s="886"/>
      <c r="D77" s="886"/>
      <c r="E77" s="886"/>
      <c r="F77" s="886"/>
      <c r="G77" s="886"/>
      <c r="H77" s="886"/>
      <c r="I77" s="886"/>
    </row>
    <row r="78" spans="1:10" ht="55.5" customHeight="1">
      <c r="A78" s="390" t="s">
        <v>472</v>
      </c>
      <c r="B78" s="886" t="s">
        <v>551</v>
      </c>
      <c r="C78" s="886"/>
      <c r="D78" s="886"/>
      <c r="E78" s="886"/>
      <c r="F78" s="886"/>
      <c r="G78" s="886"/>
      <c r="H78" s="886"/>
      <c r="I78" s="886"/>
    </row>
    <row r="79" spans="1:10" ht="69.75" customHeight="1">
      <c r="A79" s="390" t="s">
        <v>474</v>
      </c>
      <c r="B79" s="886" t="s">
        <v>552</v>
      </c>
      <c r="C79" s="886"/>
      <c r="D79" s="886"/>
      <c r="E79" s="886"/>
      <c r="F79" s="886"/>
      <c r="G79" s="886"/>
      <c r="H79" s="886"/>
      <c r="I79" s="886"/>
    </row>
    <row r="80" spans="1:10" ht="56.25" customHeight="1">
      <c r="A80" s="390" t="s">
        <v>476</v>
      </c>
      <c r="B80" s="886" t="s">
        <v>553</v>
      </c>
      <c r="C80" s="886"/>
      <c r="D80" s="886"/>
      <c r="E80" s="886"/>
      <c r="F80" s="886"/>
      <c r="G80" s="886"/>
      <c r="H80" s="886"/>
      <c r="I80" s="886"/>
    </row>
    <row r="81" spans="1:10" ht="70.5" customHeight="1">
      <c r="A81" s="390" t="s">
        <v>533</v>
      </c>
      <c r="B81" s="886" t="s">
        <v>554</v>
      </c>
      <c r="C81" s="886"/>
      <c r="D81" s="886"/>
      <c r="E81" s="886"/>
      <c r="F81" s="886"/>
      <c r="G81" s="886"/>
      <c r="H81" s="886"/>
      <c r="I81" s="886"/>
    </row>
    <row r="82" spans="1:10" ht="86.25" customHeight="1">
      <c r="A82" s="390" t="s">
        <v>534</v>
      </c>
      <c r="B82" s="886" t="s">
        <v>555</v>
      </c>
      <c r="C82" s="886"/>
      <c r="D82" s="886"/>
      <c r="E82" s="886"/>
      <c r="F82" s="886"/>
      <c r="G82" s="886"/>
      <c r="H82" s="886"/>
      <c r="I82" s="886"/>
    </row>
    <row r="83" spans="1:10" ht="72" customHeight="1">
      <c r="A83" s="390" t="s">
        <v>541</v>
      </c>
      <c r="B83" s="886" t="s">
        <v>556</v>
      </c>
      <c r="C83" s="886"/>
      <c r="D83" s="886"/>
      <c r="E83" s="886"/>
      <c r="F83" s="886"/>
      <c r="G83" s="886"/>
      <c r="H83" s="886"/>
      <c r="I83" s="886"/>
    </row>
    <row r="84" spans="1:10" ht="21" customHeight="1">
      <c r="A84" s="886" t="s">
        <v>397</v>
      </c>
      <c r="B84" s="886"/>
      <c r="C84" s="886"/>
      <c r="D84" s="886"/>
      <c r="E84" s="1416" t="s">
        <v>397</v>
      </c>
      <c r="F84" s="1416"/>
      <c r="G84" s="1416"/>
      <c r="H84" s="1416"/>
      <c r="I84" s="1416"/>
      <c r="J84" s="371"/>
    </row>
    <row r="85" spans="1:10" ht="33" customHeight="1">
      <c r="A85" s="1213" t="s">
        <v>398</v>
      </c>
      <c r="B85" s="1213"/>
      <c r="C85" s="1213"/>
      <c r="D85" s="1213"/>
      <c r="E85" s="1420" t="s">
        <v>399</v>
      </c>
      <c r="F85" s="1420"/>
      <c r="G85" s="1420"/>
      <c r="H85" s="1420"/>
      <c r="I85" s="1420"/>
      <c r="J85" s="371"/>
    </row>
    <row r="86" spans="1:10" ht="20.25" customHeight="1">
      <c r="A86" s="377" t="s">
        <v>491</v>
      </c>
      <c r="B86" s="378"/>
      <c r="C86" s="378"/>
      <c r="D86" s="378"/>
      <c r="E86" s="378"/>
      <c r="F86" s="378"/>
      <c r="G86" s="378"/>
      <c r="H86" s="378"/>
      <c r="I86" s="380" t="s">
        <v>592</v>
      </c>
      <c r="J86" s="371"/>
    </row>
    <row r="87" spans="1:10" ht="7.5" customHeight="1">
      <c r="A87" s="1419"/>
      <c r="B87" s="1419"/>
      <c r="C87" s="1419"/>
      <c r="D87" s="1419"/>
      <c r="E87" s="1419"/>
      <c r="F87" s="1419"/>
      <c r="G87" s="1419"/>
      <c r="H87" s="1419"/>
      <c r="I87" s="1419"/>
    </row>
    <row r="88" spans="1:10" ht="89.25" customHeight="1">
      <c r="A88" s="390" t="s">
        <v>542</v>
      </c>
      <c r="B88" s="886" t="s">
        <v>557</v>
      </c>
      <c r="C88" s="886"/>
      <c r="D88" s="886"/>
      <c r="E88" s="886"/>
      <c r="F88" s="886"/>
      <c r="G88" s="886"/>
      <c r="H88" s="886"/>
      <c r="I88" s="886"/>
    </row>
    <row r="89" spans="1:10" ht="75" customHeight="1">
      <c r="A89" s="390" t="s">
        <v>545</v>
      </c>
      <c r="B89" s="886" t="s">
        <v>566</v>
      </c>
      <c r="C89" s="886"/>
      <c r="D89" s="886"/>
      <c r="E89" s="886"/>
      <c r="F89" s="886"/>
      <c r="G89" s="886"/>
      <c r="H89" s="886"/>
      <c r="I89" s="886"/>
    </row>
    <row r="90" spans="1:10" ht="64.5" customHeight="1">
      <c r="A90" s="390" t="s">
        <v>558</v>
      </c>
      <c r="B90" s="886" t="s">
        <v>567</v>
      </c>
      <c r="C90" s="886"/>
      <c r="D90" s="886"/>
      <c r="E90" s="886"/>
      <c r="F90" s="886"/>
      <c r="G90" s="886"/>
      <c r="H90" s="886"/>
      <c r="I90" s="886"/>
    </row>
    <row r="91" spans="1:10" ht="95.25" customHeight="1">
      <c r="A91" s="390" t="s">
        <v>559</v>
      </c>
      <c r="B91" s="886" t="s">
        <v>568</v>
      </c>
      <c r="C91" s="886"/>
      <c r="D91" s="886"/>
      <c r="E91" s="886"/>
      <c r="F91" s="886"/>
      <c r="G91" s="886"/>
      <c r="H91" s="886"/>
      <c r="I91" s="886"/>
    </row>
    <row r="92" spans="1:10" ht="73.5" customHeight="1">
      <c r="A92" s="390" t="s">
        <v>560</v>
      </c>
      <c r="B92" s="886" t="s">
        <v>569</v>
      </c>
      <c r="C92" s="886"/>
      <c r="D92" s="886"/>
      <c r="E92" s="886"/>
      <c r="F92" s="886"/>
      <c r="G92" s="886"/>
      <c r="H92" s="886"/>
      <c r="I92" s="886"/>
    </row>
    <row r="93" spans="1:10" ht="58.5" customHeight="1">
      <c r="A93" s="390" t="s">
        <v>561</v>
      </c>
      <c r="B93" s="886" t="s">
        <v>570</v>
      </c>
      <c r="C93" s="886"/>
      <c r="D93" s="886"/>
      <c r="E93" s="886"/>
      <c r="F93" s="886"/>
      <c r="G93" s="886"/>
      <c r="H93" s="886"/>
      <c r="I93" s="886"/>
    </row>
    <row r="94" spans="1:10" ht="111.75" customHeight="1">
      <c r="A94" s="390" t="s">
        <v>562</v>
      </c>
      <c r="B94" s="886" t="s">
        <v>571</v>
      </c>
      <c r="C94" s="886"/>
      <c r="D94" s="886"/>
      <c r="E94" s="886"/>
      <c r="F94" s="886"/>
      <c r="G94" s="886"/>
      <c r="H94" s="886"/>
      <c r="I94" s="886"/>
    </row>
    <row r="95" spans="1:10" ht="84.75" customHeight="1">
      <c r="A95" s="390" t="s">
        <v>563</v>
      </c>
      <c r="B95" s="886" t="s">
        <v>572</v>
      </c>
      <c r="C95" s="886"/>
      <c r="D95" s="886"/>
      <c r="E95" s="886"/>
      <c r="F95" s="886"/>
      <c r="G95" s="886"/>
      <c r="H95" s="886"/>
      <c r="I95" s="886"/>
    </row>
    <row r="96" spans="1:10" ht="84.75" customHeight="1">
      <c r="A96" s="390" t="s">
        <v>564</v>
      </c>
      <c r="B96" s="886" t="s">
        <v>573</v>
      </c>
      <c r="C96" s="886"/>
      <c r="D96" s="886"/>
      <c r="E96" s="886"/>
      <c r="F96" s="886"/>
      <c r="G96" s="886"/>
      <c r="H96" s="886"/>
      <c r="I96" s="886"/>
    </row>
    <row r="97" spans="1:10" ht="21" customHeight="1">
      <c r="A97" s="886" t="s">
        <v>397</v>
      </c>
      <c r="B97" s="886"/>
      <c r="C97" s="886"/>
      <c r="D97" s="886"/>
      <c r="E97" s="1416" t="s">
        <v>397</v>
      </c>
      <c r="F97" s="1416"/>
      <c r="G97" s="1416"/>
      <c r="H97" s="1416"/>
      <c r="I97" s="1416"/>
      <c r="J97" s="371"/>
    </row>
    <row r="98" spans="1:10" ht="33" customHeight="1">
      <c r="A98" s="1213" t="s">
        <v>398</v>
      </c>
      <c r="B98" s="1213"/>
      <c r="C98" s="1213"/>
      <c r="D98" s="1213"/>
      <c r="E98" s="1420" t="s">
        <v>399</v>
      </c>
      <c r="F98" s="1420"/>
      <c r="G98" s="1420"/>
      <c r="H98" s="1420"/>
      <c r="I98" s="1420"/>
      <c r="J98" s="371"/>
    </row>
    <row r="99" spans="1:10" ht="19.5" customHeight="1">
      <c r="A99" s="377" t="s">
        <v>491</v>
      </c>
      <c r="B99" s="378"/>
      <c r="C99" s="378"/>
      <c r="D99" s="378"/>
      <c r="E99" s="378"/>
      <c r="F99" s="378"/>
      <c r="G99" s="378"/>
      <c r="H99" s="378"/>
      <c r="I99" s="380" t="s">
        <v>593</v>
      </c>
    </row>
    <row r="100" spans="1:10" ht="10.5" customHeight="1">
      <c r="A100" s="384"/>
      <c r="B100" s="381"/>
      <c r="C100" s="381"/>
      <c r="D100" s="381"/>
      <c r="E100" s="381"/>
      <c r="F100" s="381"/>
      <c r="G100" s="381"/>
      <c r="H100" s="381"/>
      <c r="I100" s="381"/>
    </row>
    <row r="101" spans="1:10" ht="79.5" customHeight="1">
      <c r="A101" s="390" t="s">
        <v>565</v>
      </c>
      <c r="B101" s="886" t="s">
        <v>574</v>
      </c>
      <c r="C101" s="886"/>
      <c r="D101" s="886"/>
      <c r="E101" s="886"/>
      <c r="F101" s="886"/>
      <c r="G101" s="886"/>
      <c r="H101" s="886"/>
      <c r="I101" s="886"/>
    </row>
    <row r="102" spans="1:10" ht="72" customHeight="1">
      <c r="A102" s="390" t="s">
        <v>575</v>
      </c>
      <c r="B102" s="886" t="s">
        <v>576</v>
      </c>
      <c r="C102" s="886"/>
      <c r="D102" s="886"/>
      <c r="E102" s="886"/>
      <c r="F102" s="886"/>
      <c r="G102" s="886"/>
      <c r="H102" s="886"/>
      <c r="I102" s="886"/>
    </row>
    <row r="103" spans="1:10" ht="72.75" customHeight="1">
      <c r="A103" s="390" t="s">
        <v>577</v>
      </c>
      <c r="B103" s="886" t="s">
        <v>578</v>
      </c>
      <c r="C103" s="886"/>
      <c r="D103" s="886"/>
      <c r="E103" s="886"/>
      <c r="F103" s="886"/>
      <c r="G103" s="886"/>
      <c r="H103" s="886"/>
      <c r="I103" s="886"/>
    </row>
    <row r="104" spans="1:10" ht="30" customHeight="1">
      <c r="A104" s="392" t="s">
        <v>579</v>
      </c>
      <c r="B104" s="391"/>
      <c r="C104" s="391"/>
      <c r="D104" s="391"/>
      <c r="E104" s="391"/>
      <c r="F104" s="391"/>
      <c r="G104" s="391"/>
      <c r="H104" s="391"/>
      <c r="I104" s="391"/>
    </row>
    <row r="105" spans="1:10" ht="32.25" customHeight="1">
      <c r="A105" s="390" t="s">
        <v>468</v>
      </c>
      <c r="B105" s="886" t="s">
        <v>427</v>
      </c>
      <c r="C105" s="886"/>
      <c r="D105" s="886"/>
      <c r="E105" s="886"/>
      <c r="F105" s="886"/>
      <c r="G105" s="886"/>
      <c r="H105" s="886"/>
      <c r="I105" s="886"/>
    </row>
    <row r="106" spans="1:10" ht="44.25" customHeight="1">
      <c r="A106" s="390" t="s">
        <v>470</v>
      </c>
      <c r="B106" s="886" t="s">
        <v>580</v>
      </c>
      <c r="C106" s="886"/>
      <c r="D106" s="886"/>
      <c r="E106" s="886"/>
      <c r="F106" s="886"/>
      <c r="G106" s="886"/>
      <c r="H106" s="886"/>
      <c r="I106" s="886"/>
    </row>
    <row r="107" spans="1:10" ht="12" customHeight="1">
      <c r="A107" s="390"/>
      <c r="B107" s="389"/>
      <c r="C107" s="389"/>
      <c r="D107" s="389"/>
      <c r="E107" s="389"/>
      <c r="F107" s="389"/>
      <c r="G107" s="389"/>
      <c r="H107" s="389"/>
      <c r="I107" s="389"/>
    </row>
    <row r="108" spans="1:10" ht="30" customHeight="1">
      <c r="A108" s="392" t="s">
        <v>581</v>
      </c>
      <c r="B108" s="391"/>
      <c r="C108" s="391"/>
      <c r="D108" s="391"/>
      <c r="E108" s="391"/>
      <c r="F108" s="391"/>
      <c r="G108" s="391"/>
      <c r="H108" s="391"/>
      <c r="I108" s="391"/>
    </row>
    <row r="109" spans="1:10" ht="40.5" customHeight="1">
      <c r="A109" s="1422" t="s">
        <v>582</v>
      </c>
      <c r="B109" s="1422"/>
      <c r="C109" s="1422"/>
      <c r="D109" s="1422"/>
      <c r="E109" s="1422"/>
      <c r="F109" s="1422"/>
      <c r="G109" s="1422"/>
      <c r="H109" s="1422"/>
      <c r="I109" s="1422"/>
    </row>
    <row r="110" spans="1:10" ht="30" customHeight="1">
      <c r="A110" s="392" t="s">
        <v>583</v>
      </c>
      <c r="B110" s="391"/>
      <c r="C110" s="391"/>
      <c r="D110" s="391"/>
      <c r="E110" s="391"/>
      <c r="F110" s="391"/>
      <c r="G110" s="391"/>
      <c r="H110" s="391"/>
      <c r="I110" s="391"/>
    </row>
    <row r="111" spans="1:10" ht="62.25" customHeight="1">
      <c r="A111" s="390" t="s">
        <v>468</v>
      </c>
      <c r="B111" s="886" t="s">
        <v>584</v>
      </c>
      <c r="C111" s="886"/>
      <c r="D111" s="886"/>
      <c r="E111" s="886"/>
      <c r="F111" s="886"/>
      <c r="G111" s="886"/>
      <c r="H111" s="886"/>
      <c r="I111" s="886"/>
    </row>
    <row r="112" spans="1:10" ht="45" customHeight="1">
      <c r="A112" s="390" t="s">
        <v>470</v>
      </c>
      <c r="B112" s="886" t="s">
        <v>585</v>
      </c>
      <c r="C112" s="886"/>
      <c r="D112" s="886"/>
      <c r="E112" s="886"/>
      <c r="F112" s="886"/>
      <c r="G112" s="886"/>
      <c r="H112" s="886"/>
      <c r="I112" s="886"/>
    </row>
    <row r="113" spans="1:10" ht="55.5" customHeight="1">
      <c r="A113" s="390" t="s">
        <v>472</v>
      </c>
      <c r="B113" s="886" t="s">
        <v>586</v>
      </c>
      <c r="C113" s="886"/>
      <c r="D113" s="886"/>
      <c r="E113" s="886"/>
      <c r="F113" s="886"/>
      <c r="G113" s="886"/>
      <c r="H113" s="886"/>
      <c r="I113" s="886"/>
    </row>
    <row r="114" spans="1:10" ht="58.5" customHeight="1">
      <c r="A114" s="390" t="s">
        <v>474</v>
      </c>
      <c r="B114" s="886" t="s">
        <v>587</v>
      </c>
      <c r="C114" s="886"/>
      <c r="D114" s="886"/>
      <c r="E114" s="886"/>
      <c r="F114" s="886"/>
      <c r="G114" s="886"/>
      <c r="H114" s="886"/>
      <c r="I114" s="886"/>
    </row>
    <row r="115" spans="1:10" ht="54" customHeight="1">
      <c r="A115" s="390" t="s">
        <v>476</v>
      </c>
      <c r="B115" s="886" t="s">
        <v>588</v>
      </c>
      <c r="C115" s="886"/>
      <c r="D115" s="886"/>
      <c r="E115" s="886"/>
      <c r="F115" s="886"/>
      <c r="G115" s="886"/>
      <c r="H115" s="886"/>
      <c r="I115" s="886"/>
    </row>
    <row r="116" spans="1:10" ht="17.45" customHeight="1">
      <c r="A116" s="384"/>
      <c r="B116" s="381"/>
      <c r="C116" s="381"/>
      <c r="D116" s="381"/>
      <c r="E116" s="381"/>
      <c r="F116" s="381"/>
      <c r="G116" s="381"/>
      <c r="H116" s="381"/>
      <c r="I116" s="381"/>
    </row>
    <row r="117" spans="1:10" ht="21" customHeight="1">
      <c r="A117" s="886" t="s">
        <v>397</v>
      </c>
      <c r="B117" s="886"/>
      <c r="C117" s="886"/>
      <c r="D117" s="886"/>
      <c r="E117" s="1416" t="s">
        <v>397</v>
      </c>
      <c r="F117" s="1416"/>
      <c r="G117" s="1416"/>
      <c r="H117" s="1416"/>
      <c r="I117" s="1416"/>
      <c r="J117" s="371"/>
    </row>
    <row r="118" spans="1:10" ht="33" customHeight="1">
      <c r="A118" s="1213" t="s">
        <v>398</v>
      </c>
      <c r="B118" s="1213"/>
      <c r="C118" s="1213"/>
      <c r="D118" s="1213"/>
      <c r="E118" s="1420" t="s">
        <v>399</v>
      </c>
      <c r="F118" s="1420"/>
      <c r="G118" s="1420"/>
      <c r="H118" s="1420"/>
      <c r="I118" s="1420"/>
      <c r="J118" s="371"/>
    </row>
    <row r="119" spans="1:10" ht="22.5" customHeight="1">
      <c r="A119" s="377" t="s">
        <v>491</v>
      </c>
      <c r="B119" s="378"/>
      <c r="C119" s="378"/>
      <c r="D119" s="378"/>
      <c r="E119" s="378"/>
      <c r="F119" s="378"/>
      <c r="G119" s="378"/>
      <c r="H119" s="378"/>
      <c r="I119" s="380" t="s">
        <v>594</v>
      </c>
      <c r="J119" s="371"/>
    </row>
    <row r="120" spans="1:10" ht="30.75" customHeight="1">
      <c r="A120" s="384"/>
      <c r="B120" s="1417"/>
      <c r="C120" s="1417"/>
      <c r="D120" s="1417"/>
      <c r="E120" s="1417"/>
      <c r="F120" s="1417"/>
      <c r="G120" s="1417"/>
      <c r="H120" s="1417"/>
      <c r="I120" s="1417"/>
    </row>
    <row r="121" spans="1:10" ht="21.95" customHeight="1">
      <c r="A121" s="323"/>
      <c r="B121" s="376"/>
      <c r="C121" s="323"/>
      <c r="D121" s="323"/>
      <c r="E121" s="323"/>
      <c r="F121" s="376"/>
      <c r="G121" s="323"/>
      <c r="H121" s="323"/>
      <c r="I121" s="323"/>
    </row>
    <row r="122" spans="1:10" ht="21.95" customHeight="1">
      <c r="A122" s="323"/>
      <c r="B122" s="884" t="s">
        <v>454</v>
      </c>
      <c r="C122" s="884"/>
      <c r="D122" s="345"/>
      <c r="E122" s="345"/>
      <c r="F122" s="884" t="s">
        <v>454</v>
      </c>
      <c r="G122" s="884"/>
      <c r="H122" s="345"/>
      <c r="I122" s="345"/>
    </row>
    <row r="123" spans="1:10" ht="35.25" customHeight="1">
      <c r="A123" s="323"/>
      <c r="B123" s="1423" t="s">
        <v>398</v>
      </c>
      <c r="C123" s="1423"/>
      <c r="D123" s="1423"/>
      <c r="E123" s="1423"/>
      <c r="F123" s="1423" t="s">
        <v>399</v>
      </c>
      <c r="G123" s="1423"/>
      <c r="H123" s="1423"/>
      <c r="I123" s="1423"/>
    </row>
    <row r="124" spans="1:10" ht="21.95" customHeight="1">
      <c r="A124" s="323"/>
      <c r="B124" s="385"/>
      <c r="C124" s="382"/>
      <c r="D124" s="382"/>
      <c r="E124" s="382"/>
      <c r="F124" s="386"/>
      <c r="G124" s="386"/>
      <c r="H124" s="386"/>
      <c r="I124" s="386"/>
    </row>
    <row r="125" spans="1:10" ht="21.95" customHeight="1">
      <c r="A125" s="323"/>
      <c r="B125" s="886" t="s">
        <v>455</v>
      </c>
      <c r="C125" s="886"/>
      <c r="D125" s="886"/>
      <c r="E125" s="886"/>
      <c r="F125" s="886" t="s">
        <v>455</v>
      </c>
      <c r="G125" s="886"/>
      <c r="H125" s="886"/>
      <c r="I125" s="886"/>
    </row>
    <row r="126" spans="1:10" ht="21.95" customHeight="1">
      <c r="A126" s="323"/>
      <c r="B126" s="376"/>
      <c r="C126" s="382"/>
      <c r="D126" s="382"/>
      <c r="E126" s="382"/>
      <c r="F126" s="376"/>
      <c r="G126" s="382"/>
      <c r="H126" s="382"/>
      <c r="I126" s="382"/>
    </row>
    <row r="127" spans="1:10" ht="21.95" customHeight="1">
      <c r="A127" s="323"/>
      <c r="B127" s="376"/>
      <c r="C127" s="382"/>
      <c r="D127" s="382"/>
      <c r="E127" s="382"/>
      <c r="F127" s="376"/>
      <c r="G127" s="382"/>
      <c r="H127" s="382"/>
      <c r="I127" s="382"/>
    </row>
    <row r="128" spans="1:10" ht="21.95" customHeight="1">
      <c r="A128" s="323"/>
      <c r="B128" s="378" t="s">
        <v>456</v>
      </c>
      <c r="C128" s="387"/>
      <c r="D128" s="378"/>
      <c r="E128" s="378"/>
      <c r="F128" s="1421" t="s">
        <v>456</v>
      </c>
      <c r="G128" s="1421"/>
      <c r="H128" s="1421"/>
      <c r="I128" s="1421"/>
    </row>
    <row r="129" spans="1:9" ht="21.95" customHeight="1">
      <c r="A129" s="323"/>
      <c r="B129" s="378" t="s">
        <v>5</v>
      </c>
      <c r="C129" s="387"/>
      <c r="D129" s="378"/>
      <c r="E129" s="378"/>
      <c r="F129" s="378" t="s">
        <v>523</v>
      </c>
      <c r="G129" s="345"/>
      <c r="H129" s="345"/>
      <c r="I129" s="345"/>
    </row>
    <row r="130" spans="1:9" ht="21.95" customHeight="1">
      <c r="A130" s="323"/>
      <c r="B130" s="345"/>
      <c r="C130" s="382"/>
      <c r="D130" s="382"/>
      <c r="E130" s="382"/>
      <c r="F130" s="345"/>
      <c r="G130" s="382"/>
      <c r="H130" s="382"/>
      <c r="I130" s="382"/>
    </row>
    <row r="131" spans="1:9" ht="21.95" customHeight="1">
      <c r="A131" s="323"/>
      <c r="B131" s="886" t="s">
        <v>457</v>
      </c>
      <c r="C131" s="886"/>
      <c r="D131" s="886"/>
      <c r="E131" s="886"/>
      <c r="F131" s="886" t="s">
        <v>457</v>
      </c>
      <c r="G131" s="886"/>
      <c r="H131" s="886"/>
      <c r="I131" s="886"/>
    </row>
    <row r="132" spans="1:9" ht="21.95" customHeight="1">
      <c r="A132" s="323"/>
      <c r="B132" s="378" t="s">
        <v>456</v>
      </c>
      <c r="C132" s="378"/>
      <c r="D132" s="378"/>
      <c r="E132" s="378"/>
      <c r="F132" s="378" t="s">
        <v>456</v>
      </c>
      <c r="G132" s="345"/>
      <c r="H132" s="345"/>
      <c r="I132" s="345"/>
    </row>
    <row r="133" spans="1:9" ht="21.95" customHeight="1">
      <c r="A133" s="323"/>
      <c r="B133" s="378" t="s">
        <v>5</v>
      </c>
      <c r="C133" s="378"/>
      <c r="D133" s="378"/>
      <c r="E133" s="378"/>
      <c r="F133" s="378" t="s">
        <v>5</v>
      </c>
      <c r="G133" s="323"/>
      <c r="H133" s="323"/>
      <c r="I133" s="323"/>
    </row>
    <row r="134" spans="1:9" ht="21.95" customHeight="1">
      <c r="A134" s="323"/>
      <c r="B134" s="323"/>
      <c r="C134" s="323"/>
      <c r="D134" s="323"/>
      <c r="E134" s="323"/>
      <c r="F134" s="323"/>
      <c r="G134" s="323"/>
      <c r="H134" s="323"/>
      <c r="I134" s="323"/>
    </row>
    <row r="135" spans="1:9" ht="21.95" customHeight="1">
      <c r="A135" s="323"/>
      <c r="B135" s="886" t="s">
        <v>596</v>
      </c>
      <c r="C135" s="886"/>
      <c r="D135" s="886"/>
      <c r="E135" s="886"/>
      <c r="F135" s="886" t="s">
        <v>596</v>
      </c>
      <c r="G135" s="886"/>
      <c r="H135" s="886"/>
      <c r="I135" s="886"/>
    </row>
    <row r="136" spans="1:9" ht="21.95" customHeight="1">
      <c r="A136" s="323"/>
      <c r="B136" s="378" t="s">
        <v>456</v>
      </c>
      <c r="C136" s="378"/>
      <c r="D136" s="378"/>
      <c r="E136" s="378"/>
      <c r="F136" s="378" t="s">
        <v>456</v>
      </c>
      <c r="G136" s="345"/>
      <c r="H136" s="345"/>
      <c r="I136" s="345"/>
    </row>
    <row r="137" spans="1:9" ht="21.95" customHeight="1">
      <c r="A137" s="323"/>
      <c r="B137" s="378" t="s">
        <v>5</v>
      </c>
      <c r="C137" s="378"/>
      <c r="D137" s="378"/>
      <c r="E137" s="378"/>
      <c r="F137" s="378" t="s">
        <v>5</v>
      </c>
      <c r="G137" s="323"/>
      <c r="H137" s="323"/>
      <c r="I137" s="323"/>
    </row>
    <row r="138" spans="1:9" ht="21.95" customHeight="1">
      <c r="A138" s="323"/>
      <c r="B138" s="378"/>
      <c r="C138" s="378"/>
      <c r="D138" s="378"/>
      <c r="E138" s="378"/>
      <c r="F138" s="378"/>
      <c r="G138" s="323"/>
      <c r="H138" s="323"/>
      <c r="I138" s="323"/>
    </row>
    <row r="139" spans="1:9" ht="21.95" customHeight="1">
      <c r="A139" s="323"/>
      <c r="B139" s="378"/>
      <c r="C139" s="378"/>
      <c r="D139" s="378"/>
      <c r="E139" s="378"/>
      <c r="F139" s="378"/>
      <c r="G139" s="323"/>
      <c r="H139" s="323"/>
      <c r="I139" s="323"/>
    </row>
    <row r="140" spans="1:9" ht="21.95" customHeight="1">
      <c r="A140" s="323"/>
      <c r="B140" s="378"/>
      <c r="C140" s="378"/>
      <c r="D140" s="378"/>
      <c r="E140" s="378"/>
      <c r="F140" s="378"/>
      <c r="G140" s="323"/>
      <c r="H140" s="323"/>
      <c r="I140" s="323"/>
    </row>
    <row r="141" spans="1:9" ht="21.95" customHeight="1">
      <c r="A141" s="323"/>
      <c r="B141" s="378"/>
      <c r="C141" s="378"/>
      <c r="D141" s="378"/>
      <c r="E141" s="378"/>
      <c r="F141" s="378"/>
      <c r="G141" s="323"/>
      <c r="H141" s="323"/>
      <c r="I141" s="323"/>
    </row>
    <row r="142" spans="1:9" ht="21.95" customHeight="1">
      <c r="A142" s="323"/>
      <c r="B142" s="378"/>
      <c r="C142" s="378"/>
      <c r="D142" s="378"/>
      <c r="E142" s="378"/>
      <c r="F142" s="378"/>
      <c r="G142" s="323"/>
      <c r="H142" s="323"/>
      <c r="I142" s="323"/>
    </row>
    <row r="143" spans="1:9" ht="21.95" customHeight="1">
      <c r="A143" s="323"/>
      <c r="B143" s="378"/>
      <c r="C143" s="378"/>
      <c r="D143" s="378"/>
      <c r="E143" s="378"/>
      <c r="F143" s="378"/>
      <c r="G143" s="323"/>
      <c r="H143" s="323"/>
      <c r="I143" s="323"/>
    </row>
    <row r="144" spans="1:9" ht="21.95" customHeight="1">
      <c r="A144" s="323"/>
      <c r="B144" s="378"/>
      <c r="C144" s="378"/>
      <c r="D144" s="378"/>
      <c r="E144" s="378"/>
      <c r="F144" s="378"/>
      <c r="G144" s="323"/>
      <c r="H144" s="323"/>
      <c r="I144" s="323"/>
    </row>
    <row r="145" spans="1:9" ht="21.95" customHeight="1">
      <c r="A145" s="323"/>
      <c r="B145" s="378"/>
      <c r="C145" s="378"/>
      <c r="D145" s="378"/>
      <c r="E145" s="378"/>
      <c r="F145" s="378"/>
      <c r="G145" s="323"/>
      <c r="H145" s="323"/>
      <c r="I145" s="323"/>
    </row>
    <row r="146" spans="1:9" ht="21.95" customHeight="1">
      <c r="A146" s="323"/>
      <c r="B146" s="378"/>
      <c r="C146" s="378"/>
      <c r="D146" s="378"/>
      <c r="E146" s="378"/>
      <c r="F146" s="378"/>
      <c r="G146" s="323"/>
      <c r="H146" s="323"/>
      <c r="I146" s="323"/>
    </row>
    <row r="147" spans="1:9" ht="21.95" customHeight="1">
      <c r="A147" s="323"/>
      <c r="B147" s="378"/>
      <c r="C147" s="378"/>
      <c r="D147" s="378"/>
      <c r="E147" s="378"/>
      <c r="F147" s="378"/>
      <c r="G147" s="323"/>
      <c r="H147" s="323"/>
      <c r="I147" s="323"/>
    </row>
    <row r="148" spans="1:9" ht="21.6" customHeight="1">
      <c r="A148" s="323"/>
      <c r="B148" s="378"/>
      <c r="C148" s="378"/>
      <c r="D148" s="378"/>
      <c r="E148" s="378"/>
      <c r="F148" s="378"/>
      <c r="G148" s="323"/>
      <c r="H148" s="323"/>
      <c r="I148" s="323"/>
    </row>
    <row r="149" spans="1:9" ht="21.6" hidden="1" customHeight="1">
      <c r="A149" s="323"/>
      <c r="B149" s="378"/>
      <c r="C149" s="378"/>
      <c r="D149" s="378"/>
      <c r="E149" s="378"/>
      <c r="F149" s="378"/>
      <c r="G149" s="323"/>
      <c r="H149" s="323"/>
      <c r="I149" s="323"/>
    </row>
    <row r="150" spans="1:9" ht="21.6" hidden="1" customHeight="1">
      <c r="A150" s="323"/>
      <c r="B150" s="378"/>
      <c r="C150" s="378"/>
      <c r="D150" s="378"/>
      <c r="E150" s="378"/>
      <c r="F150" s="378"/>
      <c r="G150" s="323"/>
      <c r="H150" s="323"/>
      <c r="I150" s="323"/>
    </row>
    <row r="151" spans="1:9" ht="18.600000000000001" hidden="1" customHeight="1">
      <c r="A151" s="323"/>
      <c r="B151" s="378"/>
      <c r="C151" s="378"/>
      <c r="D151" s="378"/>
      <c r="E151" s="378"/>
      <c r="F151" s="378"/>
      <c r="G151" s="323"/>
      <c r="H151" s="323"/>
      <c r="I151" s="323"/>
    </row>
    <row r="152" spans="1:9" ht="21.6" hidden="1" customHeight="1">
      <c r="A152" s="323"/>
      <c r="B152" s="378"/>
      <c r="C152" s="378"/>
      <c r="D152" s="378"/>
      <c r="E152" s="378"/>
      <c r="F152" s="378"/>
      <c r="G152" s="323"/>
      <c r="H152" s="323"/>
      <c r="I152" s="323"/>
    </row>
    <row r="153" spans="1:9" ht="21.6" hidden="1" customHeight="1">
      <c r="A153" s="323"/>
      <c r="B153" s="378"/>
      <c r="C153" s="378"/>
      <c r="D153" s="378"/>
      <c r="E153" s="378"/>
      <c r="F153" s="378"/>
      <c r="G153" s="323"/>
      <c r="H153" s="323"/>
      <c r="I153" s="323"/>
    </row>
    <row r="154" spans="1:9" ht="21.95" customHeight="1">
      <c r="A154" s="323"/>
      <c r="B154" s="378"/>
      <c r="C154" s="378"/>
      <c r="D154" s="378"/>
      <c r="E154" s="378"/>
      <c r="F154" s="378"/>
      <c r="G154" s="323"/>
      <c r="H154" s="323"/>
      <c r="I154" s="323"/>
    </row>
    <row r="155" spans="1:9" ht="21.95" customHeight="1">
      <c r="A155" s="323"/>
      <c r="B155" s="378"/>
      <c r="C155" s="378"/>
      <c r="D155" s="378"/>
      <c r="E155" s="378"/>
      <c r="F155" s="378"/>
      <c r="G155" s="323"/>
      <c r="H155" s="323"/>
      <c r="I155" s="323"/>
    </row>
    <row r="156" spans="1:9" ht="21.95" customHeight="1">
      <c r="A156" s="388"/>
      <c r="B156" s="320"/>
      <c r="C156" s="320"/>
      <c r="D156" s="320"/>
      <c r="E156" s="320"/>
      <c r="F156" s="320"/>
      <c r="G156" s="388"/>
      <c r="H156" s="388"/>
      <c r="I156" s="388"/>
    </row>
    <row r="157" spans="1:9" ht="21.95" customHeight="1">
      <c r="A157" s="377" t="s">
        <v>491</v>
      </c>
      <c r="B157" s="378"/>
      <c r="C157" s="378"/>
      <c r="D157" s="378"/>
      <c r="E157" s="378"/>
      <c r="F157" s="378"/>
      <c r="G157" s="378"/>
      <c r="H157" s="378"/>
      <c r="I157" s="380" t="s">
        <v>595</v>
      </c>
    </row>
    <row r="158" spans="1:9" ht="21.95" customHeight="1">
      <c r="A158" s="323"/>
      <c r="B158" s="378"/>
      <c r="C158" s="378"/>
      <c r="D158" s="378"/>
      <c r="E158" s="378"/>
      <c r="F158" s="378"/>
      <c r="G158" s="323"/>
      <c r="H158" s="323"/>
      <c r="I158" s="323"/>
    </row>
    <row r="159" spans="1:9" ht="21.95" customHeight="1">
      <c r="A159" s="323"/>
      <c r="B159" s="378"/>
      <c r="C159" s="378"/>
      <c r="D159" s="378"/>
      <c r="E159" s="378"/>
      <c r="F159" s="378"/>
      <c r="G159" s="323"/>
      <c r="H159" s="323"/>
      <c r="I159" s="323"/>
    </row>
    <row r="160" spans="1:9" ht="21.95" customHeight="1">
      <c r="A160" s="323"/>
      <c r="B160" s="378"/>
      <c r="C160" s="378"/>
      <c r="D160" s="378"/>
      <c r="E160" s="378"/>
      <c r="F160" s="378"/>
      <c r="G160" s="323"/>
      <c r="H160" s="323"/>
      <c r="I160" s="323"/>
    </row>
    <row r="161" spans="1:10" ht="21.95" customHeight="1">
      <c r="A161" s="323"/>
      <c r="B161" s="378"/>
      <c r="C161" s="378"/>
      <c r="D161" s="378"/>
      <c r="E161" s="378"/>
      <c r="F161" s="378"/>
      <c r="G161" s="323"/>
      <c r="H161" s="323"/>
      <c r="I161" s="323"/>
    </row>
    <row r="162" spans="1:10" ht="21.95" customHeight="1">
      <c r="A162" s="323"/>
      <c r="B162" s="378"/>
      <c r="C162" s="378"/>
      <c r="D162" s="378"/>
      <c r="E162" s="378"/>
      <c r="F162" s="378"/>
      <c r="G162" s="323"/>
      <c r="H162" s="323"/>
      <c r="I162" s="323"/>
    </row>
    <row r="163" spans="1:10" ht="21.95" customHeight="1">
      <c r="A163" s="323"/>
      <c r="B163" s="378"/>
      <c r="C163" s="378"/>
      <c r="D163" s="378"/>
      <c r="E163" s="378"/>
      <c r="F163" s="378"/>
      <c r="G163" s="323"/>
      <c r="H163" s="323"/>
      <c r="I163" s="323"/>
    </row>
    <row r="164" spans="1:10" ht="21.95" customHeight="1">
      <c r="A164" s="323"/>
      <c r="B164" s="378"/>
      <c r="C164" s="378"/>
      <c r="D164" s="378"/>
      <c r="E164" s="378"/>
      <c r="F164" s="378"/>
      <c r="G164" s="323"/>
      <c r="H164" s="323"/>
      <c r="I164" s="323"/>
    </row>
    <row r="165" spans="1:10" ht="21.95" customHeight="1">
      <c r="A165" s="323"/>
      <c r="B165" s="378"/>
      <c r="C165" s="378"/>
      <c r="D165" s="378"/>
      <c r="E165" s="378"/>
      <c r="F165" s="378"/>
      <c r="G165" s="323"/>
      <c r="H165" s="323"/>
      <c r="I165" s="323"/>
    </row>
    <row r="166" spans="1:10" ht="21.95" customHeight="1">
      <c r="A166" s="323"/>
      <c r="B166" s="378"/>
      <c r="C166" s="378"/>
      <c r="D166" s="378"/>
      <c r="E166" s="378"/>
      <c r="F166" s="378"/>
      <c r="G166" s="323"/>
      <c r="H166" s="323"/>
      <c r="I166" s="323"/>
    </row>
    <row r="167" spans="1:10" ht="21.95" customHeight="1">
      <c r="A167" s="323"/>
      <c r="B167" s="378"/>
      <c r="C167" s="378"/>
      <c r="D167" s="378"/>
      <c r="E167" s="378"/>
      <c r="F167" s="378"/>
      <c r="G167" s="323"/>
      <c r="H167" s="323"/>
      <c r="I167" s="323"/>
    </row>
    <row r="168" spans="1:10" ht="21.95" customHeight="1">
      <c r="A168" s="323"/>
      <c r="B168" s="378"/>
      <c r="C168" s="378"/>
      <c r="D168" s="378"/>
      <c r="E168" s="378"/>
      <c r="F168" s="378"/>
      <c r="G168" s="323"/>
      <c r="H168" s="323"/>
      <c r="I168" s="323"/>
    </row>
    <row r="169" spans="1:10" ht="21.95" customHeight="1">
      <c r="A169" s="323"/>
      <c r="B169" s="378"/>
      <c r="C169" s="378"/>
      <c r="D169" s="378"/>
      <c r="E169" s="378"/>
      <c r="F169" s="378"/>
      <c r="G169" s="323"/>
      <c r="H169" s="323"/>
      <c r="I169" s="323"/>
    </row>
    <row r="170" spans="1:10" ht="15.75">
      <c r="A170" s="323"/>
      <c r="B170" s="323"/>
      <c r="C170" s="323"/>
      <c r="D170" s="323"/>
      <c r="E170" s="323"/>
      <c r="F170" s="323"/>
      <c r="G170" s="323"/>
      <c r="H170" s="323"/>
      <c r="I170" s="323"/>
    </row>
    <row r="171" spans="1:10">
      <c r="J171" s="371"/>
    </row>
    <row r="172" spans="1:10" ht="15.75">
      <c r="A172" s="323"/>
      <c r="B172" s="323"/>
      <c r="C172" s="323"/>
      <c r="D172" s="323"/>
      <c r="E172" s="323"/>
      <c r="F172" s="323"/>
      <c r="G172" s="323"/>
      <c r="H172" s="323"/>
      <c r="I172" s="323"/>
    </row>
    <row r="173" spans="1:10" ht="15.75">
      <c r="A173" s="323"/>
      <c r="B173" s="323"/>
      <c r="C173" s="323"/>
      <c r="D173" s="323"/>
      <c r="E173" s="323"/>
      <c r="F173" s="323"/>
      <c r="G173" s="323"/>
      <c r="H173" s="323"/>
      <c r="I173" s="323"/>
    </row>
    <row r="174" spans="1:10" ht="15.75">
      <c r="A174" s="323"/>
      <c r="B174" s="323"/>
      <c r="C174" s="323"/>
      <c r="D174" s="323"/>
      <c r="E174" s="323"/>
      <c r="F174" s="323"/>
      <c r="G174" s="323"/>
      <c r="H174" s="323"/>
      <c r="I174" s="323"/>
    </row>
    <row r="175" spans="1:10" ht="15.75">
      <c r="A175" s="323"/>
      <c r="B175" s="323"/>
      <c r="C175" s="323"/>
      <c r="D175" s="323"/>
      <c r="E175" s="323"/>
      <c r="F175" s="323"/>
      <c r="G175" s="323"/>
      <c r="H175" s="323"/>
      <c r="I175" s="323"/>
    </row>
    <row r="176" spans="1:10" ht="15.75">
      <c r="A176" s="323"/>
      <c r="B176" s="323"/>
      <c r="C176" s="323"/>
      <c r="D176" s="323"/>
      <c r="E176" s="323"/>
      <c r="F176" s="323"/>
      <c r="G176" s="323"/>
      <c r="H176" s="323"/>
      <c r="I176" s="323"/>
    </row>
    <row r="177" spans="1:9" ht="15.75">
      <c r="A177" s="323"/>
      <c r="B177" s="323"/>
      <c r="C177" s="323"/>
      <c r="D177" s="323"/>
      <c r="E177" s="323"/>
      <c r="F177" s="323"/>
      <c r="G177" s="323"/>
      <c r="H177" s="323"/>
      <c r="I177" s="323"/>
    </row>
    <row r="178" spans="1:9" ht="15.75">
      <c r="A178" s="323"/>
      <c r="B178" s="323"/>
      <c r="C178" s="323"/>
      <c r="D178" s="323"/>
      <c r="E178" s="323"/>
      <c r="F178" s="323"/>
      <c r="G178" s="323"/>
      <c r="H178" s="323"/>
      <c r="I178" s="323"/>
    </row>
    <row r="179" spans="1:9" ht="15.75">
      <c r="A179" s="323"/>
      <c r="B179" s="323"/>
      <c r="C179" s="323"/>
      <c r="D179" s="323"/>
      <c r="E179" s="323"/>
      <c r="F179" s="323"/>
      <c r="G179" s="323"/>
      <c r="H179" s="323"/>
      <c r="I179" s="323"/>
    </row>
    <row r="180" spans="1:9" ht="15.75">
      <c r="A180" s="323"/>
      <c r="B180" s="323"/>
      <c r="C180" s="323"/>
      <c r="D180" s="323"/>
      <c r="E180" s="323"/>
      <c r="F180" s="323"/>
      <c r="G180" s="323"/>
      <c r="H180" s="323"/>
      <c r="I180" s="323"/>
    </row>
    <row r="181" spans="1:9" ht="15.75">
      <c r="A181" s="323"/>
      <c r="B181" s="323"/>
      <c r="C181" s="323"/>
      <c r="D181" s="323"/>
      <c r="E181" s="323"/>
      <c r="F181" s="323"/>
      <c r="G181" s="323"/>
      <c r="H181" s="323"/>
      <c r="I181" s="323"/>
    </row>
    <row r="182" spans="1:9" ht="15.75">
      <c r="A182" s="323"/>
      <c r="B182" s="323"/>
      <c r="C182" s="323"/>
      <c r="D182" s="323"/>
      <c r="E182" s="323"/>
      <c r="F182" s="323"/>
      <c r="G182" s="323"/>
      <c r="H182" s="323"/>
      <c r="I182" s="323"/>
    </row>
    <row r="183" spans="1:9" ht="15.75">
      <c r="A183" s="323"/>
      <c r="B183" s="323"/>
      <c r="C183" s="323"/>
      <c r="D183" s="323"/>
      <c r="E183" s="323"/>
      <c r="F183" s="323"/>
      <c r="G183" s="323"/>
      <c r="H183" s="323"/>
      <c r="I183" s="323"/>
    </row>
    <row r="184" spans="1:9" ht="15.75">
      <c r="A184" s="323"/>
      <c r="B184" s="323"/>
      <c r="C184" s="323"/>
      <c r="D184" s="323"/>
      <c r="E184" s="323"/>
      <c r="F184" s="323"/>
      <c r="G184" s="323"/>
      <c r="H184" s="323"/>
      <c r="I184" s="323"/>
    </row>
  </sheetData>
  <sheetProtection password="EDA3" sheet="1" objects="1" scenarios="1" formatColumns="0" formatRows="0" selectLockedCells="1"/>
  <customSheetViews>
    <customSheetView guid="{5476C51C-4037-4B28-A818-10D7CDF0C66A}"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1"/>
      <headerFooter alignWithMargins="0"/>
    </customSheetView>
    <customSheetView guid="{45814E31-7EF7-46D4-AAA9-9580F481731A}"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2"/>
      <headerFooter alignWithMargins="0"/>
    </customSheetView>
    <customSheetView guid="{ABDD40A7-66B9-43CC-B63B-09D98A5A40BE}"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3"/>
      <headerFooter alignWithMargins="0"/>
    </customSheetView>
    <customSheetView guid="{A8583C01-5E6A-4469-ADCA-440E12AA8084}"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4"/>
      <headerFooter alignWithMargins="0"/>
    </customSheetView>
    <customSheetView guid="{05855B4F-D61E-4C97-B759-B2F96767F6F8}" scale="145" showPageBreaks="1" printArea="1" hiddenRows="1" hiddenColumns="1" view="pageBreakPreview" topLeftCell="A43">
      <selection activeCell="A48" sqref="A48:I48"/>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5"/>
      <headerFooter alignWithMargins="0"/>
    </customSheetView>
    <customSheetView guid="{2CF6F19D-227C-4840-A9E1-6C944B0145DB}"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6"/>
      <headerFooter alignWithMargins="0"/>
    </customSheetView>
    <customSheetView guid="{91F0A354-BED8-4256-9A56-8B391088A09C}"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7"/>
      <headerFooter alignWithMargins="0"/>
    </customSheetView>
    <customSheetView guid="{3836A67F-51F8-4B52-B51D-937DC398CD1F}"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8"/>
      <headerFooter alignWithMargins="0"/>
    </customSheetView>
    <customSheetView guid="{7060B914-93C4-4D75-AFF4-2E6EDEC8C9B0}"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9"/>
      <headerFooter alignWithMargins="0"/>
    </customSheetView>
  </customSheetViews>
  <mergeCells count="99">
    <mergeCell ref="B67:I67"/>
    <mergeCell ref="B68:I68"/>
    <mergeCell ref="B135:E135"/>
    <mergeCell ref="F135:I135"/>
    <mergeCell ref="B102:I102"/>
    <mergeCell ref="B103:I103"/>
    <mergeCell ref="B105:I105"/>
    <mergeCell ref="A109:I109"/>
    <mergeCell ref="B122:C122"/>
    <mergeCell ref="B125:E125"/>
    <mergeCell ref="A118:D118"/>
    <mergeCell ref="E118:I118"/>
    <mergeCell ref="B120:I120"/>
    <mergeCell ref="B123:E123"/>
    <mergeCell ref="F123:I123"/>
    <mergeCell ref="F125:I125"/>
    <mergeCell ref="F122:G122"/>
    <mergeCell ref="F128:I128"/>
    <mergeCell ref="B131:E131"/>
    <mergeCell ref="F131:I131"/>
    <mergeCell ref="B94:I94"/>
    <mergeCell ref="B95:I95"/>
    <mergeCell ref="B96:I96"/>
    <mergeCell ref="B101:I101"/>
    <mergeCell ref="A117:D117"/>
    <mergeCell ref="E117:I117"/>
    <mergeCell ref="B115:I115"/>
    <mergeCell ref="B111:I111"/>
    <mergeCell ref="B114:I114"/>
    <mergeCell ref="B112:I112"/>
    <mergeCell ref="B113:I113"/>
    <mergeCell ref="B106:I106"/>
    <mergeCell ref="A97:D97"/>
    <mergeCell ref="E97:I97"/>
    <mergeCell ref="A98:D98"/>
    <mergeCell ref="E98:I98"/>
    <mergeCell ref="B93:I93"/>
    <mergeCell ref="A84:D84"/>
    <mergeCell ref="E84:I84"/>
    <mergeCell ref="B88:I88"/>
    <mergeCell ref="A85:D85"/>
    <mergeCell ref="E85:I85"/>
    <mergeCell ref="A87:I87"/>
    <mergeCell ref="B90:I90"/>
    <mergeCell ref="B92:I92"/>
    <mergeCell ref="B89:I89"/>
    <mergeCell ref="B91:I91"/>
    <mergeCell ref="A70:D70"/>
    <mergeCell ref="E70:I70"/>
    <mergeCell ref="A72:I72"/>
    <mergeCell ref="B73:I73"/>
    <mergeCell ref="B76:I76"/>
    <mergeCell ref="B77:I77"/>
    <mergeCell ref="B78:I78"/>
    <mergeCell ref="B79:I79"/>
    <mergeCell ref="B80:I80"/>
    <mergeCell ref="A75:I75"/>
    <mergeCell ref="B81:I81"/>
    <mergeCell ref="B82:I82"/>
    <mergeCell ref="B83:I83"/>
    <mergeCell ref="A50:D50"/>
    <mergeCell ref="E50:I50"/>
    <mergeCell ref="A69:D69"/>
    <mergeCell ref="E69:I69"/>
    <mergeCell ref="A52:I52"/>
    <mergeCell ref="A53:I53"/>
    <mergeCell ref="A55:I55"/>
    <mergeCell ref="A57:I57"/>
    <mergeCell ref="A59:I59"/>
    <mergeCell ref="B60:I60"/>
    <mergeCell ref="B64:I64"/>
    <mergeCell ref="B65:I65"/>
    <mergeCell ref="B61:I61"/>
    <mergeCell ref="B62:I62"/>
    <mergeCell ref="B63:I63"/>
    <mergeCell ref="B66:I66"/>
    <mergeCell ref="B6:I6"/>
    <mergeCell ref="A32:I32"/>
    <mergeCell ref="A34:I34"/>
    <mergeCell ref="A49:D49"/>
    <mergeCell ref="E49:I49"/>
    <mergeCell ref="A39:I39"/>
    <mergeCell ref="A40:I40"/>
    <mergeCell ref="A41:I41"/>
    <mergeCell ref="A44:I44"/>
    <mergeCell ref="A43:I43"/>
    <mergeCell ref="A46:I46"/>
    <mergeCell ref="A47:I47"/>
    <mergeCell ref="A48:I48"/>
    <mergeCell ref="A35:I35"/>
    <mergeCell ref="A36:I36"/>
    <mergeCell ref="A37:I37"/>
    <mergeCell ref="A42:I42"/>
    <mergeCell ref="A38:I38"/>
    <mergeCell ref="A1:I1"/>
    <mergeCell ref="B2:I2"/>
    <mergeCell ref="B3:I3"/>
    <mergeCell ref="B4:I4"/>
    <mergeCell ref="B5:I5"/>
  </mergeCells>
  <printOptions horizontalCentered="1"/>
  <pageMargins left="0.59" right="0.42" top="0.52" bottom="0.32" header="0.27" footer="0.21"/>
  <pageSetup paperSize="9" scale="91" orientation="portrait" r:id="rId10"/>
  <headerFooter alignWithMargins="0"/>
  <rowBreaks count="5" manualBreakCount="5">
    <brk id="51" max="8" man="1"/>
    <brk id="71" max="8" man="1"/>
    <brk id="86" max="8" man="1"/>
    <brk id="99" max="8" man="1"/>
    <brk id="119" max="8" man="1"/>
  </rowBreaks>
  <ignoredErrors>
    <ignoredError sqref="A60:A68 A73 A76:A83 A88:A96 A105:A106 A102:A103 A101 A113:A115" numberStoredAsText="1"/>
  </ignoredErrors>
  <drawing r:id="rId1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indexed="11"/>
    <pageSetUpPr fitToPage="1"/>
  </sheetPr>
  <dimension ref="A1:I45"/>
  <sheetViews>
    <sheetView showGridLines="0" showZeros="0" view="pageBreakPreview" zoomScaleSheetLayoutView="100" workbookViewId="0">
      <selection activeCell="I19" sqref="I19"/>
    </sheetView>
  </sheetViews>
  <sheetFormatPr defaultRowHeight="16.5"/>
  <cols>
    <col min="1" max="1" width="12.140625" style="29" customWidth="1"/>
    <col min="2" max="2" width="36.85546875" style="29" customWidth="1"/>
    <col min="3" max="3" width="11.42578125" style="29" customWidth="1"/>
    <col min="4" max="4" width="27.140625" style="29" customWidth="1"/>
    <col min="5" max="5" width="39.28515625" style="29" customWidth="1"/>
    <col min="6" max="8" width="9.140625" style="24"/>
    <col min="9" max="16384" width="9.140625" style="25"/>
  </cols>
  <sheetData>
    <row r="1" spans="1:9" s="84" customFormat="1" ht="24.75" customHeight="1">
      <c r="A1" s="1424" t="str">
        <f>'Attach 3(JV)'!A1</f>
        <v>Specification No. :CC/NT/G-MISC/DOM/A06/26/00981</v>
      </c>
      <c r="B1" s="1424"/>
      <c r="C1" s="1424"/>
      <c r="D1" s="1424"/>
      <c r="E1" s="587" t="str">
        <f>"Attachment-19 " &amp; 'Attach 3(JV)'!AT1</f>
        <v xml:space="preserve">Attachment-19 </v>
      </c>
      <c r="F1" s="85"/>
      <c r="G1" s="85"/>
      <c r="H1" s="85"/>
    </row>
    <row r="2" spans="1:9" ht="7.5" customHeight="1"/>
    <row r="3" spans="1:9" ht="91.5" customHeight="1">
      <c r="A3" s="1282" t="str">
        <f>'Attach 3(JV)'!A3</f>
        <v>Procurement of Insulated Cross Arm for 400kV System under vendor development.</v>
      </c>
      <c r="B3" s="1283"/>
      <c r="C3" s="1283"/>
      <c r="D3" s="1283"/>
      <c r="E3" s="1283"/>
      <c r="F3" s="26"/>
      <c r="G3" s="27"/>
      <c r="H3" s="26"/>
    </row>
    <row r="4" spans="1:9" ht="20.100000000000001" customHeight="1">
      <c r="A4" s="28"/>
      <c r="H4" s="30"/>
      <c r="I4" s="11"/>
    </row>
    <row r="5" spans="1:9" ht="20.100000000000001" customHeight="1">
      <c r="A5" s="872" t="s">
        <v>2</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5.25" customHeight="1">
      <c r="A8" s="1385" t="str">
        <f>'Attach 3(JV)'!A8</f>
        <v/>
      </c>
      <c r="B8" s="1385"/>
      <c r="C8" s="1385"/>
      <c r="D8" s="1385"/>
      <c r="E8" s="128" t="str">
        <f>'Attach 3(JV)'!E8</f>
        <v>Contract Services</v>
      </c>
      <c r="H8" s="30"/>
      <c r="I8" s="11"/>
    </row>
    <row r="9" spans="1:9" ht="20.100000000000001" customHeight="1">
      <c r="A9" s="13" t="s">
        <v>336</v>
      </c>
      <c r="B9" s="874">
        <f>'Attach 3(JV)'!B9</f>
        <v>0</v>
      </c>
      <c r="C9" s="874"/>
      <c r="D9" s="874"/>
      <c r="E9" s="128" t="str">
        <f>'Attach 3(JV)'!E9</f>
        <v>Power Grid Corporation of India Ltd.,</v>
      </c>
      <c r="H9" s="30"/>
      <c r="I9" s="11"/>
    </row>
    <row r="10" spans="1:9" ht="20.100000000000001" customHeight="1">
      <c r="A10" s="13" t="s">
        <v>338</v>
      </c>
      <c r="B10" s="874">
        <f>'Attach 3(JV)'!B10</f>
        <v>0</v>
      </c>
      <c r="C10" s="874"/>
      <c r="D10" s="874"/>
      <c r="E10" s="128" t="str">
        <f>'Attach 3(JV)'!E10</f>
        <v>"Saudamini", Plot No. 2, Sector 29</v>
      </c>
      <c r="H10" s="30"/>
      <c r="I10" s="11"/>
    </row>
    <row r="11" spans="1:9" ht="20.100000000000001" customHeight="1">
      <c r="B11" s="874" t="str">
        <f>'Attach 3(JV)'!B11</f>
        <v/>
      </c>
      <c r="C11" s="874"/>
      <c r="D11" s="874"/>
      <c r="E11" s="128" t="str">
        <f>'Attach 3(JV)'!E11</f>
        <v>Gurgaon (Haryana) - 122001</v>
      </c>
    </row>
    <row r="12" spans="1:9" ht="18" customHeight="1">
      <c r="A12" s="32"/>
      <c r="B12" s="874" t="str">
        <f>'Attach 3(JV)'!B12</f>
        <v/>
      </c>
      <c r="C12" s="874"/>
      <c r="D12" s="874"/>
      <c r="E12" s="15"/>
    </row>
    <row r="13" spans="1:9" ht="19.5" hidden="1" customHeight="1">
      <c r="A13" s="32"/>
      <c r="B13" s="123"/>
      <c r="C13" s="123"/>
      <c r="D13" s="123"/>
      <c r="E13" s="15"/>
    </row>
    <row r="14" spans="1:9" ht="20.100000000000001" customHeight="1">
      <c r="A14" s="32"/>
      <c r="B14" s="123"/>
      <c r="C14" s="123"/>
      <c r="D14" s="123"/>
      <c r="G14" s="12"/>
    </row>
    <row r="15" spans="1:9" ht="20.100000000000001" customHeight="1">
      <c r="A15" s="29" t="s">
        <v>331</v>
      </c>
    </row>
    <row r="16" spans="1:9" ht="6" customHeight="1">
      <c r="A16" s="32"/>
    </row>
    <row r="17" spans="1:8" ht="78.75" customHeight="1">
      <c r="A17" s="1190" t="s">
        <v>3</v>
      </c>
      <c r="B17" s="1190"/>
      <c r="C17" s="1190"/>
      <c r="D17" s="1190"/>
      <c r="E17" s="1190"/>
    </row>
    <row r="18" spans="1:8" ht="56.25" customHeight="1">
      <c r="A18" s="923" t="s">
        <v>487</v>
      </c>
      <c r="B18" s="923"/>
      <c r="C18" s="923"/>
      <c r="D18" s="923"/>
      <c r="E18" s="923"/>
    </row>
    <row r="19" spans="1:8" ht="184.5" customHeight="1">
      <c r="A19" s="923" t="s">
        <v>486</v>
      </c>
      <c r="B19" s="923"/>
      <c r="C19" s="923"/>
      <c r="D19" s="923"/>
      <c r="E19" s="923"/>
    </row>
    <row r="20" spans="1:8" ht="8.25" hidden="1" customHeight="1">
      <c r="A20" s="32"/>
    </row>
    <row r="21" spans="1:8" ht="20.100000000000001" hidden="1" customHeight="1">
      <c r="A21" s="32"/>
    </row>
    <row r="22" spans="1:8" ht="20.100000000000001" hidden="1" customHeight="1">
      <c r="A22" s="32"/>
    </row>
    <row r="23" spans="1:8" ht="57.75" hidden="1" customHeight="1">
      <c r="A23" s="1190"/>
      <c r="B23" s="1190"/>
      <c r="C23" s="1190"/>
      <c r="D23" s="1190"/>
      <c r="E23" s="1190"/>
      <c r="F23" s="34"/>
      <c r="G23" s="34"/>
      <c r="H23" s="34"/>
    </row>
    <row r="24" spans="1:8" ht="20.100000000000001" hidden="1" customHeight="1">
      <c r="A24" s="32"/>
    </row>
    <row r="25" spans="1:8" ht="20.100000000000001" hidden="1" customHeight="1">
      <c r="A25" s="35"/>
    </row>
    <row r="26" spans="1:8" ht="20.100000000000001" hidden="1" customHeight="1"/>
    <row r="27" spans="1:8" ht="20.100000000000001" hidden="1" customHeight="1">
      <c r="A27" s="35"/>
    </row>
    <row r="28" spans="1:8" ht="20.100000000000001" hidden="1" customHeight="1"/>
    <row r="29" spans="1:8" ht="12" customHeight="1">
      <c r="D29" s="37"/>
    </row>
    <row r="30" spans="1:8" ht="33" customHeight="1">
      <c r="A30" s="36" t="s">
        <v>6</v>
      </c>
      <c r="B30" s="69">
        <f>'Attach 3(JV)'!B24</f>
        <v>0</v>
      </c>
      <c r="C30" s="40"/>
      <c r="D30" s="37" t="s">
        <v>4</v>
      </c>
      <c r="E30" s="241">
        <f>'Attach 3(JV)'!E24</f>
        <v>0</v>
      </c>
    </row>
    <row r="31" spans="1:8" ht="33" customHeight="1">
      <c r="A31" s="36" t="s">
        <v>7</v>
      </c>
      <c r="B31" s="241">
        <f>'Attach 3(JV)'!B25</f>
        <v>0</v>
      </c>
      <c r="C31" s="40"/>
      <c r="D31" s="37" t="s">
        <v>5</v>
      </c>
      <c r="E31" s="241">
        <f>'Attach 3(JV)'!E25</f>
        <v>0</v>
      </c>
    </row>
    <row r="32" spans="1:8" ht="33" customHeight="1">
      <c r="B32" s="40"/>
      <c r="C32" s="40"/>
      <c r="D32" s="37"/>
      <c r="E32" s="40"/>
    </row>
    <row r="33" spans="1:1" ht="20.100000000000001" customHeight="1"/>
    <row r="34" spans="1:1" ht="20.100000000000001" customHeight="1">
      <c r="A34" s="38"/>
    </row>
    <row r="35" spans="1:1" ht="20.100000000000001" customHeight="1"/>
    <row r="36" spans="1:1" ht="20.100000000000001" customHeight="1"/>
    <row r="37" spans="1:1" ht="20.100000000000001" customHeight="1">
      <c r="A37" s="38"/>
    </row>
    <row r="38" spans="1:1" ht="20.100000000000001" customHeight="1"/>
    <row r="39" spans="1:1" ht="20.100000000000001" customHeight="1">
      <c r="A39" s="38"/>
    </row>
    <row r="40" spans="1:1" ht="20.100000000000001" customHeight="1"/>
    <row r="41" spans="1:1" ht="20.100000000000001" customHeight="1">
      <c r="A41" s="38"/>
    </row>
    <row r="42" spans="1:1" ht="20.100000000000001" customHeight="1"/>
    <row r="43" spans="1:1" ht="20.100000000000001" customHeight="1"/>
    <row r="44" spans="1:1" ht="20.100000000000001" customHeight="1"/>
    <row r="45" spans="1:1" ht="20.100000000000001" customHeight="1"/>
  </sheetData>
  <sheetProtection formatColumns="0" formatRows="0" selectLockedCells="1"/>
  <customSheetViews>
    <customSheetView guid="{5476C51C-4037-4B28-A818-10D7CDF0C66A}" showPageBreaks="1" showGridLines="0" zeroValues="0" fitToPage="1" printArea="1" hiddenRows="1" state="hidden" view="pageBreakPreview">
      <selection activeCell="I19" sqref="I19"/>
      <pageMargins left="0.75" right="0.63" top="0.57999999999999996" bottom="0.6" header="0.34" footer="0.35"/>
      <pageSetup scale="80" orientation="portrait" r:id="rId1"/>
      <headerFooter alignWithMargins="0">
        <oddFooter>&amp;R&amp;"Book Antiqua,Bold"&amp;8 Page &amp;P of &amp;N</oddFooter>
      </headerFooter>
    </customSheetView>
    <customSheetView guid="{45814E31-7EF7-46D4-AAA9-9580F481731A}" showPageBreaks="1" showGridLines="0" zeroValues="0" fitToPage="1" printArea="1" hiddenRows="1" state="hidden" view="pageBreakPreview">
      <selection activeCell="I19" sqref="I19"/>
      <pageMargins left="0.75" right="0.63" top="0.57999999999999996" bottom="0.6" header="0.34" footer="0.35"/>
      <pageSetup scale="79" orientation="portrait" r:id="rId2"/>
      <headerFooter alignWithMargins="0">
        <oddFooter>&amp;R&amp;"Book Antiqua,Bold"&amp;8 Page &amp;P of &amp;N</oddFooter>
      </headerFooter>
    </customSheetView>
    <customSheetView guid="{ABDD40A7-66B9-43CC-B63B-09D98A5A40BE}" showPageBreaks="1" showGridLines="0" zeroValues="0" fitToPage="1" printArea="1" hiddenRows="1" state="hidden" view="pageBreakPreview">
      <selection activeCell="I19" sqref="I19"/>
      <pageMargins left="0.75" right="0.63" top="0.57999999999999996" bottom="0.6" header="0.34" footer="0.35"/>
      <pageSetup scale="79" orientation="portrait" r:id="rId3"/>
      <headerFooter alignWithMargins="0">
        <oddFooter>&amp;R&amp;"Book Antiqua,Bold"&amp;8 Page &amp;P of &amp;N</oddFooter>
      </headerFooter>
    </customSheetView>
    <customSheetView guid="{A8583C01-5E6A-4469-ADCA-440E12AA8084}" showPageBreaks="1" showGridLines="0" zeroValues="0" fitToPage="1" printArea="1" hiddenRows="1" state="hidden" view="pageBreakPreview">
      <selection activeCell="I19" sqref="I19"/>
      <pageMargins left="0.75" right="0.63" top="0.57999999999999996" bottom="0.6" header="0.34" footer="0.35"/>
      <pageSetup scale="80" orientation="portrait" r:id="rId4"/>
      <headerFooter alignWithMargins="0">
        <oddFooter>&amp;R&amp;"Book Antiqua,Bold"&amp;8 Page &amp;P of &amp;N</oddFooter>
      </headerFooter>
    </customSheetView>
    <customSheetView guid="{05855B4F-D61E-4C97-B759-B2F96767F6F8}" showPageBreaks="1" showGridLines="0" zeroValues="0" fitToPage="1" printArea="1" hiddenRows="1" view="pageBreakPreview">
      <selection activeCell="A3" sqref="A3:E3"/>
      <pageMargins left="0.75" right="0.63" top="0.57999999999999996" bottom="0.6" header="0.34" footer="0.35"/>
      <pageSetup scale="80" orientation="portrait" r:id="rId5"/>
      <headerFooter alignWithMargins="0">
        <oddFooter>&amp;R&amp;"Book Antiqua,Bold"&amp;8 Page &amp;P of &amp;N</oddFooter>
      </headerFooter>
    </customSheetView>
    <customSheetView guid="{82E8A0F5-0020-4355-95CF-28601763A783}" showPageBreaks="1" showGridLines="0" zeroValues="0" fitToPage="1" printArea="1" hiddenRows="1" view="pageBreakPreview" topLeftCell="A10">
      <selection activeCell="E4" sqref="E4"/>
      <pageMargins left="0.75" right="0.63" top="0.57999999999999996" bottom="0.6" header="0.34" footer="0.35"/>
      <pageSetup scale="94" orientation="portrait" r:id="rId6"/>
      <headerFooter alignWithMargins="0">
        <oddFooter>&amp;R&amp;"Book Antiqua,Bold"&amp;8 Page &amp;P of &amp;N</oddFooter>
      </headerFooter>
    </customSheetView>
    <customSheetView guid="{340562B9-6CEE-4962-8D7D-CA1C6778F52C}" showPageBreaks="1" showGridLines="0" zeroValues="0" printArea="1" hiddenRows="1" view="pageBreakPreview" topLeftCell="A32">
      <selection activeCell="I7" sqref="I7"/>
      <pageMargins left="0.75" right="0.63" top="0.57999999999999996" bottom="0.6" header="0.34" footer="0.35"/>
      <pageSetup scale="95" orientation="portrait" r:id="rId7"/>
      <headerFooter alignWithMargins="0">
        <oddFooter>&amp;R&amp;"Book Antiqua,Bold"&amp;8 Page &amp;P of &amp;N</oddFooter>
      </headerFooter>
    </customSheetView>
    <customSheetView guid="{38BECF6E-1A53-4F98-87B9-44F2C5F77E08}" showPageBreaks="1" showGridLines="0" zeroValues="0" printArea="1" hiddenRows="1" view="pageBreakPreview">
      <selection activeCell="I7" sqref="I7"/>
      <pageMargins left="0.75" right="0.63" top="0.57999999999999996" bottom="0.6" header="0.34" footer="0.35"/>
      <pageSetup scale="95" orientation="portrait" r:id="rId8"/>
      <headerFooter alignWithMargins="0">
        <oddFooter>&amp;R&amp;"Book Antiqua,Bold"&amp;8 Page &amp;P of &amp;N</oddFooter>
      </headerFooter>
    </customSheetView>
    <customSheetView guid="{8E3ED18F-7B8F-4A1C-969D-A70DC3B696C3}" showPageBreaks="1" showGridLines="0" zeroValues="0" printArea="1" hiddenRows="1" view="pageBreakPreview" topLeftCell="A32">
      <selection activeCell="A17" sqref="A17:E17"/>
      <pageMargins left="0.75" right="0.63" top="0.57999999999999996" bottom="0.6" header="0.34" footer="0.35"/>
      <pageSetup scale="95" orientation="portrait" r:id="rId9"/>
      <headerFooter alignWithMargins="0">
        <oddFooter>&amp;R&amp;"Book Antiqua,Bold"&amp;8 Page &amp;P of &amp;N</oddFooter>
      </headerFooter>
    </customSheetView>
    <customSheetView guid="{477F7E43-D393-45BA-B99B-D838E4629B5D}" showPageBreaks="1" showGridLines="0" zeroValues="0" printArea="1" hiddenRows="1" view="pageBreakPreview" topLeftCell="A32">
      <selection activeCell="A17" sqref="A17:E17"/>
      <pageMargins left="0.75" right="0.63" top="0.57999999999999996" bottom="0.6" header="0.34" footer="0.35"/>
      <pageSetup scale="95" orientation="portrait" r:id="rId10"/>
      <headerFooter alignWithMargins="0">
        <oddFooter>&amp;R&amp;"Book Antiqua,Bold"&amp;8 Page &amp;P of &amp;N</oddFooter>
      </headerFooter>
    </customSheetView>
    <customSheetView guid="{240327DD-375F-45D4-BA52-89AFD79FE6A1}" scale="60" showPageBreaks="1" showGridLines="0" zeroValues="0" printArea="1" hiddenRows="1" view="pageBreakPreview" topLeftCell="A15">
      <selection activeCell="B11" sqref="B11:D11"/>
      <pageMargins left="0.75" right="0.63" top="0.57999999999999996" bottom="0.6" header="0.34" footer="0.35"/>
      <pageSetup scale="95" orientation="portrait" r:id="rId11"/>
      <headerFooter alignWithMargins="0">
        <oddFooter>&amp;R&amp;"Book Antiqua,Bold"&amp;8 Page &amp;P of &amp;N</oddFooter>
      </headerFooter>
    </customSheetView>
    <customSheetView guid="{DC28ED1E-3E35-4094-9C2B-5C0A1C1D459C}" showGridLines="0" zeroValues="0" hiddenRows="1">
      <selection activeCell="B11" sqref="B11:D11"/>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zeroValues="0" hiddenRows="1">
      <selection activeCell="B11" sqref="B11:D11"/>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zeroValues="0">
      <selection activeCell="K12" sqref="K12"/>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77" bottom="1" header="0.5" footer="0.5"/>
      <pageSetup orientation="portrait" r:id="rId16"/>
      <headerFooter alignWithMargins="0">
        <oddFooter>&amp;L&amp;8Tower Package-P238-TW04, TL associated with Phase-I Generation Project in Orissa (Part-C)&amp;R&amp;"Book Antiqua,Bold"&amp;8Attachment-17 TW04  / Page &amp;P of &amp;N</oddFooter>
      </headerFooter>
    </customSheetView>
    <customSheetView guid="{8E7B022F-1113-4BA2-B2BA-8EDBE02A2557}" showPageBreaks="1" showGridLines="0" zeroValues="0" printArea="1" showRuler="0">
      <selection activeCell="A5" sqref="A5:F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selection activeCell="E11" sqref="E11"/>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zeroValu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zeroValues="0" hiddenRows="1" topLeftCell="A29">
      <selection activeCell="B11" sqref="B11:D11"/>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cale="60" showPageBreaks="1" showGridLines="0" zeroValues="0" printArea="1" hiddenRows="1" view="pageBreakPreview" topLeftCell="A4">
      <selection activeCell="B11" sqref="B11:D11"/>
      <pageMargins left="0.75" right="0.63" top="0.57999999999999996" bottom="0.6" header="0.34" footer="0.35"/>
      <pageSetup orientation="portrait" r:id="rId21"/>
      <headerFooter alignWithMargins="0">
        <oddFooter>&amp;R&amp;"Book Antiqua,Bold"&amp;8 Page &amp;P of &amp;N</oddFooter>
      </headerFooter>
    </customSheetView>
    <customSheetView guid="{C5EDD9E3-0801-4479-8600-A80B0FCFDF0B}" showPageBreaks="1" showGridLines="0" zeroValues="0" printArea="1" hiddenRows="1" view="pageBreakPreview" topLeftCell="A32">
      <selection activeCell="A17" sqref="A17:E17"/>
      <pageMargins left="0.75" right="0.63" top="0.57999999999999996" bottom="0.6" header="0.34" footer="0.35"/>
      <pageSetup scale="95" orientation="portrait" r:id="rId22"/>
      <headerFooter alignWithMargins="0">
        <oddFooter>&amp;R&amp;"Book Antiqua,Bold"&amp;8 Page &amp;P of &amp;N</oddFooter>
      </headerFooter>
    </customSheetView>
    <customSheetView guid="{15A19D23-A9FD-4FC1-B7B0-F2D16BDFC729}" showPageBreaks="1" showGridLines="0" zeroValues="0" printArea="1" hiddenRows="1" view="pageBreakPreview" topLeftCell="A32">
      <selection activeCell="A17" sqref="A17:E17"/>
      <pageMargins left="0.75" right="0.63" top="0.57999999999999996" bottom="0.6" header="0.34" footer="0.35"/>
      <pageSetup scale="95" orientation="portrait" r:id="rId23"/>
      <headerFooter alignWithMargins="0">
        <oddFooter>&amp;R&amp;"Book Antiqua,Bold"&amp;8 Page &amp;P of &amp;N</oddFooter>
      </headerFooter>
    </customSheetView>
    <customSheetView guid="{97C0FC0E-800C-45C9-895E-E91A3F1ADBA4}" showPageBreaks="1" showGridLines="0" zeroValues="0" printArea="1" hiddenRows="1" view="pageBreakPreview" topLeftCell="A32">
      <selection activeCell="I7" sqref="I7"/>
      <pageMargins left="0.75" right="0.63" top="0.57999999999999996" bottom="0.6" header="0.34" footer="0.35"/>
      <pageSetup scale="95" orientation="portrait" r:id="rId24"/>
      <headerFooter alignWithMargins="0">
        <oddFooter>&amp;R&amp;"Book Antiqua,Bold"&amp;8 Page &amp;P of &amp;N</oddFooter>
      </headerFooter>
    </customSheetView>
    <customSheetView guid="{CB7992C9-ABA5-4C7D-8C49-1E1D8E8875C7}" showPageBreaks="1" showGridLines="0" zeroValues="0" printArea="1" hiddenRows="1" view="pageBreakPreview" topLeftCell="A10">
      <selection activeCell="H18" sqref="H18"/>
      <pageMargins left="0.75" right="0.63" top="0.57999999999999996" bottom="0.6" header="0.34" footer="0.35"/>
      <pageSetup scale="95" orientation="portrait" r:id="rId25"/>
      <headerFooter alignWithMargins="0">
        <oddFooter>&amp;R&amp;"Book Antiqua,Bold"&amp;8 Page &amp;P of &amp;N</oddFooter>
      </headerFooter>
    </customSheetView>
    <customSheetView guid="{E51D3662-FFCE-4FD6-A590-7DDC9E38C41F}" showPageBreaks="1" showGridLines="0" zeroValues="0" fitToPage="1" printArea="1" hiddenRows="1" view="pageBreakPreview">
      <selection activeCell="G17" sqref="G17"/>
      <pageMargins left="0.75" right="0.63" top="0.57999999999999996" bottom="0.6" header="0.34" footer="0.35"/>
      <pageSetup scale="96" orientation="portrait" r:id="rId26"/>
      <headerFooter alignWithMargins="0">
        <oddFooter>&amp;R&amp;"Book Antiqua,Bold"&amp;8 Page &amp;P of &amp;N</oddFooter>
      </headerFooter>
    </customSheetView>
    <customSheetView guid="{2CF6F19D-227C-4840-A9E1-6C944B0145DB}" showPageBreaks="1" showGridLines="0" zeroValues="0" fitToPage="1" printArea="1" hiddenRows="1" state="hidden" view="pageBreakPreview">
      <selection activeCell="I19" sqref="I19"/>
      <pageMargins left="0.75" right="0.63" top="0.57999999999999996" bottom="0.6" header="0.34" footer="0.35"/>
      <pageSetup scale="80" orientation="portrait" r:id="rId27"/>
      <headerFooter alignWithMargins="0">
        <oddFooter>&amp;R&amp;"Book Antiqua,Bold"&amp;8 Page &amp;P of &amp;N</oddFooter>
      </headerFooter>
    </customSheetView>
    <customSheetView guid="{91F0A354-BED8-4256-9A56-8B391088A09C}" showPageBreaks="1" showGridLines="0" zeroValues="0" fitToPage="1" printArea="1" hiddenRows="1" state="hidden" view="pageBreakPreview">
      <selection activeCell="I19" sqref="I19"/>
      <pageMargins left="0.75" right="0.63" top="0.57999999999999996" bottom="0.6" header="0.34" footer="0.35"/>
      <pageSetup scale="80" orientation="portrait" r:id="rId28"/>
      <headerFooter alignWithMargins="0">
        <oddFooter>&amp;R&amp;"Book Antiqua,Bold"&amp;8 Page &amp;P of &amp;N</oddFooter>
      </headerFooter>
    </customSheetView>
    <customSheetView guid="{3836A67F-51F8-4B52-B51D-937DC398CD1F}" showPageBreaks="1" showGridLines="0" zeroValues="0" fitToPage="1" printArea="1" hiddenRows="1" state="hidden" view="pageBreakPreview">
      <selection activeCell="I19" sqref="I19"/>
      <pageMargins left="0.75" right="0.63" top="0.57999999999999996" bottom="0.6" header="0.34" footer="0.35"/>
      <pageSetup scale="80" orientation="portrait" r:id="rId29"/>
      <headerFooter alignWithMargins="0">
        <oddFooter>&amp;R&amp;"Book Antiqua,Bold"&amp;8 Page &amp;P of &amp;N</oddFooter>
      </headerFooter>
    </customSheetView>
    <customSheetView guid="{7060B914-93C4-4D75-AFF4-2E6EDEC8C9B0}" showPageBreaks="1" showGridLines="0" zeroValues="0" fitToPage="1" printArea="1" hiddenRows="1" state="hidden" view="pageBreakPreview">
      <selection activeCell="I19" sqref="I19"/>
      <pageMargins left="0.75" right="0.63" top="0.57999999999999996" bottom="0.6" header="0.34" footer="0.35"/>
      <pageSetup scale="80" orientation="portrait" r:id="rId30"/>
      <headerFooter alignWithMargins="0">
        <oddFooter>&amp;R&amp;"Book Antiqua,Bold"&amp;8 Page &amp;P of &amp;N</oddFooter>
      </headerFooter>
    </customSheetView>
  </customSheetViews>
  <mergeCells count="12">
    <mergeCell ref="A8:D8"/>
    <mergeCell ref="A17:E17"/>
    <mergeCell ref="A18:E18"/>
    <mergeCell ref="A19:E19"/>
    <mergeCell ref="A1:D1"/>
    <mergeCell ref="A3:E3"/>
    <mergeCell ref="A5:E5"/>
    <mergeCell ref="A23:E23"/>
    <mergeCell ref="B9:D9"/>
    <mergeCell ref="B10:D10"/>
    <mergeCell ref="B11:D11"/>
    <mergeCell ref="B12:D12"/>
  </mergeCells>
  <phoneticPr fontId="7" type="noConversion"/>
  <pageMargins left="0.75" right="0.63" top="0.57999999999999996" bottom="0.6" header="0.34" footer="0.35"/>
  <pageSetup scale="80" orientation="portrait" r:id="rId31"/>
  <headerFooter alignWithMargins="0">
    <oddFooter>&amp;R&amp;"Book Antiqua,Bold"&amp;8 Page &amp;P of &amp;N</oddFooter>
  </headerFooter>
  <drawing r:id="rId3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indexed="13"/>
    <pageSetUpPr fitToPage="1"/>
  </sheetPr>
  <dimension ref="A1:BB120"/>
  <sheetViews>
    <sheetView showGridLines="0" view="pageBreakPreview" topLeftCell="A86" zoomScaleNormal="100" zoomScaleSheetLayoutView="100" workbookViewId="0">
      <selection activeCell="B68" sqref="B68:F68"/>
    </sheetView>
  </sheetViews>
  <sheetFormatPr defaultRowHeight="16.5"/>
  <cols>
    <col min="1" max="1" width="13.85546875" style="29" customWidth="1"/>
    <col min="2" max="2" width="11.28515625" style="29" customWidth="1"/>
    <col min="3" max="3" width="16" style="29" customWidth="1"/>
    <col min="4" max="4" width="18.7109375" style="29" customWidth="1"/>
    <col min="5" max="5" width="27.28515625" style="29" customWidth="1"/>
    <col min="6" max="6" width="25" style="29" customWidth="1"/>
    <col min="7" max="7" width="12.5703125" style="29" customWidth="1"/>
    <col min="8" max="8" width="11.28515625" style="29" customWidth="1"/>
    <col min="9" max="9" width="9.28515625" style="59" customWidth="1"/>
    <col min="10" max="10" width="11.42578125" style="59" customWidth="1"/>
    <col min="11" max="11" width="9.42578125" style="59" hidden="1" customWidth="1"/>
    <col min="12" max="13" width="9.140625" style="59" customWidth="1"/>
    <col min="14" max="25" width="9.140625" style="59"/>
    <col min="26" max="26" width="10" style="59" bestFit="1" customWidth="1"/>
    <col min="27" max="27" width="9.140625" style="59" customWidth="1"/>
    <col min="28" max="28" width="9.140625" style="62" customWidth="1"/>
    <col min="29" max="29" width="22.42578125" style="63" customWidth="1"/>
    <col min="30" max="33" width="9.140625" style="215" customWidth="1"/>
    <col min="34" max="34" width="9.140625" style="191" customWidth="1"/>
    <col min="35" max="35" width="10" style="191" customWidth="1"/>
    <col min="36" max="36" width="14.85546875" style="191" customWidth="1"/>
    <col min="37" max="37" width="9.140625" style="191" customWidth="1"/>
    <col min="38" max="44" width="9.140625" style="191"/>
    <col min="45" max="16384" width="9.140625" style="25"/>
  </cols>
  <sheetData>
    <row r="1" spans="1:54" ht="21.75" customHeight="1">
      <c r="A1" s="951" t="str">
        <f>'Attach 3(JV)'!A1</f>
        <v>Specification No. :CC/NT/G-MISC/DOM/A06/26/00981</v>
      </c>
      <c r="B1" s="951"/>
      <c r="C1" s="951"/>
      <c r="D1" s="951"/>
      <c r="E1" s="951"/>
      <c r="F1" s="313" t="s">
        <v>387</v>
      </c>
      <c r="G1" s="58"/>
      <c r="H1" s="58"/>
      <c r="AG1" s="216">
        <v>1</v>
      </c>
      <c r="AH1" s="191" t="s">
        <v>301</v>
      </c>
      <c r="AI1" s="217">
        <v>1</v>
      </c>
      <c r="AJ1" s="217" t="s">
        <v>105</v>
      </c>
      <c r="AK1" s="218"/>
      <c r="AL1" s="218"/>
      <c r="AM1" s="217">
        <v>1</v>
      </c>
      <c r="AN1" s="218" t="s">
        <v>106</v>
      </c>
      <c r="AS1" s="138"/>
      <c r="AT1" s="138"/>
      <c r="AU1" s="138"/>
      <c r="AV1" s="138"/>
      <c r="AW1" s="138"/>
      <c r="AX1" s="138"/>
      <c r="AY1" s="138"/>
      <c r="AZ1" s="138"/>
      <c r="BA1" s="138"/>
      <c r="BB1" s="138"/>
    </row>
    <row r="2" spans="1:54">
      <c r="AG2" s="216">
        <v>2</v>
      </c>
      <c r="AH2" s="191" t="s">
        <v>302</v>
      </c>
      <c r="AI2" s="217">
        <v>2</v>
      </c>
      <c r="AJ2" s="217" t="s">
        <v>281</v>
      </c>
      <c r="AK2" s="218"/>
      <c r="AL2" s="218"/>
      <c r="AM2" s="217">
        <v>2</v>
      </c>
      <c r="AN2" s="218" t="s">
        <v>282</v>
      </c>
      <c r="AS2" s="138"/>
      <c r="AT2" s="138"/>
      <c r="AU2" s="138"/>
      <c r="AV2" s="138"/>
      <c r="AW2" s="138"/>
      <c r="AX2" s="138"/>
      <c r="AY2" s="138"/>
      <c r="AZ2" s="138"/>
      <c r="BA2" s="138"/>
      <c r="BB2" s="138"/>
    </row>
    <row r="3" spans="1:54" ht="20.100000000000001" customHeight="1">
      <c r="A3" s="872" t="s">
        <v>51</v>
      </c>
      <c r="B3" s="872"/>
      <c r="C3" s="872"/>
      <c r="D3" s="872"/>
      <c r="E3" s="872"/>
      <c r="F3" s="872"/>
      <c r="G3" s="28"/>
      <c r="H3" s="28"/>
      <c r="I3" s="50"/>
      <c r="AB3" s="219"/>
      <c r="AC3" s="220"/>
      <c r="AG3" s="216">
        <v>3</v>
      </c>
      <c r="AH3" s="191" t="s">
        <v>303</v>
      </c>
      <c r="AI3" s="217">
        <v>3</v>
      </c>
      <c r="AJ3" s="217" t="s">
        <v>283</v>
      </c>
      <c r="AK3" s="218"/>
      <c r="AL3" s="218"/>
      <c r="AM3" s="217">
        <v>3</v>
      </c>
      <c r="AN3" s="218" t="s">
        <v>284</v>
      </c>
      <c r="AS3" s="138"/>
      <c r="AT3" s="138"/>
      <c r="AU3" s="138"/>
      <c r="AV3" s="138"/>
      <c r="AW3" s="138"/>
      <c r="AX3" s="138"/>
      <c r="AY3" s="138"/>
      <c r="AZ3" s="138"/>
      <c r="BA3" s="138"/>
      <c r="BB3" s="138"/>
    </row>
    <row r="4" spans="1:54" ht="12" customHeight="1">
      <c r="A4" s="28"/>
      <c r="B4" s="28"/>
      <c r="C4" s="28"/>
      <c r="D4" s="28"/>
      <c r="E4" s="28"/>
      <c r="F4" s="28"/>
      <c r="G4" s="28"/>
      <c r="H4" s="28"/>
      <c r="I4" s="50"/>
      <c r="AB4" s="219"/>
      <c r="AC4" s="220"/>
      <c r="AG4" s="216">
        <v>4</v>
      </c>
      <c r="AH4" s="191" t="s">
        <v>304</v>
      </c>
      <c r="AI4" s="217">
        <v>4</v>
      </c>
      <c r="AJ4" s="217" t="s">
        <v>285</v>
      </c>
      <c r="AK4" s="218"/>
      <c r="AL4" s="218"/>
      <c r="AM4" s="217">
        <v>4</v>
      </c>
      <c r="AN4" s="218" t="s">
        <v>286</v>
      </c>
      <c r="AS4" s="138"/>
      <c r="AT4" s="138"/>
      <c r="AU4" s="138"/>
      <c r="AV4" s="138"/>
      <c r="AW4" s="138"/>
      <c r="AX4" s="138"/>
      <c r="AY4" s="138"/>
      <c r="AZ4" s="138"/>
      <c r="BA4" s="138"/>
      <c r="BB4" s="138"/>
    </row>
    <row r="5" spans="1:54" ht="20.100000000000001" customHeight="1">
      <c r="A5" s="38" t="s">
        <v>300</v>
      </c>
      <c r="B5" s="38"/>
      <c r="C5" s="1443"/>
      <c r="D5" s="1443"/>
      <c r="E5" s="1443"/>
      <c r="F5" s="1443"/>
      <c r="G5" s="38"/>
      <c r="H5" s="38"/>
      <c r="AB5" s="219"/>
      <c r="AC5" s="220"/>
      <c r="AG5" s="216">
        <v>5</v>
      </c>
      <c r="AH5" s="191" t="s">
        <v>305</v>
      </c>
      <c r="AI5" s="217">
        <v>5</v>
      </c>
      <c r="AJ5" s="217" t="s">
        <v>285</v>
      </c>
      <c r="AK5" s="218"/>
      <c r="AL5" s="218"/>
      <c r="AM5" s="217">
        <v>5</v>
      </c>
      <c r="AN5" s="218" t="s">
        <v>287</v>
      </c>
      <c r="AS5" s="138"/>
      <c r="AT5" s="138"/>
      <c r="AU5" s="138"/>
      <c r="AV5" s="138"/>
      <c r="AW5" s="138"/>
      <c r="AX5" s="138"/>
      <c r="AY5" s="138"/>
      <c r="AZ5" s="138"/>
      <c r="BA5" s="138"/>
      <c r="BB5" s="138"/>
    </row>
    <row r="6" spans="1:54" ht="20.100000000000001" customHeight="1">
      <c r="A6" s="38" t="s">
        <v>6</v>
      </c>
      <c r="B6" s="1444">
        <f>'Attach 3(JV)'!B24</f>
        <v>0</v>
      </c>
      <c r="C6" s="1444"/>
      <c r="AB6" s="219"/>
      <c r="AC6" s="220"/>
      <c r="AG6" s="216">
        <v>6</v>
      </c>
      <c r="AH6" s="191" t="s">
        <v>306</v>
      </c>
      <c r="AI6" s="217">
        <v>6</v>
      </c>
      <c r="AJ6" s="217" t="s">
        <v>285</v>
      </c>
      <c r="AK6" s="221">
        <f>DAY(B6)</f>
        <v>0</v>
      </c>
      <c r="AL6" s="218"/>
      <c r="AM6" s="217">
        <v>6</v>
      </c>
      <c r="AN6" s="218" t="s">
        <v>288</v>
      </c>
      <c r="AS6" s="138"/>
      <c r="AT6" s="138"/>
      <c r="AU6" s="138"/>
      <c r="AV6" s="138"/>
      <c r="AW6" s="138"/>
      <c r="AX6" s="138"/>
      <c r="AY6" s="138"/>
      <c r="AZ6" s="138"/>
      <c r="BA6" s="138"/>
      <c r="BB6" s="138"/>
    </row>
    <row r="7" spans="1:54" ht="20.100000000000001" customHeight="1">
      <c r="A7" s="38"/>
      <c r="B7" s="72"/>
      <c r="C7" s="72"/>
      <c r="AB7" s="219"/>
      <c r="AC7" s="220"/>
      <c r="AG7" s="216">
        <v>7</v>
      </c>
      <c r="AH7" s="191" t="s">
        <v>307</v>
      </c>
      <c r="AI7" s="217">
        <v>7</v>
      </c>
      <c r="AJ7" s="217" t="s">
        <v>285</v>
      </c>
      <c r="AK7" s="221">
        <f>MONTH(B6)</f>
        <v>1</v>
      </c>
      <c r="AL7" s="218"/>
      <c r="AM7" s="217">
        <v>7</v>
      </c>
      <c r="AN7" s="218" t="s">
        <v>289</v>
      </c>
      <c r="AS7" s="138"/>
      <c r="AT7" s="138"/>
      <c r="AU7" s="138"/>
      <c r="AV7" s="138"/>
      <c r="AW7" s="138"/>
      <c r="AX7" s="138"/>
      <c r="AY7" s="138"/>
      <c r="AZ7" s="138"/>
      <c r="BA7" s="138"/>
      <c r="BB7" s="138"/>
    </row>
    <row r="8" spans="1:54" ht="20.100000000000001" customHeight="1">
      <c r="A8" s="61" t="str">
        <f>'Attach 3(JV)'!E7</f>
        <v>To:</v>
      </c>
      <c r="B8" s="16"/>
      <c r="F8" s="32"/>
      <c r="G8" s="32"/>
      <c r="H8" s="32"/>
      <c r="AB8" s="219"/>
      <c r="AC8" s="220"/>
      <c r="AG8" s="216">
        <v>8</v>
      </c>
      <c r="AH8" s="191" t="s">
        <v>308</v>
      </c>
      <c r="AI8" s="217">
        <v>8</v>
      </c>
      <c r="AJ8" s="217" t="s">
        <v>285</v>
      </c>
      <c r="AK8" s="221" t="str">
        <f>LOOKUP(AK7,AM1:AM12,AN1:AN12)</f>
        <v>January</v>
      </c>
      <c r="AL8" s="218"/>
      <c r="AM8" s="217">
        <v>8</v>
      </c>
      <c r="AN8" s="218" t="s">
        <v>290</v>
      </c>
      <c r="AS8" s="138"/>
      <c r="AT8" s="138"/>
      <c r="AU8" s="138"/>
      <c r="AV8" s="138"/>
      <c r="AW8" s="138"/>
      <c r="AX8" s="138"/>
      <c r="AY8" s="138"/>
      <c r="AZ8" s="138"/>
      <c r="BA8" s="138"/>
      <c r="BB8" s="138"/>
    </row>
    <row r="9" spans="1:54" ht="20.100000000000001" customHeight="1">
      <c r="A9" s="61" t="str">
        <f>'Attach 3(JV)'!E8</f>
        <v>Contract Services</v>
      </c>
      <c r="B9" s="17"/>
      <c r="F9" s="32"/>
      <c r="G9" s="32"/>
      <c r="H9" s="32"/>
      <c r="AB9" s="219"/>
      <c r="AC9" s="220"/>
      <c r="AG9" s="216">
        <v>9</v>
      </c>
      <c r="AH9" s="191" t="s">
        <v>309</v>
      </c>
      <c r="AI9" s="217">
        <v>9</v>
      </c>
      <c r="AJ9" s="217" t="s">
        <v>285</v>
      </c>
      <c r="AK9" s="221">
        <f>YEAR(B6)</f>
        <v>1900</v>
      </c>
      <c r="AL9" s="218"/>
      <c r="AM9" s="217">
        <v>9</v>
      </c>
      <c r="AN9" s="218" t="s">
        <v>291</v>
      </c>
      <c r="AS9" s="138"/>
      <c r="AT9" s="138"/>
      <c r="AU9" s="138"/>
      <c r="AV9" s="138"/>
      <c r="AW9" s="138"/>
      <c r="AX9" s="138"/>
      <c r="AY9" s="138"/>
      <c r="AZ9" s="138"/>
      <c r="BA9" s="138"/>
      <c r="BB9" s="138"/>
    </row>
    <row r="10" spans="1:54" ht="20.100000000000001" customHeight="1">
      <c r="A10" s="61" t="str">
        <f>'Attach 3(JV)'!E9</f>
        <v>Power Grid Corporation of India Ltd.,</v>
      </c>
      <c r="B10" s="17"/>
      <c r="F10" s="32"/>
      <c r="G10" s="32"/>
      <c r="H10" s="32"/>
      <c r="AB10" s="219"/>
      <c r="AC10" s="220"/>
      <c r="AG10" s="216">
        <v>10</v>
      </c>
      <c r="AH10" s="191" t="s">
        <v>310</v>
      </c>
      <c r="AI10" s="217">
        <v>10</v>
      </c>
      <c r="AJ10" s="217" t="s">
        <v>285</v>
      </c>
      <c r="AK10" s="218"/>
      <c r="AL10" s="218"/>
      <c r="AM10" s="217">
        <v>10</v>
      </c>
      <c r="AN10" s="218" t="s">
        <v>292</v>
      </c>
      <c r="AS10" s="138"/>
      <c r="AT10" s="138"/>
      <c r="AU10" s="138"/>
      <c r="AV10" s="138"/>
      <c r="AW10" s="138"/>
      <c r="AX10" s="138"/>
      <c r="AY10" s="138"/>
      <c r="AZ10" s="138"/>
      <c r="BA10" s="138"/>
      <c r="BB10" s="138"/>
    </row>
    <row r="11" spans="1:54" ht="20.100000000000001" customHeight="1">
      <c r="A11" s="61" t="str">
        <f>'Attach 3(JV)'!E10</f>
        <v>"Saudamini", Plot No. 2, Sector 29</v>
      </c>
      <c r="B11" s="17"/>
      <c r="F11" s="32"/>
      <c r="G11" s="32"/>
      <c r="H11" s="32"/>
      <c r="AB11" s="219"/>
      <c r="AC11" s="220"/>
      <c r="AG11" s="216">
        <v>11</v>
      </c>
      <c r="AH11" s="191" t="s">
        <v>311</v>
      </c>
      <c r="AI11" s="217">
        <v>11</v>
      </c>
      <c r="AJ11" s="217" t="s">
        <v>285</v>
      </c>
      <c r="AK11" s="218"/>
      <c r="AL11" s="218"/>
      <c r="AM11" s="217">
        <v>11</v>
      </c>
      <c r="AN11" s="218" t="s">
        <v>293</v>
      </c>
      <c r="AS11" s="138"/>
      <c r="AT11" s="138"/>
      <c r="AU11" s="138"/>
      <c r="AV11" s="138"/>
      <c r="AW11" s="138"/>
      <c r="AX11" s="138"/>
      <c r="AY11" s="138"/>
      <c r="AZ11" s="138"/>
      <c r="BA11" s="138"/>
      <c r="BB11" s="138"/>
    </row>
    <row r="12" spans="1:54" ht="20.100000000000001" customHeight="1">
      <c r="A12" s="61" t="str">
        <f>'Attach 3(JV)'!E11</f>
        <v>Gurgaon (Haryana) - 122001</v>
      </c>
      <c r="B12" s="17"/>
      <c r="F12" s="32"/>
      <c r="G12" s="32"/>
      <c r="H12" s="32"/>
      <c r="AB12" s="219"/>
      <c r="AC12" s="220"/>
      <c r="AG12" s="216">
        <v>12</v>
      </c>
      <c r="AH12" s="191" t="s">
        <v>312</v>
      </c>
      <c r="AI12" s="217">
        <v>12</v>
      </c>
      <c r="AJ12" s="217" t="s">
        <v>285</v>
      </c>
      <c r="AK12" s="218"/>
      <c r="AL12" s="218"/>
      <c r="AM12" s="217">
        <v>12</v>
      </c>
      <c r="AN12" s="218" t="s">
        <v>294</v>
      </c>
      <c r="AS12" s="138"/>
      <c r="AT12" s="138"/>
      <c r="AU12" s="138"/>
      <c r="AV12" s="138"/>
      <c r="AW12" s="138"/>
      <c r="AX12" s="138"/>
      <c r="AY12" s="138"/>
      <c r="AZ12" s="138"/>
      <c r="BA12" s="138"/>
      <c r="BB12" s="138"/>
    </row>
    <row r="13" spans="1:54" ht="20.100000000000001" customHeight="1">
      <c r="A13" s="61"/>
      <c r="B13" s="17"/>
      <c r="F13" s="32"/>
      <c r="G13" s="32"/>
      <c r="H13" s="32"/>
      <c r="AB13" s="219"/>
      <c r="AC13" s="220"/>
      <c r="AG13" s="216">
        <v>13</v>
      </c>
      <c r="AH13" s="191" t="s">
        <v>313</v>
      </c>
      <c r="AI13" s="217">
        <v>13</v>
      </c>
      <c r="AJ13" s="217" t="s">
        <v>285</v>
      </c>
      <c r="AK13" s="218"/>
      <c r="AL13" s="218"/>
      <c r="AM13" s="218"/>
      <c r="AN13" s="218"/>
      <c r="AS13" s="138"/>
      <c r="AT13" s="138"/>
      <c r="AU13" s="138"/>
      <c r="AV13" s="138"/>
      <c r="AW13" s="138"/>
      <c r="AX13" s="138"/>
      <c r="AY13" s="138"/>
      <c r="AZ13" s="138"/>
      <c r="BA13" s="138"/>
      <c r="BB13" s="138"/>
    </row>
    <row r="14" spans="1:54" ht="12" customHeight="1">
      <c r="A14" s="38"/>
      <c r="B14" s="38"/>
      <c r="F14" s="32"/>
      <c r="G14" s="32"/>
      <c r="H14" s="32"/>
      <c r="AB14" s="219"/>
      <c r="AC14" s="220"/>
      <c r="AG14" s="216">
        <v>14</v>
      </c>
      <c r="AH14" s="191" t="s">
        <v>314</v>
      </c>
      <c r="AI14" s="217">
        <v>14</v>
      </c>
      <c r="AJ14" s="217" t="s">
        <v>285</v>
      </c>
      <c r="AK14" s="218"/>
      <c r="AL14" s="218"/>
      <c r="AM14" s="218"/>
      <c r="AN14" s="218"/>
      <c r="AS14" s="138"/>
      <c r="AT14" s="138"/>
      <c r="AU14" s="138"/>
      <c r="AV14" s="138"/>
      <c r="AW14" s="138"/>
      <c r="AX14" s="138"/>
      <c r="AY14" s="138"/>
      <c r="AZ14" s="138"/>
      <c r="BA14" s="138"/>
      <c r="BB14" s="138"/>
    </row>
    <row r="15" spans="1:54" ht="41.25" customHeight="1">
      <c r="A15" s="101" t="s">
        <v>323</v>
      </c>
      <c r="B15" s="1426" t="str">
        <f>Basic!B1</f>
        <v>Procurement of Insulated Cross Arm for 400kV System under vendor development.</v>
      </c>
      <c r="C15" s="1426"/>
      <c r="D15" s="1426"/>
      <c r="E15" s="1426"/>
      <c r="F15" s="1426"/>
      <c r="G15" s="32"/>
      <c r="H15" s="32"/>
      <c r="AB15" s="219"/>
      <c r="AC15" s="220"/>
      <c r="AG15" s="216">
        <v>15</v>
      </c>
      <c r="AH15" s="191" t="s">
        <v>315</v>
      </c>
      <c r="AI15" s="217">
        <v>15</v>
      </c>
      <c r="AJ15" s="217" t="s">
        <v>285</v>
      </c>
      <c r="AK15" s="218"/>
      <c r="AL15" s="218"/>
      <c r="AM15" s="218"/>
      <c r="AN15" s="218"/>
      <c r="AS15" s="138"/>
      <c r="AT15" s="138"/>
      <c r="AU15" s="138"/>
      <c r="AV15" s="138"/>
      <c r="AW15" s="138"/>
      <c r="AX15" s="138"/>
      <c r="AY15" s="138"/>
      <c r="AZ15" s="138"/>
      <c r="BA15" s="138"/>
      <c r="BB15" s="138"/>
    </row>
    <row r="16" spans="1:54" ht="30.75" customHeight="1">
      <c r="A16" s="29" t="s">
        <v>52</v>
      </c>
      <c r="C16" s="32"/>
      <c r="D16" s="32"/>
      <c r="E16" s="32"/>
      <c r="F16" s="32"/>
      <c r="G16" s="1438" t="s">
        <v>160</v>
      </c>
      <c r="H16" s="1438"/>
      <c r="AB16" s="219"/>
      <c r="AC16" s="220"/>
      <c r="AG16" s="216">
        <v>16</v>
      </c>
      <c r="AH16" s="191" t="s">
        <v>316</v>
      </c>
      <c r="AI16" s="217">
        <v>16</v>
      </c>
      <c r="AJ16" s="217" t="s">
        <v>285</v>
      </c>
      <c r="AK16" s="218"/>
      <c r="AL16" s="218"/>
      <c r="AM16" s="218"/>
      <c r="AN16" s="218"/>
      <c r="AS16" s="138"/>
      <c r="AT16" s="138"/>
      <c r="AU16" s="138"/>
      <c r="AV16" s="138"/>
      <c r="AW16" s="138"/>
      <c r="AX16" s="138"/>
      <c r="AY16" s="138"/>
      <c r="AZ16" s="138"/>
      <c r="BA16" s="138"/>
      <c r="BB16" s="138"/>
    </row>
    <row r="17" spans="1:54" s="24" customFormat="1" ht="159" customHeight="1">
      <c r="A17" s="76">
        <v>1</v>
      </c>
      <c r="B17" s="1429" t="str">
        <f>"Having examined the Bidding Documents, including Amendment Nos. " &amp; G17 &amp; " dated "&amp; TEXT(H17, "dd/mm/yyyy") &amp; AB17</f>
        <v xml:space="preserve">Having examined the Bidding Documents, including Amendment Nos. …Amendment No… dated Date the receipt of which is hereby acknowledged, we the undersigned, offer to design, manufacture, test, deliver on destination site basis and supervision of installation, if any, of the Goods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v>
      </c>
      <c r="C17" s="1429"/>
      <c r="D17" s="1429"/>
      <c r="E17" s="1429"/>
      <c r="F17" s="1429"/>
      <c r="G17" s="310" t="s">
        <v>994</v>
      </c>
      <c r="H17" s="311" t="s">
        <v>29</v>
      </c>
      <c r="I17" s="188"/>
      <c r="J17" s="59"/>
      <c r="K17" s="59"/>
      <c r="L17" s="59"/>
      <c r="M17" s="59"/>
      <c r="N17" s="59"/>
      <c r="O17" s="59"/>
      <c r="P17" s="59"/>
      <c r="Q17" s="59"/>
      <c r="R17" s="59"/>
      <c r="S17" s="59"/>
      <c r="T17" s="59"/>
      <c r="U17" s="59"/>
      <c r="V17" s="59"/>
      <c r="W17" s="59"/>
      <c r="X17" s="59"/>
      <c r="Y17" s="59"/>
      <c r="Z17" s="64"/>
      <c r="AA17" s="64"/>
      <c r="AB17" s="222" t="s">
        <v>981</v>
      </c>
      <c r="AC17" s="62"/>
      <c r="AD17" s="223"/>
      <c r="AE17" s="223"/>
      <c r="AF17" s="223"/>
      <c r="AG17" s="216">
        <v>17</v>
      </c>
      <c r="AH17" s="59" t="s">
        <v>317</v>
      </c>
      <c r="AI17" s="217">
        <v>17</v>
      </c>
      <c r="AJ17" s="217" t="s">
        <v>285</v>
      </c>
      <c r="AK17" s="218"/>
      <c r="AL17" s="218"/>
      <c r="AM17" s="218"/>
      <c r="AN17" s="218"/>
      <c r="AO17" s="59"/>
      <c r="AP17" s="59"/>
      <c r="AQ17" s="59"/>
      <c r="AR17" s="59"/>
      <c r="AS17" s="135"/>
      <c r="AT17" s="135"/>
      <c r="AU17" s="135"/>
      <c r="AV17" s="135"/>
      <c r="AW17" s="135"/>
      <c r="AX17" s="135"/>
      <c r="AY17" s="135"/>
      <c r="AZ17" s="135"/>
      <c r="BA17" s="135"/>
      <c r="BB17" s="135"/>
    </row>
    <row r="18" spans="1:54" s="24" customFormat="1" ht="35.25" customHeight="1">
      <c r="A18" s="76">
        <v>1.1000000000000001</v>
      </c>
      <c r="B18" s="1425" t="s">
        <v>631</v>
      </c>
      <c r="C18" s="1425"/>
      <c r="D18" s="1425"/>
      <c r="E18" s="1425"/>
      <c r="F18" s="1425"/>
      <c r="G18" s="459"/>
      <c r="H18" s="460"/>
      <c r="I18" s="188"/>
      <c r="J18" s="59"/>
      <c r="K18" s="59"/>
      <c r="L18" s="59"/>
      <c r="M18" s="59"/>
      <c r="N18" s="59"/>
      <c r="O18" s="59"/>
      <c r="P18" s="59"/>
      <c r="Q18" s="59"/>
      <c r="R18" s="59"/>
      <c r="S18" s="59"/>
      <c r="T18" s="59"/>
      <c r="U18" s="59"/>
      <c r="V18" s="59"/>
      <c r="W18" s="59"/>
      <c r="X18" s="59"/>
      <c r="Y18" s="59"/>
      <c r="Z18" s="64"/>
      <c r="AA18" s="64"/>
      <c r="AB18" s="222"/>
      <c r="AC18" s="62"/>
      <c r="AD18" s="223"/>
      <c r="AE18" s="223"/>
      <c r="AF18" s="223"/>
      <c r="AG18" s="216"/>
      <c r="AH18" s="59"/>
      <c r="AI18" s="217"/>
      <c r="AJ18" s="217"/>
      <c r="AK18" s="218"/>
      <c r="AL18" s="218"/>
      <c r="AM18" s="218"/>
      <c r="AN18" s="218"/>
      <c r="AO18" s="59"/>
      <c r="AP18" s="59"/>
      <c r="AQ18" s="59"/>
      <c r="AR18" s="59"/>
      <c r="AS18" s="135"/>
      <c r="AT18" s="135"/>
      <c r="AU18" s="135"/>
      <c r="AV18" s="135"/>
      <c r="AW18" s="135"/>
      <c r="AX18" s="135"/>
      <c r="AY18" s="135"/>
      <c r="AZ18" s="135"/>
      <c r="BA18" s="135"/>
      <c r="BB18" s="135"/>
    </row>
    <row r="19" spans="1:54" ht="21" customHeight="1">
      <c r="A19" s="76">
        <v>2</v>
      </c>
      <c r="B19" s="77" t="s">
        <v>53</v>
      </c>
      <c r="C19" s="32"/>
      <c r="D19" s="32"/>
      <c r="E19" s="32"/>
      <c r="F19" s="32"/>
      <c r="G19" s="32"/>
      <c r="H19" s="32"/>
      <c r="AB19" s="219"/>
      <c r="AC19" s="220" t="s">
        <v>324</v>
      </c>
      <c r="AG19" s="216">
        <v>18</v>
      </c>
      <c r="AH19" s="191" t="s">
        <v>318</v>
      </c>
      <c r="AI19" s="217">
        <v>18</v>
      </c>
      <c r="AJ19" s="217" t="s">
        <v>285</v>
      </c>
      <c r="AK19" s="218"/>
      <c r="AL19" s="218"/>
      <c r="AM19" s="218"/>
      <c r="AN19" s="218"/>
      <c r="AS19" s="138"/>
      <c r="AT19" s="138"/>
      <c r="AU19" s="138"/>
      <c r="AV19" s="138"/>
      <c r="AW19" s="138"/>
      <c r="AX19" s="138"/>
      <c r="AY19" s="138"/>
      <c r="AZ19" s="138"/>
      <c r="BA19" s="138"/>
      <c r="BB19" s="138"/>
    </row>
    <row r="20" spans="1:54" s="24" customFormat="1" ht="30" customHeight="1">
      <c r="A20" s="29"/>
      <c r="B20" s="1190" t="s">
        <v>55</v>
      </c>
      <c r="C20" s="1190"/>
      <c r="D20" s="1190"/>
      <c r="E20" s="1190"/>
      <c r="F20" s="1190"/>
      <c r="G20" s="1433"/>
      <c r="H20" s="1433"/>
      <c r="I20" s="1433"/>
      <c r="J20" s="1433"/>
      <c r="K20" s="59"/>
      <c r="L20" s="59"/>
      <c r="M20" s="59"/>
      <c r="N20" s="59"/>
      <c r="O20" s="59"/>
      <c r="P20" s="59"/>
      <c r="Q20" s="59"/>
      <c r="R20" s="59"/>
      <c r="S20" s="59"/>
      <c r="T20" s="59"/>
      <c r="U20" s="59"/>
      <c r="V20" s="59"/>
      <c r="W20" s="59"/>
      <c r="X20" s="59"/>
      <c r="Y20" s="59"/>
      <c r="Z20" s="59"/>
      <c r="AA20" s="59"/>
      <c r="AB20" s="219"/>
      <c r="AC20" s="220" t="s">
        <v>325</v>
      </c>
      <c r="AD20" s="216"/>
      <c r="AE20" s="216"/>
      <c r="AF20" s="216"/>
      <c r="AG20" s="216">
        <v>19</v>
      </c>
      <c r="AH20" s="59" t="s">
        <v>319</v>
      </c>
      <c r="AI20" s="217">
        <v>19</v>
      </c>
      <c r="AJ20" s="217" t="s">
        <v>285</v>
      </c>
      <c r="AK20" s="224"/>
      <c r="AL20" s="224"/>
      <c r="AM20" s="224"/>
      <c r="AN20" s="224"/>
      <c r="AO20" s="59"/>
      <c r="AP20" s="59"/>
      <c r="AQ20" s="59"/>
      <c r="AR20" s="59"/>
      <c r="AS20" s="135"/>
      <c r="AT20" s="135"/>
      <c r="AU20" s="135"/>
      <c r="AV20" s="135"/>
      <c r="AW20" s="135"/>
      <c r="AX20" s="135"/>
      <c r="AY20" s="135"/>
      <c r="AZ20" s="135"/>
      <c r="BA20" s="135"/>
      <c r="BB20" s="135"/>
    </row>
    <row r="21" spans="1:54" s="24" customFormat="1" ht="24.75" customHeight="1">
      <c r="A21" s="29"/>
      <c r="B21" s="1035" t="str">
        <f>"(a) Attachment 1 :"</f>
        <v>(a) Attachment 1 :</v>
      </c>
      <c r="C21" s="1035"/>
      <c r="D21" s="1440" t="s">
        <v>329</v>
      </c>
      <c r="E21" s="1440"/>
      <c r="F21" s="1440"/>
      <c r="G21" s="809"/>
      <c r="H21" s="810"/>
      <c r="I21" s="811"/>
      <c r="J21" s="811"/>
      <c r="K21" s="216"/>
      <c r="L21" s="216"/>
      <c r="M21" s="258"/>
      <c r="N21" s="216"/>
      <c r="O21" s="216"/>
      <c r="P21" s="216"/>
      <c r="Q21" s="216"/>
      <c r="R21" s="216"/>
      <c r="S21" s="216"/>
      <c r="T21" s="216"/>
      <c r="U21" s="216"/>
      <c r="V21" s="216"/>
      <c r="W21" s="216"/>
      <c r="X21" s="216"/>
      <c r="Y21" s="216"/>
      <c r="Z21" s="59"/>
      <c r="AA21" s="59"/>
      <c r="AB21" s="219"/>
      <c r="AC21" s="220" t="s">
        <v>326</v>
      </c>
      <c r="AD21" s="216" t="str">
        <f>IF(ISERROR(LOOKUP(J21,AG1:AG21,AH1:AH21)), "Zero", LOOKUP(J21,AG1:AG21,AH1:AH21))</f>
        <v>Zero</v>
      </c>
      <c r="AE21" s="216"/>
      <c r="AF21" s="216"/>
      <c r="AG21" s="216">
        <v>20</v>
      </c>
      <c r="AH21" s="59" t="s">
        <v>320</v>
      </c>
      <c r="AI21" s="217">
        <v>20</v>
      </c>
      <c r="AJ21" s="217" t="s">
        <v>285</v>
      </c>
      <c r="AK21" s="218"/>
      <c r="AL21" s="218"/>
      <c r="AM21" s="218"/>
      <c r="AN21" s="218"/>
      <c r="AO21" s="59"/>
      <c r="AP21" s="59"/>
      <c r="AQ21" s="59"/>
      <c r="AR21" s="59"/>
      <c r="AS21" s="135"/>
      <c r="AT21" s="135"/>
      <c r="AU21" s="135"/>
      <c r="AV21" s="135"/>
      <c r="AW21" s="135"/>
      <c r="AX21" s="135"/>
      <c r="AY21" s="135"/>
      <c r="AZ21" s="135"/>
      <c r="BA21" s="135"/>
      <c r="BB21" s="135"/>
    </row>
    <row r="22" spans="1:54" s="24" customFormat="1" ht="7.5" customHeight="1">
      <c r="A22" s="29"/>
      <c r="B22" s="571"/>
      <c r="C22" s="571"/>
      <c r="D22" s="571"/>
      <c r="E22" s="571"/>
      <c r="F22" s="571"/>
      <c r="G22" s="571"/>
      <c r="H22" s="571"/>
      <c r="I22" s="571"/>
      <c r="J22" s="571"/>
      <c r="K22" s="216"/>
      <c r="L22" s="216"/>
      <c r="M22" s="258"/>
      <c r="N22" s="216"/>
      <c r="O22" s="216"/>
      <c r="P22" s="216"/>
      <c r="Q22" s="216"/>
      <c r="R22" s="216"/>
      <c r="S22" s="216"/>
      <c r="T22" s="216"/>
      <c r="U22" s="216"/>
      <c r="V22" s="216"/>
      <c r="W22" s="216"/>
      <c r="X22" s="216"/>
      <c r="Y22" s="216"/>
      <c r="Z22" s="59"/>
      <c r="AA22" s="59"/>
      <c r="AB22" s="219"/>
      <c r="AC22" s="220"/>
      <c r="AD22" s="216"/>
      <c r="AE22" s="216"/>
      <c r="AF22" s="216"/>
      <c r="AG22" s="216"/>
      <c r="AH22" s="59"/>
      <c r="AI22" s="217"/>
      <c r="AJ22" s="217"/>
      <c r="AK22" s="218"/>
      <c r="AL22" s="218"/>
      <c r="AM22" s="218"/>
      <c r="AN22" s="218"/>
      <c r="AO22" s="59"/>
      <c r="AP22" s="59"/>
      <c r="AQ22" s="59"/>
      <c r="AR22" s="59"/>
      <c r="AS22" s="135"/>
      <c r="AT22" s="135"/>
      <c r="AU22" s="135"/>
      <c r="AV22" s="135"/>
      <c r="AW22" s="135"/>
      <c r="AX22" s="135"/>
      <c r="AY22" s="135"/>
      <c r="AZ22" s="135"/>
      <c r="BA22" s="135"/>
      <c r="BB22" s="135"/>
    </row>
    <row r="23" spans="1:54" s="24" customFormat="1" ht="7.5" customHeight="1">
      <c r="A23" s="29"/>
      <c r="B23" s="571"/>
      <c r="C23" s="571"/>
      <c r="D23" s="1445"/>
      <c r="E23" s="1445"/>
      <c r="F23" s="1445"/>
      <c r="G23" s="1439"/>
      <c r="H23" s="1439"/>
      <c r="I23" s="1439"/>
      <c r="J23" s="1439"/>
      <c r="K23" s="216"/>
      <c r="L23" s="216"/>
      <c r="M23" s="258"/>
      <c r="N23" s="216"/>
      <c r="O23" s="216"/>
      <c r="P23" s="216"/>
      <c r="Q23" s="216"/>
      <c r="R23" s="216"/>
      <c r="S23" s="216"/>
      <c r="T23" s="216"/>
      <c r="U23" s="216"/>
      <c r="V23" s="216"/>
      <c r="W23" s="216"/>
      <c r="X23" s="216"/>
      <c r="Y23" s="216"/>
      <c r="Z23" s="59"/>
      <c r="AA23" s="59"/>
      <c r="AB23" s="219"/>
      <c r="AC23" s="220"/>
      <c r="AD23" s="216"/>
      <c r="AE23" s="216"/>
      <c r="AF23" s="216"/>
      <c r="AG23" s="216"/>
      <c r="AH23" s="59"/>
      <c r="AI23" s="217"/>
      <c r="AJ23" s="217"/>
      <c r="AK23" s="218"/>
      <c r="AL23" s="218"/>
      <c r="AM23" s="218"/>
      <c r="AN23" s="218"/>
      <c r="AO23" s="59"/>
      <c r="AP23" s="59"/>
      <c r="AQ23" s="59"/>
      <c r="AR23" s="59"/>
      <c r="AS23" s="135"/>
      <c r="AT23" s="135"/>
      <c r="AU23" s="135"/>
      <c r="AV23" s="135"/>
      <c r="AW23" s="135"/>
      <c r="AX23" s="135"/>
      <c r="AY23" s="135"/>
      <c r="AZ23" s="135"/>
      <c r="BA23" s="135"/>
      <c r="BB23" s="135"/>
    </row>
    <row r="24" spans="1:54" s="24" customFormat="1" ht="74.25" customHeight="1">
      <c r="A24" s="29"/>
      <c r="B24" s="1035" t="str">
        <f>"(b) Attachment 2:"</f>
        <v>(b) Attachment 2:</v>
      </c>
      <c r="C24" s="1035"/>
      <c r="D24" s="1435" t="s">
        <v>56</v>
      </c>
      <c r="E24" s="1435"/>
      <c r="F24" s="1435"/>
      <c r="K24" s="59"/>
      <c r="L24" s="59"/>
      <c r="M24" s="59"/>
      <c r="N24" s="59"/>
      <c r="O24" s="59"/>
      <c r="P24" s="59"/>
      <c r="Q24" s="59"/>
      <c r="R24" s="59"/>
      <c r="S24" s="59"/>
      <c r="T24" s="59"/>
      <c r="U24" s="59"/>
      <c r="V24" s="59"/>
      <c r="W24" s="59"/>
      <c r="X24" s="59"/>
      <c r="Y24" s="59"/>
      <c r="Z24" s="59"/>
      <c r="AA24" s="59"/>
      <c r="AB24" s="219"/>
      <c r="AC24" s="220" t="s">
        <v>327</v>
      </c>
      <c r="AD24" s="216" t="str">
        <f>IF(J21 &gt; 9, "("&amp;J21&amp;")", "(0"&amp;J21&amp;")")</f>
        <v>(0)</v>
      </c>
      <c r="AE24" s="216"/>
      <c r="AF24" s="216"/>
      <c r="AG24" s="216"/>
      <c r="AH24" s="59"/>
      <c r="AI24" s="217">
        <v>21</v>
      </c>
      <c r="AJ24" s="217" t="s">
        <v>105</v>
      </c>
      <c r="AK24" s="218"/>
      <c r="AL24" s="218"/>
      <c r="AM24" s="218"/>
      <c r="AN24" s="218"/>
      <c r="AO24" s="59"/>
      <c r="AP24" s="59"/>
      <c r="AQ24" s="59"/>
      <c r="AR24" s="59"/>
      <c r="AS24" s="135"/>
      <c r="AT24" s="135"/>
      <c r="AU24" s="135"/>
      <c r="AV24" s="135"/>
      <c r="AW24" s="135"/>
      <c r="AX24" s="135"/>
      <c r="AY24" s="135"/>
      <c r="AZ24" s="135"/>
      <c r="BA24" s="135"/>
      <c r="BB24" s="135"/>
    </row>
    <row r="25" spans="1:54" s="24" customFormat="1" ht="60" hidden="1" customHeight="1">
      <c r="A25" s="29"/>
      <c r="B25" s="571"/>
      <c r="C25" s="571"/>
      <c r="D25" s="1445" t="s">
        <v>775</v>
      </c>
      <c r="E25" s="1445"/>
      <c r="F25" s="1445"/>
      <c r="K25" s="59"/>
      <c r="L25" s="59"/>
      <c r="M25" s="59"/>
      <c r="N25" s="59"/>
      <c r="O25" s="59"/>
      <c r="P25" s="59"/>
      <c r="Q25" s="59"/>
      <c r="R25" s="59"/>
      <c r="S25" s="59"/>
      <c r="T25" s="59"/>
      <c r="U25" s="59"/>
      <c r="V25" s="59"/>
      <c r="W25" s="59"/>
      <c r="X25" s="59"/>
      <c r="Y25" s="59"/>
      <c r="Z25" s="59"/>
      <c r="AA25" s="59"/>
      <c r="AB25" s="219"/>
      <c r="AC25" s="220"/>
      <c r="AD25" s="216"/>
      <c r="AE25" s="216"/>
      <c r="AF25" s="216"/>
      <c r="AG25" s="216"/>
      <c r="AH25" s="59"/>
      <c r="AI25" s="217"/>
      <c r="AJ25" s="217"/>
      <c r="AK25" s="218"/>
      <c r="AL25" s="218"/>
      <c r="AM25" s="218"/>
      <c r="AN25" s="218"/>
      <c r="AO25" s="59"/>
      <c r="AP25" s="59"/>
      <c r="AQ25" s="59"/>
      <c r="AR25" s="59"/>
      <c r="AS25" s="135"/>
      <c r="AT25" s="135"/>
      <c r="AU25" s="135"/>
      <c r="AV25" s="135"/>
      <c r="AW25" s="135"/>
      <c r="AX25" s="135"/>
      <c r="AY25" s="135"/>
      <c r="AZ25" s="135"/>
      <c r="BA25" s="135"/>
      <c r="BB25" s="135"/>
    </row>
    <row r="26" spans="1:54" s="24" customFormat="1" ht="24" hidden="1" customHeight="1">
      <c r="A26" s="29"/>
      <c r="B26" s="571"/>
      <c r="C26" s="571"/>
      <c r="D26" s="1446" t="s">
        <v>776</v>
      </c>
      <c r="E26" s="1446"/>
      <c r="F26" s="1446"/>
      <c r="K26" s="59"/>
      <c r="L26" s="59"/>
      <c r="M26" s="59"/>
      <c r="N26" s="59"/>
      <c r="O26" s="59"/>
      <c r="P26" s="59"/>
      <c r="Q26" s="59"/>
      <c r="R26" s="59"/>
      <c r="S26" s="59"/>
      <c r="T26" s="59"/>
      <c r="U26" s="59"/>
      <c r="V26" s="59"/>
      <c r="W26" s="59"/>
      <c r="X26" s="59"/>
      <c r="Y26" s="59"/>
      <c r="Z26" s="59"/>
      <c r="AA26" s="59"/>
      <c r="AB26" s="219"/>
      <c r="AC26" s="220"/>
      <c r="AD26" s="216"/>
      <c r="AE26" s="216"/>
      <c r="AF26" s="216"/>
      <c r="AG26" s="216"/>
      <c r="AH26" s="59"/>
      <c r="AI26" s="217"/>
      <c r="AJ26" s="217"/>
      <c r="AK26" s="218"/>
      <c r="AL26" s="218"/>
      <c r="AM26" s="218"/>
      <c r="AN26" s="218"/>
      <c r="AO26" s="59"/>
      <c r="AP26" s="59"/>
      <c r="AQ26" s="59"/>
      <c r="AR26" s="59"/>
      <c r="AS26" s="135"/>
      <c r="AT26" s="135"/>
      <c r="AU26" s="135"/>
      <c r="AV26" s="135"/>
      <c r="AW26" s="135"/>
      <c r="AX26" s="135"/>
      <c r="AY26" s="135"/>
      <c r="AZ26" s="135"/>
      <c r="BA26" s="135"/>
      <c r="BB26" s="135"/>
    </row>
    <row r="27" spans="1:54" s="24" customFormat="1" ht="30" customHeight="1">
      <c r="A27" s="29"/>
      <c r="B27" s="1035" t="str">
        <f>"(c) Attachment 3 :"</f>
        <v>(c) Attachment 3 :</v>
      </c>
      <c r="C27" s="1035"/>
      <c r="D27" s="1440" t="s">
        <v>329</v>
      </c>
      <c r="E27" s="1440"/>
      <c r="F27" s="1440"/>
      <c r="G27" s="78"/>
      <c r="H27" s="78"/>
      <c r="I27" s="59"/>
      <c r="J27" s="59"/>
      <c r="K27" s="59"/>
      <c r="L27" s="59"/>
      <c r="M27" s="59"/>
      <c r="N27" s="59"/>
      <c r="O27" s="59"/>
      <c r="P27" s="59"/>
      <c r="Q27" s="59"/>
      <c r="R27" s="59"/>
      <c r="S27" s="59"/>
      <c r="T27" s="59"/>
      <c r="U27" s="59"/>
      <c r="V27" s="59"/>
      <c r="W27" s="59"/>
      <c r="X27" s="59"/>
      <c r="Y27" s="59"/>
      <c r="Z27" s="59"/>
      <c r="AA27" s="34"/>
      <c r="AB27" s="219"/>
      <c r="AC27" s="220"/>
      <c r="AD27" s="216"/>
      <c r="AE27" s="216"/>
      <c r="AF27" s="216"/>
      <c r="AG27" s="216"/>
      <c r="AH27" s="59"/>
      <c r="AI27" s="217">
        <v>22</v>
      </c>
      <c r="AJ27" s="217" t="s">
        <v>285</v>
      </c>
      <c r="AK27" s="218"/>
      <c r="AL27" s="218"/>
      <c r="AM27" s="218"/>
      <c r="AN27" s="218"/>
      <c r="AO27" s="59"/>
      <c r="AP27" s="59"/>
      <c r="AQ27" s="59"/>
      <c r="AR27" s="59"/>
      <c r="AS27" s="135"/>
      <c r="AT27" s="135"/>
      <c r="AU27" s="135"/>
      <c r="AV27" s="135"/>
      <c r="AW27" s="135"/>
      <c r="AX27" s="135"/>
      <c r="AY27" s="135"/>
      <c r="AZ27" s="135"/>
      <c r="BA27" s="135"/>
      <c r="BB27" s="135"/>
    </row>
    <row r="28" spans="1:54" s="24" customFormat="1" ht="49.5" hidden="1" customHeight="1">
      <c r="A28" s="29"/>
      <c r="B28" s="314"/>
      <c r="C28" s="314"/>
      <c r="D28" s="1441" t="s">
        <v>158</v>
      </c>
      <c r="E28" s="1441"/>
      <c r="F28" s="1441"/>
      <c r="G28" s="180"/>
      <c r="H28" s="259" t="e">
        <f>#REF!</f>
        <v>#REF!</v>
      </c>
      <c r="I28" s="59"/>
      <c r="J28" s="67"/>
      <c r="K28" s="67"/>
      <c r="L28" s="67"/>
      <c r="M28" s="67"/>
      <c r="N28" s="67"/>
      <c r="O28" s="67"/>
      <c r="P28" s="67"/>
      <c r="Q28" s="67"/>
      <c r="R28" s="67"/>
      <c r="S28" s="67"/>
      <c r="T28" s="67"/>
      <c r="U28" s="67"/>
      <c r="V28" s="67"/>
      <c r="W28" s="67"/>
      <c r="X28" s="67"/>
      <c r="Y28" s="67"/>
      <c r="Z28" s="59"/>
      <c r="AA28" s="59"/>
      <c r="AB28" s="219"/>
      <c r="AC28" s="220" t="s">
        <v>328</v>
      </c>
      <c r="AD28" s="216"/>
      <c r="AE28" s="216"/>
      <c r="AF28" s="216"/>
      <c r="AG28" s="216"/>
      <c r="AH28" s="59"/>
      <c r="AI28" s="217">
        <v>23</v>
      </c>
      <c r="AJ28" s="217" t="s">
        <v>285</v>
      </c>
      <c r="AK28" s="218"/>
      <c r="AL28" s="218"/>
      <c r="AM28" s="218"/>
      <c r="AN28" s="218"/>
      <c r="AO28" s="59"/>
      <c r="AP28" s="59"/>
      <c r="AQ28" s="59"/>
      <c r="AR28" s="59"/>
      <c r="AS28" s="135"/>
      <c r="AT28" s="135"/>
      <c r="AU28" s="135"/>
      <c r="AV28" s="135"/>
      <c r="AW28" s="135"/>
      <c r="AX28" s="135"/>
      <c r="AY28" s="135"/>
      <c r="AZ28" s="135"/>
      <c r="BA28" s="135"/>
      <c r="BB28" s="135"/>
    </row>
    <row r="29" spans="1:54" s="24" customFormat="1" ht="48" hidden="1" customHeight="1">
      <c r="A29" s="29"/>
      <c r="B29" s="314"/>
      <c r="C29" s="314"/>
      <c r="D29" s="1441" t="s">
        <v>159</v>
      </c>
      <c r="E29" s="1441"/>
      <c r="F29" s="1441"/>
      <c r="G29" s="180">
        <v>0</v>
      </c>
      <c r="H29" s="259" t="e">
        <f>#REF!</f>
        <v>#REF!</v>
      </c>
      <c r="I29" s="59"/>
      <c r="J29" s="189"/>
      <c r="K29" s="189"/>
      <c r="L29" s="189"/>
      <c r="M29" s="189"/>
      <c r="N29" s="189"/>
      <c r="O29" s="189"/>
      <c r="P29" s="189"/>
      <c r="Q29" s="189"/>
      <c r="R29" s="189"/>
      <c r="S29" s="189"/>
      <c r="T29" s="189"/>
      <c r="U29" s="189"/>
      <c r="V29" s="189"/>
      <c r="W29" s="189"/>
      <c r="X29" s="189"/>
      <c r="Y29" s="189"/>
      <c r="Z29" s="189"/>
      <c r="AA29" s="189"/>
      <c r="AB29" s="219"/>
      <c r="AC29" s="220" t="s">
        <v>329</v>
      </c>
      <c r="AD29" s="216"/>
      <c r="AE29" s="216"/>
      <c r="AF29" s="216"/>
      <c r="AG29" s="216"/>
      <c r="AH29" s="59"/>
      <c r="AI29" s="217">
        <v>24</v>
      </c>
      <c r="AJ29" s="217" t="s">
        <v>285</v>
      </c>
      <c r="AK29" s="218"/>
      <c r="AL29" s="218"/>
      <c r="AM29" s="218"/>
      <c r="AN29" s="218"/>
      <c r="AO29" s="59"/>
      <c r="AP29" s="59"/>
      <c r="AQ29" s="59"/>
      <c r="AR29" s="59"/>
      <c r="AS29" s="135"/>
      <c r="AT29" s="135"/>
      <c r="AU29" s="135"/>
      <c r="AV29" s="135"/>
      <c r="AW29" s="135"/>
      <c r="AX29" s="135"/>
      <c r="AY29" s="135"/>
      <c r="AZ29" s="135"/>
      <c r="BA29" s="135"/>
      <c r="BB29" s="135"/>
    </row>
    <row r="30" spans="1:54" ht="76.5" customHeight="1">
      <c r="B30" s="1035" t="str">
        <f>"(d) Attachment 4 :"</f>
        <v>(d) Attachment 4 :</v>
      </c>
      <c r="C30" s="1035"/>
      <c r="D30" s="1435" t="s">
        <v>982</v>
      </c>
      <c r="E30" s="1435"/>
      <c r="F30" s="1435"/>
      <c r="G30" s="160"/>
      <c r="H30" s="78"/>
      <c r="AB30" s="219"/>
      <c r="AC30" s="220"/>
      <c r="AI30" s="217">
        <v>25</v>
      </c>
      <c r="AJ30" s="217" t="s">
        <v>285</v>
      </c>
      <c r="AK30" s="218"/>
      <c r="AL30" s="218"/>
      <c r="AM30" s="218"/>
      <c r="AN30" s="218"/>
      <c r="AS30" s="138"/>
      <c r="AT30" s="138"/>
      <c r="AU30" s="138"/>
      <c r="AV30" s="138"/>
      <c r="AW30" s="138"/>
      <c r="AX30" s="138"/>
      <c r="AY30" s="138"/>
      <c r="AZ30" s="138"/>
      <c r="BA30" s="138"/>
      <c r="BB30" s="138"/>
    </row>
    <row r="31" spans="1:54" ht="69" customHeight="1">
      <c r="B31" s="1035" t="str">
        <f>"(e) Attachment 5 :"</f>
        <v>(e) Attachment 5 :</v>
      </c>
      <c r="C31" s="1035"/>
      <c r="D31" s="1435" t="s">
        <v>57</v>
      </c>
      <c r="E31" s="1435"/>
      <c r="F31" s="1435"/>
      <c r="G31" s="78"/>
      <c r="H31" s="78"/>
      <c r="AB31" s="219"/>
      <c r="AC31" s="220"/>
      <c r="AI31" s="217">
        <v>26</v>
      </c>
      <c r="AJ31" s="217" t="s">
        <v>285</v>
      </c>
      <c r="AK31" s="218"/>
      <c r="AL31" s="218"/>
      <c r="AM31" s="218"/>
      <c r="AN31" s="218"/>
      <c r="AS31" s="138"/>
      <c r="AT31" s="138"/>
      <c r="AU31" s="138"/>
      <c r="AV31" s="138"/>
      <c r="AW31" s="138"/>
      <c r="AX31" s="138"/>
      <c r="AY31" s="138"/>
      <c r="AZ31" s="138"/>
      <c r="BA31" s="138"/>
      <c r="BB31" s="138"/>
    </row>
    <row r="32" spans="1:54" ht="45" customHeight="1">
      <c r="B32" s="1035" t="str">
        <f>"(f) Attachment 5A :"</f>
        <v>(f) Attachment 5A :</v>
      </c>
      <c r="C32" s="1035"/>
      <c r="D32" s="1435" t="s">
        <v>763</v>
      </c>
      <c r="E32" s="1435"/>
      <c r="F32" s="1435"/>
      <c r="G32" s="78"/>
      <c r="H32" s="78"/>
      <c r="AB32" s="219"/>
      <c r="AC32" s="220"/>
      <c r="AI32" s="217">
        <v>26</v>
      </c>
      <c r="AJ32" s="217" t="s">
        <v>285</v>
      </c>
      <c r="AK32" s="218"/>
      <c r="AL32" s="218"/>
      <c r="AM32" s="218"/>
      <c r="AN32" s="218"/>
      <c r="AS32" s="138"/>
      <c r="AT32" s="138"/>
      <c r="AU32" s="138"/>
      <c r="AV32" s="138"/>
      <c r="AW32" s="138"/>
      <c r="AX32" s="138"/>
      <c r="AY32" s="138"/>
      <c r="AZ32" s="138"/>
      <c r="BA32" s="138"/>
      <c r="BB32" s="138"/>
    </row>
    <row r="33" spans="1:54" s="24" customFormat="1" ht="97.5" customHeight="1">
      <c r="A33" s="29"/>
      <c r="B33" s="1035" t="str">
        <f>"(g) Attachment 6 :"</f>
        <v>(g) Attachment 6 :</v>
      </c>
      <c r="C33" s="1035"/>
      <c r="D33" s="1435" t="s">
        <v>58</v>
      </c>
      <c r="E33" s="1435"/>
      <c r="F33" s="1435"/>
      <c r="G33" s="78"/>
      <c r="H33" s="78"/>
      <c r="I33" s="59"/>
      <c r="J33" s="59"/>
      <c r="K33" s="59"/>
      <c r="L33" s="59"/>
      <c r="M33" s="59"/>
      <c r="N33" s="59"/>
      <c r="O33" s="59"/>
      <c r="P33" s="59"/>
      <c r="Q33" s="59"/>
      <c r="R33" s="59"/>
      <c r="S33" s="59"/>
      <c r="T33" s="59"/>
      <c r="U33" s="59"/>
      <c r="V33" s="59"/>
      <c r="W33" s="59"/>
      <c r="X33" s="59"/>
      <c r="Y33" s="59"/>
      <c r="Z33" s="59"/>
      <c r="AA33" s="59"/>
      <c r="AB33" s="219"/>
      <c r="AC33" s="220"/>
      <c r="AD33" s="216"/>
      <c r="AE33" s="216"/>
      <c r="AF33" s="216"/>
      <c r="AG33" s="216"/>
      <c r="AH33" s="59"/>
      <c r="AI33" s="217">
        <v>27</v>
      </c>
      <c r="AJ33" s="217" t="s">
        <v>285</v>
      </c>
      <c r="AK33" s="218"/>
      <c r="AL33" s="218"/>
      <c r="AM33" s="218"/>
      <c r="AN33" s="218"/>
      <c r="AO33" s="59"/>
      <c r="AP33" s="59"/>
      <c r="AQ33" s="59"/>
      <c r="AR33" s="59"/>
      <c r="AS33" s="135"/>
      <c r="AT33" s="135"/>
      <c r="AU33" s="135"/>
      <c r="AV33" s="135"/>
      <c r="AW33" s="135"/>
      <c r="AX33" s="135"/>
      <c r="AY33" s="135"/>
      <c r="AZ33" s="135"/>
      <c r="BA33" s="135"/>
      <c r="BB33" s="135"/>
    </row>
    <row r="34" spans="1:54" s="24" customFormat="1" ht="57" customHeight="1">
      <c r="A34" s="29"/>
      <c r="B34" s="1035" t="str">
        <f>"(h) Attachment 7 :"</f>
        <v>(h) Attachment 7 :</v>
      </c>
      <c r="C34" s="1035"/>
      <c r="D34" s="1435" t="s">
        <v>1006</v>
      </c>
      <c r="E34" s="1435"/>
      <c r="F34" s="1435"/>
      <c r="G34" s="79"/>
      <c r="H34" s="79"/>
      <c r="I34" s="59"/>
      <c r="J34" s="59"/>
      <c r="K34" s="59"/>
      <c r="L34" s="59"/>
      <c r="M34" s="59"/>
      <c r="N34" s="59"/>
      <c r="O34" s="59"/>
      <c r="P34" s="59"/>
      <c r="Q34" s="59"/>
      <c r="R34" s="59"/>
      <c r="S34" s="59"/>
      <c r="T34" s="59"/>
      <c r="U34" s="59"/>
      <c r="V34" s="59"/>
      <c r="W34" s="59"/>
      <c r="X34" s="59"/>
      <c r="Y34" s="59"/>
      <c r="Z34" s="59"/>
      <c r="AA34" s="59"/>
      <c r="AB34" s="219"/>
      <c r="AC34" s="220"/>
      <c r="AD34" s="216"/>
      <c r="AE34" s="216"/>
      <c r="AF34" s="216"/>
      <c r="AG34" s="216"/>
      <c r="AH34" s="59"/>
      <c r="AI34" s="217">
        <v>28</v>
      </c>
      <c r="AJ34" s="217" t="s">
        <v>285</v>
      </c>
      <c r="AK34" s="218"/>
      <c r="AL34" s="218"/>
      <c r="AM34" s="218"/>
      <c r="AN34" s="218"/>
      <c r="AO34" s="59"/>
      <c r="AP34" s="59"/>
      <c r="AQ34" s="59"/>
      <c r="AR34" s="59"/>
      <c r="AS34" s="135"/>
      <c r="AT34" s="135"/>
      <c r="AU34" s="135"/>
      <c r="AV34" s="135"/>
      <c r="AW34" s="135"/>
      <c r="AX34" s="135"/>
      <c r="AY34" s="135"/>
      <c r="AZ34" s="135"/>
      <c r="BA34" s="135"/>
      <c r="BB34" s="135"/>
    </row>
    <row r="35" spans="1:54" s="24" customFormat="1" ht="29.25" customHeight="1">
      <c r="A35" s="29"/>
      <c r="B35" s="1035" t="str">
        <f>"(i) Attachment 8 :"</f>
        <v>(i) Attachment 8 :</v>
      </c>
      <c r="C35" s="1035"/>
      <c r="D35" s="1435" t="s">
        <v>298</v>
      </c>
      <c r="E35" s="1435"/>
      <c r="F35" s="1435"/>
      <c r="G35" s="78"/>
      <c r="H35" s="78"/>
      <c r="I35" s="59"/>
      <c r="J35" s="59"/>
      <c r="K35" s="59"/>
      <c r="L35" s="59"/>
      <c r="M35" s="59"/>
      <c r="N35" s="59"/>
      <c r="O35" s="59"/>
      <c r="P35" s="59"/>
      <c r="Q35" s="59"/>
      <c r="R35" s="59"/>
      <c r="S35" s="59"/>
      <c r="T35" s="59"/>
      <c r="U35" s="59"/>
      <c r="V35" s="59"/>
      <c r="W35" s="59"/>
      <c r="X35" s="59"/>
      <c r="Y35" s="59"/>
      <c r="Z35" s="59"/>
      <c r="AA35" s="59"/>
      <c r="AB35" s="219"/>
      <c r="AC35" s="220"/>
      <c r="AD35" s="216"/>
      <c r="AE35" s="216"/>
      <c r="AF35" s="216"/>
      <c r="AG35" s="216"/>
      <c r="AH35" s="59"/>
      <c r="AI35" s="217">
        <v>29</v>
      </c>
      <c r="AJ35" s="217" t="s">
        <v>285</v>
      </c>
      <c r="AK35" s="218"/>
      <c r="AL35" s="218"/>
      <c r="AM35" s="218"/>
      <c r="AN35" s="218"/>
      <c r="AO35" s="59"/>
      <c r="AP35" s="59"/>
      <c r="AQ35" s="59"/>
      <c r="AR35" s="59"/>
      <c r="AS35" s="135"/>
      <c r="AT35" s="135"/>
      <c r="AU35" s="135"/>
      <c r="AV35" s="135"/>
      <c r="AW35" s="135"/>
      <c r="AX35" s="135"/>
      <c r="AY35" s="135"/>
      <c r="AZ35" s="135"/>
      <c r="BA35" s="135"/>
      <c r="BB35" s="135"/>
    </row>
    <row r="36" spans="1:54" s="24" customFormat="1" ht="24.75" customHeight="1">
      <c r="A36" s="29"/>
      <c r="B36" s="1035" t="str">
        <f>"(j) Attachment 9 :"</f>
        <v>(j) Attachment 9 :</v>
      </c>
      <c r="C36" s="1035"/>
      <c r="D36" s="1435" t="s">
        <v>59</v>
      </c>
      <c r="E36" s="1435"/>
      <c r="F36" s="1435"/>
      <c r="G36" s="78"/>
      <c r="H36" s="78"/>
      <c r="I36" s="59"/>
      <c r="J36" s="59"/>
      <c r="K36" s="59"/>
      <c r="L36" s="59"/>
      <c r="M36" s="59"/>
      <c r="N36" s="59"/>
      <c r="O36" s="59"/>
      <c r="P36" s="59"/>
      <c r="Q36" s="59"/>
      <c r="R36" s="59"/>
      <c r="S36" s="59"/>
      <c r="T36" s="59"/>
      <c r="U36" s="59"/>
      <c r="V36" s="59"/>
      <c r="W36" s="59"/>
      <c r="X36" s="59"/>
      <c r="Y36" s="59"/>
      <c r="Z36" s="59"/>
      <c r="AA36" s="59"/>
      <c r="AB36" s="219"/>
      <c r="AC36" s="220"/>
      <c r="AD36" s="216"/>
      <c r="AE36" s="216"/>
      <c r="AF36" s="216"/>
      <c r="AG36" s="216"/>
      <c r="AH36" s="59"/>
      <c r="AI36" s="217">
        <v>30</v>
      </c>
      <c r="AJ36" s="217" t="s">
        <v>285</v>
      </c>
      <c r="AK36" s="218"/>
      <c r="AL36" s="218"/>
      <c r="AM36" s="218"/>
      <c r="AN36" s="218"/>
      <c r="AO36" s="59"/>
      <c r="AP36" s="59"/>
      <c r="AQ36" s="59"/>
      <c r="AR36" s="59"/>
      <c r="AS36" s="135"/>
      <c r="AT36" s="135"/>
      <c r="AU36" s="135"/>
      <c r="AV36" s="135"/>
      <c r="AW36" s="135"/>
      <c r="AX36" s="135"/>
      <c r="AY36" s="135"/>
      <c r="AZ36" s="135"/>
      <c r="BA36" s="135"/>
      <c r="BB36" s="135"/>
    </row>
    <row r="37" spans="1:54" s="24" customFormat="1" ht="27.75" customHeight="1">
      <c r="A37" s="29"/>
      <c r="B37" s="1035" t="str">
        <f>"(k) Attachment 10 :"</f>
        <v>(k) Attachment 10 :</v>
      </c>
      <c r="C37" s="1035"/>
      <c r="D37" s="1435" t="s">
        <v>60</v>
      </c>
      <c r="E37" s="1435"/>
      <c r="F37" s="1435"/>
      <c r="G37" s="78"/>
      <c r="H37" s="78"/>
      <c r="I37" s="59"/>
      <c r="J37" s="59"/>
      <c r="K37" s="59"/>
      <c r="L37" s="59"/>
      <c r="M37" s="59"/>
      <c r="N37" s="59"/>
      <c r="O37" s="59"/>
      <c r="P37" s="59"/>
      <c r="Q37" s="59"/>
      <c r="R37" s="59"/>
      <c r="S37" s="59"/>
      <c r="T37" s="59"/>
      <c r="U37" s="59"/>
      <c r="V37" s="59"/>
      <c r="W37" s="59"/>
      <c r="X37" s="59"/>
      <c r="Y37" s="59"/>
      <c r="Z37" s="59"/>
      <c r="AA37" s="59"/>
      <c r="AB37" s="219"/>
      <c r="AC37" s="220"/>
      <c r="AD37" s="216"/>
      <c r="AE37" s="216"/>
      <c r="AF37" s="216"/>
      <c r="AG37" s="216"/>
      <c r="AH37" s="59"/>
      <c r="AI37" s="217">
        <v>31</v>
      </c>
      <c r="AJ37" s="217" t="s">
        <v>105</v>
      </c>
      <c r="AK37" s="218"/>
      <c r="AL37" s="218"/>
      <c r="AM37" s="218"/>
      <c r="AN37" s="218"/>
      <c r="AO37" s="59"/>
      <c r="AP37" s="59"/>
      <c r="AQ37" s="59"/>
      <c r="AR37" s="59"/>
      <c r="AS37" s="135"/>
      <c r="AT37" s="135"/>
      <c r="AU37" s="135"/>
      <c r="AV37" s="135"/>
      <c r="AW37" s="135"/>
      <c r="AX37" s="135"/>
      <c r="AY37" s="135"/>
      <c r="AZ37" s="135"/>
      <c r="BA37" s="135"/>
      <c r="BB37" s="135"/>
    </row>
    <row r="38" spans="1:54" s="24" customFormat="1" ht="29.25" customHeight="1">
      <c r="A38" s="29"/>
      <c r="B38" s="1035" t="str">
        <f>"(l) Attachment 11 :"</f>
        <v>(l) Attachment 11 :</v>
      </c>
      <c r="C38" s="1035"/>
      <c r="D38" s="1435" t="s">
        <v>983</v>
      </c>
      <c r="E38" s="1435"/>
      <c r="F38" s="1435"/>
      <c r="G38" s="78"/>
      <c r="H38" s="78"/>
      <c r="I38" s="59"/>
      <c r="J38" s="59"/>
      <c r="K38" s="59"/>
      <c r="L38" s="59"/>
      <c r="M38" s="59"/>
      <c r="N38" s="59"/>
      <c r="O38" s="59"/>
      <c r="P38" s="59"/>
      <c r="Q38" s="59"/>
      <c r="R38" s="59"/>
      <c r="S38" s="59"/>
      <c r="T38" s="59"/>
      <c r="U38" s="59"/>
      <c r="V38" s="59"/>
      <c r="W38" s="59"/>
      <c r="X38" s="59"/>
      <c r="Y38" s="59"/>
      <c r="Z38" s="59"/>
      <c r="AA38" s="59"/>
      <c r="AB38" s="219"/>
      <c r="AC38" s="220"/>
      <c r="AD38" s="216"/>
      <c r="AE38" s="216"/>
      <c r="AF38" s="216"/>
      <c r="AG38" s="216"/>
      <c r="AH38" s="59"/>
      <c r="AI38" s="59"/>
      <c r="AJ38" s="59"/>
      <c r="AK38" s="59"/>
      <c r="AL38" s="59"/>
      <c r="AM38" s="59"/>
      <c r="AN38" s="59"/>
      <c r="AO38" s="59"/>
      <c r="AP38" s="59"/>
      <c r="AQ38" s="59"/>
      <c r="AR38" s="59"/>
      <c r="AS38" s="135"/>
      <c r="AT38" s="135"/>
      <c r="AU38" s="135"/>
      <c r="AV38" s="135"/>
      <c r="AW38" s="135"/>
      <c r="AX38" s="135"/>
      <c r="AY38" s="135"/>
      <c r="AZ38" s="135"/>
      <c r="BA38" s="135"/>
      <c r="BB38" s="135"/>
    </row>
    <row r="39" spans="1:54" s="24" customFormat="1" ht="40.5" customHeight="1">
      <c r="A39" s="29"/>
      <c r="B39" s="1035" t="str">
        <f>"(m) Attachment 12 :"</f>
        <v>(m) Attachment 12 :</v>
      </c>
      <c r="C39" s="1035"/>
      <c r="D39" s="1435" t="s">
        <v>277</v>
      </c>
      <c r="E39" s="1435"/>
      <c r="F39" s="1435"/>
      <c r="G39" s="78"/>
      <c r="H39" s="78"/>
      <c r="I39" s="59"/>
      <c r="J39" s="59"/>
      <c r="K39" s="59"/>
      <c r="L39" s="59"/>
      <c r="M39" s="59"/>
      <c r="N39" s="59"/>
      <c r="O39" s="59"/>
      <c r="P39" s="59"/>
      <c r="Q39" s="59"/>
      <c r="R39" s="59"/>
      <c r="S39" s="59"/>
      <c r="T39" s="59"/>
      <c r="U39" s="59"/>
      <c r="V39" s="59"/>
      <c r="W39" s="59"/>
      <c r="X39" s="59"/>
      <c r="Y39" s="59"/>
      <c r="Z39" s="59"/>
      <c r="AA39" s="59"/>
      <c r="AB39" s="219"/>
      <c r="AC39" s="220"/>
      <c r="AD39" s="216"/>
      <c r="AE39" s="216"/>
      <c r="AF39" s="216"/>
      <c r="AG39" s="216"/>
      <c r="AH39" s="59"/>
      <c r="AI39" s="59"/>
      <c r="AJ39" s="59"/>
      <c r="AK39" s="59"/>
      <c r="AL39" s="59"/>
      <c r="AM39" s="59"/>
      <c r="AN39" s="59"/>
      <c r="AO39" s="59"/>
      <c r="AP39" s="59"/>
      <c r="AQ39" s="59"/>
      <c r="AR39" s="59"/>
      <c r="AS39" s="135"/>
      <c r="AT39" s="135"/>
      <c r="AU39" s="135"/>
      <c r="AV39" s="135"/>
      <c r="AW39" s="135"/>
      <c r="AX39" s="135"/>
      <c r="AY39" s="135"/>
      <c r="AZ39" s="135"/>
      <c r="BA39" s="135"/>
      <c r="BB39" s="135"/>
    </row>
    <row r="40" spans="1:54" s="24" customFormat="1" ht="29.25" customHeight="1">
      <c r="A40" s="29"/>
      <c r="B40" s="1035" t="str">
        <f>"(n) Attachment 13 :"</f>
        <v>(n) Attachment 13 :</v>
      </c>
      <c r="C40" s="1035"/>
      <c r="D40" s="1435" t="s">
        <v>278</v>
      </c>
      <c r="E40" s="1435"/>
      <c r="F40" s="1435"/>
      <c r="G40" s="78"/>
      <c r="H40" s="78"/>
      <c r="I40" s="59"/>
      <c r="J40" s="59"/>
      <c r="K40" s="59"/>
      <c r="L40" s="59"/>
      <c r="M40" s="59"/>
      <c r="N40" s="59"/>
      <c r="O40" s="59"/>
      <c r="P40" s="59"/>
      <c r="Q40" s="59"/>
      <c r="R40" s="59"/>
      <c r="S40" s="59"/>
      <c r="T40" s="59"/>
      <c r="U40" s="59"/>
      <c r="V40" s="59"/>
      <c r="W40" s="59"/>
      <c r="X40" s="59"/>
      <c r="Y40" s="59"/>
      <c r="Z40" s="59"/>
      <c r="AA40" s="59"/>
      <c r="AB40" s="219"/>
      <c r="AC40" s="220"/>
      <c r="AD40" s="216"/>
      <c r="AE40" s="216"/>
      <c r="AF40" s="216"/>
      <c r="AG40" s="216"/>
      <c r="AH40" s="59"/>
      <c r="AI40" s="59"/>
      <c r="AJ40" s="59"/>
      <c r="AK40" s="59"/>
      <c r="AL40" s="59"/>
      <c r="AM40" s="59"/>
      <c r="AN40" s="59"/>
      <c r="AO40" s="59"/>
      <c r="AP40" s="59"/>
      <c r="AQ40" s="59"/>
      <c r="AR40" s="59"/>
      <c r="AS40" s="135"/>
      <c r="AT40" s="135"/>
      <c r="AU40" s="135"/>
      <c r="AV40" s="135"/>
      <c r="AW40" s="135"/>
      <c r="AX40" s="135"/>
      <c r="AY40" s="135"/>
      <c r="AZ40" s="135"/>
      <c r="BA40" s="135"/>
      <c r="BB40" s="135"/>
    </row>
    <row r="41" spans="1:54" s="24" customFormat="1" ht="39.75" customHeight="1">
      <c r="A41" s="29"/>
      <c r="B41" s="1035" t="str">
        <f>"(o) Attachment 14 :"</f>
        <v>(o) Attachment 14 :</v>
      </c>
      <c r="C41" s="1035"/>
      <c r="D41" s="1435" t="s">
        <v>61</v>
      </c>
      <c r="E41" s="1435"/>
      <c r="F41" s="1435"/>
      <c r="G41" s="78"/>
      <c r="H41" s="78"/>
      <c r="I41" s="59"/>
      <c r="J41" s="59"/>
      <c r="K41" s="59"/>
      <c r="L41" s="59"/>
      <c r="M41" s="59"/>
      <c r="N41" s="59"/>
      <c r="O41" s="59"/>
      <c r="P41" s="59"/>
      <c r="Q41" s="59"/>
      <c r="R41" s="59"/>
      <c r="S41" s="59"/>
      <c r="T41" s="59"/>
      <c r="U41" s="59"/>
      <c r="V41" s="59"/>
      <c r="W41" s="59"/>
      <c r="X41" s="59"/>
      <c r="Y41" s="59"/>
      <c r="Z41" s="59"/>
      <c r="AA41" s="59"/>
      <c r="AB41" s="219"/>
      <c r="AC41" s="220"/>
      <c r="AD41" s="216"/>
      <c r="AE41" s="216"/>
      <c r="AF41" s="216"/>
      <c r="AG41" s="216"/>
      <c r="AH41" s="59"/>
      <c r="AI41" s="59"/>
      <c r="AJ41" s="59"/>
      <c r="AK41" s="59"/>
      <c r="AL41" s="59"/>
      <c r="AM41" s="59"/>
      <c r="AN41" s="59"/>
      <c r="AO41" s="59"/>
      <c r="AP41" s="59"/>
      <c r="AQ41" s="59"/>
      <c r="AR41" s="59"/>
      <c r="AS41" s="135"/>
      <c r="AT41" s="135"/>
      <c r="AU41" s="135"/>
      <c r="AV41" s="135"/>
      <c r="AW41" s="135"/>
      <c r="AX41" s="135"/>
      <c r="AY41" s="135"/>
      <c r="AZ41" s="135"/>
      <c r="BA41" s="135"/>
      <c r="BB41" s="135"/>
    </row>
    <row r="42" spans="1:54" s="24" customFormat="1" ht="57.75" customHeight="1">
      <c r="A42" s="29"/>
      <c r="B42" s="1035" t="str">
        <f>"(p) Attachment 15 :"</f>
        <v>(p) Attachment 15 :</v>
      </c>
      <c r="C42" s="1035"/>
      <c r="D42" s="1435" t="s">
        <v>489</v>
      </c>
      <c r="E42" s="1435"/>
      <c r="F42" s="1435"/>
      <c r="G42" s="78"/>
      <c r="H42" s="78"/>
      <c r="I42" s="59"/>
      <c r="J42" s="59"/>
      <c r="K42" s="59"/>
      <c r="L42" s="59"/>
      <c r="M42" s="59"/>
      <c r="N42" s="59"/>
      <c r="O42" s="59"/>
      <c r="P42" s="59"/>
      <c r="Q42" s="59"/>
      <c r="R42" s="59"/>
      <c r="S42" s="59"/>
      <c r="T42" s="59"/>
      <c r="U42" s="59"/>
      <c r="V42" s="59"/>
      <c r="W42" s="59"/>
      <c r="X42" s="59"/>
      <c r="Y42" s="59"/>
      <c r="Z42" s="59"/>
      <c r="AA42" s="59"/>
      <c r="AB42" s="219"/>
      <c r="AC42" s="220"/>
      <c r="AD42" s="216"/>
      <c r="AE42" s="216"/>
      <c r="AF42" s="216"/>
      <c r="AG42" s="216"/>
      <c r="AH42" s="59"/>
      <c r="AI42" s="59"/>
      <c r="AJ42" s="59"/>
      <c r="AK42" s="59"/>
      <c r="AL42" s="59"/>
      <c r="AM42" s="59"/>
      <c r="AN42" s="59"/>
      <c r="AO42" s="59"/>
      <c r="AP42" s="59"/>
      <c r="AQ42" s="59"/>
      <c r="AR42" s="59"/>
      <c r="AS42" s="135"/>
      <c r="AT42" s="135"/>
      <c r="AU42" s="135"/>
      <c r="AV42" s="135"/>
      <c r="AW42" s="135"/>
      <c r="AX42" s="135"/>
      <c r="AY42" s="135"/>
      <c r="AZ42" s="135"/>
      <c r="BA42" s="135"/>
      <c r="BB42" s="135"/>
    </row>
    <row r="43" spans="1:54" s="24" customFormat="1" ht="24.75" customHeight="1">
      <c r="A43" s="29"/>
      <c r="B43" s="1035" t="str">
        <f>"(q) Attachment 16 :"</f>
        <v>(q) Attachment 16 :</v>
      </c>
      <c r="C43" s="1035"/>
      <c r="D43" s="1435" t="s">
        <v>279</v>
      </c>
      <c r="E43" s="1435"/>
      <c r="F43" s="1435"/>
      <c r="G43" s="78"/>
      <c r="H43" s="78"/>
      <c r="I43" s="59"/>
      <c r="J43" s="59"/>
      <c r="K43" s="59"/>
      <c r="L43" s="59"/>
      <c r="M43" s="59"/>
      <c r="N43" s="59"/>
      <c r="O43" s="59"/>
      <c r="P43" s="59"/>
      <c r="Q43" s="59"/>
      <c r="R43" s="59"/>
      <c r="S43" s="59"/>
      <c r="T43" s="59"/>
      <c r="U43" s="59"/>
      <c r="V43" s="59"/>
      <c r="W43" s="59"/>
      <c r="X43" s="59"/>
      <c r="Y43" s="59"/>
      <c r="Z43" s="59"/>
      <c r="AA43" s="59"/>
      <c r="AB43" s="219"/>
      <c r="AC43" s="220"/>
      <c r="AD43" s="216"/>
      <c r="AE43" s="216"/>
      <c r="AF43" s="216"/>
      <c r="AG43" s="216"/>
      <c r="AH43" s="59"/>
      <c r="AI43" s="59"/>
      <c r="AJ43" s="59"/>
      <c r="AK43" s="59"/>
      <c r="AL43" s="59"/>
      <c r="AM43" s="59"/>
      <c r="AN43" s="59"/>
      <c r="AO43" s="59"/>
      <c r="AP43" s="59"/>
      <c r="AQ43" s="59"/>
      <c r="AR43" s="59"/>
      <c r="AS43" s="135"/>
      <c r="AT43" s="135"/>
      <c r="AU43" s="135"/>
      <c r="AV43" s="135"/>
      <c r="AW43" s="135"/>
      <c r="AX43" s="135"/>
      <c r="AY43" s="135"/>
      <c r="AZ43" s="135"/>
      <c r="BA43" s="135"/>
      <c r="BB43" s="135"/>
    </row>
    <row r="44" spans="1:54" ht="26.25" customHeight="1">
      <c r="B44" s="1035" t="str">
        <f>"(r) Attachment 17 :"</f>
        <v>(r) Attachment 17 :</v>
      </c>
      <c r="C44" s="1035"/>
      <c r="D44" s="1435" t="s">
        <v>488</v>
      </c>
      <c r="E44" s="1435"/>
      <c r="F44" s="1435"/>
      <c r="G44" s="78"/>
      <c r="H44" s="78"/>
      <c r="AB44" s="219"/>
      <c r="AC44" s="220"/>
      <c r="AS44" s="138"/>
      <c r="AT44" s="138"/>
      <c r="AU44" s="138"/>
      <c r="AV44" s="138"/>
      <c r="AW44" s="138"/>
      <c r="AX44" s="138"/>
      <c r="AY44" s="138"/>
      <c r="AZ44" s="138"/>
      <c r="BA44" s="138"/>
      <c r="BB44" s="138"/>
    </row>
    <row r="45" spans="1:54" ht="22.5" customHeight="1">
      <c r="B45" s="1035" t="str">
        <f>"(s) Attachment 18 :"</f>
        <v>(s) Attachment 18 :</v>
      </c>
      <c r="C45" s="1035"/>
      <c r="D45" s="78" t="s">
        <v>280</v>
      </c>
      <c r="E45" s="78"/>
      <c r="F45" s="78"/>
      <c r="G45" s="78"/>
      <c r="H45" s="78"/>
      <c r="AB45" s="219"/>
      <c r="AC45" s="220"/>
      <c r="AS45" s="138"/>
      <c r="AT45" s="138"/>
      <c r="AU45" s="138"/>
      <c r="AV45" s="138"/>
      <c r="AW45" s="138"/>
      <c r="AX45" s="138"/>
      <c r="AY45" s="138"/>
      <c r="AZ45" s="138"/>
      <c r="BA45" s="138"/>
      <c r="BB45" s="138"/>
    </row>
    <row r="46" spans="1:54" ht="39.75" customHeight="1">
      <c r="B46" s="1035" t="str">
        <f>"(t) Attachment 19 :"</f>
        <v>(t) Attachment 19 :</v>
      </c>
      <c r="C46" s="1035"/>
      <c r="D46" s="1435" t="s">
        <v>515</v>
      </c>
      <c r="E46" s="1435"/>
      <c r="F46" s="1435"/>
      <c r="G46" s="78"/>
      <c r="H46" s="78"/>
      <c r="AB46" s="219"/>
      <c r="AC46" s="220"/>
      <c r="AS46" s="138"/>
      <c r="AT46" s="138"/>
      <c r="AU46" s="138"/>
      <c r="AV46" s="138"/>
      <c r="AW46" s="138"/>
      <c r="AX46" s="138"/>
      <c r="AY46" s="138"/>
      <c r="AZ46" s="138"/>
      <c r="BA46" s="138"/>
      <c r="BB46" s="138"/>
    </row>
    <row r="47" spans="1:54" ht="44.25" customHeight="1">
      <c r="B47" s="1035" t="str">
        <f>"(u) Attachment 20 :"</f>
        <v>(u) Attachment 20 :</v>
      </c>
      <c r="C47" s="1035"/>
      <c r="D47" s="1035" t="s">
        <v>1002</v>
      </c>
      <c r="E47" s="1035"/>
      <c r="F47" s="1035"/>
      <c r="G47" s="78"/>
      <c r="H47" s="78"/>
      <c r="AB47" s="219"/>
      <c r="AC47" s="220"/>
      <c r="AS47" s="138"/>
      <c r="AT47" s="138"/>
      <c r="AU47" s="138"/>
      <c r="AV47" s="138"/>
      <c r="AW47" s="138"/>
      <c r="AX47" s="138"/>
      <c r="AY47" s="138"/>
      <c r="AZ47" s="138"/>
      <c r="BA47" s="138"/>
      <c r="BB47" s="138"/>
    </row>
    <row r="48" spans="1:54" ht="30.75" customHeight="1">
      <c r="B48" s="1035" t="str">
        <f>"(v) Attachment 21 :"</f>
        <v>(v) Attachment 21 :</v>
      </c>
      <c r="C48" s="1035"/>
      <c r="D48" s="1035" t="s">
        <v>1025</v>
      </c>
      <c r="E48" s="1035"/>
      <c r="F48" s="1035"/>
      <c r="G48" s="78"/>
      <c r="H48" s="78"/>
      <c r="AB48" s="219"/>
      <c r="AC48" s="220"/>
      <c r="AS48" s="138"/>
      <c r="AT48" s="138"/>
      <c r="AU48" s="138"/>
      <c r="AV48" s="138"/>
      <c r="AW48" s="138"/>
      <c r="AX48" s="138"/>
      <c r="AY48" s="138"/>
      <c r="AZ48" s="138"/>
      <c r="BA48" s="138"/>
      <c r="BB48" s="138"/>
    </row>
    <row r="49" spans="1:54" ht="45.75" customHeight="1">
      <c r="B49" s="1035" t="str">
        <f>"(w) Attachment 22 :"</f>
        <v>(w) Attachment 22 :</v>
      </c>
      <c r="C49" s="1035"/>
      <c r="D49" s="1035" t="s">
        <v>1005</v>
      </c>
      <c r="E49" s="1035"/>
      <c r="F49" s="1035"/>
      <c r="G49" s="78"/>
      <c r="H49" s="78"/>
      <c r="AB49" s="219"/>
      <c r="AC49" s="220"/>
      <c r="AS49" s="138"/>
      <c r="AT49" s="138"/>
      <c r="AU49" s="138"/>
      <c r="AV49" s="138"/>
      <c r="AW49" s="138"/>
      <c r="AX49" s="138"/>
      <c r="AY49" s="138"/>
      <c r="AZ49" s="138"/>
      <c r="BA49" s="138"/>
      <c r="BB49" s="138"/>
    </row>
    <row r="50" spans="1:54" ht="42.75" customHeight="1">
      <c r="B50" s="1035" t="str">
        <f>"(x) Attachment 23 :"</f>
        <v>(x) Attachment 23 :</v>
      </c>
      <c r="C50" s="1035"/>
      <c r="D50" s="1035" t="s">
        <v>1025</v>
      </c>
      <c r="E50" s="1035"/>
      <c r="F50" s="1035"/>
      <c r="G50" s="78"/>
      <c r="H50" s="78"/>
      <c r="AB50" s="219"/>
      <c r="AC50" s="220"/>
      <c r="AS50" s="138"/>
      <c r="AT50" s="138"/>
      <c r="AU50" s="138"/>
      <c r="AV50" s="138"/>
      <c r="AW50" s="138"/>
      <c r="AX50" s="138"/>
      <c r="AY50" s="138"/>
      <c r="AZ50" s="138"/>
      <c r="BA50" s="138"/>
      <c r="BB50" s="138"/>
    </row>
    <row r="51" spans="1:54" ht="37.5" customHeight="1">
      <c r="B51" s="1035" t="str">
        <f>"(y) Attachment 24 :"</f>
        <v>(y) Attachment 24 :</v>
      </c>
      <c r="C51" s="1035"/>
      <c r="D51" s="1035" t="s">
        <v>1026</v>
      </c>
      <c r="E51" s="1035"/>
      <c r="F51" s="1035"/>
      <c r="G51" s="78"/>
      <c r="H51" s="78"/>
      <c r="AB51" s="219"/>
      <c r="AC51" s="220"/>
      <c r="AS51" s="138"/>
      <c r="AT51" s="138"/>
      <c r="AU51" s="138"/>
      <c r="AV51" s="138"/>
      <c r="AW51" s="138"/>
      <c r="AX51" s="138"/>
      <c r="AY51" s="138"/>
      <c r="AZ51" s="138"/>
      <c r="BA51" s="138"/>
      <c r="BB51" s="138"/>
    </row>
    <row r="52" spans="1:54" ht="37.5" customHeight="1">
      <c r="B52" s="1035" t="str">
        <f>"(z) Attachment 25 :"</f>
        <v>(z) Attachment 25 :</v>
      </c>
      <c r="C52" s="1035"/>
      <c r="D52" s="1035" t="s">
        <v>1027</v>
      </c>
      <c r="E52" s="1035"/>
      <c r="F52" s="1035"/>
      <c r="G52" s="78"/>
      <c r="H52" s="78"/>
      <c r="AB52" s="219"/>
      <c r="AC52" s="220"/>
      <c r="AS52" s="138"/>
      <c r="AT52" s="138"/>
      <c r="AU52" s="138"/>
      <c r="AV52" s="138"/>
      <c r="AW52" s="138"/>
      <c r="AX52" s="138"/>
      <c r="AY52" s="138"/>
      <c r="AZ52" s="138"/>
      <c r="BA52" s="138"/>
      <c r="BB52" s="138"/>
    </row>
    <row r="53" spans="1:54" ht="30.75" customHeight="1">
      <c r="B53" s="1035" t="str">
        <f>"(aa) Attachment 26 :"</f>
        <v>(aa) Attachment 26 :</v>
      </c>
      <c r="C53" s="1035"/>
      <c r="D53" s="1035" t="s">
        <v>1028</v>
      </c>
      <c r="E53" s="1035"/>
      <c r="F53" s="1035"/>
      <c r="G53" s="78"/>
      <c r="H53" s="78"/>
      <c r="AB53" s="219"/>
      <c r="AC53" s="220"/>
      <c r="AS53" s="138"/>
      <c r="AT53" s="138"/>
      <c r="AU53" s="138"/>
      <c r="AV53" s="138"/>
      <c r="AW53" s="138"/>
      <c r="AX53" s="138"/>
      <c r="AY53" s="138"/>
      <c r="AZ53" s="138"/>
      <c r="BA53" s="138"/>
      <c r="BB53" s="138"/>
    </row>
    <row r="54" spans="1:54" s="84" customFormat="1" ht="40.5" customHeight="1">
      <c r="A54" s="29"/>
      <c r="B54" s="1035" t="s">
        <v>1008</v>
      </c>
      <c r="C54" s="1035"/>
      <c r="D54" s="1035" t="s">
        <v>1029</v>
      </c>
      <c r="E54" s="1035"/>
      <c r="F54" s="1035"/>
      <c r="G54" s="78"/>
      <c r="H54" s="78"/>
      <c r="I54" s="85"/>
      <c r="J54" s="85"/>
      <c r="K54" s="85"/>
      <c r="L54" s="85"/>
      <c r="M54" s="85"/>
      <c r="N54" s="85"/>
      <c r="O54" s="85"/>
      <c r="P54" s="85"/>
      <c r="Q54" s="85"/>
      <c r="R54" s="85"/>
      <c r="S54" s="85"/>
      <c r="T54" s="85"/>
      <c r="U54" s="85"/>
      <c r="V54" s="85"/>
      <c r="W54" s="85"/>
      <c r="X54" s="85"/>
      <c r="Y54" s="85"/>
      <c r="Z54" s="85"/>
      <c r="AA54" s="85"/>
      <c r="AB54" s="219"/>
      <c r="AC54" s="220"/>
      <c r="AD54" s="812"/>
      <c r="AE54" s="812"/>
      <c r="AF54" s="812"/>
      <c r="AG54" s="812"/>
      <c r="AS54" s="138"/>
      <c r="AT54" s="138"/>
      <c r="AU54" s="138"/>
      <c r="AV54" s="138"/>
      <c r="AW54" s="138"/>
      <c r="AX54" s="138"/>
      <c r="AY54" s="138"/>
      <c r="AZ54" s="138"/>
      <c r="BA54" s="138"/>
      <c r="BB54" s="138"/>
    </row>
    <row r="55" spans="1:54" s="84" customFormat="1" ht="35.25" customHeight="1">
      <c r="A55" s="29"/>
      <c r="B55" s="1035" t="s">
        <v>1009</v>
      </c>
      <c r="C55" s="1035"/>
      <c r="D55" s="1035" t="s">
        <v>1030</v>
      </c>
      <c r="E55" s="1035"/>
      <c r="F55" s="1035"/>
      <c r="G55" s="78"/>
      <c r="H55" s="78"/>
      <c r="I55" s="85"/>
      <c r="J55" s="85"/>
      <c r="K55" s="85"/>
      <c r="L55" s="85"/>
      <c r="M55" s="85"/>
      <c r="N55" s="85"/>
      <c r="O55" s="85"/>
      <c r="P55" s="85"/>
      <c r="Q55" s="85"/>
      <c r="R55" s="85"/>
      <c r="S55" s="85"/>
      <c r="T55" s="85"/>
      <c r="U55" s="85"/>
      <c r="V55" s="85"/>
      <c r="W55" s="85"/>
      <c r="X55" s="85"/>
      <c r="Y55" s="85"/>
      <c r="Z55" s="85"/>
      <c r="AA55" s="85"/>
      <c r="AB55" s="219"/>
      <c r="AC55" s="220"/>
      <c r="AD55" s="812"/>
      <c r="AE55" s="812"/>
      <c r="AF55" s="812"/>
      <c r="AG55" s="812"/>
      <c r="AS55" s="138"/>
      <c r="AT55" s="138"/>
      <c r="AU55" s="138"/>
      <c r="AV55" s="138"/>
      <c r="AW55" s="138"/>
      <c r="AX55" s="138"/>
      <c r="AY55" s="138"/>
      <c r="AZ55" s="138"/>
      <c r="BA55" s="138"/>
      <c r="BB55" s="138"/>
    </row>
    <row r="56" spans="1:54" ht="14.25" customHeight="1">
      <c r="B56" s="65"/>
      <c r="C56" s="66"/>
      <c r="D56" s="78"/>
      <c r="E56" s="78"/>
      <c r="F56" s="78"/>
      <c r="G56" s="78"/>
      <c r="H56" s="78"/>
      <c r="AB56" s="219"/>
      <c r="AC56" s="220"/>
      <c r="AS56" s="138"/>
      <c r="AT56" s="138"/>
      <c r="AU56" s="138"/>
      <c r="AV56" s="138"/>
      <c r="AW56" s="138"/>
      <c r="AX56" s="138"/>
      <c r="AY56" s="138"/>
      <c r="AZ56" s="138"/>
      <c r="BA56" s="138"/>
      <c r="BB56" s="138"/>
    </row>
    <row r="57" spans="1:54" ht="63" customHeight="1">
      <c r="A57" s="76">
        <v>3</v>
      </c>
      <c r="B57" s="1429" t="s">
        <v>62</v>
      </c>
      <c r="C57" s="1429"/>
      <c r="D57" s="1429"/>
      <c r="E57" s="1429"/>
      <c r="F57" s="1429"/>
      <c r="G57" s="80"/>
      <c r="H57" s="80"/>
      <c r="AB57" s="219"/>
      <c r="AC57" s="220"/>
      <c r="AS57" s="138"/>
      <c r="AT57" s="138"/>
      <c r="AU57" s="138"/>
      <c r="AV57" s="138"/>
      <c r="AW57" s="138"/>
      <c r="AX57" s="138"/>
      <c r="AY57" s="138"/>
      <c r="AZ57" s="138"/>
      <c r="BA57" s="138"/>
      <c r="BB57" s="138"/>
    </row>
    <row r="58" spans="1:54" ht="78" customHeight="1">
      <c r="A58" s="76">
        <v>3.1</v>
      </c>
      <c r="B58" s="1429" t="s">
        <v>322</v>
      </c>
      <c r="C58" s="1429"/>
      <c r="D58" s="1429"/>
      <c r="E58" s="1429"/>
      <c r="F58" s="1429"/>
      <c r="G58" s="80"/>
      <c r="H58" s="80"/>
      <c r="AB58" s="219"/>
      <c r="AC58" s="220"/>
      <c r="AS58" s="138"/>
      <c r="AT58" s="138"/>
      <c r="AU58" s="138"/>
      <c r="AV58" s="138"/>
      <c r="AW58" s="138"/>
      <c r="AX58" s="138"/>
      <c r="AY58" s="138"/>
      <c r="AZ58" s="138"/>
      <c r="BA58" s="138"/>
      <c r="BB58" s="138"/>
    </row>
    <row r="59" spans="1:54" ht="58.5" customHeight="1">
      <c r="A59" s="76">
        <v>3.2</v>
      </c>
      <c r="B59" s="1429" t="s">
        <v>985</v>
      </c>
      <c r="C59" s="1429"/>
      <c r="D59" s="1429"/>
      <c r="E59" s="1429"/>
      <c r="F59" s="1429"/>
      <c r="G59" s="80"/>
      <c r="H59" s="80"/>
      <c r="AB59" s="219"/>
      <c r="AC59" s="220"/>
      <c r="AS59" s="138"/>
      <c r="AT59" s="138"/>
      <c r="AU59" s="138"/>
      <c r="AV59" s="138"/>
      <c r="AW59" s="138"/>
      <c r="AX59" s="138"/>
      <c r="AY59" s="138"/>
      <c r="AZ59" s="138"/>
      <c r="BA59" s="138"/>
      <c r="BB59" s="138"/>
    </row>
    <row r="60" spans="1:54" s="24" customFormat="1" ht="71.25" customHeight="1">
      <c r="A60" s="76">
        <v>4</v>
      </c>
      <c r="B60" s="1429" t="s">
        <v>984</v>
      </c>
      <c r="C60" s="1429"/>
      <c r="D60" s="1429"/>
      <c r="E60" s="1429"/>
      <c r="F60" s="1429"/>
      <c r="G60" s="80"/>
      <c r="H60" s="80"/>
      <c r="I60" s="59"/>
      <c r="J60" s="59"/>
      <c r="K60" s="59"/>
      <c r="L60" s="59"/>
      <c r="M60" s="59"/>
      <c r="N60" s="59"/>
      <c r="O60" s="59"/>
      <c r="P60" s="59"/>
      <c r="Q60" s="59"/>
      <c r="R60" s="59"/>
      <c r="S60" s="59"/>
      <c r="T60" s="59"/>
      <c r="U60" s="59"/>
      <c r="V60" s="59"/>
      <c r="W60" s="59"/>
      <c r="X60" s="59"/>
      <c r="Y60" s="59"/>
      <c r="Z60" s="59"/>
      <c r="AA60" s="59"/>
      <c r="AB60" s="219"/>
      <c r="AC60" s="220"/>
      <c r="AD60" s="216"/>
      <c r="AE60" s="216"/>
      <c r="AF60" s="216"/>
      <c r="AG60" s="216"/>
      <c r="AH60" s="59"/>
      <c r="AI60" s="59"/>
      <c r="AJ60" s="59"/>
      <c r="AK60" s="59"/>
      <c r="AL60" s="59"/>
      <c r="AM60" s="59"/>
      <c r="AN60" s="59"/>
      <c r="AO60" s="59"/>
      <c r="AP60" s="59"/>
      <c r="AQ60" s="59"/>
      <c r="AR60" s="59"/>
      <c r="AS60" s="135"/>
      <c r="AT60" s="135"/>
      <c r="AU60" s="135"/>
      <c r="AV60" s="135"/>
      <c r="AW60" s="135"/>
      <c r="AX60" s="135"/>
      <c r="AY60" s="135"/>
      <c r="AZ60" s="135"/>
      <c r="BA60" s="135"/>
      <c r="BB60" s="135"/>
    </row>
    <row r="61" spans="1:54" ht="62.25" customHeight="1">
      <c r="A61" s="76">
        <v>4.0999999999999996</v>
      </c>
      <c r="B61" s="1429" t="s">
        <v>986</v>
      </c>
      <c r="C61" s="1429"/>
      <c r="D61" s="1429"/>
      <c r="E61" s="1429"/>
      <c r="F61" s="1429"/>
      <c r="G61" s="80"/>
      <c r="H61" s="80"/>
      <c r="AB61" s="219"/>
      <c r="AC61" s="220"/>
      <c r="AS61" s="138"/>
      <c r="AT61" s="138"/>
      <c r="AU61" s="138"/>
      <c r="AV61" s="138"/>
      <c r="AW61" s="138"/>
      <c r="AX61" s="138"/>
      <c r="AY61" s="138"/>
      <c r="AZ61" s="138"/>
      <c r="BA61" s="138"/>
      <c r="BB61" s="138"/>
    </row>
    <row r="62" spans="1:54" ht="73.5" customHeight="1">
      <c r="A62" s="76">
        <v>4.2</v>
      </c>
      <c r="B62" s="1429" t="s">
        <v>987</v>
      </c>
      <c r="C62" s="1429"/>
      <c r="D62" s="1429"/>
      <c r="E62" s="1429"/>
      <c r="F62" s="1429"/>
      <c r="G62" s="80"/>
      <c r="H62" s="80"/>
      <c r="AB62" s="219"/>
      <c r="AC62" s="220"/>
      <c r="AS62" s="138"/>
      <c r="AT62" s="138"/>
      <c r="AU62" s="138"/>
      <c r="AV62" s="138"/>
      <c r="AW62" s="138"/>
      <c r="AX62" s="138"/>
      <c r="AY62" s="138"/>
      <c r="AZ62" s="138"/>
      <c r="BA62" s="138"/>
      <c r="BB62" s="138"/>
    </row>
    <row r="63" spans="1:54" ht="3.75" customHeight="1">
      <c r="A63" s="76"/>
      <c r="B63" s="1429"/>
      <c r="C63" s="1429"/>
      <c r="D63" s="1429"/>
      <c r="E63" s="1429"/>
      <c r="F63" s="1429"/>
      <c r="G63" s="80"/>
      <c r="H63" s="80"/>
      <c r="AB63" s="219"/>
      <c r="AC63" s="220"/>
      <c r="AS63" s="138"/>
      <c r="AT63" s="138"/>
      <c r="AU63" s="138"/>
      <c r="AV63" s="138"/>
      <c r="AW63" s="138"/>
      <c r="AX63" s="138"/>
      <c r="AY63" s="138"/>
      <c r="AZ63" s="138"/>
      <c r="BA63" s="138"/>
      <c r="BB63" s="138"/>
    </row>
    <row r="64" spans="1:54" ht="44.25" customHeight="1">
      <c r="A64" s="76">
        <v>4.3</v>
      </c>
      <c r="B64" s="1429" t="s">
        <v>988</v>
      </c>
      <c r="C64" s="1429"/>
      <c r="D64" s="1429"/>
      <c r="E64" s="1429"/>
      <c r="F64" s="1429"/>
      <c r="G64" s="80"/>
      <c r="H64" s="80"/>
      <c r="AB64" s="219"/>
      <c r="AC64" s="220"/>
      <c r="AS64" s="138"/>
      <c r="AT64" s="138"/>
      <c r="AU64" s="138"/>
      <c r="AV64" s="138"/>
      <c r="AW64" s="138"/>
      <c r="AX64" s="138"/>
      <c r="AY64" s="138"/>
      <c r="AZ64" s="138"/>
      <c r="BA64" s="138"/>
      <c r="BB64" s="138"/>
    </row>
    <row r="65" spans="1:54" ht="14.25" customHeight="1">
      <c r="A65" s="76"/>
      <c r="B65" s="1429"/>
      <c r="C65" s="1429"/>
      <c r="D65" s="1429"/>
      <c r="E65" s="1429"/>
      <c r="F65" s="1429"/>
      <c r="G65" s="80"/>
      <c r="H65" s="80"/>
      <c r="AB65" s="219"/>
      <c r="AC65" s="220"/>
      <c r="AS65" s="138"/>
      <c r="AT65" s="138"/>
      <c r="AU65" s="138"/>
      <c r="AV65" s="138"/>
      <c r="AW65" s="138"/>
      <c r="AX65" s="138"/>
      <c r="AY65" s="138"/>
      <c r="AZ65" s="138"/>
      <c r="BA65" s="138"/>
      <c r="BB65" s="138"/>
    </row>
    <row r="66" spans="1:54" ht="21" customHeight="1">
      <c r="A66" s="60">
        <v>5</v>
      </c>
      <c r="B66" s="1380" t="s">
        <v>63</v>
      </c>
      <c r="C66" s="1380"/>
      <c r="D66" s="1380"/>
      <c r="E66" s="1380"/>
      <c r="F66" s="1380"/>
      <c r="G66" s="36"/>
      <c r="H66" s="36"/>
      <c r="AB66" s="219"/>
      <c r="AC66" s="220"/>
      <c r="AS66" s="138"/>
      <c r="AT66" s="138"/>
      <c r="AU66" s="138"/>
      <c r="AV66" s="138"/>
      <c r="AW66" s="138"/>
      <c r="AX66" s="138"/>
      <c r="AY66" s="138"/>
      <c r="AZ66" s="138"/>
      <c r="BA66" s="138"/>
      <c r="BB66" s="138"/>
    </row>
    <row r="67" spans="1:54" s="24" customFormat="1" ht="206.25" customHeight="1">
      <c r="A67" s="76">
        <v>5.0999999999999996</v>
      </c>
      <c r="B67" s="1429" t="s">
        <v>1048</v>
      </c>
      <c r="C67" s="1429"/>
      <c r="D67" s="1429"/>
      <c r="E67" s="1429"/>
      <c r="F67" s="1429"/>
      <c r="G67" s="80"/>
      <c r="H67" s="80"/>
      <c r="I67" s="59"/>
      <c r="J67" s="59"/>
      <c r="K67" s="59"/>
      <c r="L67" s="59"/>
      <c r="M67" s="59"/>
      <c r="N67" s="59"/>
      <c r="O67" s="59"/>
      <c r="P67" s="59"/>
      <c r="Q67" s="59"/>
      <c r="R67" s="59"/>
      <c r="S67" s="59"/>
      <c r="T67" s="59"/>
      <c r="U67" s="59"/>
      <c r="V67" s="59"/>
      <c r="W67" s="59"/>
      <c r="X67" s="59"/>
      <c r="Y67" s="59"/>
      <c r="Z67" s="59"/>
      <c r="AA67" s="59"/>
      <c r="AB67" s="219"/>
      <c r="AC67" s="220"/>
      <c r="AD67" s="216"/>
      <c r="AE67" s="216"/>
      <c r="AF67" s="216"/>
      <c r="AG67" s="216"/>
      <c r="AH67" s="59"/>
      <c r="AI67" s="59"/>
      <c r="AJ67" s="59"/>
      <c r="AK67" s="59"/>
      <c r="AL67" s="59"/>
      <c r="AM67" s="59"/>
      <c r="AN67" s="59"/>
      <c r="AO67" s="59"/>
      <c r="AP67" s="59"/>
      <c r="AQ67" s="59"/>
      <c r="AR67" s="59"/>
      <c r="AS67" s="135"/>
      <c r="AT67" s="135"/>
      <c r="AU67" s="135"/>
      <c r="AV67" s="135"/>
      <c r="AW67" s="135"/>
      <c r="AX67" s="135"/>
      <c r="AY67" s="135"/>
      <c r="AZ67" s="135"/>
      <c r="BA67" s="135"/>
      <c r="BB67" s="135"/>
    </row>
    <row r="68" spans="1:54" s="24" customFormat="1" ht="33" customHeight="1">
      <c r="A68" s="76">
        <v>6</v>
      </c>
      <c r="B68" s="1429" t="s">
        <v>64</v>
      </c>
      <c r="C68" s="1429"/>
      <c r="D68" s="1429"/>
      <c r="E68" s="1429"/>
      <c r="F68" s="1429"/>
      <c r="G68" s="80"/>
      <c r="H68" s="80"/>
      <c r="I68" s="59"/>
      <c r="J68" s="59"/>
      <c r="K68" s="59"/>
      <c r="L68" s="59"/>
      <c r="M68" s="59"/>
      <c r="N68" s="59"/>
      <c r="O68" s="59"/>
      <c r="P68" s="59"/>
      <c r="Q68" s="59"/>
      <c r="R68" s="59"/>
      <c r="S68" s="59"/>
      <c r="T68" s="59"/>
      <c r="U68" s="59"/>
      <c r="V68" s="59"/>
      <c r="W68" s="59"/>
      <c r="X68" s="59"/>
      <c r="Y68" s="59"/>
      <c r="Z68" s="59"/>
      <c r="AA68" s="59"/>
      <c r="AB68" s="219"/>
      <c r="AC68" s="220"/>
      <c r="AD68" s="216"/>
      <c r="AE68" s="216"/>
      <c r="AF68" s="216"/>
      <c r="AG68" s="216"/>
      <c r="AH68" s="59"/>
      <c r="AI68" s="59"/>
      <c r="AJ68" s="59"/>
      <c r="AK68" s="59"/>
      <c r="AL68" s="59"/>
      <c r="AM68" s="59"/>
      <c r="AN68" s="59"/>
      <c r="AO68" s="59"/>
      <c r="AP68" s="59"/>
      <c r="AQ68" s="59"/>
      <c r="AR68" s="59"/>
      <c r="AS68" s="135"/>
      <c r="AT68" s="135"/>
      <c r="AU68" s="135"/>
      <c r="AV68" s="135"/>
      <c r="AW68" s="135"/>
      <c r="AX68" s="135"/>
      <c r="AY68" s="135"/>
      <c r="AZ68" s="135"/>
      <c r="BA68" s="135"/>
      <c r="BB68" s="135"/>
    </row>
    <row r="69" spans="1:54" s="24" customFormat="1" ht="26.1" customHeight="1">
      <c r="A69" s="60"/>
      <c r="B69" s="52" t="s">
        <v>346</v>
      </c>
      <c r="C69" s="38" t="s">
        <v>321</v>
      </c>
      <c r="D69" s="29"/>
      <c r="E69" s="74" t="s">
        <v>65</v>
      </c>
      <c r="G69" s="59"/>
      <c r="H69" s="59"/>
      <c r="I69" s="59"/>
      <c r="J69" s="191"/>
      <c r="K69" s="191"/>
      <c r="L69" s="191"/>
      <c r="M69" s="191"/>
      <c r="N69" s="191"/>
      <c r="O69" s="191"/>
      <c r="P69" s="191"/>
      <c r="Q69" s="191"/>
      <c r="R69" s="191"/>
      <c r="S69" s="191"/>
      <c r="T69" s="191"/>
      <c r="U69" s="191"/>
      <c r="V69" s="191"/>
      <c r="W69" s="191"/>
      <c r="X69" s="191"/>
      <c r="Y69" s="191"/>
      <c r="Z69" s="191"/>
      <c r="AA69" s="191"/>
      <c r="AB69" s="63"/>
      <c r="AC69" s="220"/>
      <c r="AD69" s="216"/>
      <c r="AE69" s="216"/>
      <c r="AF69" s="216"/>
      <c r="AG69" s="216"/>
      <c r="AH69" s="59"/>
      <c r="AI69" s="59"/>
      <c r="AJ69" s="59"/>
      <c r="AK69" s="59"/>
      <c r="AL69" s="59"/>
      <c r="AM69" s="59"/>
      <c r="AN69" s="59"/>
      <c r="AO69" s="59"/>
      <c r="AP69" s="59"/>
      <c r="AQ69" s="59"/>
      <c r="AR69" s="59"/>
      <c r="AS69" s="135"/>
      <c r="AT69" s="135"/>
      <c r="AU69" s="135"/>
      <c r="AV69" s="135"/>
      <c r="AW69" s="135"/>
      <c r="AX69" s="135"/>
      <c r="AY69" s="135"/>
      <c r="AZ69" s="135"/>
      <c r="BA69" s="135"/>
      <c r="BB69" s="135"/>
    </row>
    <row r="70" spans="1:54" s="24" customFormat="1" ht="26.1" customHeight="1">
      <c r="A70" s="60"/>
      <c r="B70" s="52" t="s">
        <v>347</v>
      </c>
      <c r="C70" s="32" t="s">
        <v>66</v>
      </c>
      <c r="D70" s="29"/>
      <c r="E70" s="74" t="s">
        <v>67</v>
      </c>
      <c r="G70" s="59"/>
      <c r="H70" s="59"/>
      <c r="I70" s="59"/>
      <c r="J70" s="191"/>
      <c r="K70" s="191"/>
      <c r="L70" s="191"/>
      <c r="M70" s="191"/>
      <c r="N70" s="191"/>
      <c r="O70" s="191"/>
      <c r="P70" s="191"/>
      <c r="Q70" s="191"/>
      <c r="R70" s="191"/>
      <c r="S70" s="191"/>
      <c r="T70" s="191"/>
      <c r="U70" s="191"/>
      <c r="V70" s="191"/>
      <c r="W70" s="191"/>
      <c r="X70" s="191"/>
      <c r="Y70" s="191"/>
      <c r="Z70" s="191"/>
      <c r="AA70" s="191"/>
      <c r="AB70" s="63"/>
      <c r="AC70" s="220"/>
      <c r="AD70" s="216"/>
      <c r="AE70" s="216"/>
      <c r="AF70" s="216"/>
      <c r="AG70" s="216"/>
      <c r="AH70" s="59"/>
      <c r="AI70" s="59"/>
      <c r="AJ70" s="59"/>
      <c r="AK70" s="59"/>
      <c r="AL70" s="59"/>
      <c r="AM70" s="59"/>
      <c r="AN70" s="59"/>
      <c r="AO70" s="59"/>
      <c r="AP70" s="59"/>
      <c r="AQ70" s="59"/>
      <c r="AR70" s="59"/>
      <c r="AS70" s="135"/>
      <c r="AT70" s="135"/>
      <c r="AU70" s="135"/>
      <c r="AV70" s="135"/>
      <c r="AW70" s="135"/>
      <c r="AX70" s="135"/>
      <c r="AY70" s="135"/>
      <c r="AZ70" s="135"/>
      <c r="BA70" s="135"/>
      <c r="BB70" s="135"/>
    </row>
    <row r="71" spans="1:54" s="24" customFormat="1" ht="26.1" customHeight="1">
      <c r="A71" s="60"/>
      <c r="B71" s="52" t="s">
        <v>1036</v>
      </c>
      <c r="C71" s="32" t="s">
        <v>1038</v>
      </c>
      <c r="D71" s="29"/>
      <c r="E71" s="74" t="s">
        <v>1037</v>
      </c>
      <c r="G71" s="59"/>
      <c r="H71" s="59"/>
      <c r="I71" s="59"/>
      <c r="J71" s="191"/>
      <c r="K71" s="191"/>
      <c r="L71" s="191"/>
      <c r="M71" s="191"/>
      <c r="N71" s="191"/>
      <c r="O71" s="191"/>
      <c r="P71" s="191"/>
      <c r="Q71" s="191"/>
      <c r="R71" s="191"/>
      <c r="S71" s="191"/>
      <c r="T71" s="191"/>
      <c r="U71" s="191"/>
      <c r="V71" s="191"/>
      <c r="W71" s="191"/>
      <c r="X71" s="191"/>
      <c r="Y71" s="191"/>
      <c r="Z71" s="191"/>
      <c r="AA71" s="191"/>
      <c r="AB71" s="63"/>
      <c r="AC71" s="220"/>
      <c r="AD71" s="216"/>
      <c r="AE71" s="216"/>
      <c r="AF71" s="216"/>
      <c r="AG71" s="216"/>
      <c r="AH71" s="59"/>
      <c r="AI71" s="59"/>
      <c r="AJ71" s="59"/>
      <c r="AK71" s="59"/>
      <c r="AL71" s="59"/>
      <c r="AM71" s="59"/>
      <c r="AN71" s="59"/>
      <c r="AO71" s="59"/>
      <c r="AP71" s="59"/>
      <c r="AQ71" s="59"/>
      <c r="AR71" s="59"/>
      <c r="AS71" s="135"/>
      <c r="AT71" s="135"/>
      <c r="AU71" s="135"/>
      <c r="AV71" s="135"/>
      <c r="AW71" s="135"/>
      <c r="AX71" s="135"/>
      <c r="AY71" s="135"/>
      <c r="AZ71" s="135"/>
      <c r="BA71" s="135"/>
      <c r="BB71" s="135"/>
    </row>
    <row r="72" spans="1:54" s="24" customFormat="1" ht="26.1" customHeight="1">
      <c r="A72" s="60"/>
      <c r="B72" s="52" t="s">
        <v>70</v>
      </c>
      <c r="C72" s="32" t="s">
        <v>68</v>
      </c>
      <c r="D72" s="29"/>
      <c r="E72" s="74" t="s">
        <v>69</v>
      </c>
      <c r="G72" s="59"/>
      <c r="H72" s="59"/>
      <c r="I72" s="59"/>
      <c r="J72" s="59"/>
      <c r="K72" s="59"/>
      <c r="L72" s="59"/>
      <c r="M72" s="59"/>
      <c r="N72" s="59"/>
      <c r="O72" s="59"/>
      <c r="P72" s="59"/>
      <c r="Q72" s="59"/>
      <c r="R72" s="59"/>
      <c r="S72" s="59"/>
      <c r="T72" s="59"/>
      <c r="U72" s="59"/>
      <c r="V72" s="59"/>
      <c r="W72" s="59"/>
      <c r="X72" s="59"/>
      <c r="Y72" s="59"/>
      <c r="Z72" s="59"/>
      <c r="AA72" s="59"/>
      <c r="AB72" s="63"/>
      <c r="AC72" s="220"/>
      <c r="AD72" s="216"/>
      <c r="AE72" s="216"/>
      <c r="AF72" s="216"/>
      <c r="AG72" s="216"/>
      <c r="AH72" s="59"/>
      <c r="AI72" s="59"/>
      <c r="AJ72" s="59"/>
      <c r="AK72" s="59"/>
      <c r="AL72" s="59"/>
      <c r="AM72" s="59"/>
      <c r="AN72" s="59"/>
      <c r="AO72" s="59"/>
      <c r="AP72" s="59"/>
      <c r="AQ72" s="59"/>
      <c r="AR72" s="59"/>
      <c r="AS72" s="135"/>
      <c r="AT72" s="135"/>
      <c r="AU72" s="135"/>
      <c r="AV72" s="135"/>
      <c r="AW72" s="135"/>
      <c r="AX72" s="135"/>
      <c r="AY72" s="135"/>
      <c r="AZ72" s="135"/>
      <c r="BA72" s="135"/>
      <c r="BB72" s="135"/>
    </row>
    <row r="73" spans="1:54" s="24" customFormat="1" ht="26.1" customHeight="1">
      <c r="A73" s="60"/>
      <c r="B73" s="52" t="s">
        <v>73</v>
      </c>
      <c r="C73" s="32" t="s">
        <v>71</v>
      </c>
      <c r="D73" s="29"/>
      <c r="E73" s="74" t="s">
        <v>72</v>
      </c>
      <c r="G73" s="59"/>
      <c r="H73" s="59"/>
      <c r="I73" s="59"/>
      <c r="J73" s="191"/>
      <c r="K73" s="191"/>
      <c r="L73" s="191"/>
      <c r="M73" s="191"/>
      <c r="N73" s="191"/>
      <c r="O73" s="191"/>
      <c r="P73" s="191"/>
      <c r="Q73" s="191"/>
      <c r="R73" s="191"/>
      <c r="S73" s="191"/>
      <c r="T73" s="191"/>
      <c r="U73" s="191"/>
      <c r="V73" s="191"/>
      <c r="W73" s="191"/>
      <c r="X73" s="191"/>
      <c r="Y73" s="191"/>
      <c r="Z73" s="191"/>
      <c r="AA73" s="191"/>
      <c r="AB73" s="63"/>
      <c r="AC73" s="220"/>
      <c r="AD73" s="216"/>
      <c r="AE73" s="216"/>
      <c r="AF73" s="216"/>
      <c r="AG73" s="216"/>
      <c r="AH73" s="59"/>
      <c r="AI73" s="59"/>
      <c r="AJ73" s="59"/>
      <c r="AK73" s="59"/>
      <c r="AL73" s="59"/>
      <c r="AM73" s="59"/>
      <c r="AN73" s="59"/>
      <c r="AO73" s="59"/>
      <c r="AP73" s="59"/>
      <c r="AQ73" s="59"/>
      <c r="AR73" s="59"/>
      <c r="AS73" s="135"/>
      <c r="AT73" s="135"/>
      <c r="AU73" s="135"/>
      <c r="AV73" s="135"/>
      <c r="AW73" s="135"/>
      <c r="AX73" s="135"/>
      <c r="AY73" s="135"/>
      <c r="AZ73" s="135"/>
      <c r="BA73" s="135"/>
      <c r="BB73" s="135"/>
    </row>
    <row r="74" spans="1:54" s="24" customFormat="1" ht="26.1" customHeight="1">
      <c r="A74" s="60"/>
      <c r="B74" s="52" t="s">
        <v>76</v>
      </c>
      <c r="C74" s="32" t="s">
        <v>74</v>
      </c>
      <c r="D74" s="29"/>
      <c r="E74" s="74" t="s">
        <v>75</v>
      </c>
      <c r="G74" s="59"/>
      <c r="H74" s="59"/>
      <c r="I74" s="59"/>
      <c r="J74" s="59"/>
      <c r="K74" s="59"/>
      <c r="L74" s="59"/>
      <c r="M74" s="59"/>
      <c r="N74" s="59"/>
      <c r="O74" s="59"/>
      <c r="P74" s="59"/>
      <c r="Q74" s="59"/>
      <c r="R74" s="59"/>
      <c r="S74" s="59"/>
      <c r="T74" s="59"/>
      <c r="U74" s="59"/>
      <c r="V74" s="59"/>
      <c r="W74" s="59"/>
      <c r="X74" s="59"/>
      <c r="Y74" s="59"/>
      <c r="Z74" s="59"/>
      <c r="AA74" s="59"/>
      <c r="AB74" s="63"/>
      <c r="AC74" s="220"/>
      <c r="AD74" s="216"/>
      <c r="AE74" s="216"/>
      <c r="AF74" s="216"/>
      <c r="AG74" s="216"/>
      <c r="AH74" s="59"/>
      <c r="AI74" s="59"/>
      <c r="AJ74" s="59"/>
      <c r="AK74" s="59"/>
      <c r="AL74" s="59"/>
      <c r="AM74" s="59"/>
      <c r="AN74" s="59"/>
      <c r="AO74" s="59"/>
      <c r="AP74" s="59"/>
      <c r="AQ74" s="59"/>
      <c r="AR74" s="59"/>
      <c r="AS74" s="135"/>
      <c r="AT74" s="135"/>
      <c r="AU74" s="135"/>
      <c r="AV74" s="135"/>
      <c r="AW74" s="135"/>
      <c r="AX74" s="135"/>
      <c r="AY74" s="135"/>
      <c r="AZ74" s="135"/>
      <c r="BA74" s="135"/>
      <c r="BB74" s="135"/>
    </row>
    <row r="75" spans="1:54" s="24" customFormat="1" ht="26.1" customHeight="1">
      <c r="A75" s="60"/>
      <c r="B75" s="52" t="s">
        <v>80</v>
      </c>
      <c r="C75" s="32" t="s">
        <v>77</v>
      </c>
      <c r="D75" s="29"/>
      <c r="E75" s="74" t="s">
        <v>79</v>
      </c>
      <c r="G75" s="59"/>
      <c r="H75" s="59"/>
      <c r="I75" s="59"/>
      <c r="J75" s="59"/>
      <c r="K75" s="59"/>
      <c r="L75" s="59"/>
      <c r="M75" s="59"/>
      <c r="N75" s="59"/>
      <c r="O75" s="59"/>
      <c r="P75" s="59"/>
      <c r="Q75" s="59"/>
      <c r="R75" s="59"/>
      <c r="S75" s="59"/>
      <c r="T75" s="59"/>
      <c r="U75" s="59"/>
      <c r="V75" s="59"/>
      <c r="W75" s="59"/>
      <c r="X75" s="59"/>
      <c r="Y75" s="59"/>
      <c r="Z75" s="59"/>
      <c r="AA75" s="59"/>
      <c r="AB75" s="63"/>
      <c r="AC75" s="220"/>
      <c r="AD75" s="216"/>
      <c r="AE75" s="216"/>
      <c r="AF75" s="216"/>
      <c r="AG75" s="216"/>
      <c r="AH75" s="59"/>
      <c r="AI75" s="59"/>
      <c r="AJ75" s="59"/>
      <c r="AK75" s="59"/>
      <c r="AL75" s="59"/>
      <c r="AM75" s="59"/>
      <c r="AN75" s="59"/>
      <c r="AO75" s="59"/>
      <c r="AP75" s="59"/>
      <c r="AQ75" s="59"/>
      <c r="AR75" s="59"/>
      <c r="AS75" s="135"/>
      <c r="AT75" s="135"/>
      <c r="AU75" s="135"/>
      <c r="AV75" s="135"/>
      <c r="AW75" s="135"/>
      <c r="AX75" s="135"/>
      <c r="AY75" s="135"/>
      <c r="AZ75" s="135"/>
      <c r="BA75" s="135"/>
      <c r="BB75" s="135"/>
    </row>
    <row r="76" spans="1:54" ht="26.1" customHeight="1">
      <c r="A76" s="52"/>
      <c r="B76" s="52" t="s">
        <v>83</v>
      </c>
      <c r="C76" s="32" t="s">
        <v>81</v>
      </c>
      <c r="E76" s="74" t="s">
        <v>82</v>
      </c>
      <c r="F76" s="25"/>
      <c r="G76" s="191"/>
      <c r="H76" s="191"/>
      <c r="J76" s="191"/>
      <c r="K76" s="191"/>
      <c r="L76" s="191"/>
      <c r="M76" s="191"/>
      <c r="N76" s="191"/>
      <c r="O76" s="191"/>
      <c r="P76" s="191"/>
      <c r="Q76" s="191"/>
      <c r="R76" s="191"/>
      <c r="S76" s="191"/>
      <c r="T76" s="191"/>
      <c r="U76" s="191"/>
      <c r="V76" s="191"/>
      <c r="W76" s="191"/>
      <c r="X76" s="191"/>
      <c r="Y76" s="191"/>
      <c r="Z76" s="191"/>
      <c r="AA76" s="191"/>
      <c r="AB76" s="63"/>
      <c r="AC76" s="220"/>
      <c r="AS76" s="138"/>
      <c r="AT76" s="138"/>
      <c r="AU76" s="138"/>
      <c r="AV76" s="138"/>
      <c r="AW76" s="138"/>
      <c r="AX76" s="138"/>
      <c r="AY76" s="138"/>
      <c r="AZ76" s="138"/>
      <c r="BA76" s="138"/>
      <c r="BB76" s="138"/>
    </row>
    <row r="77" spans="1:54" ht="26.1" hidden="1" customHeight="1">
      <c r="A77" s="52"/>
      <c r="B77" s="52" t="s">
        <v>18</v>
      </c>
      <c r="C77" s="32" t="s">
        <v>84</v>
      </c>
      <c r="E77" s="74" t="s">
        <v>85</v>
      </c>
      <c r="F77" s="25"/>
      <c r="G77" s="191"/>
      <c r="H77" s="191"/>
      <c r="J77" s="191"/>
      <c r="K77" s="191"/>
      <c r="L77" s="191"/>
      <c r="M77" s="191"/>
      <c r="N77" s="191"/>
      <c r="O77" s="191"/>
      <c r="P77" s="191"/>
      <c r="Q77" s="191"/>
      <c r="R77" s="191"/>
      <c r="S77" s="191"/>
      <c r="T77" s="191"/>
      <c r="U77" s="191"/>
      <c r="V77" s="191"/>
      <c r="W77" s="191"/>
      <c r="X77" s="191"/>
      <c r="Y77" s="191"/>
      <c r="Z77" s="191"/>
      <c r="AA77" s="191"/>
      <c r="AB77" s="63"/>
      <c r="AC77" s="220"/>
      <c r="AS77" s="138"/>
      <c r="AT77" s="138"/>
      <c r="AU77" s="138"/>
      <c r="AV77" s="138"/>
      <c r="AW77" s="138"/>
      <c r="AX77" s="138"/>
      <c r="AY77" s="138"/>
      <c r="AZ77" s="138"/>
      <c r="BA77" s="138"/>
      <c r="BB77" s="138"/>
    </row>
    <row r="78" spans="1:54" ht="26.1" customHeight="1">
      <c r="A78" s="52"/>
      <c r="B78" s="52" t="s">
        <v>18</v>
      </c>
      <c r="C78" s="32" t="s">
        <v>991</v>
      </c>
      <c r="E78" s="74" t="s">
        <v>87</v>
      </c>
      <c r="F78" s="25"/>
      <c r="G78" s="191"/>
      <c r="H78" s="191"/>
      <c r="J78" s="191"/>
      <c r="K78" s="191"/>
      <c r="L78" s="191"/>
      <c r="M78" s="191"/>
      <c r="N78" s="191"/>
      <c r="O78" s="191"/>
      <c r="P78" s="191"/>
      <c r="Q78" s="191"/>
      <c r="R78" s="191"/>
      <c r="S78" s="191"/>
      <c r="T78" s="191"/>
      <c r="U78" s="191"/>
      <c r="V78" s="191"/>
      <c r="W78" s="191"/>
      <c r="X78" s="191"/>
      <c r="Y78" s="191"/>
      <c r="Z78" s="191"/>
      <c r="AA78" s="191"/>
      <c r="AB78" s="63"/>
      <c r="AC78" s="220"/>
      <c r="AS78" s="138"/>
      <c r="AT78" s="138"/>
      <c r="AU78" s="138"/>
      <c r="AV78" s="138"/>
      <c r="AW78" s="138"/>
      <c r="AX78" s="138"/>
      <c r="AY78" s="138"/>
      <c r="AZ78" s="138"/>
      <c r="BA78" s="138"/>
      <c r="BB78" s="138"/>
    </row>
    <row r="79" spans="1:54" ht="26.1" customHeight="1">
      <c r="A79" s="52"/>
      <c r="B79" s="52" t="s">
        <v>88</v>
      </c>
      <c r="C79" s="32" t="s">
        <v>86</v>
      </c>
      <c r="E79" s="74" t="s">
        <v>89</v>
      </c>
      <c r="F79" s="25"/>
      <c r="G79" s="191"/>
      <c r="H79" s="191"/>
      <c r="J79" s="191"/>
      <c r="K79" s="191"/>
      <c r="L79" s="191"/>
      <c r="M79" s="191"/>
      <c r="N79" s="191"/>
      <c r="O79" s="191"/>
      <c r="P79" s="191"/>
      <c r="Q79" s="191"/>
      <c r="R79" s="191"/>
      <c r="S79" s="191"/>
      <c r="T79" s="191"/>
      <c r="U79" s="191"/>
      <c r="V79" s="191"/>
      <c r="W79" s="191"/>
      <c r="X79" s="191"/>
      <c r="Y79" s="191"/>
      <c r="Z79" s="191"/>
      <c r="AA79" s="191"/>
      <c r="AB79" s="63"/>
      <c r="AC79" s="220"/>
      <c r="AS79" s="138"/>
      <c r="AT79" s="138"/>
      <c r="AU79" s="138"/>
      <c r="AV79" s="138"/>
      <c r="AW79" s="138"/>
      <c r="AX79" s="138"/>
      <c r="AY79" s="138"/>
      <c r="AZ79" s="138"/>
      <c r="BA79" s="138"/>
      <c r="BB79" s="138"/>
    </row>
    <row r="80" spans="1:54" ht="26.1" customHeight="1">
      <c r="A80" s="52"/>
      <c r="B80" s="52" t="s">
        <v>90</v>
      </c>
      <c r="C80" s="32" t="s">
        <v>992</v>
      </c>
      <c r="E80" s="74" t="s">
        <v>91</v>
      </c>
      <c r="F80" s="25"/>
      <c r="G80" s="191"/>
      <c r="H80" s="191"/>
      <c r="J80" s="191"/>
      <c r="K80" s="191"/>
      <c r="L80" s="191"/>
      <c r="M80" s="191"/>
      <c r="N80" s="191"/>
      <c r="O80" s="191"/>
      <c r="P80" s="191"/>
      <c r="Q80" s="191"/>
      <c r="R80" s="191"/>
      <c r="S80" s="191"/>
      <c r="T80" s="191"/>
      <c r="U80" s="191"/>
      <c r="V80" s="191"/>
      <c r="W80" s="191"/>
      <c r="X80" s="191"/>
      <c r="Y80" s="191"/>
      <c r="Z80" s="191"/>
      <c r="AA80" s="191"/>
      <c r="AB80" s="63"/>
      <c r="AC80" s="220"/>
      <c r="AS80" s="138"/>
      <c r="AT80" s="138"/>
      <c r="AU80" s="138"/>
      <c r="AV80" s="138"/>
      <c r="AW80" s="138"/>
      <c r="AX80" s="138"/>
      <c r="AY80" s="138"/>
      <c r="AZ80" s="138"/>
      <c r="BA80" s="138"/>
      <c r="BB80" s="138"/>
    </row>
    <row r="81" spans="1:54" ht="21" customHeight="1">
      <c r="B81" s="76" t="s">
        <v>92</v>
      </c>
      <c r="C81" s="78" t="s">
        <v>993</v>
      </c>
      <c r="E81" s="74" t="s">
        <v>93</v>
      </c>
      <c r="F81" s="25"/>
      <c r="G81" s="191"/>
      <c r="H81" s="191"/>
      <c r="AB81" s="219"/>
      <c r="AC81" s="220"/>
      <c r="AS81" s="138"/>
      <c r="AT81" s="138"/>
      <c r="AU81" s="138"/>
      <c r="AV81" s="138"/>
      <c r="AW81" s="138"/>
      <c r="AX81" s="138"/>
      <c r="AY81" s="138"/>
      <c r="AZ81" s="138"/>
      <c r="BA81" s="138"/>
      <c r="BB81" s="138"/>
    </row>
    <row r="82" spans="1:54" ht="21" customHeight="1">
      <c r="B82" s="76" t="s">
        <v>94</v>
      </c>
      <c r="C82" s="78" t="s">
        <v>993</v>
      </c>
      <c r="E82" s="74" t="s">
        <v>1039</v>
      </c>
      <c r="F82" s="25"/>
      <c r="G82" s="191"/>
      <c r="H82" s="191"/>
      <c r="AB82" s="219"/>
      <c r="AC82" s="220"/>
      <c r="AS82" s="138"/>
      <c r="AT82" s="138"/>
      <c r="AU82" s="138"/>
      <c r="AV82" s="138"/>
      <c r="AW82" s="138"/>
      <c r="AX82" s="138"/>
      <c r="AY82" s="138"/>
      <c r="AZ82" s="138"/>
      <c r="BA82" s="138"/>
      <c r="BB82" s="138"/>
    </row>
    <row r="83" spans="1:54" ht="41.25" customHeight="1">
      <c r="B83" s="76" t="s">
        <v>777</v>
      </c>
      <c r="C83" s="1035" t="s">
        <v>95</v>
      </c>
      <c r="D83" s="1035"/>
      <c r="E83" s="81" t="s">
        <v>989</v>
      </c>
      <c r="F83" s="25"/>
      <c r="G83" s="191"/>
      <c r="H83" s="191"/>
      <c r="AB83" s="219"/>
      <c r="AC83" s="220"/>
      <c r="AS83" s="138"/>
      <c r="AT83" s="138"/>
      <c r="AU83" s="138"/>
      <c r="AV83" s="138"/>
      <c r="AW83" s="138"/>
      <c r="AX83" s="138"/>
      <c r="AY83" s="138"/>
      <c r="AZ83" s="138"/>
      <c r="BA83" s="138"/>
      <c r="BB83" s="138"/>
    </row>
    <row r="84" spans="1:54" ht="38.25" customHeight="1">
      <c r="B84" s="1429" t="s">
        <v>990</v>
      </c>
      <c r="C84" s="1429"/>
      <c r="D84" s="1429"/>
      <c r="E84" s="1429"/>
      <c r="F84" s="1429"/>
      <c r="G84" s="80"/>
      <c r="H84" s="80"/>
      <c r="AB84" s="219"/>
      <c r="AC84" s="220"/>
      <c r="AS84" s="138"/>
      <c r="AT84" s="138"/>
      <c r="AU84" s="138"/>
      <c r="AV84" s="138"/>
      <c r="AW84" s="138"/>
      <c r="AX84" s="138"/>
      <c r="AY84" s="138"/>
      <c r="AZ84" s="138"/>
      <c r="BA84" s="138"/>
      <c r="BB84" s="138"/>
    </row>
    <row r="85" spans="1:54" ht="51.75" customHeight="1">
      <c r="A85" s="76">
        <v>7</v>
      </c>
      <c r="B85" s="1429" t="s">
        <v>100</v>
      </c>
      <c r="C85" s="1429"/>
      <c r="D85" s="1429"/>
      <c r="E85" s="1429"/>
      <c r="F85" s="1429"/>
      <c r="G85" s="80"/>
      <c r="H85" s="80"/>
      <c r="AB85" s="219"/>
      <c r="AC85" s="220"/>
      <c r="AS85" s="138"/>
      <c r="AT85" s="138"/>
      <c r="AU85" s="138"/>
      <c r="AV85" s="138"/>
      <c r="AW85" s="138"/>
      <c r="AX85" s="138"/>
      <c r="AY85" s="138"/>
      <c r="AZ85" s="138"/>
      <c r="BA85" s="138"/>
      <c r="BB85" s="138"/>
    </row>
    <row r="86" spans="1:54" ht="35.25" customHeight="1">
      <c r="A86" s="76">
        <v>8</v>
      </c>
      <c r="B86" s="1429" t="s">
        <v>101</v>
      </c>
      <c r="C86" s="1429"/>
      <c r="D86" s="1429"/>
      <c r="E86" s="1429"/>
      <c r="F86" s="1429"/>
      <c r="G86" s="80"/>
      <c r="H86" s="80"/>
      <c r="AB86" s="219"/>
      <c r="AC86" s="220"/>
      <c r="AS86" s="138"/>
      <c r="AT86" s="138"/>
      <c r="AU86" s="138"/>
      <c r="AV86" s="138"/>
      <c r="AW86" s="138"/>
      <c r="AX86" s="138"/>
      <c r="AY86" s="138"/>
      <c r="AZ86" s="138"/>
      <c r="BA86" s="138"/>
      <c r="BB86" s="138"/>
    </row>
    <row r="87" spans="1:54" ht="49.5" customHeight="1">
      <c r="A87" s="76">
        <v>9</v>
      </c>
      <c r="B87" s="1429" t="s">
        <v>102</v>
      </c>
      <c r="C87" s="1429"/>
      <c r="D87" s="1429"/>
      <c r="E87" s="1429"/>
      <c r="F87" s="1429"/>
      <c r="G87" s="80"/>
      <c r="H87" s="80"/>
      <c r="AB87" s="219"/>
      <c r="AC87" s="220"/>
      <c r="AS87" s="138"/>
      <c r="AT87" s="138"/>
      <c r="AU87" s="138"/>
      <c r="AV87" s="138"/>
      <c r="AW87" s="138"/>
      <c r="AX87" s="138"/>
      <c r="AY87" s="138"/>
      <c r="AZ87" s="138"/>
      <c r="BA87" s="138"/>
      <c r="BB87" s="138"/>
    </row>
    <row r="88" spans="1:54" ht="51.75" customHeight="1">
      <c r="A88" s="76">
        <v>10</v>
      </c>
      <c r="B88" s="1429" t="s">
        <v>103</v>
      </c>
      <c r="C88" s="1429"/>
      <c r="D88" s="1429"/>
      <c r="E88" s="1429"/>
      <c r="F88" s="1429"/>
      <c r="G88" s="80"/>
      <c r="H88" s="80"/>
      <c r="AB88" s="219"/>
      <c r="AC88" s="220"/>
      <c r="AS88" s="138"/>
      <c r="AT88" s="138"/>
      <c r="AU88" s="138"/>
      <c r="AV88" s="138"/>
      <c r="AW88" s="138"/>
      <c r="AX88" s="138"/>
      <c r="AY88" s="138"/>
      <c r="AZ88" s="138"/>
      <c r="BA88" s="138"/>
      <c r="BB88" s="138"/>
    </row>
    <row r="89" spans="1:54" ht="27" customHeight="1">
      <c r="A89" s="76">
        <v>11</v>
      </c>
      <c r="B89" s="1429" t="s">
        <v>104</v>
      </c>
      <c r="C89" s="1429"/>
      <c r="D89" s="1429"/>
      <c r="E89" s="1429"/>
      <c r="F89" s="1429"/>
      <c r="G89" s="80"/>
      <c r="H89" s="80"/>
      <c r="AB89" s="219"/>
      <c r="AC89" s="220"/>
      <c r="AS89" s="138"/>
      <c r="AT89" s="138"/>
      <c r="AU89" s="138"/>
      <c r="AV89" s="138"/>
      <c r="AW89" s="138"/>
      <c r="AX89" s="138"/>
      <c r="AY89" s="138"/>
      <c r="AZ89" s="138"/>
      <c r="BA89" s="138"/>
      <c r="BB89" s="138"/>
    </row>
    <row r="90" spans="1:54" ht="59.25" customHeight="1">
      <c r="A90" s="76">
        <v>12</v>
      </c>
      <c r="B90" s="1437" t="s">
        <v>1003</v>
      </c>
      <c r="C90" s="1437"/>
      <c r="D90" s="1437"/>
      <c r="E90" s="1437"/>
      <c r="F90" s="1437"/>
      <c r="K90" s="453"/>
      <c r="AB90" s="219"/>
      <c r="AC90" s="220"/>
      <c r="AS90" s="138"/>
      <c r="AT90" s="138"/>
      <c r="AU90" s="138"/>
      <c r="AV90" s="138"/>
      <c r="AW90" s="138"/>
      <c r="AX90" s="138"/>
      <c r="AY90" s="138"/>
      <c r="AZ90" s="138"/>
      <c r="BA90" s="138"/>
      <c r="BB90" s="138"/>
    </row>
    <row r="91" spans="1:54" ht="88.5" customHeight="1">
      <c r="A91" s="76">
        <v>13</v>
      </c>
      <c r="B91" s="1442" t="s">
        <v>1040</v>
      </c>
      <c r="C91" s="1442"/>
      <c r="D91" s="1442"/>
      <c r="E91" s="1442"/>
      <c r="F91" s="1442"/>
      <c r="H91" s="80"/>
      <c r="K91" s="59">
        <f>'Name of Bidders'!J6</f>
        <v>0</v>
      </c>
      <c r="AB91" s="219"/>
      <c r="AC91" s="220"/>
      <c r="AS91" s="138"/>
      <c r="AT91" s="138"/>
      <c r="AU91" s="138"/>
      <c r="AV91" s="138"/>
      <c r="AW91" s="138"/>
      <c r="AX91" s="138"/>
      <c r="AY91" s="138"/>
      <c r="AZ91" s="138"/>
      <c r="BA91" s="138"/>
      <c r="BB91" s="138"/>
    </row>
    <row r="92" spans="1:54" ht="100.5" customHeight="1">
      <c r="A92" s="76">
        <v>14</v>
      </c>
      <c r="B92" s="1429" t="s">
        <v>295</v>
      </c>
      <c r="C92" s="1429"/>
      <c r="D92" s="1429"/>
      <c r="E92" s="1429"/>
      <c r="F92" s="1429"/>
      <c r="G92" s="80"/>
      <c r="H92" s="80"/>
      <c r="AB92" s="219"/>
      <c r="AC92" s="220"/>
      <c r="AS92" s="138"/>
      <c r="AT92" s="138"/>
      <c r="AU92" s="138"/>
      <c r="AV92" s="138"/>
      <c r="AW92" s="138"/>
      <c r="AX92" s="138"/>
      <c r="AY92" s="138"/>
      <c r="AZ92" s="138"/>
      <c r="BA92" s="138"/>
      <c r="BB92" s="138"/>
    </row>
    <row r="93" spans="1:54" ht="30" customHeight="1">
      <c r="A93" s="82"/>
      <c r="B93" s="29" t="str">
        <f>IF(ISERROR("Dated this " &amp; AK6 &amp; LOOKUP(AK6,AI1:AI37,AJ1:AJ37) &amp; " day of " &amp; AK8 &amp; " " &amp;AK9), "", "Dated this " &amp; AK6 &amp; LOOKUP(AK6,AI1:AI37,AJ1:AJ37) &amp; " day of " &amp; AK8 &amp; " " &amp;AK9)</f>
        <v/>
      </c>
      <c r="E93" s="64"/>
      <c r="F93" s="64"/>
      <c r="G93" s="64"/>
      <c r="H93" s="64"/>
      <c r="AB93" s="219"/>
      <c r="AC93" s="220"/>
      <c r="AS93" s="138"/>
      <c r="AT93" s="138"/>
      <c r="AU93" s="138"/>
      <c r="AV93" s="138"/>
      <c r="AW93" s="138"/>
      <c r="AX93" s="138"/>
      <c r="AY93" s="138"/>
      <c r="AZ93" s="138"/>
      <c r="BA93" s="138"/>
      <c r="BB93" s="138"/>
    </row>
    <row r="94" spans="1:54" ht="30" customHeight="1">
      <c r="A94" s="82"/>
      <c r="B94" s="38" t="s">
        <v>296</v>
      </c>
      <c r="C94" s="25"/>
      <c r="D94" s="32"/>
      <c r="E94" s="32"/>
      <c r="F94" s="32"/>
      <c r="G94" s="32"/>
      <c r="H94" s="32"/>
      <c r="AB94" s="219"/>
      <c r="AC94" s="220"/>
      <c r="AS94" s="138"/>
      <c r="AT94" s="138"/>
      <c r="AU94" s="138"/>
      <c r="AV94" s="138"/>
      <c r="AW94" s="138"/>
      <c r="AX94" s="138"/>
      <c r="AY94" s="138"/>
      <c r="AZ94" s="138"/>
      <c r="BA94" s="138"/>
      <c r="BB94" s="138"/>
    </row>
    <row r="95" spans="1:54" ht="15.95" customHeight="1">
      <c r="A95" s="82"/>
      <c r="B95" s="60"/>
      <c r="C95" s="32"/>
      <c r="D95" s="32"/>
      <c r="E95" s="32"/>
      <c r="F95" s="32"/>
      <c r="G95" s="32"/>
      <c r="H95" s="32"/>
      <c r="AB95" s="219"/>
      <c r="AC95" s="220"/>
      <c r="AS95" s="138"/>
      <c r="AT95" s="138"/>
      <c r="AU95" s="138"/>
      <c r="AV95" s="138"/>
      <c r="AW95" s="138"/>
      <c r="AX95" s="138"/>
      <c r="AY95" s="138"/>
      <c r="AZ95" s="138"/>
      <c r="BA95" s="138"/>
      <c r="BB95" s="138"/>
    </row>
    <row r="96" spans="1:54" ht="21" customHeight="1">
      <c r="A96" s="82"/>
      <c r="B96" s="60"/>
      <c r="C96" s="32"/>
      <c r="D96" s="32"/>
      <c r="F96" s="44" t="s">
        <v>297</v>
      </c>
      <c r="G96" s="44"/>
      <c r="H96" s="44"/>
      <c r="AB96" s="219"/>
      <c r="AC96" s="220"/>
      <c r="AS96" s="138"/>
      <c r="AT96" s="138"/>
      <c r="AU96" s="138"/>
      <c r="AV96" s="138"/>
      <c r="AW96" s="138"/>
      <c r="AX96" s="138"/>
      <c r="AY96" s="138"/>
      <c r="AZ96" s="138"/>
      <c r="BA96" s="138"/>
      <c r="BB96" s="138"/>
    </row>
    <row r="97" spans="1:54" ht="21" customHeight="1">
      <c r="A97" s="82"/>
      <c r="B97" s="60"/>
      <c r="C97" s="32"/>
      <c r="F97" s="44" t="str">
        <f>"For and on behalf of " &amp; 'Attach 3(JV)'!B9</f>
        <v>For and on behalf of 0</v>
      </c>
      <c r="G97" s="44"/>
      <c r="H97" s="44"/>
      <c r="AB97" s="219"/>
      <c r="AC97" s="220"/>
      <c r="AS97" s="138"/>
      <c r="AT97" s="138"/>
      <c r="AU97" s="138"/>
      <c r="AV97" s="138"/>
      <c r="AW97" s="138"/>
      <c r="AX97" s="138"/>
      <c r="AY97" s="138"/>
      <c r="AZ97" s="138"/>
      <c r="BA97" s="138"/>
      <c r="BB97" s="138"/>
    </row>
    <row r="98" spans="1:54" ht="27.95" customHeight="1">
      <c r="A98" s="75"/>
      <c r="D98" s="58"/>
      <c r="E98" s="58"/>
      <c r="F98" s="38"/>
      <c r="G98" s="38"/>
      <c r="H98" s="38"/>
      <c r="AS98" s="138"/>
      <c r="AT98" s="138"/>
      <c r="AU98" s="138"/>
      <c r="AV98" s="138"/>
      <c r="AW98" s="138"/>
      <c r="AX98" s="138"/>
      <c r="AY98" s="138"/>
      <c r="AZ98" s="138"/>
      <c r="BA98" s="138"/>
      <c r="BB98" s="138"/>
    </row>
    <row r="99" spans="1:54" ht="27.95" customHeight="1">
      <c r="A99" s="73" t="s">
        <v>6</v>
      </c>
      <c r="B99" s="36"/>
      <c r="C99" s="165">
        <f>'Attach 3(JV)'!B24</f>
        <v>0</v>
      </c>
      <c r="E99" s="58" t="s">
        <v>4</v>
      </c>
      <c r="F99" s="456">
        <f>'Attach 3(JV)'!E24</f>
        <v>0</v>
      </c>
      <c r="G99" s="36"/>
      <c r="H99" s="36"/>
      <c r="AS99" s="138"/>
      <c r="AT99" s="138"/>
      <c r="AU99" s="138"/>
      <c r="AV99" s="138"/>
      <c r="AW99" s="138"/>
      <c r="AX99" s="138"/>
      <c r="AY99" s="138"/>
      <c r="AZ99" s="138"/>
      <c r="BA99" s="138"/>
      <c r="BB99" s="138"/>
    </row>
    <row r="100" spans="1:54" ht="27.95" customHeight="1">
      <c r="A100" s="73" t="s">
        <v>7</v>
      </c>
      <c r="B100" s="36"/>
      <c r="C100" s="248">
        <f>'Attach 3(JV)'!B25</f>
        <v>0</v>
      </c>
      <c r="E100" s="58" t="s">
        <v>5</v>
      </c>
      <c r="F100" s="456">
        <f>'Attach 3(JV)'!E25</f>
        <v>0</v>
      </c>
      <c r="G100" s="36"/>
      <c r="H100" s="36"/>
      <c r="AS100" s="138"/>
      <c r="AT100" s="138"/>
      <c r="AU100" s="138"/>
      <c r="AV100" s="138"/>
      <c r="AW100" s="138"/>
      <c r="AX100" s="138"/>
      <c r="AY100" s="138"/>
      <c r="AZ100" s="138"/>
      <c r="BA100" s="138"/>
      <c r="BB100" s="138"/>
    </row>
    <row r="101" spans="1:54" ht="27.95" customHeight="1">
      <c r="D101" s="58"/>
      <c r="E101" s="58"/>
      <c r="AS101" s="138"/>
      <c r="AT101" s="138"/>
      <c r="AU101" s="138"/>
      <c r="AV101" s="138"/>
      <c r="AW101" s="138"/>
      <c r="AX101" s="138"/>
      <c r="AY101" s="138"/>
      <c r="AZ101" s="138"/>
      <c r="BA101" s="138"/>
      <c r="BB101" s="138"/>
    </row>
    <row r="102" spans="1:54" ht="6.75" customHeight="1">
      <c r="A102" s="73"/>
      <c r="B102" s="36"/>
      <c r="C102" s="69"/>
      <c r="E102" s="58"/>
      <c r="AS102" s="138"/>
      <c r="AT102" s="138"/>
      <c r="AU102" s="138"/>
      <c r="AV102" s="138"/>
      <c r="AW102" s="138"/>
      <c r="AX102" s="138"/>
      <c r="AY102" s="138"/>
      <c r="AZ102" s="138"/>
      <c r="BA102" s="138"/>
      <c r="BB102" s="138"/>
    </row>
    <row r="103" spans="1:54" ht="39.950000000000003" hidden="1" customHeight="1">
      <c r="A103" s="1432" t="s">
        <v>388</v>
      </c>
      <c r="B103" s="1432"/>
      <c r="C103" s="1432"/>
      <c r="D103" s="1432"/>
      <c r="E103" s="1432"/>
      <c r="F103" s="1432"/>
      <c r="AS103" s="138"/>
      <c r="AT103" s="138"/>
      <c r="AU103" s="138"/>
      <c r="AV103" s="138"/>
      <c r="AW103" s="138"/>
      <c r="AX103" s="138"/>
      <c r="AY103" s="138"/>
      <c r="AZ103" s="138"/>
      <c r="BA103" s="138"/>
      <c r="BB103" s="138"/>
    </row>
    <row r="104" spans="1:54" ht="16.5" customHeight="1">
      <c r="A104" s="1433"/>
      <c r="B104" s="1433"/>
      <c r="D104" s="83"/>
      <c r="E104" s="99"/>
      <c r="F104" s="99"/>
      <c r="G104" s="204"/>
      <c r="AS104" s="138"/>
      <c r="AT104" s="138"/>
      <c r="AU104" s="138"/>
      <c r="AV104" s="138"/>
      <c r="AW104" s="138"/>
      <c r="AX104" s="138"/>
      <c r="AY104" s="138"/>
      <c r="AZ104" s="138"/>
      <c r="BA104" s="138"/>
      <c r="BB104" s="138"/>
    </row>
    <row r="105" spans="1:54" ht="9.75" customHeight="1">
      <c r="B105" s="44"/>
      <c r="C105" s="69"/>
      <c r="E105" s="44"/>
      <c r="AS105" s="138"/>
      <c r="AT105" s="138"/>
      <c r="AU105" s="138"/>
      <c r="AV105" s="138"/>
      <c r="AW105" s="138"/>
      <c r="AX105" s="138"/>
      <c r="AY105" s="138"/>
      <c r="AZ105" s="138"/>
      <c r="BA105" s="138"/>
      <c r="BB105" s="138"/>
    </row>
    <row r="106" spans="1:54" ht="27.95" hidden="1" customHeight="1">
      <c r="A106" s="58" t="e">
        <f>IF(AND(H28="JV (Joint Venture)",H29=1), "", "Printed Name :")</f>
        <v>#REF!</v>
      </c>
      <c r="B106" s="1434"/>
      <c r="C106" s="1434"/>
      <c r="E106" s="58" t="s">
        <v>4</v>
      </c>
      <c r="F106" s="250"/>
      <c r="H106" s="274"/>
      <c r="AS106" s="138"/>
      <c r="AT106" s="138"/>
      <c r="AU106" s="138"/>
      <c r="AV106" s="138"/>
      <c r="AW106" s="138"/>
      <c r="AX106" s="138"/>
      <c r="AY106" s="138"/>
      <c r="AZ106" s="138"/>
      <c r="BA106" s="138"/>
      <c r="BB106" s="138"/>
    </row>
    <row r="107" spans="1:54" ht="27.95" hidden="1" customHeight="1">
      <c r="A107" s="58" t="e">
        <f>IF(AND(H28="JV (Joint Venture)",H29=1), "", "Designation :")</f>
        <v>#REF!</v>
      </c>
      <c r="B107" s="1434"/>
      <c r="C107" s="1434"/>
      <c r="E107" s="58" t="s">
        <v>5</v>
      </c>
      <c r="F107" s="250"/>
      <c r="AS107" s="138"/>
      <c r="AT107" s="138"/>
      <c r="AU107" s="138"/>
      <c r="AV107" s="138"/>
      <c r="AW107" s="138"/>
      <c r="AX107" s="138"/>
      <c r="AY107" s="138"/>
      <c r="AZ107" s="138"/>
      <c r="BA107" s="138"/>
      <c r="BB107" s="138"/>
    </row>
    <row r="108" spans="1:54" ht="27.95" customHeight="1">
      <c r="B108" s="44"/>
      <c r="C108" s="69"/>
      <c r="E108" s="44"/>
      <c r="AS108" s="138"/>
      <c r="AT108" s="138"/>
      <c r="AU108" s="138"/>
      <c r="AV108" s="138"/>
      <c r="AW108" s="138"/>
      <c r="AX108" s="138"/>
      <c r="AY108" s="138"/>
      <c r="AZ108" s="138"/>
      <c r="BA108" s="138"/>
      <c r="BB108" s="138"/>
    </row>
    <row r="109" spans="1:54" ht="33" customHeight="1">
      <c r="A109" s="74" t="s">
        <v>123</v>
      </c>
      <c r="B109" s="36"/>
      <c r="C109" s="69"/>
      <c r="E109" s="44"/>
      <c r="F109" s="4"/>
      <c r="AS109" s="138"/>
      <c r="AT109" s="138"/>
      <c r="AU109" s="138"/>
      <c r="AV109" s="138"/>
      <c r="AW109" s="138"/>
      <c r="AX109" s="138"/>
      <c r="AY109" s="138"/>
      <c r="AZ109" s="138"/>
      <c r="BA109" s="138"/>
      <c r="BB109" s="138"/>
    </row>
    <row r="110" spans="1:54" s="24" customFormat="1" ht="21" customHeight="1">
      <c r="A110" s="1430" t="s">
        <v>166</v>
      </c>
      <c r="B110" s="1430"/>
      <c r="C110" s="1430"/>
      <c r="D110" s="1427"/>
      <c r="E110" s="1427"/>
      <c r="F110" s="1427"/>
      <c r="G110" s="29"/>
      <c r="H110" s="29"/>
      <c r="I110" s="59"/>
      <c r="J110" s="59"/>
      <c r="K110" s="59"/>
      <c r="L110" s="59"/>
      <c r="M110" s="59"/>
      <c r="N110" s="59"/>
      <c r="O110" s="59"/>
      <c r="P110" s="59"/>
      <c r="Q110" s="59"/>
      <c r="R110" s="59"/>
      <c r="S110" s="59"/>
      <c r="T110" s="59"/>
      <c r="U110" s="59"/>
      <c r="V110" s="59"/>
      <c r="W110" s="59"/>
      <c r="X110" s="59"/>
      <c r="Y110" s="59"/>
      <c r="Z110" s="59"/>
      <c r="AA110" s="59"/>
      <c r="AB110" s="62"/>
      <c r="AC110" s="62"/>
      <c r="AD110" s="216"/>
      <c r="AE110" s="216"/>
      <c r="AF110" s="216"/>
      <c r="AG110" s="216"/>
      <c r="AH110" s="59"/>
      <c r="AI110" s="59"/>
      <c r="AJ110" s="59"/>
      <c r="AK110" s="59"/>
      <c r="AL110" s="59"/>
      <c r="AM110" s="59"/>
      <c r="AN110" s="59"/>
      <c r="AO110" s="59"/>
      <c r="AP110" s="59"/>
      <c r="AQ110" s="59"/>
      <c r="AR110" s="59"/>
      <c r="AS110" s="135"/>
      <c r="AT110" s="135"/>
      <c r="AU110" s="135"/>
      <c r="AV110" s="135"/>
      <c r="AW110" s="135"/>
      <c r="AX110" s="135"/>
      <c r="AY110" s="135"/>
      <c r="AZ110" s="135"/>
      <c r="BA110" s="135"/>
      <c r="BB110" s="135"/>
    </row>
    <row r="111" spans="1:54" s="24" customFormat="1" ht="21" customHeight="1">
      <c r="A111" s="1431"/>
      <c r="B111" s="1431"/>
      <c r="C111" s="1431"/>
      <c r="D111" s="1427"/>
      <c r="E111" s="1427"/>
      <c r="F111" s="1427"/>
      <c r="G111" s="29"/>
      <c r="H111" s="29"/>
      <c r="I111" s="59"/>
      <c r="J111" s="59"/>
      <c r="K111" s="59"/>
      <c r="L111" s="59"/>
      <c r="M111" s="59"/>
      <c r="N111" s="59"/>
      <c r="O111" s="59"/>
      <c r="P111" s="59"/>
      <c r="Q111" s="59"/>
      <c r="R111" s="59"/>
      <c r="S111" s="59"/>
      <c r="T111" s="59"/>
      <c r="U111" s="59"/>
      <c r="V111" s="59"/>
      <c r="W111" s="59"/>
      <c r="X111" s="59"/>
      <c r="Y111" s="59"/>
      <c r="Z111" s="59"/>
      <c r="AA111" s="59"/>
      <c r="AB111" s="62"/>
      <c r="AC111" s="62"/>
      <c r="AD111" s="216"/>
      <c r="AE111" s="216"/>
      <c r="AF111" s="216"/>
      <c r="AG111" s="216"/>
      <c r="AH111" s="59"/>
      <c r="AI111" s="59"/>
      <c r="AJ111" s="59"/>
      <c r="AK111" s="59"/>
      <c r="AL111" s="59"/>
      <c r="AM111" s="59"/>
      <c r="AN111" s="59"/>
      <c r="AO111" s="59"/>
      <c r="AP111" s="59"/>
      <c r="AQ111" s="59"/>
      <c r="AR111" s="59"/>
      <c r="AS111" s="135"/>
      <c r="AT111" s="135"/>
      <c r="AU111" s="135"/>
      <c r="AV111" s="135"/>
      <c r="AW111" s="135"/>
      <c r="AX111" s="135"/>
      <c r="AY111" s="135"/>
      <c r="AZ111" s="135"/>
      <c r="BA111" s="135"/>
      <c r="BB111" s="135"/>
    </row>
    <row r="112" spans="1:54" s="24" customFormat="1" ht="21" customHeight="1">
      <c r="A112" s="1428"/>
      <c r="B112" s="1428"/>
      <c r="C112" s="1428"/>
      <c r="D112" s="1427"/>
      <c r="E112" s="1427"/>
      <c r="F112" s="1427"/>
      <c r="G112" s="29"/>
      <c r="H112" s="29"/>
      <c r="I112" s="59"/>
      <c r="J112" s="59"/>
      <c r="K112" s="59"/>
      <c r="L112" s="59"/>
      <c r="M112" s="59"/>
      <c r="N112" s="59"/>
      <c r="O112" s="59"/>
      <c r="P112" s="59"/>
      <c r="Q112" s="59"/>
      <c r="R112" s="59"/>
      <c r="S112" s="59"/>
      <c r="T112" s="59"/>
      <c r="U112" s="59"/>
      <c r="V112" s="59"/>
      <c r="W112" s="59"/>
      <c r="X112" s="59"/>
      <c r="Y112" s="59"/>
      <c r="Z112" s="59"/>
      <c r="AA112" s="59"/>
      <c r="AB112" s="62"/>
      <c r="AC112" s="62"/>
      <c r="AD112" s="216"/>
      <c r="AE112" s="216"/>
      <c r="AF112" s="216"/>
      <c r="AG112" s="216"/>
      <c r="AH112" s="59"/>
      <c r="AI112" s="59"/>
      <c r="AJ112" s="59"/>
      <c r="AK112" s="59"/>
      <c r="AL112" s="59"/>
      <c r="AM112" s="59"/>
      <c r="AN112" s="59"/>
      <c r="AO112" s="59"/>
      <c r="AP112" s="59"/>
      <c r="AQ112" s="59"/>
      <c r="AR112" s="59"/>
      <c r="AS112" s="135"/>
      <c r="AT112" s="135"/>
      <c r="AU112" s="135"/>
      <c r="AV112" s="135"/>
      <c r="AW112" s="135"/>
      <c r="AX112" s="135"/>
      <c r="AY112" s="135"/>
      <c r="AZ112" s="135"/>
      <c r="BA112" s="135"/>
      <c r="BB112" s="135"/>
    </row>
    <row r="113" spans="1:54" s="24" customFormat="1" ht="21" customHeight="1">
      <c r="A113" s="1436" t="s">
        <v>167</v>
      </c>
      <c r="B113" s="1436"/>
      <c r="C113" s="1436"/>
      <c r="D113" s="1427"/>
      <c r="E113" s="1427"/>
      <c r="F113" s="1427"/>
      <c r="G113" s="29"/>
      <c r="H113" s="29"/>
      <c r="I113" s="59"/>
      <c r="J113" s="59"/>
      <c r="K113" s="59"/>
      <c r="L113" s="59"/>
      <c r="M113" s="59"/>
      <c r="N113" s="59"/>
      <c r="O113" s="59"/>
      <c r="P113" s="59"/>
      <c r="Q113" s="59"/>
      <c r="R113" s="59"/>
      <c r="S113" s="59"/>
      <c r="T113" s="59"/>
      <c r="U113" s="59"/>
      <c r="V113" s="59"/>
      <c r="W113" s="59"/>
      <c r="X113" s="59"/>
      <c r="Y113" s="59"/>
      <c r="Z113" s="59"/>
      <c r="AA113" s="59"/>
      <c r="AB113" s="62"/>
      <c r="AC113" s="62"/>
      <c r="AD113" s="216"/>
      <c r="AE113" s="216"/>
      <c r="AF113" s="216"/>
      <c r="AG113" s="216"/>
      <c r="AH113" s="59"/>
      <c r="AI113" s="59"/>
      <c r="AJ113" s="59"/>
      <c r="AK113" s="59"/>
      <c r="AL113" s="59"/>
      <c r="AM113" s="59"/>
      <c r="AN113" s="59"/>
      <c r="AO113" s="59"/>
      <c r="AP113" s="59"/>
      <c r="AQ113" s="59"/>
      <c r="AR113" s="59"/>
      <c r="AS113" s="135"/>
      <c r="AT113" s="135"/>
      <c r="AU113" s="135"/>
      <c r="AV113" s="135"/>
      <c r="AW113" s="135"/>
      <c r="AX113" s="135"/>
      <c r="AY113" s="135"/>
      <c r="AZ113" s="135"/>
      <c r="BA113" s="135"/>
      <c r="BB113" s="135"/>
    </row>
    <row r="114" spans="1:54" s="24" customFormat="1" ht="21" customHeight="1">
      <c r="A114" s="1436" t="s">
        <v>168</v>
      </c>
      <c r="B114" s="1436"/>
      <c r="C114" s="1436"/>
      <c r="D114" s="1427"/>
      <c r="E114" s="1427"/>
      <c r="F114" s="1427"/>
      <c r="G114" s="29"/>
      <c r="H114" s="29"/>
      <c r="I114" s="59"/>
      <c r="J114" s="59"/>
      <c r="K114" s="59"/>
      <c r="L114" s="59"/>
      <c r="M114" s="59"/>
      <c r="N114" s="59"/>
      <c r="O114" s="59"/>
      <c r="P114" s="59"/>
      <c r="Q114" s="59"/>
      <c r="R114" s="59"/>
      <c r="S114" s="59"/>
      <c r="T114" s="59"/>
      <c r="U114" s="59"/>
      <c r="V114" s="59"/>
      <c r="W114" s="59"/>
      <c r="X114" s="59"/>
      <c r="Y114" s="59"/>
      <c r="Z114" s="59"/>
      <c r="AA114" s="59"/>
      <c r="AB114" s="62"/>
      <c r="AC114" s="62"/>
      <c r="AD114" s="216"/>
      <c r="AE114" s="216"/>
      <c r="AF114" s="216"/>
      <c r="AG114" s="216"/>
      <c r="AH114" s="59"/>
      <c r="AI114" s="59"/>
      <c r="AJ114" s="59"/>
      <c r="AK114" s="59"/>
      <c r="AL114" s="59"/>
      <c r="AM114" s="59"/>
      <c r="AN114" s="59"/>
      <c r="AO114" s="59"/>
      <c r="AP114" s="59"/>
      <c r="AQ114" s="59"/>
      <c r="AR114" s="59"/>
      <c r="AS114" s="135"/>
      <c r="AT114" s="135"/>
      <c r="AU114" s="135"/>
      <c r="AV114" s="135"/>
      <c r="AW114" s="135"/>
      <c r="AX114" s="135"/>
      <c r="AY114" s="135"/>
      <c r="AZ114" s="135"/>
      <c r="BA114" s="135"/>
      <c r="BB114" s="135"/>
    </row>
    <row r="115" spans="1:54" s="24" customFormat="1" ht="52.5" customHeight="1">
      <c r="A115" s="1436" t="s">
        <v>169</v>
      </c>
      <c r="B115" s="1436"/>
      <c r="C115" s="1436"/>
      <c r="D115" s="1427"/>
      <c r="E115" s="1427"/>
      <c r="F115" s="1427"/>
      <c r="G115" s="83"/>
      <c r="H115" s="83"/>
      <c r="I115" s="59"/>
      <c r="J115" s="59"/>
      <c r="K115" s="59"/>
      <c r="L115" s="59"/>
      <c r="M115" s="59"/>
      <c r="N115" s="59"/>
      <c r="O115" s="59"/>
      <c r="P115" s="59"/>
      <c r="Q115" s="59"/>
      <c r="R115" s="59"/>
      <c r="S115" s="59"/>
      <c r="T115" s="59"/>
      <c r="U115" s="59"/>
      <c r="V115" s="59"/>
      <c r="W115" s="59"/>
      <c r="X115" s="59"/>
      <c r="Y115" s="59"/>
      <c r="Z115" s="59"/>
      <c r="AA115" s="59"/>
      <c r="AB115" s="62"/>
      <c r="AC115" s="62"/>
      <c r="AD115" s="216"/>
      <c r="AE115" s="216"/>
      <c r="AF115" s="216"/>
      <c r="AG115" s="216"/>
      <c r="AH115" s="59"/>
      <c r="AI115" s="59"/>
      <c r="AJ115" s="59"/>
      <c r="AK115" s="59"/>
      <c r="AL115" s="59"/>
      <c r="AM115" s="59"/>
      <c r="AN115" s="59"/>
      <c r="AO115" s="59"/>
      <c r="AP115" s="59"/>
      <c r="AQ115" s="59"/>
      <c r="AR115" s="59"/>
      <c r="AS115" s="135"/>
      <c r="AT115" s="135"/>
      <c r="AU115" s="135"/>
      <c r="AV115" s="135"/>
      <c r="AW115" s="135"/>
      <c r="AX115" s="135"/>
      <c r="AY115" s="135"/>
      <c r="AZ115" s="135"/>
      <c r="BA115" s="135"/>
      <c r="BB115" s="135"/>
    </row>
    <row r="116" spans="1:54" s="24" customFormat="1" ht="21" customHeight="1">
      <c r="A116" s="1430" t="s">
        <v>170</v>
      </c>
      <c r="B116" s="1430"/>
      <c r="C116" s="1430"/>
      <c r="D116" s="1427"/>
      <c r="E116" s="1427"/>
      <c r="F116" s="1427"/>
      <c r="G116" s="29"/>
      <c r="H116" s="29"/>
      <c r="I116" s="59"/>
      <c r="J116" s="59"/>
      <c r="K116" s="59"/>
      <c r="L116" s="59"/>
      <c r="M116" s="59"/>
      <c r="N116" s="59"/>
      <c r="O116" s="59"/>
      <c r="P116" s="59"/>
      <c r="Q116" s="59"/>
      <c r="R116" s="59"/>
      <c r="S116" s="59"/>
      <c r="T116" s="59"/>
      <c r="U116" s="59"/>
      <c r="V116" s="59"/>
      <c r="W116" s="59"/>
      <c r="X116" s="59"/>
      <c r="Y116" s="59"/>
      <c r="Z116" s="59"/>
      <c r="AA116" s="59"/>
      <c r="AB116" s="62"/>
      <c r="AC116" s="62"/>
      <c r="AD116" s="216"/>
      <c r="AE116" s="216"/>
      <c r="AF116" s="216"/>
      <c r="AG116" s="216"/>
      <c r="AH116" s="59"/>
      <c r="AI116" s="59"/>
      <c r="AJ116" s="59"/>
      <c r="AK116" s="59"/>
      <c r="AL116" s="59"/>
      <c r="AM116" s="59"/>
      <c r="AN116" s="59"/>
      <c r="AO116" s="59"/>
      <c r="AP116" s="59"/>
      <c r="AQ116" s="59"/>
      <c r="AR116" s="59"/>
    </row>
    <row r="117" spans="1:54" s="24" customFormat="1" ht="21" customHeight="1">
      <c r="A117" s="1431"/>
      <c r="B117" s="1431"/>
      <c r="C117" s="1431"/>
      <c r="D117" s="1427"/>
      <c r="E117" s="1427"/>
      <c r="F117" s="1427"/>
      <c r="G117" s="29"/>
      <c r="H117" s="29"/>
      <c r="I117" s="59"/>
      <c r="J117" s="59"/>
      <c r="K117" s="59"/>
      <c r="L117" s="59"/>
      <c r="M117" s="59"/>
      <c r="N117" s="59"/>
      <c r="O117" s="59"/>
      <c r="P117" s="59"/>
      <c r="Q117" s="59"/>
      <c r="R117" s="59"/>
      <c r="S117" s="59"/>
      <c r="T117" s="59"/>
      <c r="U117" s="59"/>
      <c r="V117" s="59"/>
      <c r="W117" s="59"/>
      <c r="X117" s="59"/>
      <c r="Y117" s="59"/>
      <c r="Z117" s="59"/>
      <c r="AA117" s="59"/>
      <c r="AB117" s="62"/>
      <c r="AC117" s="62"/>
      <c r="AD117" s="216"/>
      <c r="AE117" s="216"/>
      <c r="AF117" s="216"/>
      <c r="AG117" s="216"/>
      <c r="AH117" s="59"/>
      <c r="AI117" s="59"/>
      <c r="AJ117" s="59"/>
      <c r="AK117" s="59"/>
      <c r="AL117" s="59"/>
      <c r="AM117" s="59"/>
      <c r="AN117" s="59"/>
      <c r="AO117" s="59"/>
      <c r="AP117" s="59"/>
      <c r="AQ117" s="59"/>
      <c r="AR117" s="59"/>
    </row>
    <row r="118" spans="1:54">
      <c r="A118" s="1428"/>
      <c r="B118" s="1428"/>
      <c r="C118" s="1428"/>
      <c r="D118" s="1427"/>
      <c r="E118" s="1427"/>
      <c r="F118" s="1427"/>
    </row>
    <row r="119" spans="1:54">
      <c r="A119" s="74"/>
      <c r="B119" s="74"/>
      <c r="C119" s="74"/>
      <c r="D119" s="127"/>
      <c r="E119" s="127"/>
      <c r="F119" s="127"/>
    </row>
    <row r="120" spans="1:54" ht="47.25" customHeight="1">
      <c r="A120" s="1285" t="str">
        <f>H120&amp;I120&amp;J120</f>
        <v/>
      </c>
      <c r="B120" s="1285"/>
      <c r="C120" s="1285"/>
      <c r="D120" s="1285"/>
      <c r="E120" s="1285"/>
      <c r="F120" s="1285"/>
      <c r="H120" s="256"/>
      <c r="I120" s="257"/>
      <c r="J120" s="257"/>
    </row>
  </sheetData>
  <sheetProtection algorithmName="SHA-512" hashValue="aRnhmFODYXYQ1CoXuQ0eR5ppKuVElbffeB1r0u8+7u5neyNO5m64U5KJsuGul3BsaW7/HBZhs8xkWKDhwQvomQ==" saltValue="owLxLrfY8k36+Ljd0SR4HQ==" spinCount="100000" sheet="1" formatColumns="0" formatRows="0" selectLockedCells="1"/>
  <customSheetViews>
    <customSheetView guid="{5476C51C-4037-4B28-A818-10D7CDF0C66A}" showPageBreaks="1" showGridLines="0" fitToPage="1" printArea="1" hiddenRows="1" hiddenColumns="1" view="pageBreakPreview">
      <selection activeCell="G17" sqref="G17"/>
      <rowBreaks count="1" manualBreakCount="1">
        <brk id="64" max="5" man="1"/>
      </rowBreaks>
      <pageMargins left="0.59" right="0.46" top="0.59055118110236204" bottom="0.59055118110236204" header="0.35433070866141703" footer="0.35433070866141703"/>
      <pageSetup scale="94" fitToHeight="10000" orientation="portrait" r:id="rId1"/>
      <headerFooter alignWithMargins="0">
        <oddFooter>&amp;R&amp;"Book Antiqua,Bold"&amp;8 Page &amp;P of &amp;N</oddFooter>
      </headerFooter>
    </customSheetView>
    <customSheetView guid="{45814E31-7EF7-46D4-AAA9-9580F481731A}" showPageBreaks="1" showGridLines="0" fitToPage="1" printArea="1" hiddenRows="1" hiddenColumns="1" view="pageBreakPreview">
      <selection activeCell="G17" sqref="G17"/>
      <rowBreaks count="1" manualBreakCount="1">
        <brk id="62" max="5" man="1"/>
      </rowBreaks>
      <pageMargins left="0.59" right="0.46" top="0.59055118110236204" bottom="0.59055118110236204" header="0.35433070866141703" footer="0.35433070866141703"/>
      <pageSetup scale="94" fitToHeight="10000" orientation="portrait" r:id="rId2"/>
      <headerFooter alignWithMargins="0">
        <oddFooter>&amp;R&amp;"Book Antiqua,Bold"&amp;8 Page &amp;P of &amp;N</oddFooter>
      </headerFooter>
    </customSheetView>
    <customSheetView guid="{ABDD40A7-66B9-43CC-B63B-09D98A5A40BE}" showPageBreaks="1" showGridLines="0" fitToPage="1" printArea="1" hiddenRows="1" hiddenColumns="1" view="pageBreakPreview">
      <selection activeCell="B85" sqref="B85:F85"/>
      <rowBreaks count="1" manualBreakCount="1">
        <brk id="60" max="5" man="1"/>
      </rowBreaks>
      <pageMargins left="0.59" right="0.46" top="0.59055118110236204" bottom="0.59055118110236204" header="0.35433070866141703" footer="0.35433070866141703"/>
      <pageSetup scale="94" fitToHeight="10000" orientation="portrait" r:id="rId3"/>
      <headerFooter alignWithMargins="0">
        <oddFooter>&amp;R&amp;"Book Antiqua,Bold"&amp;8 Page &amp;P of &amp;N</oddFooter>
      </headerFooter>
    </customSheetView>
    <customSheetView guid="{A8583C01-5E6A-4469-ADCA-440E12AA8084}" showPageBreaks="1" showGridLines="0" fitToPage="1" printArea="1" hiddenRows="1" hiddenColumns="1" view="pageBreakPreview">
      <selection activeCell="D53" sqref="D53:F53"/>
      <rowBreaks count="1" manualBreakCount="1">
        <brk id="62" max="5" man="1"/>
      </rowBreaks>
      <pageMargins left="0.59" right="0.46" top="0.59055118110236204" bottom="0.59055118110236204" header="0.35433070866141703" footer="0.35433070866141703"/>
      <pageSetup scale="94" fitToHeight="10000" orientation="portrait" r:id="rId4"/>
      <headerFooter alignWithMargins="0">
        <oddFooter>&amp;R&amp;"Book Antiqua,Bold"&amp;8 Page &amp;P of &amp;N</oddFooter>
      </headerFooter>
    </customSheetView>
    <customSheetView guid="{05855B4F-D61E-4C97-B759-B2F96767F6F8}" scale="115" showPageBreaks="1" showGridLines="0" fitToPage="1" printArea="1" hiddenRows="1" hiddenColumns="1" view="pageBreakPreview" topLeftCell="A11">
      <selection activeCell="G17" sqref="G17"/>
      <rowBreaks count="6" manualBreakCount="6">
        <brk id="20" max="5" man="1"/>
        <brk id="31" max="5" man="1"/>
        <brk id="45" max="5" man="1"/>
        <brk id="56" max="5" man="1"/>
        <brk id="76" max="5" man="1"/>
        <brk id="78" max="5" man="1"/>
      </rowBreaks>
      <pageMargins left="0.59" right="0.46" top="0.59055118110236227" bottom="0.59055118110236227" header="0.35433070866141736" footer="0.35433070866141736"/>
      <pageSetup scale="95" fitToHeight="0" orientation="portrait" r:id="rId5"/>
      <headerFooter alignWithMargins="0">
        <oddFooter>&amp;R&amp;"Book Antiqua,Bold"&amp;8 Page &amp;P of &amp;N</oddFooter>
      </headerFooter>
    </customSheetView>
    <customSheetView guid="{82E8A0F5-0020-4355-95CF-28601763A783}" showPageBreaks="1" showGridLines="0" printArea="1" view="pageBreakPreview" topLeftCell="A5">
      <selection activeCell="C5" sqref="C5:F5"/>
      <rowBreaks count="7" manualBreakCount="7">
        <brk id="19" max="5" man="1"/>
        <brk id="27" max="5" man="1"/>
        <brk id="41" max="5" man="1"/>
        <brk id="51" max="5" man="1"/>
        <brk id="68" max="5" man="1"/>
        <brk id="86" max="5" man="1"/>
        <brk id="97" max="5" man="1"/>
      </rowBreaks>
      <pageMargins left="0.59" right="0.46" top="0.59055118110236227" bottom="0.59055118110236227" header="0.35433070866141736" footer="0.35433070866141736"/>
      <pageSetup orientation="portrait" r:id="rId6"/>
      <headerFooter alignWithMargins="0">
        <oddFooter>&amp;R&amp;"Book Antiqua,Bold"&amp;8 Page &amp;P of &amp;N</oddFooter>
      </headerFooter>
    </customSheetView>
    <customSheetView guid="{340562B9-6CEE-4962-8D7D-CA1C6778F52C}" showPageBreaks="1" showGridLines="0" printArea="1" view="pageBreakPreview" topLeftCell="A103">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7"/>
      <headerFooter alignWithMargins="0">
        <oddFooter>&amp;R&amp;"Book Antiqua,Bold"&amp;8 Page &amp;P of &amp;N</oddFooter>
      </headerFooter>
    </customSheetView>
    <customSheetView guid="{38BECF6E-1A53-4F98-87B9-44F2C5F77E08}" showPageBreaks="1" showGridLines="0" printArea="1" view="pageBreakPreview" topLeftCell="A68">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8"/>
      <headerFooter alignWithMargins="0">
        <oddFooter>&amp;R&amp;"Book Antiqua,Bold"&amp;8 Page &amp;P of &amp;N</oddFooter>
      </headerFooter>
    </customSheetView>
    <customSheetView guid="{8E3ED18F-7B8F-4A1C-969D-A70DC3B696C3}"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9"/>
      <headerFooter alignWithMargins="0">
        <oddFooter>&amp;R&amp;"Book Antiqua,Bold"&amp;8 Page &amp;P of &amp;N</oddFooter>
      </headerFooter>
    </customSheetView>
    <customSheetView guid="{477F7E43-D393-45BA-B99B-D838E4629B5D}"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10"/>
      <headerFooter alignWithMargins="0">
        <oddFooter>&amp;R&amp;"Book Antiqua,Bold"&amp;8 Page &amp;P of &amp;N</oddFooter>
      </headerFooter>
    </customSheetView>
    <customSheetView guid="{240327DD-375F-45D4-BA52-89AFD79FE6A1}" scale="70" showPageBreaks="1" showGridLines="0" printArea="1" view="pageBreakPreview" topLeftCell="A85">
      <selection activeCell="H17" sqref="H17"/>
      <rowBreaks count="1" manualBreakCount="1">
        <brk id="95" max="5" man="1"/>
      </rowBreaks>
      <pageMargins left="0.59" right="0.46" top="0.59055118110236227" bottom="0.59055118110236227" header="0.35433070866141736" footer="0.35433070866141736"/>
      <pageSetup orientation="portrait" r:id="rId11"/>
      <headerFooter alignWithMargins="0">
        <oddFooter>&amp;R&amp;"Book Antiqua,Bold"&amp;8 Page &amp;P of &amp;N</oddFooter>
      </headerFooter>
    </customSheetView>
    <customSheetView guid="{DC28ED1E-3E35-4094-9C2B-5C0A1C1D459C}" showGridLines="0">
      <selection activeCell="H20" sqref="H20"/>
      <rowBreaks count="1" manualBreakCount="1">
        <brk id="95" max="5" man="1"/>
      </rowBreaks>
      <pageMargins left="0.59" right="0.46" top="0.59055118110236227" bottom="0.59055118110236227" header="0.35433070866141736" footer="0.35433070866141736"/>
      <pageSetup orientation="portrait" r:id="rId12"/>
      <headerFooter alignWithMargins="0">
        <oddFooter>&amp;R&amp;"Book Antiqua,Bold"&amp;8 Page &amp;P of &amp;N</oddFooter>
      </headerFooter>
    </customSheetView>
    <customSheetView guid="{7A9EA6D6-4DDF-43D9-92E6-C6AFAD14E266}" showGridLines="0" topLeftCell="A18">
      <selection activeCell="B74" sqref="B74:C74"/>
      <rowBreaks count="1" manualBreakCount="1">
        <brk id="95" max="5" man="1"/>
      </rowBreaks>
      <pageMargins left="0.59" right="0.46" top="0.59055118110236227" bottom="0.59055118110236227" header="0.35433070866141736" footer="0.35433070866141736"/>
      <pageSetup orientation="portrait" r:id="rId13"/>
      <headerFooter alignWithMargins="0">
        <oddFooter>&amp;R&amp;"Book Antiqua,Bold"&amp;8 Page &amp;P of &amp;N</oddFooter>
      </headerFooter>
    </customSheetView>
    <customSheetView guid="{43BCBF1E-CDCF-4541-8D79-87EDCECBC1FD}" showGridLines="0">
      <selection activeCell="I20" sqref="I20"/>
      <rowBreaks count="1" manualBreakCount="1">
        <brk id="93" max="5" man="1"/>
      </rowBreaks>
      <pageMargins left="0.75" right="0.63" top="0.57999999999999996" bottom="0.6" header="0.34" footer="0.35"/>
      <pageSetup scale="51" orientation="portrait" r:id="rId14"/>
      <headerFooter alignWithMargins="0">
        <oddFooter>&amp;R&amp;"Book Antiqua,Bold"&amp;8 Page &amp;P of &amp;N</oddFooter>
      </headerFooter>
    </customSheetView>
    <customSheetView guid="{494F6778-23FE-4AAC-B37D-6C7543FC13B9}" showGridLines="0">
      <selection activeCell="G17" sqref="G17"/>
      <rowBreaks count="1" manualBreakCount="1">
        <brk id="93" max="5" man="1"/>
      </rowBreaks>
      <pageMargins left="0.59" right="0.46" top="0.59055118110236227" bottom="0.59055118110236227" header="0.35433070866141736" footer="0.35433070866141736"/>
      <pageSetup orientation="portrait" r:id="rId15"/>
      <headerFooter alignWithMargins="0">
        <oddFooter>&amp;R&amp;"Book Antiqua,Bold"&amp;8 Page &amp;P of &amp;N</oddFooter>
      </headerFooter>
    </customSheetView>
    <customSheetView guid="{F9FE2C60-2849-4C32-B532-2B1A89FFA9CD}" showGridLines="0" topLeftCell="A106">
      <selection activeCell="G17" sqref="G17"/>
      <rowBreaks count="1" manualBreakCount="1">
        <brk id="95" max="5" man="1"/>
      </rowBreaks>
      <pageMargins left="0.59" right="0.46" top="0.59055118110236227" bottom="0.59055118110236227" header="0.35433070866141736" footer="0.35433070866141736"/>
      <pageSetup orientation="portrait" r:id="rId16"/>
      <headerFooter alignWithMargins="0">
        <oddFooter>&amp;R&amp;"Book Antiqua,Bold"&amp;8 Page &amp;P of &amp;N</oddFooter>
      </headerFooter>
    </customSheetView>
    <customSheetView guid="{FE4EC9C4-31B9-4D40-8323-5B16C3BC840F}" scale="70" showPageBreaks="1" showGridLines="0" printArea="1" view="pageBreakPreview" topLeftCell="A28">
      <selection activeCell="H17" sqref="H17"/>
      <rowBreaks count="1" manualBreakCount="1">
        <brk id="95" max="5" man="1"/>
      </rowBreaks>
      <pageMargins left="0.59" right="0.46" top="0.59055118110236227" bottom="0.59055118110236227" header="0.35433070866141736" footer="0.35433070866141736"/>
      <pageSetup orientation="portrait" r:id="rId17"/>
      <headerFooter alignWithMargins="0">
        <oddFooter>&amp;R&amp;"Book Antiqua,Bold"&amp;8 Page &amp;P of &amp;N</oddFooter>
      </headerFooter>
    </customSheetView>
    <customSheetView guid="{C5EDD9E3-0801-4479-8600-A80B0FCFDF0B}" showPageBreaks="1" showGridLines="0" printArea="1" view="pageBreakPreview" topLeftCell="A11">
      <selection activeCell="G17" sqref="G17"/>
      <rowBreaks count="1" manualBreakCount="1">
        <brk id="95" max="5" man="1"/>
      </rowBreaks>
      <pageMargins left="0.59" right="0.46" top="0.59055118110236227" bottom="0.59055118110236227" header="0.35433070866141736" footer="0.35433070866141736"/>
      <pageSetup orientation="portrait" r:id="rId18"/>
      <headerFooter alignWithMargins="0">
        <oddFooter>&amp;R&amp;"Book Antiqua,Bold"&amp;8 Page &amp;P of &amp;N</oddFooter>
      </headerFooter>
    </customSheetView>
    <customSheetView guid="{15A19D23-A9FD-4FC1-B7B0-F2D16BDFC729}"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19"/>
      <headerFooter alignWithMargins="0">
        <oddFooter>&amp;R&amp;"Book Antiqua,Bold"&amp;8 Page &amp;P of &amp;N</oddFooter>
      </headerFooter>
    </customSheetView>
    <customSheetView guid="{97C0FC0E-800C-45C9-895E-E91A3F1ADBA4}" showPageBreaks="1" showGridLines="0" printArea="1" view="pageBreakPreview" topLeftCell="A103">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20"/>
      <headerFooter alignWithMargins="0">
        <oddFooter>&amp;R&amp;"Book Antiqua,Bold"&amp;8 Page &amp;P of &amp;N</oddFooter>
      </headerFooter>
    </customSheetView>
    <customSheetView guid="{CB7992C9-ABA5-4C7D-8C49-1E1D8E8875C7}" showPageBreaks="1" showGridLines="0" printArea="1" view="pageBreakPreview">
      <selection activeCell="C5" sqref="C5:F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21"/>
      <headerFooter alignWithMargins="0">
        <oddFooter>&amp;R&amp;"Book Antiqua,Bold"&amp;8 Page &amp;P of &amp;N</oddFooter>
      </headerFooter>
    </customSheetView>
    <customSheetView guid="{E51D3662-FFCE-4FD6-A590-7DDC9E38C41F}" showPageBreaks="1" showGridLines="0" printArea="1" view="pageBreakPreview">
      <selection activeCell="G17" sqref="G17"/>
      <rowBreaks count="7" manualBreakCount="7">
        <brk id="19" max="5" man="1"/>
        <brk id="27" max="5" man="1"/>
        <brk id="41" max="5" man="1"/>
        <brk id="51" max="5" man="1"/>
        <brk id="68" max="5" man="1"/>
        <brk id="87" max="5" man="1"/>
        <brk id="96" max="5" man="1"/>
      </rowBreaks>
      <pageMargins left="0.59" right="0.46" top="0.59055118110236227" bottom="0.59055118110236227" header="0.35433070866141736" footer="0.35433070866141736"/>
      <pageSetup orientation="portrait" r:id="rId22"/>
      <headerFooter alignWithMargins="0">
        <oddFooter>&amp;R&amp;"Book Antiqua,Bold"&amp;8 Page &amp;P of &amp;N</oddFooter>
      </headerFooter>
    </customSheetView>
    <customSheetView guid="{2CF6F19D-227C-4840-A9E1-6C944B0145DB}" showPageBreaks="1" showGridLines="0" printArea="1" hiddenRows="1" hiddenColumns="1" view="pageBreakPreview" topLeftCell="A15">
      <selection activeCell="G17" sqref="G17"/>
      <rowBreaks count="1" manualBreakCount="1">
        <brk id="59" max="5" man="1"/>
      </rowBreaks>
      <pageMargins left="0.59" right="0.46" top="0.59055118110236204" bottom="0.59055118110236204" header="0.35433070866141703" footer="0.35433070866141703"/>
      <pageSetup scale="67" fitToHeight="5" orientation="portrait" r:id="rId23"/>
      <headerFooter alignWithMargins="0">
        <oddFooter>&amp;R&amp;"Book Antiqua,Bold"&amp;8 Page &amp;P of &amp;N</oddFooter>
      </headerFooter>
    </customSheetView>
    <customSheetView guid="{91F0A354-BED8-4256-9A56-8B391088A09C}" showPageBreaks="1" showGridLines="0" fitToPage="1" printArea="1" hiddenRows="1" hiddenColumns="1" view="pageBreakPreview" topLeftCell="A45">
      <selection activeCell="I56" sqref="I56"/>
      <rowBreaks count="1" manualBreakCount="1">
        <brk id="63" max="5" man="1"/>
      </rowBreaks>
      <pageMargins left="0.59" right="0.46" top="0.59055118110236204" bottom="0.59055118110236204" header="0.35433070866141703" footer="0.35433070866141703"/>
      <pageSetup scale="94" fitToHeight="10000" orientation="portrait" r:id="rId24"/>
      <headerFooter alignWithMargins="0">
        <oddFooter>&amp;R&amp;"Book Antiqua,Bold"&amp;8 Page &amp;P of &amp;N</oddFooter>
      </headerFooter>
    </customSheetView>
    <customSheetView guid="{3836A67F-51F8-4B52-B51D-937DC398CD1F}" showPageBreaks="1" showGridLines="0" fitToPage="1" printArea="1" hiddenRows="1" hiddenColumns="1" view="pageBreakPreview" topLeftCell="A45">
      <selection activeCell="I56" sqref="I56"/>
      <rowBreaks count="1" manualBreakCount="1">
        <brk id="63" max="5" man="1"/>
      </rowBreaks>
      <pageMargins left="0.59" right="0.46" top="0.59055118110236204" bottom="0.59055118110236204" header="0.35433070866141703" footer="0.35433070866141703"/>
      <pageSetup scale="94" fitToHeight="10000" orientation="portrait" r:id="rId25"/>
      <headerFooter alignWithMargins="0">
        <oddFooter>&amp;R&amp;"Book Antiqua,Bold"&amp;8 Page &amp;P of &amp;N</oddFooter>
      </headerFooter>
    </customSheetView>
    <customSheetView guid="{7060B914-93C4-4D75-AFF4-2E6EDEC8C9B0}" showPageBreaks="1" showGridLines="0" fitToPage="1" printArea="1" hiddenRows="1" hiddenColumns="1" view="pageBreakPreview">
      <selection activeCell="G17" sqref="G17"/>
      <rowBreaks count="1" manualBreakCount="1">
        <brk id="64" max="5" man="1"/>
      </rowBreaks>
      <pageMargins left="0.59" right="0.46" top="0.59055118110236204" bottom="0.59055118110236204" header="0.35433070866141703" footer="0.35433070866141703"/>
      <pageSetup scale="94" fitToHeight="10000" orientation="portrait" r:id="rId26"/>
      <headerFooter alignWithMargins="0">
        <oddFooter>&amp;R&amp;"Book Antiqua,Bold"&amp;8 Page &amp;P of &amp;N</oddFooter>
      </headerFooter>
    </customSheetView>
  </customSheetViews>
  <mergeCells count="118">
    <mergeCell ref="A1:E1"/>
    <mergeCell ref="B91:F91"/>
    <mergeCell ref="B37:C37"/>
    <mergeCell ref="B38:C38"/>
    <mergeCell ref="B39:C39"/>
    <mergeCell ref="B40:C40"/>
    <mergeCell ref="D44:F44"/>
    <mergeCell ref="B45:C45"/>
    <mergeCell ref="B50:C50"/>
    <mergeCell ref="D50:F50"/>
    <mergeCell ref="A3:F3"/>
    <mergeCell ref="C5:F5"/>
    <mergeCell ref="B6:C6"/>
    <mergeCell ref="B36:C36"/>
    <mergeCell ref="B31:C31"/>
    <mergeCell ref="D24:F24"/>
    <mergeCell ref="B30:C30"/>
    <mergeCell ref="D23:F23"/>
    <mergeCell ref="D25:F25"/>
    <mergeCell ref="D26:F26"/>
    <mergeCell ref="C83:D83"/>
    <mergeCell ref="B47:C47"/>
    <mergeCell ref="D47:F47"/>
    <mergeCell ref="D42:F42"/>
    <mergeCell ref="G16:H16"/>
    <mergeCell ref="B17:F17"/>
    <mergeCell ref="G23:J23"/>
    <mergeCell ref="B20:F20"/>
    <mergeCell ref="G20:J20"/>
    <mergeCell ref="D30:F30"/>
    <mergeCell ref="D27:F27"/>
    <mergeCell ref="B44:C44"/>
    <mergeCell ref="B57:F57"/>
    <mergeCell ref="B35:C35"/>
    <mergeCell ref="D35:F35"/>
    <mergeCell ref="B27:C27"/>
    <mergeCell ref="D21:F21"/>
    <mergeCell ref="D28:F28"/>
    <mergeCell ref="B21:C21"/>
    <mergeCell ref="B24:C24"/>
    <mergeCell ref="B34:C34"/>
    <mergeCell ref="D34:F34"/>
    <mergeCell ref="D33:F33"/>
    <mergeCell ref="D29:F29"/>
    <mergeCell ref="D31:F31"/>
    <mergeCell ref="B33:C33"/>
    <mergeCell ref="D32:F32"/>
    <mergeCell ref="D36:F36"/>
    <mergeCell ref="B41:C41"/>
    <mergeCell ref="B62:F62"/>
    <mergeCell ref="D48:F48"/>
    <mergeCell ref="B49:C49"/>
    <mergeCell ref="B63:F63"/>
    <mergeCell ref="D43:F43"/>
    <mergeCell ref="B43:C43"/>
    <mergeCell ref="B42:C42"/>
    <mergeCell ref="D38:F38"/>
    <mergeCell ref="D39:F39"/>
    <mergeCell ref="D40:F40"/>
    <mergeCell ref="D41:F41"/>
    <mergeCell ref="B58:F58"/>
    <mergeCell ref="B59:F59"/>
    <mergeCell ref="B60:F60"/>
    <mergeCell ref="B61:F61"/>
    <mergeCell ref="B48:C48"/>
    <mergeCell ref="B51:C51"/>
    <mergeCell ref="D55:F55"/>
    <mergeCell ref="B55:C55"/>
    <mergeCell ref="B54:C54"/>
    <mergeCell ref="D54:F54"/>
    <mergeCell ref="D37:F37"/>
    <mergeCell ref="D51:F51"/>
    <mergeCell ref="B52:C52"/>
    <mergeCell ref="D52:F52"/>
    <mergeCell ref="B53:C53"/>
    <mergeCell ref="D53:F53"/>
    <mergeCell ref="A120:F120"/>
    <mergeCell ref="A114:C114"/>
    <mergeCell ref="D114:F114"/>
    <mergeCell ref="A115:C115"/>
    <mergeCell ref="D115:F115"/>
    <mergeCell ref="D112:F112"/>
    <mergeCell ref="A112:C112"/>
    <mergeCell ref="D113:F113"/>
    <mergeCell ref="D111:F111"/>
    <mergeCell ref="A113:C113"/>
    <mergeCell ref="B107:C107"/>
    <mergeCell ref="B90:F90"/>
    <mergeCell ref="B92:F92"/>
    <mergeCell ref="B87:F87"/>
    <mergeCell ref="B84:F84"/>
    <mergeCell ref="B85:F85"/>
    <mergeCell ref="D46:F46"/>
    <mergeCell ref="B66:F66"/>
    <mergeCell ref="B18:F18"/>
    <mergeCell ref="B15:F15"/>
    <mergeCell ref="D116:F116"/>
    <mergeCell ref="A118:C118"/>
    <mergeCell ref="D118:F118"/>
    <mergeCell ref="B88:F88"/>
    <mergeCell ref="A116:C116"/>
    <mergeCell ref="A117:C117"/>
    <mergeCell ref="D117:F117"/>
    <mergeCell ref="A103:F103"/>
    <mergeCell ref="A104:B104"/>
    <mergeCell ref="B106:C106"/>
    <mergeCell ref="A110:C110"/>
    <mergeCell ref="D110:F110"/>
    <mergeCell ref="B89:F89"/>
    <mergeCell ref="B68:F68"/>
    <mergeCell ref="B32:C32"/>
    <mergeCell ref="B67:F67"/>
    <mergeCell ref="B86:F86"/>
    <mergeCell ref="B46:C46"/>
    <mergeCell ref="B64:F64"/>
    <mergeCell ref="B65:F65"/>
    <mergeCell ref="D49:F49"/>
    <mergeCell ref="A111:C111"/>
  </mergeCells>
  <conditionalFormatting sqref="A103:F108">
    <cfRule type="expression" dxfId="12" priority="18">
      <formula>$H$28="Sole Bidder"</formula>
    </cfRule>
  </conditionalFormatting>
  <conditionalFormatting sqref="B106:C106">
    <cfRule type="expression" dxfId="11" priority="16">
      <formula>$A$106=""</formula>
    </cfRule>
  </conditionalFormatting>
  <conditionalFormatting sqref="B107:C107">
    <cfRule type="expression" dxfId="10" priority="15">
      <formula>$A$107=""</formula>
    </cfRule>
  </conditionalFormatting>
  <conditionalFormatting sqref="B90:F90">
    <cfRule type="expression" dxfId="9" priority="41" stopIfTrue="1">
      <formula>$K$90=2</formula>
    </cfRule>
  </conditionalFormatting>
  <conditionalFormatting sqref="B91:F91">
    <cfRule type="expression" dxfId="8" priority="50">
      <formula>$K$91=1</formula>
    </cfRule>
  </conditionalFormatting>
  <conditionalFormatting sqref="D23:F23">
    <cfRule type="expression" dxfId="7" priority="47">
      <formula>#REF!=1</formula>
    </cfRule>
    <cfRule type="expression" dxfId="6" priority="48">
      <formula>$K$93=2</formula>
    </cfRule>
  </conditionalFormatting>
  <conditionalFormatting sqref="D28:F28 H28:H29">
    <cfRule type="expression" dxfId="5" priority="24" stopIfTrue="1">
      <formula>$H$28="Sole Bidder"</formula>
    </cfRule>
  </conditionalFormatting>
  <conditionalFormatting sqref="D29:F29">
    <cfRule type="expression" dxfId="4" priority="21" stopIfTrue="1">
      <formula>$G$29="No"</formula>
    </cfRule>
  </conditionalFormatting>
  <conditionalFormatting sqref="F106:F107">
    <cfRule type="expression" dxfId="3" priority="23" stopIfTrue="1">
      <formula>$E$106=""</formula>
    </cfRule>
  </conditionalFormatting>
  <conditionalFormatting sqref="G91:H91">
    <cfRule type="expression" dxfId="2" priority="49">
      <formula>#REF!=1</formula>
    </cfRule>
  </conditionalFormatting>
  <conditionalFormatting sqref="H29">
    <cfRule type="expression" dxfId="1" priority="25" stopIfTrue="1">
      <formula>$G$29="Not Applicable"</formula>
    </cfRule>
  </conditionalFormatting>
  <conditionalFormatting sqref="Z27">
    <cfRule type="expression" dxfId="0" priority="26" stopIfTrue="1">
      <formula>"if(right($I$21,1)=""."")"</formula>
    </cfRule>
  </conditionalFormatting>
  <dataValidations xWindow="1084" yWindow="456" count="3">
    <dataValidation type="whole" allowBlank="1" showInputMessage="1" showErrorMessage="1" error="Enter numeric figure only !" prompt="Enter the Bid Security Amount in Figures" sqref="I21:I22" xr:uid="{00000000-0002-0000-1C00-000000000000}">
      <formula1>0</formula1>
      <formula2>990000000</formula2>
    </dataValidation>
    <dataValidation type="whole" allowBlank="1" showInputMessage="1" showErrorMessage="1" error="Enter numeric figure between 1 to 20 only !" prompt="Enter the Validity of Bid Security in MONTHS" sqref="J22" xr:uid="{00000000-0002-0000-1C00-000001000000}">
      <formula1>1</formula1>
      <formula2>20</formula2>
    </dataValidation>
    <dataValidation type="whole" allowBlank="1" showInputMessage="1" showErrorMessage="1" error="Enter numeric figures only !" prompt="Enter the Validity of Bid Security in DAYS" sqref="J21" xr:uid="{00000000-0002-0000-1C00-000002000000}">
      <formula1>250</formula1>
      <formula2>999999999999</formula2>
    </dataValidation>
  </dataValidations>
  <pageMargins left="0.59" right="0.46" top="0.59055118110236204" bottom="0.59055118110236204" header="0.35433070866141703" footer="0.35433070866141703"/>
  <pageSetup scale="94" fitToHeight="10000" orientation="portrait" r:id="rId27"/>
  <headerFooter alignWithMargins="0">
    <oddFooter>&amp;R&amp;"Book Antiqua,Bold"&amp;8 Page &amp;P of &amp;N</oddFooter>
  </headerFooter>
  <rowBreaks count="1" manualBreakCount="1">
    <brk id="64" max="5" man="1"/>
  </rowBreaks>
  <drawing r:id="rId2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9">
    <pageSetUpPr fitToPage="1"/>
  </sheetPr>
  <dimension ref="A1:AC33"/>
  <sheetViews>
    <sheetView showGridLines="0" view="pageBreakPreview" topLeftCell="B2" zoomScaleNormal="80" zoomScaleSheetLayoutView="100" workbookViewId="0">
      <selection activeCell="D10" sqref="D10:D11"/>
    </sheetView>
  </sheetViews>
  <sheetFormatPr defaultColWidth="9.140625" defaultRowHeight="16.5"/>
  <cols>
    <col min="1" max="1" width="9.140625" style="776" hidden="1" customWidth="1"/>
    <col min="2" max="2" width="33" style="779" customWidth="1"/>
    <col min="3" max="3" width="13.42578125" style="779" customWidth="1"/>
    <col min="4" max="4" width="53.5703125" style="779" customWidth="1"/>
    <col min="5" max="5" width="11.85546875" style="779" customWidth="1"/>
    <col min="6" max="6" width="11.85546875" style="789" customWidth="1"/>
    <col min="7" max="7" width="11.85546875" style="789" hidden="1" customWidth="1"/>
    <col min="8" max="8" width="11.85546875" style="789" customWidth="1"/>
    <col min="9" max="9" width="33.5703125" style="789" customWidth="1"/>
    <col min="10" max="25" width="11.85546875" style="789" customWidth="1"/>
    <col min="26" max="26" width="9.140625" style="776"/>
    <col min="27" max="27" width="24" style="776" customWidth="1"/>
    <col min="28" max="28" width="10.7109375" style="776" bestFit="1" customWidth="1"/>
    <col min="29" max="16384" width="9.140625" style="776"/>
  </cols>
  <sheetData>
    <row r="1" spans="2:29" s="775" customFormat="1" ht="66" customHeight="1">
      <c r="B1" s="850" t="str">
        <f>Cover!B2</f>
        <v>Procurement of Insulated Cross Arm for 400kV System under vendor development.</v>
      </c>
      <c r="C1" s="850"/>
      <c r="D1" s="850"/>
      <c r="E1" s="772"/>
      <c r="F1" s="773"/>
      <c r="G1" s="774"/>
      <c r="H1" s="774"/>
      <c r="I1" s="774"/>
      <c r="J1" s="774"/>
      <c r="K1" s="774"/>
      <c r="L1" s="774"/>
      <c r="M1" s="774"/>
      <c r="N1" s="774"/>
      <c r="O1" s="774"/>
      <c r="P1" s="774"/>
      <c r="Q1" s="774"/>
      <c r="R1" s="774"/>
      <c r="S1" s="774"/>
      <c r="T1" s="774"/>
      <c r="U1" s="774"/>
      <c r="V1" s="774"/>
      <c r="W1" s="774"/>
      <c r="X1" s="774"/>
      <c r="Y1" s="774"/>
      <c r="AA1" s="776"/>
      <c r="AB1" s="777"/>
      <c r="AC1" s="777"/>
    </row>
    <row r="2" spans="2:29" ht="20.100000000000001" customHeight="1">
      <c r="B2" s="851" t="str">
        <f>Cover!B3</f>
        <v>Specification No.: CC/NT/G-MISC/DOM/A06/26/00981</v>
      </c>
      <c r="C2" s="851"/>
      <c r="D2" s="851"/>
      <c r="E2" s="778"/>
      <c r="F2" s="779"/>
      <c r="G2" s="779"/>
      <c r="H2" s="779"/>
      <c r="I2" s="779"/>
      <c r="J2" s="779"/>
      <c r="K2" s="779"/>
      <c r="L2" s="779"/>
      <c r="M2" s="779"/>
      <c r="N2" s="779"/>
      <c r="O2" s="779"/>
      <c r="P2" s="779"/>
      <c r="Q2" s="779"/>
      <c r="R2" s="779"/>
      <c r="S2" s="779"/>
      <c r="T2" s="779"/>
      <c r="U2" s="779"/>
      <c r="V2" s="779"/>
      <c r="W2" s="779"/>
      <c r="X2" s="779"/>
      <c r="Y2" s="779"/>
      <c r="AB2" s="780">
        <v>1</v>
      </c>
      <c r="AC2" s="781"/>
    </row>
    <row r="3" spans="2:29" ht="18.75" hidden="1" customHeight="1">
      <c r="B3" s="782"/>
      <c r="C3" s="782"/>
      <c r="D3" s="782"/>
      <c r="E3" s="782"/>
      <c r="F3" s="779"/>
      <c r="G3" s="779"/>
      <c r="H3" s="779"/>
      <c r="I3" s="779"/>
      <c r="J3" s="779"/>
      <c r="K3" s="779"/>
      <c r="L3" s="779"/>
      <c r="M3" s="779"/>
      <c r="N3" s="779"/>
      <c r="O3" s="779"/>
      <c r="P3" s="779"/>
      <c r="Q3" s="779"/>
      <c r="R3" s="779"/>
      <c r="S3" s="779"/>
      <c r="T3" s="779"/>
      <c r="U3" s="779"/>
      <c r="V3" s="779"/>
      <c r="W3" s="779"/>
      <c r="X3" s="779"/>
      <c r="Y3" s="779"/>
      <c r="AB3" s="780">
        <v>2</v>
      </c>
      <c r="AC3" s="781"/>
    </row>
    <row r="4" spans="2:29" ht="20.100000000000001" customHeight="1">
      <c r="B4" s="852" t="s">
        <v>161</v>
      </c>
      <c r="C4" s="852"/>
      <c r="D4" s="852"/>
      <c r="E4" s="782"/>
      <c r="F4" s="779"/>
      <c r="G4" s="779"/>
      <c r="H4" s="779"/>
      <c r="I4" s="779"/>
      <c r="J4" s="779"/>
      <c r="K4" s="779"/>
      <c r="L4" s="779"/>
      <c r="M4" s="779"/>
      <c r="N4" s="779"/>
      <c r="O4" s="779"/>
      <c r="P4" s="779"/>
      <c r="Q4" s="779"/>
      <c r="R4" s="779"/>
      <c r="S4" s="779"/>
      <c r="T4" s="779"/>
      <c r="U4" s="779"/>
      <c r="V4" s="779"/>
      <c r="W4" s="779"/>
      <c r="X4" s="779"/>
      <c r="Y4" s="779"/>
      <c r="AB4" s="780"/>
      <c r="AC4" s="781"/>
    </row>
    <row r="5" spans="2:29" ht="20.100000000000001" customHeight="1">
      <c r="E5" s="782"/>
      <c r="F5" s="779"/>
      <c r="G5" s="779"/>
      <c r="H5" s="779"/>
      <c r="I5" s="779"/>
      <c r="J5" s="779"/>
      <c r="K5" s="779"/>
      <c r="L5" s="779"/>
      <c r="M5" s="779"/>
      <c r="N5" s="779"/>
      <c r="O5" s="779"/>
      <c r="P5" s="779"/>
      <c r="Q5" s="779"/>
      <c r="R5" s="779"/>
      <c r="S5" s="779"/>
      <c r="T5" s="779"/>
      <c r="U5" s="779"/>
      <c r="V5" s="779"/>
      <c r="W5" s="779"/>
      <c r="X5" s="779"/>
      <c r="Y5" s="779"/>
      <c r="AB5" s="780"/>
      <c r="AC5" s="781"/>
    </row>
    <row r="6" spans="2:29" ht="35.25" hidden="1" customHeight="1">
      <c r="B6" s="853"/>
      <c r="C6" s="853"/>
      <c r="D6" s="808"/>
      <c r="E6" s="782"/>
      <c r="F6" s="779"/>
      <c r="G6" s="779"/>
      <c r="H6" s="779"/>
      <c r="I6" s="779"/>
      <c r="J6" s="779"/>
      <c r="K6" s="779"/>
      <c r="L6" s="779"/>
      <c r="M6" s="779"/>
      <c r="N6" s="779"/>
      <c r="O6" s="779"/>
      <c r="P6" s="779"/>
      <c r="Q6" s="779"/>
      <c r="R6" s="779"/>
      <c r="S6" s="779"/>
      <c r="T6" s="779"/>
      <c r="U6" s="779"/>
      <c r="V6" s="779"/>
      <c r="W6" s="779"/>
      <c r="X6" s="779"/>
      <c r="Y6" s="779"/>
      <c r="AB6" s="780"/>
      <c r="AC6" s="781"/>
    </row>
    <row r="7" spans="2:29" ht="16.5" hidden="1" customHeight="1">
      <c r="B7" s="783"/>
      <c r="C7" s="783"/>
      <c r="F7" s="779"/>
      <c r="G7" s="779"/>
      <c r="H7" s="779"/>
      <c r="I7" s="779"/>
      <c r="J7" s="779"/>
      <c r="K7" s="779"/>
      <c r="L7" s="779"/>
      <c r="M7" s="779"/>
      <c r="N7" s="779"/>
      <c r="O7" s="779"/>
      <c r="P7" s="779"/>
      <c r="Q7" s="779"/>
      <c r="R7" s="779"/>
      <c r="S7" s="779"/>
      <c r="T7" s="779"/>
      <c r="U7" s="779"/>
      <c r="V7" s="779"/>
      <c r="W7" s="779"/>
      <c r="X7" s="779"/>
      <c r="Y7" s="779"/>
      <c r="AB7" s="781"/>
      <c r="AC7" s="781"/>
    </row>
    <row r="8" spans="2:29" s="775" customFormat="1" ht="43.5" hidden="1" customHeight="1">
      <c r="B8" s="784"/>
      <c r="C8" s="806"/>
      <c r="D8" s="807"/>
      <c r="F8" s="785"/>
      <c r="H8" s="785"/>
      <c r="I8" s="786"/>
      <c r="J8" s="785"/>
      <c r="K8" s="785"/>
      <c r="L8" s="785"/>
      <c r="M8" s="785"/>
      <c r="N8" s="785"/>
      <c r="O8" s="785"/>
      <c r="P8" s="785"/>
      <c r="Q8" s="785"/>
      <c r="R8" s="785"/>
      <c r="S8" s="785"/>
      <c r="U8" s="785"/>
      <c r="V8" s="785"/>
      <c r="W8" s="785"/>
      <c r="X8" s="785"/>
      <c r="Y8" s="785"/>
      <c r="AB8" s="777"/>
      <c r="AC8" s="777"/>
    </row>
    <row r="9" spans="2:29" ht="29.25" hidden="1" customHeight="1">
      <c r="B9" s="784" t="s">
        <v>996</v>
      </c>
      <c r="C9" s="787"/>
      <c r="D9" s="788"/>
      <c r="I9" s="474"/>
    </row>
    <row r="10" spans="2:29" ht="27" customHeight="1">
      <c r="B10" s="841" t="s">
        <v>673</v>
      </c>
      <c r="C10" s="842"/>
      <c r="D10" s="790"/>
      <c r="G10" s="813" t="s">
        <v>1011</v>
      </c>
    </row>
    <row r="11" spans="2:29" ht="90.75" customHeight="1">
      <c r="B11" s="845" t="s">
        <v>997</v>
      </c>
      <c r="C11" s="846"/>
      <c r="D11" s="814"/>
      <c r="G11" s="789" t="s">
        <v>1012</v>
      </c>
      <c r="I11" s="786"/>
    </row>
    <row r="12" spans="2:29" ht="20.100000000000001" customHeight="1">
      <c r="D12" s="787"/>
      <c r="G12" s="789" t="s">
        <v>1013</v>
      </c>
    </row>
    <row r="13" spans="2:29" ht="42" hidden="1" customHeight="1">
      <c r="B13" s="841"/>
      <c r="C13" s="842"/>
      <c r="D13" s="790"/>
      <c r="I13" s="793"/>
    </row>
    <row r="14" spans="2:29" ht="21" hidden="1" customHeight="1">
      <c r="B14" s="843"/>
      <c r="C14" s="844"/>
      <c r="D14" s="791"/>
    </row>
    <row r="15" spans="2:29" ht="19.5" hidden="1" customHeight="1">
      <c r="B15" s="845"/>
      <c r="C15" s="846"/>
      <c r="D15" s="791"/>
    </row>
    <row r="16" spans="2:29" ht="20.25" hidden="1" customHeight="1">
      <c r="B16" s="847"/>
      <c r="C16" s="848"/>
      <c r="D16" s="792"/>
    </row>
    <row r="17" spans="2:28" ht="12" customHeight="1">
      <c r="B17" s="794"/>
      <c r="C17" s="794"/>
      <c r="D17" s="787"/>
      <c r="G17" s="789" t="s">
        <v>1014</v>
      </c>
    </row>
    <row r="18" spans="2:28" ht="8.25" customHeight="1">
      <c r="B18" s="849"/>
      <c r="C18" s="849"/>
      <c r="D18" s="795"/>
      <c r="F18" s="796"/>
    </row>
    <row r="19" spans="2:28" ht="9" customHeight="1">
      <c r="B19" s="849"/>
      <c r="C19" s="849"/>
      <c r="D19" s="797"/>
    </row>
    <row r="20" spans="2:28" ht="12.75" customHeight="1">
      <c r="B20" s="849"/>
      <c r="C20" s="849"/>
      <c r="D20" s="797"/>
    </row>
    <row r="21" spans="2:28" ht="12" customHeight="1">
      <c r="B21" s="849"/>
      <c r="C21" s="849"/>
      <c r="D21" s="798"/>
    </row>
    <row r="22" spans="2:28" ht="7.5" customHeight="1">
      <c r="D22" s="787"/>
      <c r="AB22" s="799">
        <v>40878</v>
      </c>
    </row>
    <row r="23" spans="2:28" ht="20.25" customHeight="1">
      <c r="B23" s="800" t="s">
        <v>1045</v>
      </c>
      <c r="C23" s="801"/>
      <c r="D23" s="791"/>
      <c r="AB23" s="799">
        <v>41244</v>
      </c>
    </row>
    <row r="24" spans="2:28" ht="21" customHeight="1">
      <c r="B24" s="800" t="s">
        <v>163</v>
      </c>
      <c r="C24" s="801"/>
      <c r="D24" s="792"/>
    </row>
    <row r="25" spans="2:28" ht="21" customHeight="1">
      <c r="B25" s="800" t="s">
        <v>1001</v>
      </c>
      <c r="C25" s="801"/>
      <c r="D25" s="802"/>
    </row>
    <row r="26" spans="2:28" ht="21" customHeight="1">
      <c r="B26" s="800" t="s">
        <v>998</v>
      </c>
      <c r="C26" s="801"/>
      <c r="D26" s="792"/>
    </row>
    <row r="27" spans="2:28" ht="21" customHeight="1">
      <c r="B27" s="800" t="s">
        <v>999</v>
      </c>
      <c r="C27" s="801"/>
      <c r="D27" s="792"/>
    </row>
    <row r="28" spans="2:28" ht="21" customHeight="1">
      <c r="B28" s="800" t="s">
        <v>1000</v>
      </c>
      <c r="C28" s="801"/>
      <c r="D28" s="792"/>
    </row>
    <row r="29" spans="2:28" ht="21" customHeight="1">
      <c r="B29" s="803"/>
      <c r="C29" s="803"/>
      <c r="D29" s="803"/>
    </row>
    <row r="30" spans="2:28" ht="21" customHeight="1">
      <c r="B30" s="800" t="s">
        <v>618</v>
      </c>
      <c r="C30" s="801"/>
      <c r="D30" s="804"/>
      <c r="E30" s="789"/>
      <c r="I30" s="805"/>
    </row>
    <row r="31" spans="2:28" ht="21" customHeight="1">
      <c r="B31" s="800" t="s">
        <v>619</v>
      </c>
      <c r="C31" s="801"/>
      <c r="D31" s="792"/>
      <c r="E31" s="789"/>
      <c r="I31" s="805"/>
    </row>
    <row r="32" spans="2:28">
      <c r="E32" s="789"/>
    </row>
    <row r="33" spans="1:29" s="779" customFormat="1">
      <c r="A33" s="776"/>
      <c r="B33" s="803"/>
      <c r="C33" s="803"/>
      <c r="F33" s="789"/>
      <c r="G33" s="789"/>
      <c r="H33" s="789"/>
      <c r="I33" s="789"/>
      <c r="J33" s="789"/>
      <c r="K33" s="789"/>
      <c r="L33" s="789"/>
      <c r="M33" s="789"/>
      <c r="N33" s="789"/>
      <c r="O33" s="789"/>
      <c r="P33" s="789"/>
      <c r="Q33" s="789"/>
      <c r="R33" s="789"/>
      <c r="S33" s="789"/>
      <c r="T33" s="789"/>
      <c r="U33" s="789"/>
      <c r="V33" s="789"/>
      <c r="W33" s="789"/>
      <c r="X33" s="789"/>
      <c r="Y33" s="789"/>
      <c r="Z33" s="776"/>
      <c r="AA33" s="776"/>
      <c r="AB33" s="776"/>
      <c r="AC33" s="776"/>
    </row>
  </sheetData>
  <sheetProtection algorithmName="SHA-512" hashValue="561LZCssTk9zlF05EJl8reN8qF8zTQjJePQPfoE0qwIZ32icyirX/oK55f7NOd30loyiViKTLKJ8fcO7LjojwA==" saltValue="t5YsIs/cg3b6zuoZz+RoPA==" spinCount="100000" sheet="1" formatColumns="0" formatRows="0" selectLockedCells="1"/>
  <customSheetViews>
    <customSheetView guid="{5476C51C-4037-4B28-A818-10D7CDF0C66A}"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1"/>
      <headerFooter alignWithMargins="0"/>
    </customSheetView>
    <customSheetView guid="{45814E31-7EF7-46D4-AAA9-9580F481731A}"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8" fitToHeight="10000" orientation="portrait" r:id="rId2"/>
      <headerFooter alignWithMargins="0"/>
    </customSheetView>
    <customSheetView guid="{ABDD40A7-66B9-43CC-B63B-09D98A5A40BE}" scale="115" showPageBreaks="1" showGridLines="0" fitToPage="1" printArea="1" hiddenRows="1" hiddenColumns="1" view="pageBreakPreview" topLeftCell="B4">
      <selection activeCell="D25" sqref="D25"/>
      <colBreaks count="1" manualBreakCount="1">
        <brk id="4" max="24" man="1"/>
      </colBreaks>
      <pageMargins left="0.75" right="0.75" top="0.69" bottom="0.7" header="0.4" footer="0.37"/>
      <pageSetup scale="98" fitToHeight="10000" orientation="portrait" r:id="rId3"/>
      <headerFooter alignWithMargins="0"/>
    </customSheetView>
    <customSheetView guid="{A8583C01-5E6A-4469-ADCA-440E12AA8084}" scale="115" showPageBreaks="1" showGridLines="0" fitToPage="1" printArea="1" hiddenRows="1" hiddenColumns="1" view="pageBreakPreview" topLeftCell="B1">
      <selection activeCell="D15" sqref="D15"/>
      <colBreaks count="1" manualBreakCount="1">
        <brk id="4" max="24" man="1"/>
      </colBreaks>
      <pageMargins left="0.75" right="0.75" top="0.69" bottom="0.7" header="0.4" footer="0.37"/>
      <pageSetup scale="99" fitToHeight="10000" orientation="portrait" r:id="rId4"/>
      <headerFooter alignWithMargins="0"/>
    </customSheetView>
    <customSheetView guid="{91F0A354-BED8-4256-9A56-8B391088A09C}"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5"/>
      <headerFooter alignWithMargins="0"/>
    </customSheetView>
    <customSheetView guid="{3836A67F-51F8-4B52-B51D-937DC398CD1F}"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6"/>
      <headerFooter alignWithMargins="0"/>
    </customSheetView>
    <customSheetView guid="{7060B914-93C4-4D75-AFF4-2E6EDEC8C9B0}"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7"/>
      <headerFooter alignWithMargins="0"/>
    </customSheetView>
  </customSheetViews>
  <mergeCells count="10">
    <mergeCell ref="B13:C13"/>
    <mergeCell ref="B14:C16"/>
    <mergeCell ref="B18:C18"/>
    <mergeCell ref="B19:C21"/>
    <mergeCell ref="B1:D1"/>
    <mergeCell ref="B2:D2"/>
    <mergeCell ref="B4:D4"/>
    <mergeCell ref="B6:C6"/>
    <mergeCell ref="B10:C10"/>
    <mergeCell ref="B11:C11"/>
  </mergeCells>
  <conditionalFormatting sqref="B13:C16">
    <cfRule type="expression" dxfId="96" priority="3" stopIfTrue="1">
      <formula>$I$13=3</formula>
    </cfRule>
  </conditionalFormatting>
  <conditionalFormatting sqref="B13:D17">
    <cfRule type="expression" dxfId="95" priority="1" stopIfTrue="1">
      <formula>$I$13=1</formula>
    </cfRule>
  </conditionalFormatting>
  <conditionalFormatting sqref="D13:D16">
    <cfRule type="expression" dxfId="94" priority="5" stopIfTrue="1">
      <formula>$I$13=3</formula>
    </cfRule>
  </conditionalFormatting>
  <dataValidations count="4">
    <dataValidation type="list" allowBlank="1" showInputMessage="1" showErrorMessage="1" sqref="D6" xr:uid="{00000000-0002-0000-0200-000000000000}">
      <formula1>"Yes, No"</formula1>
    </dataValidation>
    <dataValidation type="date" allowBlank="1" showInputMessage="1" showErrorMessage="1" error="Please enter Date in DD-MM-YYYY format, e.g, 01-Jan-10_x000a_" sqref="D30" xr:uid="{00000000-0002-0000-0200-000001000000}">
      <formula1>I30</formula1>
      <formula2>I31</formula2>
    </dataValidation>
    <dataValidation type="list" showInputMessage="1" showErrorMessage="1" sqref="D9" xr:uid="{00000000-0002-0000-0200-000002000000}">
      <formula1>"Domestic Bidder"</formula1>
    </dataValidation>
    <dataValidation type="list" allowBlank="1" showInputMessage="1" showErrorMessage="1" sqref="D8" xr:uid="{00000000-0002-0000-0200-000003000000}">
      <formula1>$G$10:$G$17</formula1>
    </dataValidation>
  </dataValidations>
  <pageMargins left="0.75" right="0.75" top="0.69" bottom="0.7" header="0.4" footer="0.37"/>
  <pageSetup scale="99" fitToHeight="10000" orientation="portrait" r:id="rId8"/>
  <headerFooter alignWithMargins="0"/>
  <colBreaks count="1" manualBreakCount="1">
    <brk id="4" max="24" man="1"/>
  </colBreaks>
  <drawing r:id="rId9"/>
  <legacy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indexed="8"/>
  </sheetPr>
  <dimension ref="A1:D112"/>
  <sheetViews>
    <sheetView workbookViewId="0">
      <selection activeCell="A4" sqref="A4"/>
    </sheetView>
  </sheetViews>
  <sheetFormatPr defaultRowHeight="12.75"/>
  <cols>
    <col min="1" max="1" width="13.28515625" style="159" customWidth="1"/>
    <col min="2" max="2" width="11.85546875" style="159" customWidth="1"/>
    <col min="3" max="16384" width="9.140625" style="159"/>
  </cols>
  <sheetData>
    <row r="1" spans="1:4" s="158" customFormat="1" ht="30" customHeight="1">
      <c r="A1" s="1447">
        <f>'Bid Form 1st Envelope '!I21</f>
        <v>0</v>
      </c>
      <c r="B1" s="1447"/>
    </row>
    <row r="2" spans="1:4" s="158" customFormat="1" ht="30" customHeight="1"/>
    <row r="3" spans="1:4">
      <c r="A3" s="158"/>
    </row>
    <row r="4" spans="1:4">
      <c r="A4" s="198" t="str">
        <f>IF(OR((A1&gt;9999999999),(A1&lt;0)),"Invalid Entry - More than 1000 crore OR -ve value",IF(A1=0, "Rs. Zero Only ",+CONCATENATE("Rs. ", B11,D11,B10,D10,B9,D9,B8,D8,B7,D7,B6," Only")))</f>
        <v xml:space="preserve">Rs. Zero Only </v>
      </c>
    </row>
    <row r="5" spans="1:4">
      <c r="A5" s="158"/>
    </row>
    <row r="6" spans="1:4">
      <c r="A6" s="199">
        <f>-INT(A1/100)*100+ROUND(A1,0)</f>
        <v>0</v>
      </c>
      <c r="B6" s="159" t="str">
        <f t="shared" ref="B6:B11" si="0">IF(A6=0,"",LOOKUP(A6,$A$13:$A$112,$B$13:$B$112))</f>
        <v/>
      </c>
      <c r="D6" s="198"/>
    </row>
    <row r="7" spans="1:4">
      <c r="A7" s="199">
        <f>-INT(A1/1000)*10+INT(A1/100)</f>
        <v>0</v>
      </c>
      <c r="B7" s="159" t="str">
        <f t="shared" si="0"/>
        <v/>
      </c>
      <c r="D7" s="198" t="str">
        <f>+IF(B7="",""," Hundred ")</f>
        <v/>
      </c>
    </row>
    <row r="8" spans="1:4">
      <c r="A8" s="199">
        <f>-INT(A1/100000)*100+INT(A1/1000)</f>
        <v>0</v>
      </c>
      <c r="B8" s="159" t="str">
        <f t="shared" si="0"/>
        <v/>
      </c>
      <c r="D8" s="198" t="str">
        <f>IF((B8=""),IF(C8="",""," Thousand ")," Thousand ")</f>
        <v/>
      </c>
    </row>
    <row r="9" spans="1:4">
      <c r="A9" s="199">
        <f>-INT(A1/10000000)*100+INT(A1/100000)</f>
        <v>0</v>
      </c>
      <c r="B9" s="159" t="str">
        <f t="shared" si="0"/>
        <v/>
      </c>
      <c r="D9" s="198" t="str">
        <f>IF((B9=""),IF(C9="",""," Lac ")," Lac ")</f>
        <v/>
      </c>
    </row>
    <row r="10" spans="1:4">
      <c r="A10" s="199">
        <f>-INT(A1/1000000000)*100+INT(A1/10000000)</f>
        <v>0</v>
      </c>
      <c r="B10" s="200" t="str">
        <f t="shared" si="0"/>
        <v/>
      </c>
      <c r="D10" s="198" t="str">
        <f>IF((B10=""),IF(C10="",""," Crore ")," Crore ")</f>
        <v/>
      </c>
    </row>
    <row r="11" spans="1:4">
      <c r="A11" s="201">
        <f>-INT(A1/10000000000)*1000+INT(A1/1000000000)</f>
        <v>0</v>
      </c>
      <c r="B11" s="200" t="str">
        <f t="shared" si="0"/>
        <v/>
      </c>
      <c r="D11" s="198" t="str">
        <f>IF((B11=""),IF(C11="",""," Hundred ")," Hundred ")</f>
        <v/>
      </c>
    </row>
    <row r="13" spans="1:4">
      <c r="A13" s="202">
        <v>1</v>
      </c>
      <c r="B13" s="203" t="s">
        <v>178</v>
      </c>
    </row>
    <row r="14" spans="1:4">
      <c r="A14" s="202">
        <v>2</v>
      </c>
      <c r="B14" s="203" t="s">
        <v>179</v>
      </c>
    </row>
    <row r="15" spans="1:4">
      <c r="A15" s="202">
        <v>3</v>
      </c>
      <c r="B15" s="203" t="s">
        <v>180</v>
      </c>
    </row>
    <row r="16" spans="1:4">
      <c r="A16" s="202">
        <v>4</v>
      </c>
      <c r="B16" s="203" t="s">
        <v>181</v>
      </c>
    </row>
    <row r="17" spans="1:2">
      <c r="A17" s="202">
        <v>5</v>
      </c>
      <c r="B17" s="203" t="s">
        <v>182</v>
      </c>
    </row>
    <row r="18" spans="1:2">
      <c r="A18" s="202">
        <v>6</v>
      </c>
      <c r="B18" s="203" t="s">
        <v>183</v>
      </c>
    </row>
    <row r="19" spans="1:2">
      <c r="A19" s="202">
        <v>7</v>
      </c>
      <c r="B19" s="203" t="s">
        <v>184</v>
      </c>
    </row>
    <row r="20" spans="1:2">
      <c r="A20" s="202">
        <v>8</v>
      </c>
      <c r="B20" s="203" t="s">
        <v>185</v>
      </c>
    </row>
    <row r="21" spans="1:2">
      <c r="A21" s="202">
        <v>9</v>
      </c>
      <c r="B21" s="203" t="s">
        <v>186</v>
      </c>
    </row>
    <row r="22" spans="1:2">
      <c r="A22" s="202">
        <v>10</v>
      </c>
      <c r="B22" s="203" t="s">
        <v>187</v>
      </c>
    </row>
    <row r="23" spans="1:2">
      <c r="A23" s="202">
        <v>11</v>
      </c>
      <c r="B23" s="203" t="s">
        <v>188</v>
      </c>
    </row>
    <row r="24" spans="1:2">
      <c r="A24" s="202">
        <v>12</v>
      </c>
      <c r="B24" s="203" t="s">
        <v>189</v>
      </c>
    </row>
    <row r="25" spans="1:2">
      <c r="A25" s="202">
        <v>13</v>
      </c>
      <c r="B25" s="203" t="s">
        <v>190</v>
      </c>
    </row>
    <row r="26" spans="1:2">
      <c r="A26" s="202">
        <v>14</v>
      </c>
      <c r="B26" s="203" t="s">
        <v>191</v>
      </c>
    </row>
    <row r="27" spans="1:2">
      <c r="A27" s="202">
        <v>15</v>
      </c>
      <c r="B27" s="203" t="s">
        <v>192</v>
      </c>
    </row>
    <row r="28" spans="1:2">
      <c r="A28" s="202">
        <v>16</v>
      </c>
      <c r="B28" s="203" t="s">
        <v>193</v>
      </c>
    </row>
    <row r="29" spans="1:2">
      <c r="A29" s="202">
        <v>17</v>
      </c>
      <c r="B29" s="203" t="s">
        <v>194</v>
      </c>
    </row>
    <row r="30" spans="1:2">
      <c r="A30" s="202">
        <v>18</v>
      </c>
      <c r="B30" s="203" t="s">
        <v>195</v>
      </c>
    </row>
    <row r="31" spans="1:2">
      <c r="A31" s="202">
        <v>19</v>
      </c>
      <c r="B31" s="203" t="s">
        <v>196</v>
      </c>
    </row>
    <row r="32" spans="1:2">
      <c r="A32" s="202">
        <v>20</v>
      </c>
      <c r="B32" s="203" t="s">
        <v>197</v>
      </c>
    </row>
    <row r="33" spans="1:2">
      <c r="A33" s="202">
        <v>21</v>
      </c>
      <c r="B33" s="203" t="s">
        <v>198</v>
      </c>
    </row>
    <row r="34" spans="1:2">
      <c r="A34" s="202">
        <v>22</v>
      </c>
      <c r="B34" s="203" t="s">
        <v>199</v>
      </c>
    </row>
    <row r="35" spans="1:2">
      <c r="A35" s="202">
        <v>23</v>
      </c>
      <c r="B35" s="203" t="s">
        <v>200</v>
      </c>
    </row>
    <row r="36" spans="1:2">
      <c r="A36" s="202">
        <v>24</v>
      </c>
      <c r="B36" s="203" t="s">
        <v>201</v>
      </c>
    </row>
    <row r="37" spans="1:2">
      <c r="A37" s="202">
        <v>25</v>
      </c>
      <c r="B37" s="203" t="s">
        <v>202</v>
      </c>
    </row>
    <row r="38" spans="1:2">
      <c r="A38" s="202">
        <v>26</v>
      </c>
      <c r="B38" s="203" t="s">
        <v>203</v>
      </c>
    </row>
    <row r="39" spans="1:2">
      <c r="A39" s="202">
        <v>27</v>
      </c>
      <c r="B39" s="203" t="s">
        <v>204</v>
      </c>
    </row>
    <row r="40" spans="1:2">
      <c r="A40" s="202">
        <v>28</v>
      </c>
      <c r="B40" s="203" t="s">
        <v>205</v>
      </c>
    </row>
    <row r="41" spans="1:2">
      <c r="A41" s="202">
        <v>29</v>
      </c>
      <c r="B41" s="203" t="s">
        <v>206</v>
      </c>
    </row>
    <row r="42" spans="1:2">
      <c r="A42" s="202">
        <v>30</v>
      </c>
      <c r="B42" s="203" t="s">
        <v>207</v>
      </c>
    </row>
    <row r="43" spans="1:2">
      <c r="A43" s="202">
        <v>31</v>
      </c>
      <c r="B43" s="203" t="s">
        <v>208</v>
      </c>
    </row>
    <row r="44" spans="1:2">
      <c r="A44" s="202">
        <v>32</v>
      </c>
      <c r="B44" s="203" t="s">
        <v>209</v>
      </c>
    </row>
    <row r="45" spans="1:2">
      <c r="A45" s="202">
        <v>33</v>
      </c>
      <c r="B45" s="203" t="s">
        <v>210</v>
      </c>
    </row>
    <row r="46" spans="1:2">
      <c r="A46" s="202">
        <v>34</v>
      </c>
      <c r="B46" s="203" t="s">
        <v>211</v>
      </c>
    </row>
    <row r="47" spans="1:2">
      <c r="A47" s="202">
        <v>35</v>
      </c>
      <c r="B47" s="203" t="s">
        <v>11</v>
      </c>
    </row>
    <row r="48" spans="1:2">
      <c r="A48" s="202">
        <v>36</v>
      </c>
      <c r="B48" s="203" t="s">
        <v>212</v>
      </c>
    </row>
    <row r="49" spans="1:2">
      <c r="A49" s="202">
        <v>37</v>
      </c>
      <c r="B49" s="203" t="s">
        <v>213</v>
      </c>
    </row>
    <row r="50" spans="1:2">
      <c r="A50" s="202">
        <v>38</v>
      </c>
      <c r="B50" s="203" t="s">
        <v>214</v>
      </c>
    </row>
    <row r="51" spans="1:2">
      <c r="A51" s="202">
        <v>39</v>
      </c>
      <c r="B51" s="203" t="s">
        <v>215</v>
      </c>
    </row>
    <row r="52" spans="1:2">
      <c r="A52" s="202">
        <v>40</v>
      </c>
      <c r="B52" s="203" t="s">
        <v>216</v>
      </c>
    </row>
    <row r="53" spans="1:2">
      <c r="A53" s="202">
        <v>41</v>
      </c>
      <c r="B53" s="203" t="s">
        <v>217</v>
      </c>
    </row>
    <row r="54" spans="1:2">
      <c r="A54" s="202">
        <v>42</v>
      </c>
      <c r="B54" s="203" t="s">
        <v>218</v>
      </c>
    </row>
    <row r="55" spans="1:2">
      <c r="A55" s="202">
        <v>43</v>
      </c>
      <c r="B55" s="203" t="s">
        <v>219</v>
      </c>
    </row>
    <row r="56" spans="1:2">
      <c r="A56" s="202">
        <v>44</v>
      </c>
      <c r="B56" s="203" t="s">
        <v>220</v>
      </c>
    </row>
    <row r="57" spans="1:2">
      <c r="A57" s="202">
        <v>45</v>
      </c>
      <c r="B57" s="203" t="s">
        <v>221</v>
      </c>
    </row>
    <row r="58" spans="1:2">
      <c r="A58" s="202">
        <v>46</v>
      </c>
      <c r="B58" s="203" t="s">
        <v>222</v>
      </c>
    </row>
    <row r="59" spans="1:2">
      <c r="A59" s="202">
        <v>47</v>
      </c>
      <c r="B59" s="203" t="s">
        <v>223</v>
      </c>
    </row>
    <row r="60" spans="1:2">
      <c r="A60" s="202">
        <v>48</v>
      </c>
      <c r="B60" s="203" t="s">
        <v>224</v>
      </c>
    </row>
    <row r="61" spans="1:2">
      <c r="A61" s="202">
        <v>49</v>
      </c>
      <c r="B61" s="203" t="s">
        <v>225</v>
      </c>
    </row>
    <row r="62" spans="1:2">
      <c r="A62" s="202">
        <v>50</v>
      </c>
      <c r="B62" s="203" t="s">
        <v>226</v>
      </c>
    </row>
    <row r="63" spans="1:2">
      <c r="A63" s="202">
        <v>51</v>
      </c>
      <c r="B63" s="203" t="s">
        <v>227</v>
      </c>
    </row>
    <row r="64" spans="1:2">
      <c r="A64" s="202">
        <v>52</v>
      </c>
      <c r="B64" s="203" t="s">
        <v>228</v>
      </c>
    </row>
    <row r="65" spans="1:2">
      <c r="A65" s="202">
        <v>53</v>
      </c>
      <c r="B65" s="203" t="s">
        <v>229</v>
      </c>
    </row>
    <row r="66" spans="1:2">
      <c r="A66" s="202">
        <v>54</v>
      </c>
      <c r="B66" s="203" t="s">
        <v>230</v>
      </c>
    </row>
    <row r="67" spans="1:2">
      <c r="A67" s="202">
        <v>55</v>
      </c>
      <c r="B67" s="203" t="s">
        <v>231</v>
      </c>
    </row>
    <row r="68" spans="1:2">
      <c r="A68" s="202">
        <v>56</v>
      </c>
      <c r="B68" s="203" t="s">
        <v>232</v>
      </c>
    </row>
    <row r="69" spans="1:2">
      <c r="A69" s="202">
        <v>57</v>
      </c>
      <c r="B69" s="203" t="s">
        <v>233</v>
      </c>
    </row>
    <row r="70" spans="1:2">
      <c r="A70" s="202">
        <v>58</v>
      </c>
      <c r="B70" s="203" t="s">
        <v>234</v>
      </c>
    </row>
    <row r="71" spans="1:2">
      <c r="A71" s="202">
        <v>59</v>
      </c>
      <c r="B71" s="203" t="s">
        <v>235</v>
      </c>
    </row>
    <row r="72" spans="1:2">
      <c r="A72" s="202">
        <v>60</v>
      </c>
      <c r="B72" s="203" t="s">
        <v>236</v>
      </c>
    </row>
    <row r="73" spans="1:2">
      <c r="A73" s="202">
        <v>61</v>
      </c>
      <c r="B73" s="203" t="s">
        <v>237</v>
      </c>
    </row>
    <row r="74" spans="1:2">
      <c r="A74" s="202">
        <v>62</v>
      </c>
      <c r="B74" s="203" t="s">
        <v>238</v>
      </c>
    </row>
    <row r="75" spans="1:2">
      <c r="A75" s="202">
        <v>63</v>
      </c>
      <c r="B75" s="203" t="s">
        <v>239</v>
      </c>
    </row>
    <row r="76" spans="1:2">
      <c r="A76" s="202">
        <v>64</v>
      </c>
      <c r="B76" s="203" t="s">
        <v>240</v>
      </c>
    </row>
    <row r="77" spans="1:2">
      <c r="A77" s="202">
        <v>65</v>
      </c>
      <c r="B77" s="203" t="s">
        <v>241</v>
      </c>
    </row>
    <row r="78" spans="1:2">
      <c r="A78" s="202">
        <v>66</v>
      </c>
      <c r="B78" s="203" t="s">
        <v>242</v>
      </c>
    </row>
    <row r="79" spans="1:2">
      <c r="A79" s="202">
        <v>67</v>
      </c>
      <c r="B79" s="203" t="s">
        <v>243</v>
      </c>
    </row>
    <row r="80" spans="1:2">
      <c r="A80" s="202">
        <v>68</v>
      </c>
      <c r="B80" s="203" t="s">
        <v>244</v>
      </c>
    </row>
    <row r="81" spans="1:2">
      <c r="A81" s="202">
        <v>69</v>
      </c>
      <c r="B81" s="203" t="s">
        <v>245</v>
      </c>
    </row>
    <row r="82" spans="1:2">
      <c r="A82" s="202">
        <v>70</v>
      </c>
      <c r="B82" s="203" t="s">
        <v>246</v>
      </c>
    </row>
    <row r="83" spans="1:2">
      <c r="A83" s="202">
        <v>71</v>
      </c>
      <c r="B83" s="203" t="s">
        <v>247</v>
      </c>
    </row>
    <row r="84" spans="1:2">
      <c r="A84" s="202">
        <v>72</v>
      </c>
      <c r="B84" s="203" t="s">
        <v>248</v>
      </c>
    </row>
    <row r="85" spans="1:2">
      <c r="A85" s="202">
        <v>73</v>
      </c>
      <c r="B85" s="203" t="s">
        <v>249</v>
      </c>
    </row>
    <row r="86" spans="1:2">
      <c r="A86" s="202">
        <v>74</v>
      </c>
      <c r="B86" s="203" t="s">
        <v>250</v>
      </c>
    </row>
    <row r="87" spans="1:2">
      <c r="A87" s="202">
        <v>75</v>
      </c>
      <c r="B87" s="203" t="s">
        <v>251</v>
      </c>
    </row>
    <row r="88" spans="1:2">
      <c r="A88" s="202">
        <v>76</v>
      </c>
      <c r="B88" s="203" t="s">
        <v>252</v>
      </c>
    </row>
    <row r="89" spans="1:2">
      <c r="A89" s="202">
        <v>77</v>
      </c>
      <c r="B89" s="203" t="s">
        <v>253</v>
      </c>
    </row>
    <row r="90" spans="1:2">
      <c r="A90" s="202">
        <v>78</v>
      </c>
      <c r="B90" s="203" t="s">
        <v>254</v>
      </c>
    </row>
    <row r="91" spans="1:2">
      <c r="A91" s="202">
        <v>79</v>
      </c>
      <c r="B91" s="203" t="s">
        <v>255</v>
      </c>
    </row>
    <row r="92" spans="1:2">
      <c r="A92" s="202">
        <v>80</v>
      </c>
      <c r="B92" s="203" t="s">
        <v>256</v>
      </c>
    </row>
    <row r="93" spans="1:2">
      <c r="A93" s="202">
        <v>81</v>
      </c>
      <c r="B93" s="203" t="s">
        <v>257</v>
      </c>
    </row>
    <row r="94" spans="1:2">
      <c r="A94" s="202">
        <v>82</v>
      </c>
      <c r="B94" s="203" t="s">
        <v>258</v>
      </c>
    </row>
    <row r="95" spans="1:2">
      <c r="A95" s="202">
        <v>83</v>
      </c>
      <c r="B95" s="203" t="s">
        <v>259</v>
      </c>
    </row>
    <row r="96" spans="1:2">
      <c r="A96" s="202">
        <v>84</v>
      </c>
      <c r="B96" s="203" t="s">
        <v>260</v>
      </c>
    </row>
    <row r="97" spans="1:2">
      <c r="A97" s="202">
        <v>85</v>
      </c>
      <c r="B97" s="203" t="s">
        <v>261</v>
      </c>
    </row>
    <row r="98" spans="1:2">
      <c r="A98" s="202">
        <v>86</v>
      </c>
      <c r="B98" s="203" t="s">
        <v>262</v>
      </c>
    </row>
    <row r="99" spans="1:2">
      <c r="A99" s="202">
        <v>87</v>
      </c>
      <c r="B99" s="203" t="s">
        <v>263</v>
      </c>
    </row>
    <row r="100" spans="1:2">
      <c r="A100" s="202">
        <v>88</v>
      </c>
      <c r="B100" s="203" t="s">
        <v>264</v>
      </c>
    </row>
    <row r="101" spans="1:2">
      <c r="A101" s="202">
        <v>89</v>
      </c>
      <c r="B101" s="203" t="s">
        <v>265</v>
      </c>
    </row>
    <row r="102" spans="1:2">
      <c r="A102" s="202">
        <v>90</v>
      </c>
      <c r="B102" s="203" t="s">
        <v>266</v>
      </c>
    </row>
    <row r="103" spans="1:2">
      <c r="A103" s="202">
        <v>91</v>
      </c>
      <c r="B103" s="203" t="s">
        <v>267</v>
      </c>
    </row>
    <row r="104" spans="1:2">
      <c r="A104" s="202">
        <v>92</v>
      </c>
      <c r="B104" s="203" t="s">
        <v>268</v>
      </c>
    </row>
    <row r="105" spans="1:2">
      <c r="A105" s="202">
        <v>93</v>
      </c>
      <c r="B105" s="203" t="s">
        <v>269</v>
      </c>
    </row>
    <row r="106" spans="1:2">
      <c r="A106" s="202">
        <v>94</v>
      </c>
      <c r="B106" s="203" t="s">
        <v>270</v>
      </c>
    </row>
    <row r="107" spans="1:2">
      <c r="A107" s="202">
        <v>95</v>
      </c>
      <c r="B107" s="203" t="s">
        <v>271</v>
      </c>
    </row>
    <row r="108" spans="1:2">
      <c r="A108" s="202">
        <v>96</v>
      </c>
      <c r="B108" s="203" t="s">
        <v>272</v>
      </c>
    </row>
    <row r="109" spans="1:2">
      <c r="A109" s="202">
        <v>97</v>
      </c>
      <c r="B109" s="203" t="s">
        <v>273</v>
      </c>
    </row>
    <row r="110" spans="1:2">
      <c r="A110" s="202">
        <v>98</v>
      </c>
      <c r="B110" s="203" t="s">
        <v>274</v>
      </c>
    </row>
    <row r="111" spans="1:2">
      <c r="A111" s="202">
        <v>99</v>
      </c>
      <c r="B111" s="203" t="s">
        <v>275</v>
      </c>
    </row>
    <row r="112" spans="1:2">
      <c r="A112" s="202">
        <v>100</v>
      </c>
      <c r="B112" s="203" t="s">
        <v>276</v>
      </c>
    </row>
  </sheetData>
  <sheetProtection password="8F0B" sheet="1" objects="1" scenarios="1" selectLockedCells="1" selectUnlockedCells="1"/>
  <customSheetViews>
    <customSheetView guid="{5476C51C-4037-4B28-A818-10D7CDF0C66A}" state="hidden">
      <selection activeCell="A4" sqref="A4"/>
      <pageMargins left="0.75" right="0.75" top="1" bottom="1" header="0.5" footer="0.5"/>
      <pageSetup orientation="portrait" r:id="rId1"/>
      <headerFooter alignWithMargins="0"/>
    </customSheetView>
    <customSheetView guid="{45814E31-7EF7-46D4-AAA9-9580F481731A}" state="hidden">
      <selection activeCell="A4" sqref="A4"/>
      <pageMargins left="0.75" right="0.75" top="1" bottom="1" header="0.5" footer="0.5"/>
      <pageSetup orientation="portrait" r:id="rId2"/>
      <headerFooter alignWithMargins="0"/>
    </customSheetView>
    <customSheetView guid="{ABDD40A7-66B9-43CC-B63B-09D98A5A40BE}" state="hidden">
      <selection activeCell="A4" sqref="A4"/>
      <pageMargins left="0.75" right="0.75" top="1" bottom="1" header="0.5" footer="0.5"/>
      <pageSetup orientation="portrait" r:id="rId3"/>
      <headerFooter alignWithMargins="0"/>
    </customSheetView>
    <customSheetView guid="{A8583C01-5E6A-4469-ADCA-440E12AA8084}" state="hidden">
      <selection activeCell="A4" sqref="A4"/>
      <pageMargins left="0.75" right="0.75" top="1" bottom="1" header="0.5" footer="0.5"/>
      <pageSetup orientation="portrait" r:id="rId4"/>
      <headerFooter alignWithMargins="0"/>
    </customSheetView>
    <customSheetView guid="{05855B4F-D61E-4C97-B759-B2F96767F6F8}" state="hidden">
      <selection activeCell="A4" sqref="A4"/>
      <pageMargins left="0.75" right="0.75" top="1" bottom="1" header="0.5" footer="0.5"/>
      <pageSetup orientation="portrait" r:id="rId5"/>
      <headerFooter alignWithMargins="0"/>
    </customSheetView>
    <customSheetView guid="{82E8A0F5-0020-4355-95CF-28601763A783}" state="hidden">
      <selection activeCell="A4" sqref="A4"/>
      <pageMargins left="0.75" right="0.75" top="1" bottom="1" header="0.5" footer="0.5"/>
      <pageSetup orientation="portrait" r:id="rId6"/>
      <headerFooter alignWithMargins="0"/>
    </customSheetView>
    <customSheetView guid="{340562B9-6CEE-4962-8D7D-CA1C6778F52C}" state="hidden">
      <selection activeCell="A4" sqref="A4"/>
      <pageMargins left="0.75" right="0.75" top="1" bottom="1" header="0.5" footer="0.5"/>
      <pageSetup orientation="portrait" r:id="rId7"/>
      <headerFooter alignWithMargins="0"/>
    </customSheetView>
    <customSheetView guid="{38BECF6E-1A53-4F98-87B9-44F2C5F77E08}" state="hidden">
      <selection activeCell="A4" sqref="A4"/>
      <pageMargins left="0.75" right="0.75" top="1" bottom="1" header="0.5" footer="0.5"/>
      <pageSetup orientation="portrait" r:id="rId8"/>
      <headerFooter alignWithMargins="0"/>
    </customSheetView>
    <customSheetView guid="{8E3ED18F-7B8F-4A1C-969D-A70DC3B696C3}" state="hidden">
      <selection activeCell="A4" sqref="A4"/>
      <pageMargins left="0.75" right="0.75" top="1" bottom="1" header="0.5" footer="0.5"/>
      <pageSetup orientation="portrait" r:id="rId9"/>
      <headerFooter alignWithMargins="0"/>
    </customSheetView>
    <customSheetView guid="{477F7E43-D393-45BA-B99B-D838E4629B5D}" state="hidden">
      <selection activeCell="A4" sqref="A4"/>
      <pageMargins left="0.75" right="0.75" top="1" bottom="1" header="0.5" footer="0.5"/>
      <pageSetup orientation="portrait" r:id="rId10"/>
      <headerFooter alignWithMargins="0"/>
    </customSheetView>
    <customSheetView guid="{240327DD-375F-45D4-BA52-89AFD79FE6A1}" state="hidden">
      <selection activeCell="A4" sqref="A4"/>
      <pageMargins left="0.75" right="0.75" top="1" bottom="1" header="0.5" footer="0.5"/>
      <pageSetup orientation="portrait" r:id="rId11"/>
      <headerFooter alignWithMargins="0"/>
    </customSheetView>
    <customSheetView guid="{DC28ED1E-3E35-4094-9C2B-5C0A1C1D459C}" state="hidden">
      <selection activeCell="A4" sqref="A4"/>
      <pageMargins left="0.75" right="0.75" top="1" bottom="1" header="0.5" footer="0.5"/>
      <pageSetup orientation="portrait" r:id="rId12"/>
      <headerFooter alignWithMargins="0"/>
    </customSheetView>
    <customSheetView guid="{7A9EA6D6-4DDF-43D9-92E6-C6AFAD14E266}" state="hidden">
      <selection activeCell="A4" sqref="A4"/>
      <pageMargins left="0.75" right="0.75" top="1" bottom="1" header="0.5" footer="0.5"/>
      <pageSetup orientation="portrait" r:id="rId13"/>
      <headerFooter alignWithMargins="0"/>
    </customSheetView>
    <customSheetView guid="{43BCBF1E-CDCF-4541-8D79-87EDCECBC1FD}" state="hidden">
      <selection activeCell="A4" sqref="A4"/>
      <pageMargins left="0.75" right="0.75" top="1" bottom="1" header="0.5" footer="0.5"/>
      <pageSetup orientation="portrait" r:id="rId14"/>
      <headerFooter alignWithMargins="0"/>
    </customSheetView>
    <customSheetView guid="{494F6778-23FE-4AAC-B37D-6C7543FC13B9}" state="hidden">
      <selection activeCell="A4" sqref="A4"/>
      <pageMargins left="0.75" right="0.75" top="1" bottom="1" header="0.5" footer="0.5"/>
      <pageSetup orientation="portrait" r:id="rId15"/>
      <headerFooter alignWithMargins="0"/>
    </customSheetView>
    <customSheetView guid="{F9FE2C60-2849-4C32-B532-2B1A89FFA9CD}" state="hidden">
      <selection activeCell="A4" sqref="A4"/>
      <pageMargins left="0.75" right="0.75" top="1" bottom="1" header="0.5" footer="0.5"/>
      <pageSetup orientation="portrait" r:id="rId16"/>
      <headerFooter alignWithMargins="0"/>
    </customSheetView>
    <customSheetView guid="{FE4EC9C4-31B9-4D40-8323-5B16C3BC840F}" state="hidden">
      <selection activeCell="A4" sqref="A4"/>
      <pageMargins left="0.75" right="0.75" top="1" bottom="1" header="0.5" footer="0.5"/>
      <pageSetup orientation="portrait" r:id="rId17"/>
      <headerFooter alignWithMargins="0"/>
    </customSheetView>
    <customSheetView guid="{C5EDD9E3-0801-4479-8600-A80B0FCFDF0B}" state="hidden">
      <selection activeCell="A4" sqref="A4"/>
      <pageMargins left="0.75" right="0.75" top="1" bottom="1" header="0.5" footer="0.5"/>
      <pageSetup orientation="portrait" r:id="rId18"/>
      <headerFooter alignWithMargins="0"/>
    </customSheetView>
    <customSheetView guid="{15A19D23-A9FD-4FC1-B7B0-F2D16BDFC729}" state="hidden">
      <selection activeCell="A4" sqref="A4"/>
      <pageMargins left="0.75" right="0.75" top="1" bottom="1" header="0.5" footer="0.5"/>
      <pageSetup orientation="portrait" r:id="rId19"/>
      <headerFooter alignWithMargins="0"/>
    </customSheetView>
    <customSheetView guid="{97C0FC0E-800C-45C9-895E-E91A3F1ADBA4}" state="hidden">
      <selection activeCell="A4" sqref="A4"/>
      <pageMargins left="0.75" right="0.75" top="1" bottom="1" header="0.5" footer="0.5"/>
      <pageSetup orientation="portrait" r:id="rId20"/>
      <headerFooter alignWithMargins="0"/>
    </customSheetView>
    <customSheetView guid="{CB7992C9-ABA5-4C7D-8C49-1E1D8E8875C7}" state="hidden">
      <selection activeCell="A4" sqref="A4"/>
      <pageMargins left="0.75" right="0.75" top="1" bottom="1" header="0.5" footer="0.5"/>
      <pageSetup orientation="portrait" r:id="rId21"/>
      <headerFooter alignWithMargins="0"/>
    </customSheetView>
    <customSheetView guid="{E51D3662-FFCE-4FD6-A590-7DDC9E38C41F}" state="hidden">
      <selection activeCell="A4" sqref="A4"/>
      <pageMargins left="0.75" right="0.75" top="1" bottom="1" header="0.5" footer="0.5"/>
      <pageSetup orientation="portrait" r:id="rId22"/>
      <headerFooter alignWithMargins="0"/>
    </customSheetView>
    <customSheetView guid="{2CF6F19D-227C-4840-A9E1-6C944B0145DB}" state="hidden">
      <selection activeCell="A4" sqref="A4"/>
      <pageMargins left="0.75" right="0.75" top="1" bottom="1" header="0.5" footer="0.5"/>
      <pageSetup orientation="portrait" r:id="rId23"/>
      <headerFooter alignWithMargins="0"/>
    </customSheetView>
    <customSheetView guid="{91F0A354-BED8-4256-9A56-8B391088A09C}" state="hidden">
      <selection activeCell="A4" sqref="A4"/>
      <pageMargins left="0.75" right="0.75" top="1" bottom="1" header="0.5" footer="0.5"/>
      <pageSetup orientation="portrait" r:id="rId24"/>
      <headerFooter alignWithMargins="0"/>
    </customSheetView>
    <customSheetView guid="{3836A67F-51F8-4B52-B51D-937DC398CD1F}" state="hidden">
      <selection activeCell="A4" sqref="A4"/>
      <pageMargins left="0.75" right="0.75" top="1" bottom="1" header="0.5" footer="0.5"/>
      <pageSetup orientation="portrait" r:id="rId25"/>
      <headerFooter alignWithMargins="0"/>
    </customSheetView>
    <customSheetView guid="{7060B914-93C4-4D75-AFF4-2E6EDEC8C9B0}" state="hidden">
      <selection activeCell="A4" sqref="A4"/>
      <pageMargins left="0.75" right="0.75" top="1" bottom="1" header="0.5" footer="0.5"/>
      <pageSetup orientation="portrait" r:id="rId26"/>
      <headerFooter alignWithMargins="0"/>
    </customSheetView>
  </customSheetViews>
  <mergeCells count="1">
    <mergeCell ref="A1:B1"/>
  </mergeCells>
  <pageMargins left="0.75" right="0.75" top="1" bottom="1" header="0.5" footer="0.5"/>
  <pageSetup orientation="portrait" r:id="rId27"/>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
  <sheetViews>
    <sheetView workbookViewId="0"/>
  </sheetViews>
  <sheetFormatPr defaultRowHeight="13.5"/>
  <sheetData/>
  <customSheetViews>
    <customSheetView guid="{5476C51C-4037-4B28-A818-10D7CDF0C66A}" state="hidden">
      <pageMargins left="0.7" right="0.7" top="0.75" bottom="0.75" header="0.3" footer="0.3"/>
    </customSheetView>
    <customSheetView guid="{45814E31-7EF7-46D4-AAA9-9580F481731A}" state="hidden">
      <pageMargins left="0.7" right="0.7" top="0.75" bottom="0.75" header="0.3" footer="0.3"/>
    </customSheetView>
    <customSheetView guid="{ABDD40A7-66B9-43CC-B63B-09D98A5A40BE}" state="hidden">
      <pageMargins left="0.7" right="0.7" top="0.75" bottom="0.75" header="0.3" footer="0.3"/>
    </customSheetView>
    <customSheetView guid="{A8583C01-5E6A-4469-ADCA-440E12AA8084}" state="hidden">
      <pageMargins left="0.7" right="0.7" top="0.75" bottom="0.75" header="0.3" footer="0.3"/>
    </customSheetView>
    <customSheetView guid="{05855B4F-D61E-4C97-B759-B2F96767F6F8}" state="hidden">
      <pageMargins left="0.7" right="0.7" top="0.75" bottom="0.75" header="0.3" footer="0.3"/>
    </customSheetView>
    <customSheetView guid="{82E8A0F5-0020-4355-95CF-28601763A783}" state="hidden">
      <pageMargins left="0.7" right="0.7" top="0.75" bottom="0.75" header="0.3" footer="0.3"/>
    </customSheetView>
    <customSheetView guid="{340562B9-6CEE-4962-8D7D-CA1C6778F52C}" state="hidden">
      <pageMargins left="0.7" right="0.7" top="0.75" bottom="0.75" header="0.3" footer="0.3"/>
    </customSheetView>
    <customSheetView guid="{38BECF6E-1A53-4F98-87B9-44F2C5F77E08}" state="hidden">
      <pageMargins left="0.7" right="0.7" top="0.75" bottom="0.75" header="0.3" footer="0.3"/>
    </customSheetView>
    <customSheetView guid="{8E3ED18F-7B8F-4A1C-969D-A70DC3B696C3}" state="hidden">
      <pageMargins left="0.7" right="0.7" top="0.75" bottom="0.75" header="0.3" footer="0.3"/>
    </customSheetView>
    <customSheetView guid="{477F7E43-D393-45BA-B99B-D838E4629B5D}" state="hidden">
      <pageMargins left="0.7" right="0.7" top="0.75" bottom="0.75" header="0.3" footer="0.3"/>
    </customSheetView>
    <customSheetView guid="{C5EDD9E3-0801-4479-8600-A80B0FCFDF0B}" state="hidden">
      <pageMargins left="0.7" right="0.7" top="0.75" bottom="0.75" header="0.3" footer="0.3"/>
    </customSheetView>
    <customSheetView guid="{15A19D23-A9FD-4FC1-B7B0-F2D16BDFC729}" state="hidden">
      <pageMargins left="0.7" right="0.7" top="0.75" bottom="0.75" header="0.3" footer="0.3"/>
    </customSheetView>
    <customSheetView guid="{97C0FC0E-800C-45C9-895E-E91A3F1ADBA4}" state="hidden">
      <pageMargins left="0.7" right="0.7" top="0.75" bottom="0.75" header="0.3" footer="0.3"/>
    </customSheetView>
    <customSheetView guid="{CB7992C9-ABA5-4C7D-8C49-1E1D8E8875C7}" state="hidden">
      <pageMargins left="0.7" right="0.7" top="0.75" bottom="0.75" header="0.3" footer="0.3"/>
    </customSheetView>
    <customSheetView guid="{E51D3662-FFCE-4FD6-A590-7DDC9E38C41F}" state="hidden">
      <pageMargins left="0.7" right="0.7" top="0.75" bottom="0.75" header="0.3" footer="0.3"/>
    </customSheetView>
    <customSheetView guid="{2CF6F19D-227C-4840-A9E1-6C944B0145DB}" state="hidden">
      <pageMargins left="0.7" right="0.7" top="0.75" bottom="0.75" header="0.3" footer="0.3"/>
    </customSheetView>
    <customSheetView guid="{91F0A354-BED8-4256-9A56-8B391088A09C}" state="hidden">
      <pageMargins left="0.7" right="0.7" top="0.75" bottom="0.75" header="0.3" footer="0.3"/>
    </customSheetView>
    <customSheetView guid="{3836A67F-51F8-4B52-B51D-937DC398CD1F}" state="hidden">
      <pageMargins left="0.7" right="0.7" top="0.75" bottom="0.75" header="0.3" footer="0.3"/>
    </customSheetView>
    <customSheetView guid="{7060B914-93C4-4D75-AFF4-2E6EDEC8C9B0}" state="hidden">
      <pageMargins left="0.7" right="0.7" top="0.75" bottom="0.75" header="0.3" footer="0.3"/>
    </customSheetView>
  </customSheetView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defaultRowHeight="13.5"/>
  <sheetData/>
  <customSheetViews>
    <customSheetView guid="{5476C51C-4037-4B28-A818-10D7CDF0C66A}" state="hidden">
      <pageMargins left="0.7" right="0.7" top="0.75" bottom="0.75" header="0.3" footer="0.3"/>
    </customSheetView>
    <customSheetView guid="{45814E31-7EF7-46D4-AAA9-9580F481731A}">
      <pageMargins left="0.7" right="0.7" top="0.75" bottom="0.75" header="0.3" footer="0.3"/>
    </customSheetView>
    <customSheetView guid="{91F0A354-BED8-4256-9A56-8B391088A09C}">
      <pageMargins left="0.7" right="0.7" top="0.75" bottom="0.75" header="0.3" footer="0.3"/>
    </customSheetView>
    <customSheetView guid="{3836A67F-51F8-4B52-B51D-937DC398CD1F}">
      <pageMargins left="0.7" right="0.7" top="0.75" bottom="0.75" header="0.3" footer="0.3"/>
    </customSheetView>
    <customSheetView guid="{7060B914-93C4-4D75-AFF4-2E6EDEC8C9B0}" state="hidden">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B1:AC38"/>
  <sheetViews>
    <sheetView showGridLines="0" view="pageBreakPreview" zoomScale="115" zoomScaleNormal="100" zoomScaleSheetLayoutView="115" workbookViewId="0">
      <selection activeCell="A22" sqref="A22:E22"/>
    </sheetView>
  </sheetViews>
  <sheetFormatPr defaultRowHeight="16.5"/>
  <cols>
    <col min="1" max="1" width="9.140625" style="400" customWidth="1"/>
    <col min="2" max="2" width="33" style="401" customWidth="1"/>
    <col min="3" max="3" width="11.7109375" style="401" customWidth="1"/>
    <col min="4" max="5" width="6.42578125" style="401" customWidth="1"/>
    <col min="6" max="6" width="6.42578125" style="413" customWidth="1"/>
    <col min="7" max="7" width="39" style="413" customWidth="1"/>
    <col min="8" max="8" width="11.85546875" style="413" hidden="1" customWidth="1"/>
    <col min="9" max="9" width="20.28515625" style="413" hidden="1" customWidth="1"/>
    <col min="10" max="13" width="11.85546875" style="413" hidden="1" customWidth="1"/>
    <col min="14" max="25" width="11.85546875" style="413" customWidth="1"/>
    <col min="26" max="26" width="9.140625" style="400" customWidth="1"/>
    <col min="27" max="27" width="15.28515625" style="400" hidden="1" customWidth="1"/>
    <col min="28" max="28" width="9.140625" style="400" hidden="1" customWidth="1"/>
    <col min="29" max="16384" width="9.140625" style="400"/>
  </cols>
  <sheetData>
    <row r="1" spans="2:29" s="397" customFormat="1" ht="50.25" customHeight="1">
      <c r="B1" s="859" t="str">
        <f>Basic!B1</f>
        <v>Procurement of Insulated Cross Arm for 400kV System under vendor development.</v>
      </c>
      <c r="C1" s="860"/>
      <c r="D1" s="860"/>
      <c r="E1" s="860"/>
      <c r="F1" s="860"/>
      <c r="G1" s="860"/>
      <c r="H1" s="398"/>
      <c r="I1" s="398"/>
      <c r="J1" s="398"/>
      <c r="K1" s="398"/>
      <c r="L1" s="398"/>
      <c r="M1" s="398"/>
      <c r="N1" s="398"/>
      <c r="O1" s="398"/>
      <c r="P1" s="398"/>
      <c r="Q1" s="398"/>
      <c r="R1" s="398"/>
      <c r="S1" s="398"/>
      <c r="T1" s="398"/>
      <c r="U1" s="398"/>
      <c r="V1" s="398"/>
      <c r="W1" s="398"/>
      <c r="X1" s="398"/>
      <c r="Y1" s="398"/>
      <c r="AA1" s="399"/>
      <c r="AB1" s="399"/>
      <c r="AC1" s="399"/>
    </row>
    <row r="2" spans="2:29" ht="15.75" customHeight="1">
      <c r="B2" s="861" t="str">
        <f>Basic!B3</f>
        <v>CC/NT/G-MISC/DOM/A06/26/00981</v>
      </c>
      <c r="C2" s="861"/>
      <c r="D2" s="861"/>
      <c r="E2" s="861"/>
      <c r="F2" s="861"/>
      <c r="G2" s="861"/>
      <c r="H2" s="401"/>
      <c r="I2" s="401"/>
      <c r="J2" s="401"/>
      <c r="K2" s="401"/>
      <c r="L2" s="401"/>
      <c r="M2" s="401"/>
      <c r="N2" s="401"/>
      <c r="O2" s="401"/>
      <c r="P2" s="401"/>
      <c r="Q2" s="401"/>
      <c r="R2" s="401"/>
      <c r="S2" s="401"/>
      <c r="T2" s="401"/>
      <c r="U2" s="401"/>
      <c r="V2" s="401"/>
      <c r="W2" s="401"/>
      <c r="X2" s="401"/>
      <c r="Y2" s="401"/>
      <c r="AA2" s="400" t="s">
        <v>615</v>
      </c>
      <c r="AB2" s="402">
        <v>1</v>
      </c>
      <c r="AC2" s="403"/>
    </row>
    <row r="3" spans="2:29" ht="12" customHeight="1">
      <c r="B3" s="404"/>
      <c r="C3" s="404"/>
      <c r="D3" s="404"/>
      <c r="E3" s="404"/>
      <c r="F3" s="401"/>
      <c r="G3" s="401"/>
      <c r="H3" s="401"/>
      <c r="I3" s="401"/>
      <c r="J3" s="401"/>
      <c r="K3" s="401"/>
      <c r="L3" s="401"/>
      <c r="M3" s="405" t="s">
        <v>612</v>
      </c>
      <c r="N3" s="401"/>
      <c r="O3" s="401"/>
      <c r="P3" s="401"/>
      <c r="Q3" s="401"/>
      <c r="R3" s="401"/>
      <c r="S3" s="401"/>
      <c r="T3" s="401"/>
      <c r="U3" s="401"/>
      <c r="V3" s="401"/>
      <c r="W3" s="401"/>
      <c r="X3" s="401"/>
      <c r="Y3" s="401"/>
      <c r="AA3" s="400" t="s">
        <v>616</v>
      </c>
      <c r="AB3" s="402" t="s">
        <v>10</v>
      </c>
      <c r="AC3" s="403"/>
    </row>
    <row r="4" spans="2:29" ht="20.100000000000001" customHeight="1">
      <c r="B4" s="862" t="s">
        <v>161</v>
      </c>
      <c r="C4" s="862"/>
      <c r="D4" s="862"/>
      <c r="E4" s="862"/>
      <c r="F4" s="862"/>
      <c r="G4" s="862"/>
      <c r="H4" s="401"/>
      <c r="I4" s="401"/>
      <c r="J4" s="401"/>
      <c r="K4" s="401"/>
      <c r="L4" s="401"/>
      <c r="M4" s="405" t="s">
        <v>464</v>
      </c>
      <c r="N4" s="401"/>
      <c r="O4" s="401"/>
      <c r="P4" s="401"/>
      <c r="Q4" s="401"/>
      <c r="R4" s="401"/>
      <c r="S4" s="401"/>
      <c r="T4" s="401"/>
      <c r="U4" s="401"/>
      <c r="V4" s="401"/>
      <c r="W4" s="401"/>
      <c r="X4" s="401"/>
      <c r="Y4" s="401"/>
      <c r="AB4" s="402"/>
      <c r="AC4" s="403"/>
    </row>
    <row r="5" spans="2:29" ht="18" customHeight="1">
      <c r="B5" s="406"/>
      <c r="C5" s="406"/>
      <c r="F5" s="401"/>
      <c r="G5" s="401"/>
      <c r="H5" s="401"/>
      <c r="I5" s="401"/>
      <c r="J5" s="401"/>
      <c r="K5" s="401"/>
      <c r="L5" s="401"/>
      <c r="M5" s="401"/>
      <c r="N5" s="401"/>
      <c r="O5" s="401"/>
      <c r="P5" s="401"/>
      <c r="Q5" s="401"/>
      <c r="R5" s="401"/>
      <c r="S5" s="401"/>
      <c r="T5" s="401"/>
      <c r="U5" s="401"/>
      <c r="V5" s="401"/>
      <c r="W5" s="401"/>
      <c r="X5" s="401"/>
      <c r="Y5" s="401"/>
      <c r="AA5" s="403"/>
      <c r="AB5" s="403"/>
      <c r="AC5" s="403"/>
    </row>
    <row r="6" spans="2:29" s="397" customFormat="1" ht="43.5" hidden="1" customHeight="1">
      <c r="B6" s="407" t="s">
        <v>157</v>
      </c>
      <c r="C6" s="408"/>
      <c r="D6" s="863"/>
      <c r="E6" s="864"/>
      <c r="F6" s="864"/>
      <c r="G6" s="865"/>
      <c r="H6" s="409"/>
      <c r="I6" s="451">
        <f>D6</f>
        <v>0</v>
      </c>
      <c r="J6" s="452"/>
      <c r="K6" s="409"/>
      <c r="L6" s="409"/>
      <c r="M6" s="409"/>
      <c r="N6" s="409"/>
      <c r="O6" s="409"/>
      <c r="P6" s="409"/>
      <c r="Q6" s="409"/>
      <c r="R6" s="409"/>
      <c r="S6" s="409"/>
      <c r="U6" s="409"/>
      <c r="V6" s="409"/>
      <c r="W6" s="409"/>
      <c r="X6" s="409"/>
      <c r="Y6" s="409"/>
      <c r="AA6" s="411">
        <f>IF(D6= "Sole Bidder", 0, D7)</f>
        <v>0</v>
      </c>
      <c r="AB6" s="399"/>
      <c r="AC6" s="399"/>
    </row>
    <row r="7" spans="2:29" ht="50.1" hidden="1" customHeight="1">
      <c r="B7" s="407" t="str">
        <f>IF(D6= "JV (Joint Venture)", "Total Nos. of  Partners in the JV [excluding the Lead Partner]", "")</f>
        <v/>
      </c>
      <c r="C7" s="412"/>
      <c r="D7" s="866"/>
      <c r="E7" s="867"/>
      <c r="F7" s="867"/>
      <c r="G7" s="868"/>
      <c r="I7" s="451"/>
      <c r="J7" s="451"/>
      <c r="AA7" s="403"/>
      <c r="AB7" s="403"/>
      <c r="AC7" s="403"/>
    </row>
    <row r="8" spans="2:29" ht="12" customHeight="1">
      <c r="B8" s="406"/>
      <c r="C8" s="406"/>
      <c r="F8" s="401"/>
      <c r="G8" s="401"/>
      <c r="H8" s="401"/>
      <c r="I8" s="401"/>
      <c r="J8" s="401"/>
      <c r="K8" s="401"/>
      <c r="L8" s="401"/>
      <c r="M8" s="401"/>
      <c r="N8" s="401"/>
      <c r="O8" s="401"/>
      <c r="P8" s="401"/>
      <c r="Q8" s="401"/>
      <c r="R8" s="401"/>
      <c r="S8" s="401"/>
      <c r="T8" s="401"/>
      <c r="U8" s="401"/>
      <c r="V8" s="401"/>
      <c r="W8" s="401"/>
      <c r="X8" s="401"/>
      <c r="Y8" s="401"/>
      <c r="AA8" s="403"/>
      <c r="AB8" s="403"/>
      <c r="AC8" s="403"/>
    </row>
    <row r="9" spans="2:29" ht="12" customHeight="1">
      <c r="B9" s="406"/>
      <c r="C9" s="406"/>
      <c r="F9" s="401"/>
      <c r="G9" s="401"/>
      <c r="H9" s="401"/>
      <c r="I9" s="401"/>
      <c r="J9" s="401"/>
      <c r="K9" s="401"/>
      <c r="L9" s="401"/>
      <c r="M9" s="401"/>
      <c r="N9" s="401"/>
      <c r="O9" s="401"/>
      <c r="P9" s="401"/>
      <c r="Q9" s="401"/>
      <c r="R9" s="401"/>
      <c r="S9" s="401"/>
      <c r="T9" s="401"/>
      <c r="U9" s="401"/>
      <c r="V9" s="401"/>
      <c r="W9" s="401"/>
      <c r="X9" s="401"/>
      <c r="Y9" s="401"/>
      <c r="AA9" s="403"/>
      <c r="AB9" s="403"/>
      <c r="AC9" s="403"/>
    </row>
    <row r="10" spans="2:29" ht="30" customHeight="1">
      <c r="B10" s="395" t="s">
        <v>780</v>
      </c>
      <c r="C10" s="414"/>
      <c r="D10" s="856"/>
      <c r="E10" s="857"/>
      <c r="F10" s="857"/>
      <c r="G10" s="858"/>
      <c r="H10" s="401"/>
      <c r="I10" s="401"/>
      <c r="J10" s="401"/>
      <c r="K10" s="401"/>
      <c r="L10" s="401"/>
      <c r="M10" s="401"/>
      <c r="N10" s="401"/>
      <c r="O10" s="401"/>
      <c r="P10" s="401"/>
      <c r="Q10" s="401"/>
      <c r="R10" s="401"/>
      <c r="S10" s="401"/>
      <c r="T10" s="401"/>
      <c r="U10" s="401"/>
      <c r="V10" s="401"/>
      <c r="W10" s="401"/>
      <c r="X10" s="401"/>
      <c r="Y10" s="401"/>
      <c r="AA10" s="403"/>
      <c r="AB10" s="403"/>
      <c r="AC10" s="403"/>
    </row>
    <row r="11" spans="2:29" ht="29.25" customHeight="1">
      <c r="B11" s="396" t="s">
        <v>781</v>
      </c>
      <c r="C11" s="415"/>
      <c r="D11" s="856"/>
      <c r="E11" s="857"/>
      <c r="F11" s="857"/>
      <c r="G11" s="858"/>
      <c r="H11" s="401"/>
      <c r="I11" s="401"/>
      <c r="J11" s="401"/>
      <c r="K11" s="401"/>
      <c r="L11" s="401"/>
      <c r="M11" s="401"/>
      <c r="N11" s="401"/>
      <c r="O11" s="401"/>
      <c r="P11" s="401"/>
      <c r="Q11" s="401"/>
      <c r="R11" s="401"/>
      <c r="S11" s="401"/>
      <c r="T11" s="401"/>
      <c r="U11" s="401"/>
      <c r="V11" s="401"/>
      <c r="W11" s="401"/>
      <c r="X11" s="401"/>
      <c r="Y11" s="401"/>
      <c r="AA11" s="403"/>
      <c r="AB11" s="403"/>
      <c r="AC11" s="403"/>
    </row>
    <row r="12" spans="2:29" ht="30.75" customHeight="1">
      <c r="B12" s="416"/>
      <c r="C12" s="417"/>
      <c r="D12" s="856"/>
      <c r="E12" s="857"/>
      <c r="F12" s="857"/>
      <c r="G12" s="858"/>
      <c r="H12" s="401"/>
      <c r="I12" s="401"/>
      <c r="J12" s="401"/>
      <c r="K12" s="401"/>
      <c r="L12" s="401"/>
      <c r="M12" s="401"/>
      <c r="N12" s="401"/>
      <c r="O12" s="401"/>
      <c r="P12" s="401"/>
      <c r="Q12" s="401"/>
      <c r="R12" s="401"/>
      <c r="S12" s="401"/>
      <c r="T12" s="401"/>
      <c r="U12" s="401"/>
      <c r="V12" s="401"/>
      <c r="W12" s="401"/>
      <c r="X12" s="401"/>
      <c r="Y12" s="401"/>
      <c r="AA12" s="403"/>
      <c r="AB12" s="403"/>
      <c r="AC12" s="403"/>
    </row>
    <row r="13" spans="2:29" ht="32.25" customHeight="1">
      <c r="B13" s="418"/>
      <c r="C13" s="419"/>
      <c r="D13" s="856"/>
      <c r="E13" s="857"/>
      <c r="F13" s="857"/>
      <c r="G13" s="858"/>
      <c r="H13" s="401"/>
      <c r="I13" s="401"/>
      <c r="J13" s="401"/>
      <c r="K13" s="401"/>
      <c r="L13" s="401"/>
      <c r="M13" s="401"/>
      <c r="N13" s="401"/>
      <c r="O13" s="401"/>
      <c r="P13" s="401"/>
      <c r="Q13" s="401"/>
      <c r="R13" s="401"/>
      <c r="S13" s="401"/>
      <c r="T13" s="401"/>
      <c r="U13" s="401"/>
      <c r="V13" s="401"/>
      <c r="W13" s="401"/>
      <c r="X13" s="401"/>
      <c r="Y13" s="401"/>
      <c r="AA13" s="403"/>
      <c r="AB13" s="403"/>
      <c r="AC13" s="403"/>
    </row>
    <row r="14" spans="2:29" ht="12" customHeight="1">
      <c r="B14" s="406"/>
      <c r="C14" s="406"/>
      <c r="F14" s="401"/>
      <c r="G14" s="401"/>
      <c r="H14" s="401"/>
      <c r="I14" s="401"/>
      <c r="J14" s="401"/>
      <c r="K14" s="401"/>
      <c r="L14" s="401"/>
      <c r="M14" s="401"/>
      <c r="N14" s="401"/>
      <c r="O14" s="401"/>
      <c r="P14" s="401"/>
      <c r="Q14" s="401"/>
      <c r="R14" s="401"/>
      <c r="S14" s="401"/>
      <c r="T14" s="401"/>
      <c r="U14" s="401"/>
      <c r="V14" s="401"/>
      <c r="W14" s="401"/>
      <c r="X14" s="401"/>
      <c r="Y14" s="401"/>
      <c r="AA14" s="403"/>
      <c r="AB14" s="403"/>
      <c r="AC14" s="403"/>
    </row>
    <row r="15" spans="2:29" ht="36" customHeight="1">
      <c r="B15" s="854" t="s">
        <v>617</v>
      </c>
      <c r="C15" s="854"/>
      <c r="D15" s="855"/>
      <c r="E15" s="855"/>
      <c r="F15" s="855"/>
      <c r="G15" s="855"/>
      <c r="I15" s="451">
        <f>D15</f>
        <v>0</v>
      </c>
      <c r="J15" s="452">
        <f>IF(I15="Yes",2,1)</f>
        <v>1</v>
      </c>
      <c r="K15" s="410">
        <v>2</v>
      </c>
      <c r="L15" s="413">
        <f>IF(AND(D6="JV (Joint Venture)",D7=1),1,0)</f>
        <v>0</v>
      </c>
    </row>
    <row r="16" spans="2:29" ht="30.75" customHeight="1">
      <c r="B16" s="427" t="s">
        <v>620</v>
      </c>
      <c r="C16" s="428"/>
      <c r="D16" s="856"/>
      <c r="E16" s="857"/>
      <c r="F16" s="857"/>
      <c r="G16" s="858"/>
      <c r="I16" s="451"/>
      <c r="J16" s="452"/>
      <c r="K16" s="410"/>
    </row>
    <row r="17" spans="2:29" ht="12" customHeight="1">
      <c r="B17" s="406"/>
      <c r="C17" s="406"/>
      <c r="F17" s="401"/>
      <c r="G17" s="401"/>
      <c r="H17" s="401"/>
      <c r="I17" s="401"/>
      <c r="J17" s="401"/>
      <c r="K17" s="401"/>
      <c r="L17" s="401"/>
      <c r="M17" s="401"/>
      <c r="N17" s="401"/>
      <c r="O17" s="401"/>
      <c r="P17" s="401"/>
      <c r="Q17" s="401"/>
      <c r="R17" s="401"/>
      <c r="S17" s="401"/>
      <c r="T17" s="401"/>
      <c r="U17" s="401"/>
      <c r="V17" s="401"/>
      <c r="W17" s="401"/>
      <c r="X17" s="401"/>
      <c r="Y17" s="401"/>
      <c r="AA17" s="403"/>
      <c r="AB17" s="403"/>
      <c r="AC17" s="403"/>
    </row>
    <row r="18" spans="2:29" ht="24.75" customHeight="1">
      <c r="B18" s="395" t="s">
        <v>782</v>
      </c>
      <c r="C18" s="414"/>
      <c r="D18" s="856"/>
      <c r="E18" s="857"/>
      <c r="F18" s="857"/>
      <c r="G18" s="858"/>
      <c r="I18" s="451"/>
      <c r="J18" s="451"/>
    </row>
    <row r="19" spans="2:29" ht="21" customHeight="1">
      <c r="B19" s="396" t="s">
        <v>783</v>
      </c>
      <c r="C19" s="415"/>
      <c r="D19" s="856"/>
      <c r="E19" s="857"/>
      <c r="F19" s="857"/>
      <c r="G19" s="858"/>
      <c r="I19" s="451"/>
      <c r="J19" s="451"/>
    </row>
    <row r="20" spans="2:29" ht="21" customHeight="1">
      <c r="B20" s="416" t="s">
        <v>784</v>
      </c>
      <c r="C20" s="417"/>
      <c r="D20" s="856"/>
      <c r="E20" s="857"/>
      <c r="F20" s="857"/>
      <c r="G20" s="858"/>
      <c r="I20" s="451"/>
      <c r="J20" s="451"/>
    </row>
    <row r="21" spans="2:29" ht="21.75" customHeight="1">
      <c r="B21" s="418" t="s">
        <v>785</v>
      </c>
      <c r="C21" s="419"/>
      <c r="D21" s="856"/>
      <c r="E21" s="857"/>
      <c r="F21" s="857"/>
      <c r="G21" s="858"/>
      <c r="I21" s="451" t="s">
        <v>624</v>
      </c>
      <c r="J21" s="451">
        <f>D15</f>
        <v>0</v>
      </c>
    </row>
    <row r="22" spans="2:29" ht="20.100000000000001" customHeight="1"/>
    <row r="23" spans="2:29" ht="20.100000000000001" hidden="1" customHeight="1">
      <c r="B23" s="395" t="str">
        <f>IF(D7=1, "Name of other Partner","Name of other Partner - 1")</f>
        <v>Name of other Partner - 1</v>
      </c>
      <c r="C23" s="414"/>
      <c r="D23" s="856" t="s">
        <v>627</v>
      </c>
      <c r="E23" s="857"/>
      <c r="F23" s="857"/>
      <c r="G23" s="858"/>
    </row>
    <row r="24" spans="2:29" ht="20.100000000000001" hidden="1" customHeight="1">
      <c r="B24" s="396" t="str">
        <f>IF(D7=1, "Address of other Partner","Address of other Partner - 1")</f>
        <v>Address of other Partner - 1</v>
      </c>
      <c r="C24" s="415"/>
      <c r="D24" s="856" t="s">
        <v>629</v>
      </c>
      <c r="E24" s="857"/>
      <c r="F24" s="857"/>
      <c r="G24" s="858"/>
    </row>
    <row r="25" spans="2:29" ht="20.100000000000001" hidden="1" customHeight="1">
      <c r="B25" s="416"/>
      <c r="C25" s="417"/>
      <c r="D25" s="856" t="s">
        <v>626</v>
      </c>
      <c r="E25" s="857"/>
      <c r="F25" s="857"/>
      <c r="G25" s="858"/>
    </row>
    <row r="26" spans="2:29" ht="20.100000000000001" hidden="1" customHeight="1">
      <c r="B26" s="418"/>
      <c r="C26" s="419"/>
      <c r="D26" s="856"/>
      <c r="E26" s="857"/>
      <c r="F26" s="857"/>
      <c r="G26" s="858"/>
    </row>
    <row r="27" spans="2:29" ht="20.100000000000001" customHeight="1"/>
    <row r="28" spans="2:29" ht="20.100000000000001" hidden="1" customHeight="1">
      <c r="B28" s="395" t="s">
        <v>613</v>
      </c>
      <c r="C28" s="414"/>
      <c r="D28" s="856"/>
      <c r="E28" s="857"/>
      <c r="F28" s="857"/>
      <c r="G28" s="858"/>
    </row>
    <row r="29" spans="2:29" ht="20.100000000000001" hidden="1" customHeight="1">
      <c r="B29" s="396" t="s">
        <v>614</v>
      </c>
      <c r="C29" s="415"/>
      <c r="D29" s="856"/>
      <c r="E29" s="857"/>
      <c r="F29" s="857"/>
      <c r="G29" s="858"/>
    </row>
    <row r="30" spans="2:29" ht="20.100000000000001" hidden="1" customHeight="1">
      <c r="B30" s="416"/>
      <c r="C30" s="417"/>
      <c r="D30" s="856"/>
      <c r="E30" s="857"/>
      <c r="F30" s="857"/>
      <c r="G30" s="858"/>
    </row>
    <row r="31" spans="2:29" ht="20.100000000000001" hidden="1" customHeight="1">
      <c r="B31" s="418"/>
      <c r="C31" s="419"/>
      <c r="D31" s="856"/>
      <c r="E31" s="857"/>
      <c r="F31" s="857"/>
      <c r="G31" s="858"/>
    </row>
    <row r="32" spans="2:29" ht="20.100000000000001" customHeight="1"/>
    <row r="33" spans="2:25" ht="21" customHeight="1">
      <c r="B33" s="420" t="s">
        <v>162</v>
      </c>
      <c r="C33" s="421"/>
      <c r="D33" s="856"/>
      <c r="E33" s="857"/>
      <c r="F33" s="857"/>
      <c r="G33" s="858"/>
    </row>
    <row r="34" spans="2:25" ht="21" customHeight="1">
      <c r="B34" s="420" t="s">
        <v>163</v>
      </c>
      <c r="C34" s="421"/>
      <c r="D34" s="856"/>
      <c r="E34" s="857"/>
      <c r="F34" s="857"/>
      <c r="G34" s="858"/>
    </row>
    <row r="35" spans="2:25" ht="21" customHeight="1">
      <c r="B35" s="422"/>
      <c r="C35" s="422"/>
      <c r="D35" s="422"/>
    </row>
    <row r="36" spans="2:25" s="397" customFormat="1" ht="21" customHeight="1">
      <c r="B36" s="420" t="s">
        <v>618</v>
      </c>
      <c r="C36" s="421"/>
      <c r="D36" s="423"/>
      <c r="E36" s="424"/>
      <c r="F36" s="423"/>
      <c r="G36" s="425"/>
      <c r="H36" s="426">
        <f>IF(E36="Feb",29,IF(OR(E36="Apr", E36="Jun", E36="Sep", E36="Nov"),30,31))</f>
        <v>31</v>
      </c>
      <c r="I36" s="401"/>
      <c r="J36" s="401"/>
      <c r="K36" s="401"/>
      <c r="L36" s="401"/>
      <c r="M36" s="401"/>
      <c r="N36" s="401"/>
      <c r="O36" s="401"/>
      <c r="P36" s="401"/>
      <c r="Q36" s="401"/>
      <c r="R36" s="401"/>
      <c r="S36" s="401"/>
      <c r="T36" s="401"/>
      <c r="U36" s="401"/>
      <c r="V36" s="401"/>
      <c r="W36" s="401"/>
      <c r="X36" s="401"/>
      <c r="Y36" s="401"/>
    </row>
    <row r="37" spans="2:25" ht="21" customHeight="1">
      <c r="B37" s="420" t="s">
        <v>619</v>
      </c>
      <c r="C37" s="421"/>
      <c r="D37" s="856"/>
      <c r="E37" s="869"/>
      <c r="F37" s="869"/>
      <c r="G37" s="870"/>
    </row>
    <row r="38" spans="2:25">
      <c r="E38" s="413"/>
    </row>
  </sheetData>
  <sheetProtection formatColumns="0" formatRows="0" selectLockedCells="1"/>
  <dataConsolidate/>
  <customSheetViews>
    <customSheetView guid="{5476C51C-4037-4B28-A818-10D7CDF0C66A}" scale="115" showPageBreaks="1" showGridLines="0" printArea="1" hiddenRows="1" hiddenColumns="1" state="hidden" view="pageBreakPreview">
      <selection activeCell="A22" sqref="A22:E22"/>
      <pageMargins left="0.75" right="0.75" top="0.69" bottom="0.7" header="0.4" footer="0.37"/>
      <pageSetup orientation="portrait" r:id="rId1"/>
      <headerFooter alignWithMargins="0"/>
    </customSheetView>
    <customSheetView guid="{45814E31-7EF7-46D4-AAA9-9580F481731A}" scale="115" showPageBreaks="1" showGridLines="0" printArea="1" hiddenRows="1" hiddenColumns="1" state="hidden" view="pageBreakPreview">
      <selection activeCell="A22" sqref="A22:E22"/>
      <pageMargins left="0.75" right="0.75" top="0.69" bottom="0.7" header="0.4" footer="0.37"/>
      <pageSetup orientation="portrait" r:id="rId2"/>
      <headerFooter alignWithMargins="0"/>
    </customSheetView>
    <customSheetView guid="{ABDD40A7-66B9-43CC-B63B-09D98A5A40BE}" scale="115" showPageBreaks="1" showGridLines="0" printArea="1" hiddenRows="1" hiddenColumns="1" state="hidden" view="pageBreakPreview" topLeftCell="A10">
      <selection activeCell="O11" sqref="O11"/>
      <pageMargins left="0.75" right="0.75" top="0.69" bottom="0.7" header="0.4" footer="0.37"/>
      <pageSetup scale="96" orientation="portrait" r:id="rId3"/>
      <headerFooter alignWithMargins="0"/>
    </customSheetView>
    <customSheetView guid="{A8583C01-5E6A-4469-ADCA-440E12AA8084}" scale="115" showPageBreaks="1" showGridLines="0" printArea="1" hiddenRows="1" hiddenColumns="1" state="hidden" view="pageBreakPreview" topLeftCell="A10">
      <selection activeCell="O11" sqref="O11"/>
      <pageMargins left="0.75" right="0.75" top="0.69" bottom="0.7" header="0.4" footer="0.37"/>
      <pageSetup scale="96" orientation="portrait" r:id="rId4"/>
      <headerFooter alignWithMargins="0"/>
    </customSheetView>
    <customSheetView guid="{05855B4F-D61E-4C97-B759-B2F96767F6F8}" scale="115" showPageBreaks="1" showGridLines="0" printArea="1" hiddenColumns="1" view="pageBreakPreview">
      <selection activeCell="D6" sqref="D6:G6"/>
      <pageMargins left="0.75" right="0.75" top="0.69" bottom="0.7" header="0.4" footer="0.37"/>
      <pageSetup scale="96" orientation="portrait" r:id="rId5"/>
      <headerFooter alignWithMargins="0"/>
    </customSheetView>
    <customSheetView guid="{2CF6F19D-227C-4840-A9E1-6C944B0145DB}" scale="115" showPageBreaks="1" showGridLines="0" printArea="1" hiddenRows="1" hiddenColumns="1" view="pageBreakPreview">
      <selection activeCell="D10" sqref="D10:G13"/>
      <pageMargins left="0.75" right="0.75" top="0.69" bottom="0.7" header="0.4" footer="0.37"/>
      <pageSetup scale="96" orientation="portrait" r:id="rId6"/>
      <headerFooter alignWithMargins="0"/>
    </customSheetView>
    <customSheetView guid="{91F0A354-BED8-4256-9A56-8B391088A09C}" scale="115" showPageBreaks="1" showGridLines="0" printArea="1" hiddenRows="1" hiddenColumns="1" state="hidden" view="pageBreakPreview">
      <selection activeCell="A22" sqref="A22:E22"/>
      <pageMargins left="0.75" right="0.75" top="0.69" bottom="0.7" header="0.4" footer="0.37"/>
      <pageSetup orientation="portrait" r:id="rId7"/>
      <headerFooter alignWithMargins="0"/>
    </customSheetView>
    <customSheetView guid="{3836A67F-51F8-4B52-B51D-937DC398CD1F}" scale="115" showPageBreaks="1" showGridLines="0" printArea="1" hiddenRows="1" hiddenColumns="1" state="hidden" view="pageBreakPreview">
      <selection activeCell="A22" sqref="A22:E22"/>
      <pageMargins left="0.75" right="0.75" top="0.69" bottom="0.7" header="0.4" footer="0.37"/>
      <pageSetup orientation="portrait" r:id="rId8"/>
      <headerFooter alignWithMargins="0"/>
    </customSheetView>
    <customSheetView guid="{7060B914-93C4-4D75-AFF4-2E6EDEC8C9B0}" scale="115" showPageBreaks="1" showGridLines="0" printArea="1" hiddenRows="1" hiddenColumns="1" state="hidden" view="pageBreakPreview">
      <selection activeCell="A22" sqref="A22:E22"/>
      <pageMargins left="0.75" right="0.75" top="0.69" bottom="0.7" header="0.4" footer="0.37"/>
      <pageSetup orientation="portrait" r:id="rId9"/>
      <headerFooter alignWithMargins="0"/>
    </customSheetView>
  </customSheetViews>
  <mergeCells count="27">
    <mergeCell ref="D37:G37"/>
    <mergeCell ref="D33:G33"/>
    <mergeCell ref="D34:G34"/>
    <mergeCell ref="D16:G16"/>
    <mergeCell ref="D25:G25"/>
    <mergeCell ref="D26:G26"/>
    <mergeCell ref="D28:G28"/>
    <mergeCell ref="D29:G29"/>
    <mergeCell ref="D30:G30"/>
    <mergeCell ref="D31:G31"/>
    <mergeCell ref="D18:G18"/>
    <mergeCell ref="D19:G19"/>
    <mergeCell ref="D20:G20"/>
    <mergeCell ref="D21:G21"/>
    <mergeCell ref="D23:G23"/>
    <mergeCell ref="D24:G24"/>
    <mergeCell ref="B1:G1"/>
    <mergeCell ref="B2:G2"/>
    <mergeCell ref="B4:G4"/>
    <mergeCell ref="D6:G6"/>
    <mergeCell ref="D7:G7"/>
    <mergeCell ref="B15:C15"/>
    <mergeCell ref="D15:G15"/>
    <mergeCell ref="D10:G10"/>
    <mergeCell ref="D11:G11"/>
    <mergeCell ref="D12:G12"/>
    <mergeCell ref="D13:G13"/>
  </mergeCells>
  <conditionalFormatting sqref="B23:C26">
    <cfRule type="expression" dxfId="93" priority="4">
      <formula>$AA$6&lt;1</formula>
    </cfRule>
  </conditionalFormatting>
  <conditionalFormatting sqref="B28:C31">
    <cfRule type="expression" dxfId="92" priority="3">
      <formula>$AA$6&lt;2</formula>
    </cfRule>
  </conditionalFormatting>
  <conditionalFormatting sqref="B7:G7">
    <cfRule type="expression" dxfId="91" priority="5">
      <formula>$D$6="Sole Bidder"</formula>
    </cfRule>
  </conditionalFormatting>
  <conditionalFormatting sqref="D23:G31">
    <cfRule type="expression" dxfId="90" priority="2" stopIfTrue="1">
      <formula>$D$6="Sole Bidder"</formula>
    </cfRule>
  </conditionalFormatting>
  <conditionalFormatting sqref="D28:G31">
    <cfRule type="expression" dxfId="89" priority="1">
      <formula>$L$15=1</formula>
    </cfRule>
  </conditionalFormatting>
  <dataValidations count="7">
    <dataValidation type="list" allowBlank="1" showInputMessage="1" showErrorMessage="1" sqref="F36" xr:uid="{00000000-0002-0000-0300-000000000000}">
      <formula1>"2020"</formula1>
    </dataValidation>
    <dataValidation type="list" allowBlank="1" showInputMessage="1" showErrorMessage="1" sqref="E36" xr:uid="{00000000-0002-0000-0300-000001000000}">
      <formula1>"Jan,Feb,Mar,Apr,May,Jun,Jul,Aug,Sep,Oct,Nov,Dec"</formula1>
    </dataValidation>
    <dataValidation type="list" allowBlank="1" showInputMessage="1" showErrorMessage="1" sqref="D36" xr:uid="{00000000-0002-0000-0300-000002000000}">
      <formula1>"1,2,3,4,5,6,7,8,9,10,11,12,13,14,15,16,17,18,19,20,21,22,23,24,25,26,27,28,29,30,31"</formula1>
    </dataValidation>
    <dataValidation type="list" allowBlank="1" showInputMessage="1" showErrorMessage="1" sqref="D7:G9 D14:G14" xr:uid="{00000000-0002-0000-0300-000003000000}">
      <formula1>$AB$2:$AB$3</formula1>
    </dataValidation>
    <dataValidation showInputMessage="1" showErrorMessage="1" sqref="D16:G17" xr:uid="{00000000-0002-0000-0300-000004000000}"/>
    <dataValidation type="list" allowBlank="1" showInputMessage="1" showErrorMessage="1" sqref="D15:G15" xr:uid="{00000000-0002-0000-0300-000005000000}">
      <formula1>$M$3:$M$4</formula1>
    </dataValidation>
    <dataValidation type="list" allowBlank="1" showInputMessage="1" showErrorMessage="1" sqref="D6:G6" xr:uid="{00000000-0002-0000-0300-000006000000}">
      <formula1>$AA$2</formula1>
    </dataValidation>
  </dataValidations>
  <pageMargins left="0.75" right="0.75" top="0.69" bottom="0.7" header="0.4" footer="0.37"/>
  <pageSetup orientation="portrait" r:id="rId10"/>
  <headerFooter alignWithMargins="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34"/>
    <pageSetUpPr fitToPage="1"/>
  </sheetPr>
  <dimension ref="A1:AT40"/>
  <sheetViews>
    <sheetView showGridLines="0" view="pageBreakPreview" zoomScale="110" zoomScaleSheetLayoutView="110" workbookViewId="0">
      <selection activeCell="A3" sqref="A3:E3"/>
    </sheetView>
  </sheetViews>
  <sheetFormatPr defaultRowHeight="16.5"/>
  <cols>
    <col min="1" max="1" width="12.140625" style="29" customWidth="1"/>
    <col min="2" max="2" width="15.7109375" style="29" customWidth="1"/>
    <col min="3" max="3" width="11.42578125" style="29" customWidth="1"/>
    <col min="4" max="4" width="20.42578125" style="29" customWidth="1"/>
    <col min="5" max="5" width="52.85546875" style="29" customWidth="1"/>
    <col min="6" max="6" width="12.85546875" style="29" customWidth="1"/>
    <col min="7" max="7" width="9.7109375" style="29" hidden="1" customWidth="1"/>
    <col min="8" max="8" width="18" style="29" hidden="1" customWidth="1"/>
    <col min="9" max="25" width="9.7109375" style="29" customWidth="1"/>
    <col min="26" max="26" width="18" style="135" customWidth="1"/>
    <col min="27" max="28" width="9.140625" style="24"/>
    <col min="29" max="16384" width="9.140625" style="25"/>
  </cols>
  <sheetData>
    <row r="1" spans="1:46" ht="27" customHeight="1">
      <c r="A1" s="871" t="str">
        <f>Basic!A3&amp;Basic!B3</f>
        <v>Specification No. :CC/NT/G-MISC/DOM/A06/26/00981</v>
      </c>
      <c r="B1" s="871"/>
      <c r="C1" s="871"/>
      <c r="D1" s="871"/>
      <c r="E1" s="312" t="str">
        <f>"Attachment-3(JV) " &amp; AT1</f>
        <v xml:space="preserve">Attachment-3(JV) </v>
      </c>
      <c r="F1" s="70"/>
      <c r="G1" s="70"/>
      <c r="H1" s="70"/>
      <c r="I1" s="70"/>
      <c r="J1" s="70"/>
      <c r="K1" s="70"/>
      <c r="L1" s="70"/>
      <c r="M1" s="70"/>
      <c r="N1" s="70"/>
      <c r="O1" s="70"/>
      <c r="P1" s="70"/>
      <c r="Q1" s="70"/>
      <c r="R1" s="70"/>
      <c r="S1" s="70"/>
      <c r="T1" s="70"/>
      <c r="U1" s="70"/>
      <c r="V1" s="70"/>
      <c r="W1" s="70"/>
      <c r="X1" s="70"/>
      <c r="Y1" s="70"/>
      <c r="Z1" s="137">
        <f>'Names of Bidder'!D6</f>
        <v>0</v>
      </c>
      <c r="AT1" s="138"/>
    </row>
    <row r="2" spans="1:46" ht="10.5" customHeight="1">
      <c r="Z2" s="137">
        <f>'Names of Bidder'!G6</f>
        <v>0</v>
      </c>
    </row>
    <row r="3" spans="1:46" ht="56.25" customHeight="1">
      <c r="A3" s="831" t="str">
        <f>Basic!B1</f>
        <v>Procurement of Insulated Cross Arm for 400kV System under vendor development.</v>
      </c>
      <c r="B3" s="832"/>
      <c r="C3" s="832"/>
      <c r="D3" s="832"/>
      <c r="E3" s="832"/>
      <c r="F3" s="71"/>
      <c r="G3" s="71"/>
      <c r="H3" s="71"/>
      <c r="I3" s="71"/>
      <c r="J3" s="71"/>
      <c r="K3" s="71"/>
      <c r="L3" s="71"/>
      <c r="M3" s="71"/>
      <c r="N3" s="71"/>
      <c r="O3" s="71"/>
      <c r="P3" s="71"/>
      <c r="Q3" s="71"/>
      <c r="R3" s="71"/>
      <c r="S3" s="71"/>
      <c r="T3" s="71"/>
      <c r="U3" s="71"/>
      <c r="V3" s="71"/>
      <c r="W3" s="71"/>
      <c r="X3" s="71"/>
      <c r="Y3" s="71"/>
      <c r="Z3" s="139"/>
      <c r="AA3" s="27"/>
      <c r="AB3" s="26"/>
    </row>
    <row r="4" spans="1:46" ht="10.5" customHeight="1">
      <c r="A4" s="28"/>
      <c r="AB4" s="30"/>
      <c r="AC4" s="11"/>
    </row>
    <row r="5" spans="1:46" ht="20.100000000000001" customHeight="1">
      <c r="A5" s="872" t="s">
        <v>330</v>
      </c>
      <c r="B5" s="872"/>
      <c r="C5" s="872"/>
      <c r="D5" s="872"/>
      <c r="E5" s="872"/>
      <c r="F5" s="28"/>
      <c r="G5" s="28"/>
      <c r="H5" s="28"/>
      <c r="I5" s="28"/>
      <c r="J5" s="28"/>
      <c r="K5" s="28"/>
      <c r="L5" s="28"/>
      <c r="M5" s="28"/>
      <c r="N5" s="28"/>
      <c r="O5" s="28"/>
      <c r="P5" s="28"/>
      <c r="Q5" s="28"/>
      <c r="R5" s="28"/>
      <c r="S5" s="28"/>
      <c r="T5" s="28"/>
      <c r="U5" s="28"/>
      <c r="V5" s="28"/>
      <c r="W5" s="28"/>
      <c r="X5" s="28"/>
      <c r="Y5" s="28"/>
      <c r="Z5" s="140"/>
      <c r="AB5" s="30"/>
      <c r="AC5" s="11"/>
    </row>
    <row r="6" spans="1:46" ht="12" customHeight="1">
      <c r="A6" s="32"/>
      <c r="AB6" s="30"/>
      <c r="AC6" s="11"/>
    </row>
    <row r="7" spans="1:46" ht="20.100000000000001" customHeight="1">
      <c r="A7" s="33" t="str">
        <f>"Bidder’s Name and Address :"</f>
        <v>Bidder’s Name and Address :</v>
      </c>
      <c r="E7" s="15" t="s">
        <v>335</v>
      </c>
      <c r="F7" s="15"/>
      <c r="G7" s="15"/>
      <c r="H7" s="15"/>
      <c r="I7" s="15"/>
      <c r="J7" s="15"/>
      <c r="K7" s="15"/>
      <c r="L7" s="15"/>
      <c r="M7" s="15"/>
      <c r="N7" s="15"/>
      <c r="O7" s="15"/>
      <c r="P7" s="15"/>
      <c r="Q7" s="15"/>
      <c r="R7" s="15"/>
      <c r="S7" s="15"/>
      <c r="T7" s="15"/>
      <c r="U7" s="15"/>
      <c r="V7" s="15"/>
      <c r="W7" s="15"/>
      <c r="X7" s="15"/>
      <c r="Y7" s="15"/>
      <c r="AB7" s="30"/>
      <c r="AC7" s="11"/>
    </row>
    <row r="8" spans="1:46" ht="36" customHeight="1">
      <c r="A8" s="878" t="str">
        <f>D29</f>
        <v/>
      </c>
      <c r="B8" s="878"/>
      <c r="C8" s="878"/>
      <c r="D8" s="878"/>
      <c r="E8" s="12" t="s">
        <v>337</v>
      </c>
      <c r="F8" s="15"/>
      <c r="G8" s="15"/>
      <c r="I8" s="15"/>
      <c r="J8" s="15"/>
      <c r="K8" s="15"/>
      <c r="L8" s="15"/>
      <c r="M8" s="15"/>
      <c r="N8" s="15"/>
      <c r="O8" s="15"/>
      <c r="P8" s="15"/>
      <c r="Q8" s="15"/>
      <c r="R8" s="15"/>
      <c r="S8" s="15"/>
      <c r="T8" s="15"/>
      <c r="U8" s="15"/>
      <c r="V8" s="15"/>
      <c r="W8" s="15"/>
      <c r="X8" s="15"/>
      <c r="Y8" s="15"/>
      <c r="Z8" s="141" t="str">
        <f>IF('Names of Bidder'!D7=1,'Names of Bidder'!D18&amp;" &amp; "&amp;'Names of Bidder'!D23,IF('Names of Bidder'!D7="2 or More",'Names of Bidder'!D18&amp;" , "&amp;'Names of Bidder'!D23&amp;" &amp; "&amp;'Names of Bidder'!D28,""))</f>
        <v/>
      </c>
      <c r="AB8" s="30"/>
      <c r="AC8" s="11"/>
    </row>
    <row r="9" spans="1:46" ht="20.100000000000001" customHeight="1">
      <c r="A9" s="13" t="s">
        <v>336</v>
      </c>
      <c r="B9" s="874">
        <f>'Name of Bidders'!D10</f>
        <v>0</v>
      </c>
      <c r="C9" s="874"/>
      <c r="D9" s="874"/>
      <c r="E9" s="12" t="s">
        <v>339</v>
      </c>
      <c r="F9" s="12"/>
      <c r="G9" s="12"/>
      <c r="H9" s="12"/>
      <c r="I9" s="12"/>
      <c r="J9" s="12"/>
      <c r="K9" s="12"/>
      <c r="L9" s="12"/>
      <c r="M9" s="12"/>
      <c r="N9" s="12"/>
      <c r="O9" s="12"/>
      <c r="P9" s="12"/>
      <c r="Q9" s="12"/>
      <c r="R9" s="12"/>
      <c r="S9" s="12"/>
      <c r="T9" s="12"/>
      <c r="U9" s="12"/>
      <c r="V9" s="12"/>
      <c r="W9" s="12"/>
      <c r="X9" s="12"/>
      <c r="Y9" s="12"/>
      <c r="AB9" s="30"/>
      <c r="AC9" s="11"/>
    </row>
    <row r="10" spans="1:46" ht="20.100000000000001" customHeight="1">
      <c r="A10" s="13" t="s">
        <v>338</v>
      </c>
      <c r="B10" s="875">
        <f>'Name of Bidders'!D11</f>
        <v>0</v>
      </c>
      <c r="C10" s="875"/>
      <c r="D10" s="875"/>
      <c r="E10" s="12" t="s">
        <v>172</v>
      </c>
      <c r="F10" s="12"/>
      <c r="G10" s="12"/>
      <c r="H10" s="12"/>
      <c r="I10" s="12"/>
      <c r="J10" s="12"/>
      <c r="K10" s="12"/>
      <c r="L10" s="12"/>
      <c r="M10" s="12"/>
      <c r="N10" s="12"/>
      <c r="O10" s="12"/>
      <c r="P10" s="12"/>
      <c r="Q10" s="12"/>
      <c r="R10" s="12"/>
      <c r="S10" s="12"/>
      <c r="T10" s="12"/>
      <c r="U10" s="12"/>
      <c r="V10" s="12"/>
      <c r="W10" s="12"/>
      <c r="X10" s="12"/>
      <c r="Y10" s="12"/>
      <c r="AB10" s="30"/>
      <c r="AC10" s="11"/>
    </row>
    <row r="11" spans="1:46" ht="20.100000000000001" customHeight="1">
      <c r="B11" s="875" t="str">
        <f t="shared" ref="B11:B12" si="0">B28</f>
        <v/>
      </c>
      <c r="C11" s="875"/>
      <c r="D11" s="875"/>
      <c r="E11" s="12" t="s">
        <v>340</v>
      </c>
      <c r="F11" s="12"/>
      <c r="G11" s="12"/>
      <c r="H11" s="12"/>
      <c r="I11" s="12"/>
      <c r="J11" s="12"/>
      <c r="K11" s="12"/>
      <c r="L11" s="12"/>
      <c r="M11" s="12"/>
      <c r="N11" s="12"/>
      <c r="O11" s="12"/>
      <c r="P11" s="12"/>
      <c r="Q11" s="12"/>
      <c r="R11" s="12"/>
      <c r="S11" s="12"/>
      <c r="T11" s="12"/>
      <c r="U11" s="12"/>
      <c r="V11" s="12"/>
      <c r="W11" s="12"/>
      <c r="X11" s="12"/>
      <c r="Y11" s="12"/>
    </row>
    <row r="12" spans="1:46" ht="20.100000000000001" customHeight="1">
      <c r="A12" s="32"/>
      <c r="B12" s="875" t="str">
        <f t="shared" si="0"/>
        <v/>
      </c>
      <c r="C12" s="875"/>
      <c r="D12" s="875"/>
      <c r="E12" s="12"/>
      <c r="F12" s="12"/>
      <c r="G12" s="12"/>
      <c r="H12" s="12"/>
      <c r="I12" s="12"/>
      <c r="J12" s="12"/>
      <c r="K12" s="12"/>
      <c r="L12" s="12"/>
      <c r="M12" s="12"/>
      <c r="N12" s="12"/>
      <c r="O12" s="12"/>
      <c r="P12" s="12"/>
      <c r="Q12" s="12"/>
      <c r="R12" s="12"/>
      <c r="S12" s="12"/>
      <c r="T12" s="12"/>
      <c r="U12" s="12"/>
      <c r="V12" s="12"/>
      <c r="W12" s="12"/>
      <c r="X12" s="12"/>
      <c r="Y12" s="12"/>
    </row>
    <row r="13" spans="1:46" ht="9.9499999999999993" customHeight="1">
      <c r="A13" s="32"/>
      <c r="B13" s="123"/>
      <c r="C13" s="123"/>
      <c r="D13" s="123"/>
      <c r="E13" s="25"/>
      <c r="F13" s="12"/>
      <c r="G13" s="12"/>
      <c r="H13" s="12"/>
      <c r="I13" s="12"/>
      <c r="J13" s="12"/>
      <c r="K13" s="12"/>
      <c r="L13" s="12"/>
      <c r="M13" s="12"/>
      <c r="N13" s="12"/>
      <c r="O13" s="12"/>
      <c r="P13" s="12"/>
      <c r="Q13" s="12"/>
      <c r="R13" s="12"/>
      <c r="S13" s="12"/>
      <c r="T13" s="12"/>
      <c r="U13" s="12"/>
      <c r="V13" s="12"/>
      <c r="W13" s="12"/>
      <c r="X13" s="12"/>
      <c r="Y13" s="12"/>
    </row>
    <row r="14" spans="1:46" ht="20.100000000000001" customHeight="1">
      <c r="A14" s="876" t="str">
        <f>IF('Names of Bidder'!D6="Sole Bidder", "This Attachment is Not Applicable", "")</f>
        <v/>
      </c>
      <c r="B14" s="876"/>
      <c r="C14" s="876"/>
      <c r="D14" s="876"/>
      <c r="E14" s="876"/>
      <c r="F14" s="12"/>
      <c r="G14" s="12"/>
      <c r="H14" s="12"/>
      <c r="I14" s="12"/>
      <c r="J14" s="12"/>
      <c r="K14" s="12"/>
      <c r="L14" s="12"/>
      <c r="M14" s="12"/>
      <c r="N14" s="12"/>
      <c r="O14" s="12"/>
      <c r="P14" s="12"/>
      <c r="Q14" s="12"/>
      <c r="R14" s="12"/>
      <c r="S14" s="12"/>
      <c r="T14" s="12"/>
      <c r="U14" s="12"/>
      <c r="V14" s="12"/>
      <c r="W14" s="12"/>
      <c r="X14" s="12"/>
      <c r="Y14" s="12"/>
    </row>
    <row r="15" spans="1:46" ht="20.100000000000001" customHeight="1">
      <c r="A15" s="33" t="s">
        <v>164</v>
      </c>
      <c r="B15" s="123"/>
      <c r="C15" s="123"/>
      <c r="D15" s="123"/>
      <c r="E15" s="12"/>
      <c r="F15" s="12"/>
      <c r="G15" s="12"/>
      <c r="H15" s="12"/>
      <c r="I15" s="12"/>
      <c r="J15" s="12"/>
      <c r="K15" s="12"/>
      <c r="L15" s="12"/>
      <c r="M15" s="12"/>
      <c r="N15" s="12"/>
      <c r="O15" s="12"/>
      <c r="P15" s="12"/>
      <c r="Q15" s="12"/>
      <c r="R15" s="12"/>
      <c r="S15" s="12"/>
      <c r="T15" s="12"/>
      <c r="U15" s="12"/>
      <c r="V15" s="12"/>
      <c r="W15" s="12"/>
      <c r="X15" s="12"/>
      <c r="Y15" s="12"/>
    </row>
    <row r="16" spans="1:46" ht="20.100000000000001" customHeight="1">
      <c r="A16" s="33"/>
      <c r="B16" s="877" t="str">
        <f>IF(Z2=1,"Other Partner",IF(Z2="2 or More","Other Partner-1",""))</f>
        <v/>
      </c>
      <c r="C16" s="877"/>
      <c r="D16" s="877"/>
      <c r="E16" s="126" t="str">
        <f>IF(Z2="2 or More", "Other Partner-2", "")</f>
        <v/>
      </c>
      <c r="F16" s="12"/>
      <c r="G16" s="12"/>
      <c r="H16" s="12"/>
      <c r="I16" s="12"/>
      <c r="J16" s="12"/>
      <c r="K16" s="12"/>
      <c r="L16" s="12"/>
      <c r="M16" s="12"/>
      <c r="N16" s="12"/>
      <c r="O16" s="12"/>
      <c r="P16" s="12"/>
      <c r="Q16" s="12"/>
      <c r="R16" s="12"/>
      <c r="S16" s="12"/>
      <c r="T16" s="12"/>
      <c r="U16" s="12"/>
      <c r="V16" s="12"/>
      <c r="W16" s="12"/>
      <c r="X16" s="12"/>
      <c r="Y16" s="12"/>
    </row>
    <row r="17" spans="1:28" ht="20.100000000000001" customHeight="1">
      <c r="A17" s="13" t="s">
        <v>336</v>
      </c>
      <c r="B17" s="875" t="str">
        <f>IF('Names of Bidder'!D23=0, "", 'Names of Bidder'!D23)</f>
        <v>Ram Lal</v>
      </c>
      <c r="C17" s="875"/>
      <c r="D17" s="875"/>
      <c r="E17" s="242" t="str">
        <f>IF($Z$2="2 or More", IF(#REF!=0, "",#REF!), "")</f>
        <v/>
      </c>
      <c r="F17" s="12"/>
      <c r="G17" s="12"/>
      <c r="H17" s="12"/>
      <c r="I17" s="12"/>
      <c r="J17" s="12"/>
      <c r="K17" s="12"/>
      <c r="L17" s="12"/>
      <c r="M17" s="12"/>
      <c r="N17" s="12"/>
      <c r="O17" s="12"/>
      <c r="P17" s="12"/>
      <c r="Q17" s="12"/>
      <c r="R17" s="12"/>
      <c r="S17" s="12"/>
      <c r="T17" s="12"/>
      <c r="U17" s="12"/>
      <c r="V17" s="12"/>
      <c r="W17" s="12"/>
      <c r="X17" s="12"/>
      <c r="Y17" s="12"/>
    </row>
    <row r="18" spans="1:28" ht="20.100000000000001" customHeight="1">
      <c r="A18" s="13" t="s">
        <v>338</v>
      </c>
      <c r="B18" s="875" t="str">
        <f>IF('Names of Bidder'!D24=0, "", 'Names of Bidder'!D24)</f>
        <v>G5</v>
      </c>
      <c r="C18" s="875"/>
      <c r="D18" s="875"/>
      <c r="E18" s="242" t="str">
        <f>IF($Z$2="2 or More", IF(#REF!=0, "",#REF!), "")</f>
        <v/>
      </c>
      <c r="F18" s="12"/>
      <c r="G18" s="12"/>
      <c r="H18" s="12"/>
      <c r="I18" s="12"/>
      <c r="J18" s="12"/>
      <c r="K18" s="12"/>
      <c r="L18" s="12"/>
      <c r="M18" s="12"/>
      <c r="N18" s="12"/>
      <c r="O18" s="12"/>
      <c r="P18" s="12"/>
      <c r="Q18" s="12"/>
      <c r="R18" s="12"/>
      <c r="S18" s="12"/>
      <c r="T18" s="12"/>
      <c r="U18" s="12"/>
      <c r="V18" s="12"/>
      <c r="W18" s="12"/>
      <c r="X18" s="12"/>
      <c r="Y18" s="12"/>
    </row>
    <row r="19" spans="1:28" ht="20.100000000000001" customHeight="1">
      <c r="A19" s="32"/>
      <c r="B19" s="875" t="str">
        <f>IF('Names of Bidder'!D25=0, "", 'Names of Bidder'!D25)</f>
        <v>Gurgaon</v>
      </c>
      <c r="C19" s="875"/>
      <c r="D19" s="875"/>
      <c r="E19" s="242" t="str">
        <f>IF($Z$2="2 or More", IF(#REF!=0, "",#REF!), "")</f>
        <v/>
      </c>
      <c r="AA19" s="12"/>
    </row>
    <row r="20" spans="1:28" ht="20.100000000000001" customHeight="1">
      <c r="A20" s="32"/>
      <c r="B20" s="875" t="str">
        <f>IF('Names of Bidder'!D26=0, "", 'Names of Bidder'!D26)</f>
        <v/>
      </c>
      <c r="C20" s="875"/>
      <c r="D20" s="875"/>
      <c r="E20" s="242" t="str">
        <f>IF($Z$2="2 or More", IF(#REF!=0, "",#REF!), "")</f>
        <v/>
      </c>
      <c r="AA20" s="12"/>
    </row>
    <row r="21" spans="1:28" ht="20.100000000000001" customHeight="1">
      <c r="A21" s="29" t="s">
        <v>331</v>
      </c>
    </row>
    <row r="22" spans="1:28" ht="84" customHeight="1">
      <c r="A22" s="873" t="s">
        <v>1004</v>
      </c>
      <c r="B22" s="873"/>
      <c r="C22" s="873"/>
      <c r="D22" s="873"/>
      <c r="E22" s="873"/>
      <c r="F22" s="32"/>
      <c r="G22" s="32"/>
      <c r="H22" s="32">
        <f>'Names of Bidder'!D6</f>
        <v>0</v>
      </c>
      <c r="I22" s="32"/>
      <c r="J22" s="32"/>
      <c r="K22" s="32"/>
      <c r="L22" s="32"/>
      <c r="M22" s="32"/>
      <c r="N22" s="32"/>
      <c r="O22" s="32"/>
      <c r="P22" s="32"/>
      <c r="Q22" s="32"/>
      <c r="R22" s="32"/>
      <c r="S22" s="32"/>
      <c r="T22" s="32"/>
      <c r="U22" s="32"/>
      <c r="V22" s="32"/>
      <c r="W22" s="32"/>
      <c r="X22" s="32"/>
      <c r="Y22" s="32"/>
      <c r="Z22" s="142"/>
      <c r="AA22" s="34"/>
      <c r="AB22" s="34"/>
    </row>
    <row r="23" spans="1:28" ht="33" customHeight="1">
      <c r="D23" s="37"/>
    </row>
    <row r="24" spans="1:28" ht="33" customHeight="1">
      <c r="A24" s="36" t="s">
        <v>6</v>
      </c>
      <c r="B24" s="69">
        <f>'Name of Bidders'!D30</f>
        <v>0</v>
      </c>
      <c r="C24" s="33"/>
      <c r="D24" s="37" t="s">
        <v>4</v>
      </c>
      <c r="E24" s="241">
        <f>'Name of Bidders'!D23</f>
        <v>0</v>
      </c>
      <c r="F24" s="33"/>
      <c r="G24" s="33"/>
      <c r="H24" s="33"/>
      <c r="I24" s="33"/>
      <c r="J24" s="33"/>
      <c r="K24" s="33"/>
      <c r="L24" s="33"/>
      <c r="M24" s="33"/>
      <c r="N24" s="33"/>
      <c r="O24" s="33"/>
      <c r="P24" s="33"/>
      <c r="Q24" s="33"/>
      <c r="R24" s="33"/>
      <c r="S24" s="33"/>
      <c r="T24" s="33"/>
      <c r="U24" s="33"/>
      <c r="V24" s="33"/>
      <c r="W24" s="33"/>
      <c r="X24" s="33"/>
      <c r="Y24" s="33"/>
      <c r="AA24" s="24">
        <f>Basic!B4</f>
        <v>0</v>
      </c>
    </row>
    <row r="25" spans="1:28" ht="33" customHeight="1">
      <c r="A25" s="36" t="s">
        <v>7</v>
      </c>
      <c r="B25" s="241">
        <f>'Name of Bidders'!D31</f>
        <v>0</v>
      </c>
      <c r="C25" s="33"/>
      <c r="D25" s="37" t="s">
        <v>5</v>
      </c>
      <c r="E25" s="241">
        <f>'Name of Bidders'!D24</f>
        <v>0</v>
      </c>
      <c r="F25" s="39"/>
      <c r="G25" s="39"/>
      <c r="H25" s="39"/>
      <c r="I25" s="39"/>
      <c r="J25" s="39"/>
      <c r="K25" s="39"/>
      <c r="L25" s="39"/>
      <c r="M25" s="39"/>
      <c r="N25" s="39"/>
      <c r="O25" s="39"/>
      <c r="P25" s="39"/>
      <c r="Q25" s="39"/>
      <c r="R25" s="39"/>
      <c r="S25" s="39"/>
      <c r="T25" s="39"/>
      <c r="U25" s="39"/>
      <c r="V25" s="39"/>
      <c r="W25" s="39"/>
      <c r="X25" s="39"/>
      <c r="Y25" s="39"/>
      <c r="AA25" s="24">
        <f>Basic!B5</f>
        <v>6</v>
      </c>
    </row>
    <row r="26" spans="1:28" ht="33" customHeight="1">
      <c r="C26" s="33"/>
      <c r="D26" s="37"/>
      <c r="F26" s="39"/>
      <c r="G26" s="39"/>
      <c r="H26" s="39"/>
      <c r="I26" s="39"/>
      <c r="J26" s="39"/>
      <c r="K26" s="39"/>
      <c r="L26" s="39"/>
      <c r="M26" s="39"/>
      <c r="N26" s="39"/>
      <c r="O26" s="39"/>
      <c r="P26" s="39"/>
      <c r="Q26" s="39"/>
      <c r="R26" s="39"/>
      <c r="S26" s="39"/>
      <c r="T26" s="39"/>
      <c r="U26" s="39"/>
      <c r="V26" s="39"/>
      <c r="W26" s="39"/>
      <c r="X26" s="39"/>
      <c r="Y26" s="39"/>
    </row>
    <row r="27" spans="1:28" ht="33" hidden="1" customHeight="1">
      <c r="A27" s="33"/>
      <c r="B27" s="29" t="str">
        <f>IF(C$27=1,'Name of Bidders'!D11,IF(C$27=2,'Name of Bidders'!D14,""))</f>
        <v/>
      </c>
      <c r="C27" s="33">
        <f>'Name of Bidders'!I13</f>
        <v>0</v>
      </c>
      <c r="D27" s="29" t="str">
        <f>IF(C27=1,'Name of Bidders'!D10,IF(C27=2,'Name of Bidders'!D13,""))</f>
        <v/>
      </c>
      <c r="E27" s="33"/>
      <c r="F27" s="33"/>
      <c r="G27" s="33"/>
      <c r="H27" s="33"/>
      <c r="I27" s="33"/>
      <c r="J27" s="33"/>
      <c r="K27" s="33"/>
      <c r="L27" s="33"/>
      <c r="M27" s="33"/>
      <c r="N27" s="33"/>
      <c r="O27" s="33"/>
      <c r="P27" s="33"/>
      <c r="Q27" s="33"/>
      <c r="R27" s="33"/>
      <c r="S27" s="33"/>
      <c r="T27" s="33"/>
      <c r="U27" s="33"/>
      <c r="V27" s="33"/>
      <c r="W27" s="33"/>
      <c r="X27" s="33"/>
      <c r="Y27" s="33"/>
    </row>
    <row r="28" spans="1:28" ht="20.100000000000001" hidden="1" customHeight="1">
      <c r="B28" s="29" t="str">
        <f>IF(C$27=1,'Name of Bidders'!#REF!,IF(C$27=2,'Name of Bidders'!D15,""))</f>
        <v/>
      </c>
    </row>
    <row r="29" spans="1:28" ht="20.100000000000001" hidden="1" customHeight="1">
      <c r="A29" s="38"/>
      <c r="B29" s="29" t="str">
        <f>IF(C$27=1,'Name of Bidders'!#REF!,IF(C$27=2,'Name of Bidders'!D16,""))</f>
        <v/>
      </c>
      <c r="D29" s="29" t="str">
        <f>IF(C27=1,"Bidder as Qualified Manufacturer",IF(C27=2,"Bidder as Qualified Licenssee of Qualified Manufacturer",""))</f>
        <v/>
      </c>
    </row>
    <row r="30" spans="1:28" ht="20.100000000000001" customHeight="1"/>
    <row r="31" spans="1:28" ht="20.100000000000001" customHeight="1"/>
    <row r="32" spans="1:28" ht="20.100000000000001" customHeight="1">
      <c r="A32" s="38"/>
    </row>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row r="39" spans="1:1" ht="20.100000000000001" customHeight="1"/>
    <row r="40" spans="1:1" ht="20.100000000000001" customHeight="1"/>
  </sheetData>
  <sheetProtection algorithmName="SHA-512" hashValue="0eMpTDGDHFg9NQCzOPgF8P9jiMab23z1rOZdiAp1qJ+HvoDv0YIBeLqpAURYkraxqcbTzl1LqtGo99MQtKwREw==" saltValue="3FBpknCTc3gd83qGe4kAOw==" spinCount="100000" sheet="1" formatColumns="0" formatRows="0" selectLockedCells="1"/>
  <customSheetViews>
    <customSheetView guid="{5476C51C-4037-4B28-A818-10D7CDF0C66A}" scale="110" showPageBreaks="1" showGridLines="0" fitToPage="1" printArea="1" hiddenRows="1" hiddenColumns="1" view="pageBreakPreview" topLeftCell="A10">
      <selection activeCell="O17" sqref="O17"/>
      <pageMargins left="0.75" right="0.63" top="0.57999999999999996" bottom="0.6" header="0.34" footer="0.35"/>
      <pageSetup scale="90" orientation="portrait" r:id="rId1"/>
      <headerFooter alignWithMargins="0">
        <oddFooter>&amp;R&amp;"Book Antiqua,Bold"&amp;8 Page &amp;P of &amp;N</oddFooter>
      </headerFooter>
    </customSheetView>
    <customSheetView guid="{45814E31-7EF7-46D4-AAA9-9580F481731A}" scale="110" showPageBreaks="1" showGridLines="0" fitToPage="1" printArea="1" hiddenRows="1" hiddenColumns="1" view="pageBreakPreview">
      <selection activeCell="B11" sqref="B11:D11"/>
      <pageMargins left="0.75" right="0.63" top="0.57999999999999996" bottom="0.6" header="0.34" footer="0.35"/>
      <pageSetup scale="89" orientation="portrait" r:id="rId2"/>
      <headerFooter alignWithMargins="0">
        <oddFooter>&amp;R&amp;"Book Antiqua,Bold"&amp;8 Page &amp;P of &amp;N</oddFooter>
      </headerFooter>
    </customSheetView>
    <customSheetView guid="{ABDD40A7-66B9-43CC-B63B-09D98A5A40BE}" scale="110" showPageBreaks="1" showGridLines="0" fitToPage="1" printArea="1" hiddenRows="1" hiddenColumns="1" view="pageBreakPreview" topLeftCell="A7">
      <selection activeCell="I22" sqref="I22"/>
      <pageMargins left="0.75" right="0.63" top="0.57999999999999996" bottom="0.6" header="0.34" footer="0.35"/>
      <pageSetup scale="89" orientation="portrait" r:id="rId3"/>
      <headerFooter alignWithMargins="0">
        <oddFooter>&amp;R&amp;"Book Antiqua,Bold"&amp;8 Page &amp;P of &amp;N</oddFooter>
      </headerFooter>
    </customSheetView>
    <customSheetView guid="{A8583C01-5E6A-4469-ADCA-440E12AA8084}" scale="110" showPageBreaks="1" showGridLines="0" fitToPage="1" printArea="1" hiddenRows="1" hiddenColumns="1" view="pageBreakPreview">
      <selection activeCell="F20" sqref="F20"/>
      <pageMargins left="0.75" right="0.63" top="0.57999999999999996" bottom="0.6" header="0.34" footer="0.35"/>
      <pageSetup scale="90" orientation="portrait" r:id="rId4"/>
      <headerFooter alignWithMargins="0">
        <oddFooter>&amp;R&amp;"Book Antiqua,Bold"&amp;8 Page &amp;P of &amp;N</oddFooter>
      </headerFooter>
    </customSheetView>
    <customSheetView guid="{05855B4F-D61E-4C97-B759-B2F96767F6F8}" showPageBreaks="1" showGridLines="0" fitToPage="1" printArea="1" hiddenColumns="1" view="pageBreakPreview">
      <selection activeCell="I5" sqref="I5"/>
      <pageMargins left="0.75" right="0.63" top="0.57999999999999996" bottom="0.6" header="0.34" footer="0.35"/>
      <pageSetup scale="86"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G5" sqref="G5"/>
      <pageMargins left="0.75" right="0.63" top="0.57999999999999996" bottom="0.6" header="0.34" footer="0.35"/>
      <pageSetup scale="95" orientation="portrait" r:id="rId6"/>
      <headerFooter alignWithMargins="0">
        <oddFooter>&amp;R&amp;"Book Antiqua,Bold"&amp;8 Page &amp;P of &amp;N</oddFooter>
      </headerFooter>
    </customSheetView>
    <customSheetView guid="{340562B9-6CEE-4962-8D7D-CA1C6778F52C}" showPageBreaks="1" showGridLines="0" printArea="1" view="pageBreakPreview">
      <selection activeCell="A3" sqref="A3:E3"/>
      <pageMargins left="0.75" right="0.63" top="0.57999999999999996" bottom="0.6" header="0.34" footer="0.35"/>
      <pageSetup scale="97" orientation="portrait" r:id="rId7"/>
      <headerFooter alignWithMargins="0">
        <oddFooter>&amp;R&amp;"Book Antiqua,Bold"&amp;8 Page &amp;P of &amp;N</oddFooter>
      </headerFooter>
    </customSheetView>
    <customSheetView guid="{38BECF6E-1A53-4F98-87B9-44F2C5F77E08}" showPageBreaks="1" showGridLines="0" printArea="1" view="pageBreakPreview">
      <selection activeCell="A3" sqref="A3:E3"/>
      <pageMargins left="0.75" right="0.63" top="0.57999999999999996" bottom="0.6" header="0.34" footer="0.35"/>
      <pageSetup scale="97" orientation="portrait" r:id="rId8"/>
      <headerFooter alignWithMargins="0">
        <oddFooter>&amp;R&amp;"Book Antiqua,Bold"&amp;8 Page &amp;P of &amp;N</oddFooter>
      </headerFooter>
    </customSheetView>
    <customSheetView guid="{8E3ED18F-7B8F-4A1C-969D-A70DC3B696C3}" showPageBreaks="1" showGridLines="0" printArea="1" view="pageBreakPreview">
      <selection activeCell="B17" sqref="B17:D17"/>
      <pageMargins left="0.75" right="0.63" top="0.57999999999999996" bottom="0.6" header="0.34" footer="0.35"/>
      <pageSetup scale="97" orientation="portrait" r:id="rId9"/>
      <headerFooter alignWithMargins="0">
        <oddFooter>&amp;R&amp;"Book Antiqua,Bold"&amp;8 Page &amp;P of &amp;N</oddFooter>
      </headerFooter>
    </customSheetView>
    <customSheetView guid="{477F7E43-D393-45BA-B99B-D838E4629B5D}" showPageBreaks="1" showGridLines="0" printArea="1" view="pageBreakPreview">
      <selection activeCell="B17" sqref="B17:D17"/>
      <pageMargins left="0.75" right="0.63" top="0.57999999999999996" bottom="0.6" header="0.34" footer="0.35"/>
      <pageSetup scale="97" orientation="portrait" r:id="rId10"/>
      <headerFooter alignWithMargins="0">
        <oddFooter>&amp;R&amp;"Book Antiqua,Bold"&amp;8 Page &amp;P of &amp;N</oddFooter>
      </headerFooter>
    </customSheetView>
    <customSheetView guid="{240327DD-375F-45D4-BA52-89AFD79FE6A1}" scale="60" showPageBreaks="1" showGridLines="0" printArea="1" view="pageBreakPreview">
      <selection activeCell="G9" sqref="G9"/>
      <pageMargins left="0.75" right="0.63" top="0.57999999999999996" bottom="0.6" header="0.34" footer="0.35"/>
      <pageSetup scale="97" orientation="portrait" r:id="rId11"/>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E27" sqref="E27"/>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AT2" sqref="AT2"/>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topLeftCell="A7">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PageBreaks="1" zeroValues="0" printArea="1" showRuler="0">
      <pageMargins left="0.75" right="0.75" top="0.55000000000000004" bottom="0.64" header="0.34" footer="0.38"/>
      <pageSetup orientation="portrait" r:id="rId16"/>
      <headerFooter alignWithMargins="0">
        <oddFooter>&amp;L&amp;8Tower Package-P238-TW04, TL associated with Phase-I Generation Project in Orissa (Part-C)&amp;R&amp;"Book Antiqua,Bold"&amp;8Attachment-3(JV)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7">
      <selection activeCell="B16" sqref="B16:D16"/>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selection activeCell="G9" sqref="G9"/>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cale="60" showPageBreaks="1" showGridLines="0" printArea="1" view="pageBreakPreview" topLeftCell="A9">
      <selection activeCell="G9" sqref="G9"/>
      <pageMargins left="0.75" right="0.63" top="0.57999999999999996" bottom="0.6" header="0.34" footer="0.35"/>
      <pageSetup scale="97" orientation="portrait" r:id="rId21"/>
      <headerFooter alignWithMargins="0">
        <oddFooter>&amp;R&amp;"Book Antiqua,Bold"&amp;8 Page &amp;P of &amp;N</oddFooter>
      </headerFooter>
    </customSheetView>
    <customSheetView guid="{C5EDD9E3-0801-4479-8600-A80B0FCFDF0B}" showPageBreaks="1" showGridLines="0" printArea="1" view="pageBreakPreview">
      <selection activeCell="B17" sqref="B17:D17"/>
      <pageMargins left="0.75" right="0.63" top="0.57999999999999996" bottom="0.6" header="0.34" footer="0.35"/>
      <pageSetup scale="97" orientation="portrait" r:id="rId22"/>
      <headerFooter alignWithMargins="0">
        <oddFooter>&amp;R&amp;"Book Antiqua,Bold"&amp;8 Page &amp;P of &amp;N</oddFooter>
      </headerFooter>
    </customSheetView>
    <customSheetView guid="{15A19D23-A9FD-4FC1-B7B0-F2D16BDFC729}" showPageBreaks="1" showGridLines="0" printArea="1" view="pageBreakPreview">
      <selection activeCell="B17" sqref="B17:D17"/>
      <pageMargins left="0.75" right="0.63" top="0.57999999999999996" bottom="0.6" header="0.34" footer="0.35"/>
      <pageSetup scale="97" orientation="portrait" r:id="rId23"/>
      <headerFooter alignWithMargins="0">
        <oddFooter>&amp;R&amp;"Book Antiqua,Bold"&amp;8 Page &amp;P of &amp;N</oddFooter>
      </headerFooter>
    </customSheetView>
    <customSheetView guid="{97C0FC0E-800C-45C9-895E-E91A3F1ADBA4}" showPageBreaks="1" showGridLines="0" printArea="1" view="pageBreakPreview">
      <selection activeCell="A3" sqref="A3:E3"/>
      <pageMargins left="0.75" right="0.63" top="0.57999999999999996" bottom="0.6" header="0.34" footer="0.35"/>
      <pageSetup scale="97" orientation="portrait" r:id="rId24"/>
      <headerFooter alignWithMargins="0">
        <oddFooter>&amp;R&amp;"Book Antiqua,Bold"&amp;8 Page &amp;P of &amp;N</oddFooter>
      </headerFooter>
    </customSheetView>
    <customSheetView guid="{CB7992C9-ABA5-4C7D-8C49-1E1D8E8875C7}" showPageBreaks="1" showGridLines="0" printArea="1" view="pageBreakPreview" topLeftCell="A10">
      <selection activeCell="G8" sqref="G8"/>
      <pageMargins left="0.75" right="0.63" top="0.57999999999999996" bottom="0.6" header="0.34" footer="0.35"/>
      <pageSetup scale="97"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scale="95" orientation="portrait" r:id="rId26"/>
      <headerFooter alignWithMargins="0">
        <oddFooter>&amp;R&amp;"Book Antiqua,Bold"&amp;8 Page &amp;P of &amp;N</oddFooter>
      </headerFooter>
    </customSheetView>
    <customSheetView guid="{2CF6F19D-227C-4840-A9E1-6C944B0145DB}" scale="110" showPageBreaks="1" showGridLines="0" fitToPage="1" printArea="1" hiddenColumns="1" view="pageBreakPreview" topLeftCell="A10">
      <selection activeCell="E20" sqref="E20"/>
      <pageMargins left="0.75" right="0.63" top="0.57999999999999996" bottom="0.6" header="0.34" footer="0.35"/>
      <pageSetup scale="90" orientation="portrait" r:id="rId27"/>
      <headerFooter alignWithMargins="0">
        <oddFooter>&amp;R&amp;"Book Antiqua,Bold"&amp;8 Page &amp;P of &amp;N</oddFooter>
      </headerFooter>
    </customSheetView>
    <customSheetView guid="{91F0A354-BED8-4256-9A56-8B391088A09C}" scale="110" showPageBreaks="1" showGridLines="0" fitToPage="1" printArea="1" hiddenRows="1" hiddenColumns="1" view="pageBreakPreview">
      <selection activeCell="B11" sqref="B11:D11"/>
      <pageMargins left="0.75" right="0.63" top="0.57999999999999996" bottom="0.6" header="0.34" footer="0.35"/>
      <pageSetup scale="90" orientation="portrait" r:id="rId28"/>
      <headerFooter alignWithMargins="0">
        <oddFooter>&amp;R&amp;"Book Antiqua,Bold"&amp;8 Page &amp;P of &amp;N</oddFooter>
      </headerFooter>
    </customSheetView>
    <customSheetView guid="{3836A67F-51F8-4B52-B51D-937DC398CD1F}" scale="110" showPageBreaks="1" showGridLines="0" fitToPage="1" printArea="1" hiddenRows="1" hiddenColumns="1" view="pageBreakPreview">
      <selection activeCell="B11" sqref="B11:D11"/>
      <pageMargins left="0.75" right="0.63" top="0.57999999999999996" bottom="0.6" header="0.34" footer="0.35"/>
      <pageSetup scale="90" orientation="portrait" r:id="rId29"/>
      <headerFooter alignWithMargins="0">
        <oddFooter>&amp;R&amp;"Book Antiqua,Bold"&amp;8 Page &amp;P of &amp;N</oddFooter>
      </headerFooter>
    </customSheetView>
    <customSheetView guid="{7060B914-93C4-4D75-AFF4-2E6EDEC8C9B0}" scale="110" showPageBreaks="1" showGridLines="0" fitToPage="1" printArea="1" hiddenRows="1" hiddenColumns="1" view="pageBreakPreview" topLeftCell="A10">
      <selection activeCell="O17" sqref="O17"/>
      <pageMargins left="0.75" right="0.63" top="0.57999999999999996" bottom="0.6" header="0.34" footer="0.35"/>
      <pageSetup scale="90" orientation="portrait" r:id="rId30"/>
      <headerFooter alignWithMargins="0">
        <oddFooter>&amp;R&amp;"Book Antiqua,Bold"&amp;8 Page &amp;P of &amp;N</oddFooter>
      </headerFooter>
    </customSheetView>
  </customSheetViews>
  <mergeCells count="15">
    <mergeCell ref="A1:D1"/>
    <mergeCell ref="A3:E3"/>
    <mergeCell ref="A5:E5"/>
    <mergeCell ref="A22:E22"/>
    <mergeCell ref="B9:D9"/>
    <mergeCell ref="B10:D10"/>
    <mergeCell ref="B11:D11"/>
    <mergeCell ref="B12:D12"/>
    <mergeCell ref="B20:D20"/>
    <mergeCell ref="A14:E14"/>
    <mergeCell ref="B17:D17"/>
    <mergeCell ref="B18:D18"/>
    <mergeCell ref="B19:D19"/>
    <mergeCell ref="B16:D16"/>
    <mergeCell ref="A8:D8"/>
  </mergeCells>
  <phoneticPr fontId="7" type="noConversion"/>
  <conditionalFormatting sqref="A15:A19 B15:E20">
    <cfRule type="expression" dxfId="88" priority="1" stopIfTrue="1">
      <formula>$Z$2=0</formula>
    </cfRule>
  </conditionalFormatting>
  <conditionalFormatting sqref="A22">
    <cfRule type="expression" dxfId="87" priority="2" stopIfTrue="1">
      <formula>$H$22="Sole Bidder"</formula>
    </cfRule>
  </conditionalFormatting>
  <pageMargins left="0.75" right="0.63" top="0.57999999999999996" bottom="0.6" header="0.34" footer="0.35"/>
  <pageSetup scale="90" orientation="portrait" r:id="rId31"/>
  <headerFooter alignWithMargins="0">
    <oddFooter>&amp;R&amp;"Book Antiqua,Bold"&amp;8 Page &amp;P of &amp;N</oddFooter>
  </headerFooter>
  <drawing r:id="rId3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G406"/>
  <sheetViews>
    <sheetView showGridLines="0" showZeros="0" view="pageBreakPreview" topLeftCell="A4" zoomScale="130" zoomScaleNormal="100" zoomScaleSheetLayoutView="130" workbookViewId="0">
      <selection activeCell="D15" sqref="D15"/>
    </sheetView>
  </sheetViews>
  <sheetFormatPr defaultRowHeight="15.75"/>
  <cols>
    <col min="1" max="1" width="14.28515625" style="323" customWidth="1"/>
    <col min="2" max="2" width="13.85546875" style="323" customWidth="1"/>
    <col min="3" max="3" width="11.42578125" style="323" customWidth="1"/>
    <col min="4" max="4" width="27.85546875" style="323" customWidth="1"/>
    <col min="5" max="5" width="14.42578125" style="323" customWidth="1"/>
    <col min="6" max="6" width="29" style="323" customWidth="1"/>
    <col min="7" max="7" width="16.42578125" style="323" customWidth="1"/>
    <col min="8" max="8" width="13.28515625" style="323" customWidth="1"/>
    <col min="9" max="9" width="25.7109375" style="323" customWidth="1"/>
    <col min="10" max="10" width="10.5703125" style="323" hidden="1" customWidth="1"/>
    <col min="11" max="11" width="10.28515625" style="323" hidden="1" customWidth="1"/>
    <col min="12" max="12" width="11.85546875" style="323" hidden="1" customWidth="1"/>
    <col min="13" max="13" width="34.5703125" style="323" hidden="1" customWidth="1"/>
    <col min="14" max="14" width="10.42578125" style="323" hidden="1" customWidth="1"/>
    <col min="15" max="15" width="11.42578125" style="323" hidden="1" customWidth="1"/>
    <col min="16" max="16" width="10.7109375" style="323" hidden="1" customWidth="1"/>
    <col min="17" max="17" width="13.7109375" style="323" hidden="1" customWidth="1"/>
    <col min="18" max="20" width="0" style="323" hidden="1" customWidth="1"/>
    <col min="21" max="21" width="13.5703125" style="323" hidden="1" customWidth="1"/>
    <col min="22" max="28" width="0" style="323" hidden="1" customWidth="1"/>
    <col min="29" max="16384" width="9.140625" style="323"/>
  </cols>
  <sheetData>
    <row r="1" spans="1:9" ht="24" customHeight="1">
      <c r="A1" s="356" t="str">
        <f>Basic!A3&amp;Basic!B3</f>
        <v>Specification No. :CC/NT/G-MISC/DOM/A06/26/00981</v>
      </c>
      <c r="B1" s="388"/>
      <c r="C1" s="388"/>
      <c r="D1" s="388"/>
      <c r="E1" s="388"/>
      <c r="F1" s="388"/>
      <c r="G1" s="388"/>
      <c r="H1" s="321"/>
      <c r="I1" s="321" t="s">
        <v>778</v>
      </c>
    </row>
    <row r="2" spans="1:9" ht="15.75" customHeight="1"/>
    <row r="3" spans="1:9" ht="85.5" customHeight="1">
      <c r="A3" s="879" t="str">
        <f>Basic!B1</f>
        <v>Procurement of Insulated Cross Arm for 400kV System under vendor development.</v>
      </c>
      <c r="B3" s="879"/>
      <c r="C3" s="879"/>
      <c r="D3" s="879"/>
      <c r="E3" s="879"/>
      <c r="F3" s="879"/>
      <c r="G3" s="879"/>
      <c r="H3" s="879"/>
      <c r="I3" s="879"/>
    </row>
    <row r="5" spans="1:9" ht="21.75" customHeight="1">
      <c r="A5" s="880" t="s">
        <v>341</v>
      </c>
      <c r="B5" s="880"/>
      <c r="C5" s="880"/>
      <c r="D5" s="880"/>
      <c r="E5" s="880"/>
      <c r="F5" s="880"/>
      <c r="G5" s="880"/>
      <c r="H5" s="880"/>
      <c r="I5" s="880"/>
    </row>
    <row r="7" spans="1:9" ht="16.5">
      <c r="A7" s="328" t="str">
        <f>'[11]Attach 3(JV)'!A7:D7</f>
        <v>Bidder’s Name and Address (Lead Partner of) :</v>
      </c>
      <c r="F7" s="330"/>
      <c r="H7" s="352" t="str">
        <f>'[11]Attach 3(JV)'!E7</f>
        <v>To:</v>
      </c>
    </row>
    <row r="8" spans="1:9" ht="32.25" customHeight="1">
      <c r="A8" s="881" t="str">
        <f>IF('Names of Bidder'!D6= "JV (Joint Venture)", "JV of " &amp; Z8, "")</f>
        <v/>
      </c>
      <c r="B8" s="881"/>
      <c r="C8" s="881"/>
      <c r="D8" s="881"/>
      <c r="F8" s="469"/>
      <c r="H8" s="354" t="str">
        <f>'[11]Attach 3(JV)'!E8</f>
        <v>Contract Services</v>
      </c>
    </row>
    <row r="9" spans="1:9" ht="18" customHeight="1">
      <c r="A9" s="328" t="s">
        <v>649</v>
      </c>
      <c r="B9" s="882">
        <f>'Attach 3(JV)'!B9:D9</f>
        <v>0</v>
      </c>
      <c r="C9" s="882"/>
      <c r="F9" s="469"/>
      <c r="H9" s="354" t="str">
        <f>'[11]Attach 3(JV)'!E9</f>
        <v>Power Grid Corporation of India Ltd.,</v>
      </c>
    </row>
    <row r="10" spans="1:9" ht="18" customHeight="1">
      <c r="A10" s="328" t="s">
        <v>650</v>
      </c>
      <c r="B10" s="883">
        <f>'Attach 3(JV)'!B10:D10</f>
        <v>0</v>
      </c>
      <c r="C10" s="883"/>
      <c r="F10" s="469"/>
      <c r="H10" s="354" t="str">
        <f>'[11]Attach 3(JV)'!E10</f>
        <v>"Saudamini", Plot No. 2, Sector 29</v>
      </c>
    </row>
    <row r="11" spans="1:9" ht="17.25" customHeight="1">
      <c r="B11" s="883" t="str">
        <f>'Attach 3(JV)'!B11:D11</f>
        <v/>
      </c>
      <c r="C11" s="883"/>
      <c r="F11" s="469"/>
      <c r="H11" s="354" t="str">
        <f>'[11]Attach 3(JV)'!E11</f>
        <v>Gurgaon (Haryana) - 122001</v>
      </c>
    </row>
    <row r="12" spans="1:9" ht="18" customHeight="1">
      <c r="B12" s="883" t="str">
        <f>'Attach 3(JV)'!B12:D12</f>
        <v/>
      </c>
      <c r="C12" s="883"/>
    </row>
    <row r="13" spans="1:9">
      <c r="B13" s="883" t="str">
        <f>IF('Names of Bidder'!D22=0, "", 'Names of Bidder'!D22)</f>
        <v/>
      </c>
      <c r="C13" s="883"/>
    </row>
    <row r="14" spans="1:9">
      <c r="A14" s="323" t="s">
        <v>331</v>
      </c>
    </row>
    <row r="16" spans="1:9" ht="66" customHeight="1">
      <c r="A16" s="884" t="s">
        <v>651</v>
      </c>
      <c r="B16" s="884"/>
      <c r="C16" s="884"/>
      <c r="D16" s="884"/>
      <c r="E16" s="884"/>
      <c r="F16" s="884"/>
      <c r="G16" s="884"/>
      <c r="H16" s="884"/>
      <c r="I16" s="884"/>
    </row>
    <row r="17" spans="1:13" ht="9.75" customHeight="1"/>
    <row r="18" spans="1:13" ht="14.25" customHeight="1">
      <c r="A18" s="470" t="s">
        <v>652</v>
      </c>
      <c r="B18" s="884" t="s">
        <v>653</v>
      </c>
      <c r="C18" s="884"/>
      <c r="D18" s="884"/>
      <c r="E18" s="884"/>
      <c r="F18" s="884"/>
      <c r="M18" s="471"/>
    </row>
    <row r="19" spans="1:13" ht="17.25" hidden="1" customHeight="1">
      <c r="A19" s="470" t="s">
        <v>652</v>
      </c>
      <c r="B19" s="884" t="s">
        <v>654</v>
      </c>
      <c r="C19" s="884"/>
      <c r="D19" s="884"/>
      <c r="E19" s="884"/>
      <c r="F19" s="884"/>
      <c r="G19" s="884"/>
      <c r="H19" s="884"/>
      <c r="M19" s="471"/>
    </row>
    <row r="20" spans="1:13" ht="16.5" hidden="1">
      <c r="A20" s="472" t="s">
        <v>18</v>
      </c>
      <c r="B20" s="885" t="e">
        <f>'[11]Name of Bidder'!C13</f>
        <v>#REF!</v>
      </c>
      <c r="C20" s="885"/>
      <c r="D20" s="885"/>
      <c r="E20" s="885"/>
      <c r="F20" s="885"/>
      <c r="G20" s="885"/>
      <c r="H20" s="885"/>
      <c r="M20" s="375">
        <f>'[11]Name of Bidder'!F6</f>
        <v>2</v>
      </c>
    </row>
    <row r="21" spans="1:13" ht="16.5" hidden="1">
      <c r="A21" s="472" t="s">
        <v>27</v>
      </c>
      <c r="B21" s="885" t="e">
        <f>'[11]Name of Bidder'!C18</f>
        <v>#REF!</v>
      </c>
      <c r="C21" s="885"/>
      <c r="D21" s="885"/>
      <c r="E21" s="885"/>
      <c r="F21" s="885"/>
      <c r="G21" s="885"/>
      <c r="H21" s="885"/>
      <c r="M21" s="375" t="str">
        <f>'[11]Name of Bidder'!F8</f>
        <v>2 or more</v>
      </c>
    </row>
    <row r="22" spans="1:13" ht="17.25" hidden="1" customHeight="1">
      <c r="A22" s="472" t="s">
        <v>461</v>
      </c>
      <c r="B22" s="885" t="e">
        <f>'[11]Name of Bidder'!C23</f>
        <v>#REF!</v>
      </c>
      <c r="C22" s="885"/>
      <c r="D22" s="885"/>
      <c r="E22" s="885"/>
      <c r="F22" s="885"/>
      <c r="G22" s="885"/>
      <c r="H22" s="885"/>
      <c r="I22" s="378"/>
    </row>
    <row r="23" spans="1:13" ht="15.75" hidden="1" customHeight="1">
      <c r="B23" s="473" t="s">
        <v>655</v>
      </c>
    </row>
    <row r="24" spans="1:13" ht="10.5" customHeight="1">
      <c r="A24" s="474"/>
    </row>
    <row r="25" spans="1:13" ht="25.5" hidden="1" customHeight="1">
      <c r="A25" s="884" t="s">
        <v>656</v>
      </c>
      <c r="B25" s="884"/>
      <c r="C25" s="884"/>
      <c r="D25" s="884"/>
      <c r="E25" s="884"/>
      <c r="F25" s="884"/>
      <c r="G25" s="884"/>
      <c r="H25" s="884"/>
    </row>
    <row r="26" spans="1:13" ht="31.5" customHeight="1">
      <c r="A26" s="886" t="s">
        <v>657</v>
      </c>
      <c r="B26" s="886"/>
      <c r="C26" s="886"/>
      <c r="D26" s="886"/>
      <c r="E26" s="886"/>
      <c r="F26" s="886"/>
      <c r="G26" s="886"/>
      <c r="H26" s="886"/>
      <c r="I26" s="378"/>
    </row>
    <row r="27" spans="1:13" ht="26.25" customHeight="1">
      <c r="A27" s="475" t="s">
        <v>658</v>
      </c>
      <c r="B27" s="886" t="s">
        <v>659</v>
      </c>
      <c r="C27" s="886"/>
      <c r="D27" s="886"/>
      <c r="E27" s="886"/>
      <c r="F27" s="886"/>
      <c r="G27" s="886"/>
      <c r="H27" s="886"/>
      <c r="I27" s="378"/>
    </row>
    <row r="28" spans="1:13" ht="26.25" customHeight="1">
      <c r="A28" s="476" t="s">
        <v>406</v>
      </c>
      <c r="B28" s="887" t="s">
        <v>660</v>
      </c>
      <c r="C28" s="887"/>
      <c r="D28" s="887"/>
      <c r="E28" s="887"/>
      <c r="F28" s="887"/>
      <c r="G28" s="887"/>
      <c r="H28" s="887"/>
    </row>
    <row r="29" spans="1:13" ht="26.25" customHeight="1">
      <c r="A29" s="476" t="s">
        <v>408</v>
      </c>
      <c r="B29" s="887" t="s">
        <v>661</v>
      </c>
      <c r="C29" s="887"/>
      <c r="D29" s="887"/>
      <c r="E29" s="887"/>
      <c r="F29" s="887"/>
      <c r="G29" s="887"/>
      <c r="H29" s="887"/>
    </row>
    <row r="30" spans="1:13" ht="41.25" customHeight="1">
      <c r="A30" s="476" t="s">
        <v>409</v>
      </c>
      <c r="B30" s="887" t="s">
        <v>662</v>
      </c>
      <c r="C30" s="887"/>
      <c r="D30" s="887"/>
      <c r="E30" s="887"/>
      <c r="F30" s="887"/>
      <c r="G30" s="887"/>
      <c r="H30" s="887"/>
    </row>
    <row r="31" spans="1:13" ht="9.75" customHeight="1">
      <c r="A31" s="476"/>
      <c r="B31" s="378"/>
      <c r="C31" s="378"/>
      <c r="D31" s="378"/>
      <c r="E31" s="378"/>
      <c r="F31" s="378"/>
      <c r="G31" s="378"/>
      <c r="H31" s="378"/>
      <c r="I31" s="378"/>
    </row>
    <row r="32" spans="1:13" ht="25.5" customHeight="1">
      <c r="A32" s="475" t="s">
        <v>663</v>
      </c>
      <c r="B32" s="888" t="s">
        <v>664</v>
      </c>
      <c r="C32" s="888"/>
      <c r="D32" s="888"/>
      <c r="E32" s="888"/>
      <c r="F32" s="888"/>
      <c r="G32" s="888"/>
      <c r="H32" s="888"/>
      <c r="I32" s="378"/>
    </row>
    <row r="33" spans="1:9" ht="22.5" customHeight="1">
      <c r="A33" s="476" t="s">
        <v>406</v>
      </c>
      <c r="B33" s="886" t="s">
        <v>665</v>
      </c>
      <c r="C33" s="886"/>
      <c r="D33" s="886"/>
      <c r="E33" s="886"/>
      <c r="F33" s="886"/>
      <c r="G33" s="886"/>
      <c r="H33" s="886"/>
      <c r="I33" s="378"/>
    </row>
    <row r="34" spans="1:9" ht="24.75" hidden="1" customHeight="1">
      <c r="A34" s="476" t="s">
        <v>408</v>
      </c>
      <c r="B34" s="886" t="s">
        <v>666</v>
      </c>
      <c r="C34" s="886"/>
      <c r="D34" s="886"/>
      <c r="E34" s="886"/>
      <c r="F34" s="886"/>
      <c r="G34" s="886"/>
      <c r="H34" s="886"/>
      <c r="I34" s="378"/>
    </row>
    <row r="35" spans="1:9" ht="12" customHeight="1">
      <c r="A35" s="378"/>
      <c r="B35" s="378"/>
      <c r="C35" s="378"/>
      <c r="D35" s="378"/>
      <c r="E35" s="378"/>
      <c r="F35" s="378"/>
      <c r="G35" s="378"/>
      <c r="H35" s="378"/>
      <c r="I35" s="378"/>
    </row>
    <row r="36" spans="1:9" s="479" customFormat="1" ht="24.75" customHeight="1">
      <c r="A36" s="477" t="s">
        <v>667</v>
      </c>
      <c r="B36" s="889" t="s">
        <v>668</v>
      </c>
      <c r="C36" s="889"/>
      <c r="D36" s="889"/>
      <c r="E36" s="889"/>
      <c r="F36" s="889"/>
      <c r="G36" s="889"/>
      <c r="H36" s="889"/>
      <c r="I36" s="478"/>
    </row>
    <row r="37" spans="1:9" ht="24" customHeight="1">
      <c r="A37" s="378"/>
      <c r="B37" s="888" t="s">
        <v>669</v>
      </c>
      <c r="C37" s="888"/>
      <c r="D37" s="888"/>
      <c r="E37" s="888"/>
      <c r="F37" s="888"/>
      <c r="G37" s="888"/>
      <c r="H37" s="888"/>
      <c r="I37" s="378"/>
    </row>
    <row r="38" spans="1:9" ht="54" customHeight="1">
      <c r="A38" s="378"/>
      <c r="B38" s="886" t="s">
        <v>670</v>
      </c>
      <c r="C38" s="886"/>
      <c r="D38" s="886"/>
      <c r="E38" s="886"/>
      <c r="F38" s="886"/>
      <c r="G38" s="886"/>
      <c r="H38" s="886"/>
      <c r="I38" s="378"/>
    </row>
    <row r="39" spans="1:9" ht="15.75" customHeight="1">
      <c r="A39" s="890" t="s">
        <v>671</v>
      </c>
      <c r="B39" s="893" t="s">
        <v>672</v>
      </c>
      <c r="C39" s="894"/>
      <c r="D39" s="899" t="s">
        <v>673</v>
      </c>
      <c r="E39" s="899"/>
      <c r="F39" s="899"/>
      <c r="G39" s="378"/>
      <c r="H39" s="378"/>
    </row>
    <row r="40" spans="1:9" ht="19.5" customHeight="1">
      <c r="A40" s="891"/>
      <c r="B40" s="895"/>
      <c r="C40" s="896"/>
      <c r="D40" s="899"/>
      <c r="E40" s="899"/>
      <c r="F40" s="899"/>
      <c r="G40" s="378"/>
      <c r="H40" s="378"/>
      <c r="I40" s="378"/>
    </row>
    <row r="41" spans="1:9" ht="20.25" customHeight="1">
      <c r="A41" s="892"/>
      <c r="B41" s="897"/>
      <c r="C41" s="898"/>
      <c r="D41" s="899"/>
      <c r="E41" s="899"/>
      <c r="F41" s="899"/>
      <c r="G41" s="378"/>
      <c r="H41" s="378"/>
      <c r="I41" s="378"/>
    </row>
    <row r="42" spans="1:9" ht="30.75" customHeight="1">
      <c r="A42" s="482">
        <v>1</v>
      </c>
      <c r="B42" s="909" t="s">
        <v>674</v>
      </c>
      <c r="C42" s="909"/>
      <c r="D42" s="915" t="str">
        <f>IF('Names of Bidder'!D18=0, "", 'Names of Bidder'!D18)</f>
        <v/>
      </c>
      <c r="E42" s="916"/>
      <c r="F42" s="917"/>
      <c r="G42" s="378"/>
      <c r="H42" s="378"/>
      <c r="I42" s="378"/>
    </row>
    <row r="43" spans="1:9" ht="22.5" customHeight="1">
      <c r="A43" s="900">
        <v>2</v>
      </c>
      <c r="B43" s="903" t="s">
        <v>675</v>
      </c>
      <c r="C43" s="904"/>
      <c r="D43" s="910"/>
      <c r="E43" s="911"/>
      <c r="F43" s="912"/>
      <c r="G43" s="378"/>
      <c r="H43" s="378"/>
      <c r="I43" s="378"/>
    </row>
    <row r="44" spans="1:9" ht="22.5" customHeight="1">
      <c r="A44" s="901"/>
      <c r="B44" s="905"/>
      <c r="C44" s="906"/>
      <c r="D44" s="910"/>
      <c r="E44" s="911"/>
      <c r="F44" s="912"/>
      <c r="G44" s="378"/>
      <c r="H44" s="378"/>
      <c r="I44" s="378"/>
    </row>
    <row r="45" spans="1:9" ht="21.75" customHeight="1">
      <c r="A45" s="902"/>
      <c r="B45" s="907"/>
      <c r="C45" s="908"/>
      <c r="D45" s="910"/>
      <c r="E45" s="911"/>
      <c r="F45" s="912"/>
      <c r="G45" s="378"/>
      <c r="H45" s="378"/>
      <c r="I45" s="378"/>
    </row>
    <row r="46" spans="1:9" ht="18.75" customHeight="1">
      <c r="A46" s="482">
        <v>3</v>
      </c>
      <c r="B46" s="909" t="s">
        <v>676</v>
      </c>
      <c r="C46" s="909"/>
      <c r="D46" s="910"/>
      <c r="E46" s="911"/>
      <c r="F46" s="912"/>
      <c r="G46" s="378"/>
      <c r="H46" s="378"/>
      <c r="I46" s="378"/>
    </row>
    <row r="47" spans="1:9" ht="20.25" customHeight="1">
      <c r="A47" s="482">
        <v>4</v>
      </c>
      <c r="B47" s="909" t="s">
        <v>677</v>
      </c>
      <c r="C47" s="909"/>
      <c r="D47" s="910"/>
      <c r="E47" s="911"/>
      <c r="F47" s="912"/>
      <c r="G47" s="378"/>
      <c r="H47" s="378"/>
      <c r="I47" s="378"/>
    </row>
    <row r="48" spans="1:9" ht="19.5" customHeight="1">
      <c r="A48" s="483">
        <v>5</v>
      </c>
      <c r="B48" s="909" t="s">
        <v>678</v>
      </c>
      <c r="C48" s="909"/>
      <c r="D48" s="910"/>
      <c r="E48" s="911"/>
      <c r="F48" s="912"/>
      <c r="G48" s="378"/>
      <c r="H48" s="378"/>
    </row>
    <row r="49" spans="1:10" ht="51.75" customHeight="1">
      <c r="A49" s="482">
        <v>6</v>
      </c>
      <c r="B49" s="909" t="s">
        <v>679</v>
      </c>
      <c r="C49" s="909"/>
      <c r="D49" s="910"/>
      <c r="E49" s="911"/>
      <c r="F49" s="912"/>
      <c r="G49" s="378"/>
      <c r="H49" s="378"/>
      <c r="I49" s="378"/>
    </row>
    <row r="50" spans="1:10" ht="49.5" customHeight="1">
      <c r="A50" s="482">
        <v>7</v>
      </c>
      <c r="B50" s="909" t="s">
        <v>680</v>
      </c>
      <c r="C50" s="909"/>
      <c r="D50" s="910"/>
      <c r="E50" s="911"/>
      <c r="F50" s="912"/>
      <c r="G50" s="378"/>
      <c r="H50" s="378"/>
      <c r="I50" s="378"/>
    </row>
    <row r="51" spans="1:10" ht="24" customHeight="1">
      <c r="A51" s="482">
        <v>8</v>
      </c>
      <c r="B51" s="909" t="s">
        <v>681</v>
      </c>
      <c r="C51" s="909"/>
      <c r="D51" s="910"/>
      <c r="E51" s="911"/>
      <c r="F51" s="912"/>
      <c r="G51" s="378"/>
      <c r="H51" s="378"/>
      <c r="I51" s="378"/>
    </row>
    <row r="52" spans="1:10" ht="22.5" customHeight="1">
      <c r="A52" s="484"/>
      <c r="B52" s="485" t="s">
        <v>682</v>
      </c>
      <c r="C52" s="486"/>
      <c r="D52" s="910"/>
      <c r="E52" s="911"/>
      <c r="F52" s="912"/>
      <c r="G52" s="378"/>
      <c r="H52" s="378"/>
      <c r="I52" s="378"/>
    </row>
    <row r="53" spans="1:10" ht="24.75" customHeight="1">
      <c r="A53" s="484"/>
      <c r="B53" s="485" t="s">
        <v>683</v>
      </c>
      <c r="C53" s="486"/>
      <c r="D53" s="910"/>
      <c r="E53" s="911"/>
      <c r="F53" s="912"/>
      <c r="G53" s="378"/>
      <c r="H53" s="378"/>
      <c r="I53" s="378"/>
    </row>
    <row r="54" spans="1:10" ht="22.5" customHeight="1">
      <c r="A54" s="487"/>
      <c r="B54" s="485" t="s">
        <v>684</v>
      </c>
      <c r="C54" s="488"/>
      <c r="D54" s="910"/>
      <c r="E54" s="911"/>
      <c r="F54" s="912"/>
      <c r="G54" s="378"/>
      <c r="H54" s="378"/>
    </row>
    <row r="55" spans="1:10" ht="13.5" customHeight="1">
      <c r="A55" s="378"/>
      <c r="B55" s="378"/>
      <c r="C55" s="378"/>
      <c r="D55" s="378"/>
      <c r="E55" s="378"/>
      <c r="F55" s="378"/>
      <c r="G55" s="378"/>
      <c r="H55" s="378"/>
      <c r="I55" s="378"/>
    </row>
    <row r="56" spans="1:10" s="450" customFormat="1" ht="47.25" customHeight="1">
      <c r="A56" s="482">
        <v>9</v>
      </c>
      <c r="B56" s="918" t="s">
        <v>685</v>
      </c>
      <c r="C56" s="919"/>
      <c r="D56" s="919"/>
      <c r="E56" s="919"/>
      <c r="F56" s="920"/>
      <c r="G56" s="489" t="s">
        <v>464</v>
      </c>
      <c r="H56" s="490"/>
      <c r="I56" s="65"/>
      <c r="J56" s="65"/>
    </row>
    <row r="57" spans="1:10" s="450" customFormat="1" ht="42" customHeight="1">
      <c r="A57" s="482">
        <v>10</v>
      </c>
      <c r="B57" s="918" t="s">
        <v>686</v>
      </c>
      <c r="C57" s="919"/>
      <c r="D57" s="919"/>
      <c r="E57" s="919"/>
      <c r="F57" s="920"/>
      <c r="G57" s="489"/>
      <c r="H57" s="490"/>
      <c r="I57" s="65"/>
      <c r="J57" s="65"/>
    </row>
    <row r="58" spans="1:10" s="450" customFormat="1" ht="12" customHeight="1">
      <c r="A58" s="65"/>
      <c r="B58" s="65"/>
      <c r="C58" s="65"/>
      <c r="D58" s="65"/>
      <c r="E58" s="65"/>
      <c r="F58" s="65"/>
      <c r="G58" s="65"/>
      <c r="H58" s="65"/>
      <c r="I58" s="65"/>
      <c r="J58" s="65"/>
    </row>
    <row r="59" spans="1:10" s="450" customFormat="1" ht="12" customHeight="1">
      <c r="A59" s="65"/>
      <c r="B59" s="65"/>
      <c r="C59" s="65"/>
      <c r="D59" s="65"/>
      <c r="E59" s="65"/>
      <c r="F59" s="65"/>
      <c r="G59" s="65"/>
      <c r="H59" s="65"/>
      <c r="I59" s="65"/>
      <c r="J59" s="65"/>
    </row>
    <row r="60" spans="1:10" s="450" customFormat="1" ht="24" customHeight="1">
      <c r="A60" s="491">
        <v>2</v>
      </c>
      <c r="B60" s="921" t="s">
        <v>687</v>
      </c>
      <c r="C60" s="921"/>
      <c r="D60" s="921"/>
      <c r="E60" s="921"/>
      <c r="F60" s="921"/>
      <c r="G60" s="921"/>
      <c r="H60" s="921"/>
      <c r="I60" s="921"/>
      <c r="J60" s="65"/>
    </row>
    <row r="61" spans="1:10" s="450" customFormat="1" ht="16.5">
      <c r="A61" s="65"/>
      <c r="B61" s="65"/>
      <c r="C61" s="65"/>
      <c r="D61" s="65"/>
      <c r="E61" s="65"/>
      <c r="F61" s="65"/>
      <c r="G61" s="65"/>
      <c r="H61" s="65"/>
      <c r="I61" s="65"/>
      <c r="J61" s="65"/>
    </row>
    <row r="62" spans="1:10" s="450" customFormat="1" ht="24.75" customHeight="1">
      <c r="A62" s="492" t="s">
        <v>688</v>
      </c>
      <c r="B62" s="922" t="s">
        <v>689</v>
      </c>
      <c r="C62" s="922"/>
      <c r="D62" s="922"/>
      <c r="E62" s="922"/>
      <c r="F62" s="922"/>
      <c r="G62" s="922"/>
      <c r="H62" s="922"/>
      <c r="I62" s="922"/>
      <c r="J62" s="65"/>
    </row>
    <row r="63" spans="1:10" s="450" customFormat="1" ht="10.5" customHeight="1">
      <c r="A63" s="65"/>
      <c r="B63" s="65"/>
      <c r="C63" s="65"/>
      <c r="D63" s="65"/>
      <c r="E63" s="65"/>
      <c r="F63" s="65"/>
      <c r="G63" s="65"/>
      <c r="H63" s="65"/>
      <c r="I63" s="65"/>
      <c r="J63" s="65"/>
    </row>
    <row r="64" spans="1:10" s="450" customFormat="1" ht="75" customHeight="1">
      <c r="A64" s="493" t="s">
        <v>690</v>
      </c>
      <c r="B64" s="913" t="s">
        <v>789</v>
      </c>
      <c r="C64" s="913"/>
      <c r="D64" s="913"/>
      <c r="E64" s="913"/>
      <c r="F64" s="913"/>
      <c r="G64" s="913"/>
      <c r="H64" s="913"/>
      <c r="I64" s="913"/>
    </row>
    <row r="65" spans="1:189" s="450" customFormat="1" ht="192.75" customHeight="1">
      <c r="A65" s="493" t="s">
        <v>691</v>
      </c>
      <c r="B65" s="914" t="s">
        <v>788</v>
      </c>
      <c r="C65" s="914"/>
      <c r="D65" s="914"/>
      <c r="E65" s="914"/>
      <c r="F65" s="914"/>
      <c r="G65" s="914"/>
      <c r="H65" s="914"/>
      <c r="I65" s="914"/>
      <c r="J65" s="65"/>
    </row>
    <row r="66" spans="1:189" s="450" customFormat="1" ht="213" customHeight="1">
      <c r="A66" s="493" t="s">
        <v>779</v>
      </c>
      <c r="B66" s="914" t="s">
        <v>790</v>
      </c>
      <c r="C66" s="914"/>
      <c r="D66" s="914"/>
      <c r="E66" s="914"/>
      <c r="F66" s="914"/>
      <c r="G66" s="914"/>
      <c r="H66" s="914"/>
      <c r="I66" s="914"/>
      <c r="J66" s="65"/>
    </row>
    <row r="67" spans="1:189" s="450" customFormat="1" ht="60" customHeight="1">
      <c r="A67" s="493"/>
      <c r="B67" s="914" t="s">
        <v>866</v>
      </c>
      <c r="C67" s="914"/>
      <c r="D67" s="914"/>
      <c r="E67" s="914"/>
      <c r="F67" s="914"/>
      <c r="G67" s="914"/>
      <c r="H67" s="914"/>
      <c r="I67" s="914"/>
      <c r="J67" s="65"/>
    </row>
    <row r="68" spans="1:189" s="450" customFormat="1" ht="24.75" customHeight="1">
      <c r="A68" s="493"/>
      <c r="B68" s="914" t="s">
        <v>791</v>
      </c>
      <c r="C68" s="914"/>
      <c r="D68" s="914"/>
      <c r="E68" s="914"/>
      <c r="F68" s="914"/>
      <c r="G68" s="914"/>
      <c r="H68" s="914"/>
      <c r="I68" s="914"/>
      <c r="J68" s="65"/>
    </row>
    <row r="69" spans="1:189" s="450" customFormat="1" ht="16.5">
      <c r="A69" s="65"/>
      <c r="B69" s="65"/>
      <c r="C69" s="65"/>
      <c r="D69" s="65"/>
      <c r="E69" s="65"/>
      <c r="F69" s="65"/>
      <c r="G69" s="65"/>
      <c r="H69" s="65"/>
      <c r="I69" s="65"/>
      <c r="J69" s="65"/>
    </row>
    <row r="70" spans="1:189" s="450" customFormat="1" ht="57" customHeight="1">
      <c r="A70" s="493" t="s">
        <v>792</v>
      </c>
      <c r="B70" s="923" t="s">
        <v>692</v>
      </c>
      <c r="C70" s="923"/>
      <c r="D70" s="923"/>
      <c r="E70" s="923"/>
      <c r="F70" s="923"/>
      <c r="G70" s="923"/>
      <c r="H70" s="923"/>
      <c r="I70" s="923"/>
      <c r="J70" s="65"/>
    </row>
    <row r="71" spans="1:189" s="450" customFormat="1" ht="41.25" customHeight="1">
      <c r="B71" s="923" t="s">
        <v>693</v>
      </c>
      <c r="C71" s="923"/>
      <c r="D71" s="923"/>
      <c r="E71" s="923"/>
      <c r="F71" s="923"/>
      <c r="G71" s="923"/>
      <c r="H71" s="923"/>
      <c r="I71" s="923"/>
    </row>
    <row r="72" spans="1:189" s="450" customFormat="1" ht="16.5" customHeight="1">
      <c r="B72" s="629"/>
      <c r="C72" s="629"/>
      <c r="D72" s="629"/>
      <c r="E72" s="629"/>
      <c r="F72" s="629"/>
      <c r="G72" s="629"/>
      <c r="H72" s="629"/>
      <c r="I72" s="629"/>
    </row>
    <row r="73" spans="1:189" s="450" customFormat="1" ht="41.25" customHeight="1">
      <c r="A73" s="632">
        <v>2.2000000000000002</v>
      </c>
      <c r="B73" s="929" t="s">
        <v>793</v>
      </c>
      <c r="C73" s="929"/>
      <c r="D73" s="929"/>
      <c r="E73" s="929"/>
      <c r="F73" s="929"/>
      <c r="G73" s="929"/>
      <c r="H73" s="929"/>
      <c r="I73" s="929"/>
    </row>
    <row r="74" spans="1:189" s="450" customFormat="1" ht="41.25" customHeight="1">
      <c r="A74" s="632" t="s">
        <v>794</v>
      </c>
      <c r="B74" s="930" t="s">
        <v>795</v>
      </c>
      <c r="C74" s="930"/>
      <c r="D74" s="930"/>
      <c r="E74" s="930"/>
      <c r="F74" s="930"/>
      <c r="G74" s="931"/>
      <c r="H74" s="932"/>
      <c r="I74" s="932"/>
    </row>
    <row r="75" spans="1:189" s="450" customFormat="1" ht="16.5" customHeight="1">
      <c r="B75" s="629"/>
      <c r="C75" s="629"/>
      <c r="D75" s="629"/>
      <c r="E75" s="629"/>
      <c r="F75" s="629"/>
      <c r="G75" s="629"/>
      <c r="H75" s="629"/>
      <c r="I75" s="629"/>
    </row>
    <row r="76" spans="1:189" s="636" customFormat="1" ht="24" customHeight="1">
      <c r="A76" s="1038">
        <v>2.2999999999999998</v>
      </c>
      <c r="B76" s="1029" t="s">
        <v>796</v>
      </c>
      <c r="C76" s="1029"/>
      <c r="D76" s="1029"/>
      <c r="E76" s="1029"/>
      <c r="F76" s="1029"/>
      <c r="G76" s="1029"/>
      <c r="H76" s="1029"/>
      <c r="I76" s="1029"/>
      <c r="AB76" s="667"/>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0"/>
      <c r="BD76" s="450"/>
      <c r="BE76" s="450"/>
      <c r="BF76" s="450"/>
      <c r="BG76" s="450"/>
      <c r="BH76" s="450"/>
      <c r="BI76" s="450"/>
      <c r="BJ76" s="450"/>
      <c r="BK76" s="450"/>
      <c r="BL76" s="450"/>
      <c r="BM76" s="450"/>
      <c r="BN76" s="450"/>
      <c r="BO76" s="450"/>
      <c r="BP76" s="450"/>
      <c r="BQ76" s="450"/>
      <c r="BR76" s="450"/>
      <c r="BS76" s="450"/>
      <c r="BT76" s="450"/>
      <c r="BU76" s="450"/>
      <c r="BV76" s="450"/>
      <c r="BW76" s="450"/>
      <c r="BX76" s="450"/>
      <c r="BY76" s="450"/>
      <c r="BZ76" s="450"/>
      <c r="CA76" s="450"/>
      <c r="CB76" s="450"/>
      <c r="CC76" s="450"/>
      <c r="CD76" s="450"/>
      <c r="CE76" s="450"/>
      <c r="CF76" s="450"/>
      <c r="CG76" s="450"/>
      <c r="CH76" s="450"/>
      <c r="CI76" s="450"/>
      <c r="CJ76" s="450"/>
      <c r="CK76" s="450"/>
      <c r="CL76" s="450"/>
      <c r="CM76" s="450"/>
      <c r="CN76" s="450"/>
      <c r="CO76" s="450"/>
      <c r="CP76" s="450"/>
      <c r="CQ76" s="450"/>
      <c r="CR76" s="450"/>
      <c r="CS76" s="450"/>
      <c r="CT76" s="450"/>
      <c r="CU76" s="450"/>
      <c r="CV76" s="450"/>
      <c r="CW76" s="450"/>
      <c r="CX76" s="450"/>
      <c r="CY76" s="450"/>
      <c r="CZ76" s="450"/>
      <c r="DA76" s="450"/>
      <c r="DB76" s="450"/>
      <c r="DC76" s="450"/>
      <c r="DD76" s="450"/>
      <c r="DE76" s="450"/>
      <c r="DF76" s="450"/>
      <c r="DG76" s="450"/>
      <c r="DH76" s="450"/>
      <c r="DI76" s="450"/>
      <c r="DJ76" s="450"/>
      <c r="DK76" s="450"/>
      <c r="DL76" s="450"/>
      <c r="DM76" s="450"/>
      <c r="DN76" s="450"/>
      <c r="DO76" s="450"/>
      <c r="DP76" s="450"/>
      <c r="DQ76" s="450"/>
      <c r="DR76" s="450"/>
      <c r="DS76" s="450"/>
      <c r="DT76" s="450"/>
      <c r="DU76" s="450"/>
      <c r="DV76" s="450"/>
      <c r="DW76" s="450"/>
      <c r="DX76" s="450"/>
      <c r="DY76" s="450"/>
      <c r="DZ76" s="450"/>
      <c r="EA76" s="450"/>
      <c r="EB76" s="450"/>
      <c r="EC76" s="450"/>
      <c r="ED76" s="450"/>
      <c r="EE76" s="450"/>
      <c r="EF76" s="450"/>
      <c r="EG76" s="450"/>
      <c r="EH76" s="450"/>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50"/>
      <c r="FI76" s="450"/>
      <c r="FJ76" s="450"/>
      <c r="FK76" s="450"/>
      <c r="FL76" s="450"/>
      <c r="FM76" s="450"/>
      <c r="FN76" s="450"/>
      <c r="FO76" s="450"/>
      <c r="FP76" s="450"/>
      <c r="FQ76" s="450"/>
      <c r="FR76" s="450"/>
      <c r="FS76" s="450"/>
      <c r="FT76" s="450"/>
      <c r="FU76" s="450"/>
      <c r="FV76" s="450"/>
      <c r="FW76" s="450"/>
      <c r="FX76" s="450"/>
      <c r="FY76" s="450"/>
      <c r="FZ76" s="450"/>
      <c r="GA76" s="450"/>
      <c r="GB76" s="450"/>
      <c r="GC76" s="450"/>
      <c r="GD76" s="450"/>
      <c r="GE76" s="450"/>
      <c r="GF76" s="450"/>
      <c r="GG76" s="450"/>
    </row>
    <row r="77" spans="1:189" s="450" customFormat="1" ht="48.75" customHeight="1">
      <c r="A77" s="1038"/>
      <c r="B77" s="924" t="s">
        <v>797</v>
      </c>
      <c r="C77" s="924"/>
      <c r="D77" s="924"/>
      <c r="E77" s="924"/>
      <c r="F77" s="924"/>
      <c r="G77" s="924"/>
      <c r="H77" s="924"/>
      <c r="I77" s="924"/>
      <c r="J77" s="65"/>
    </row>
    <row r="78" spans="1:189" s="450" customFormat="1" ht="38.25" customHeight="1">
      <c r="A78" s="653">
        <v>1</v>
      </c>
      <c r="B78" s="925" t="s">
        <v>798</v>
      </c>
      <c r="C78" s="926"/>
      <c r="D78" s="926"/>
      <c r="E78" s="926"/>
      <c r="F78" s="927">
        <v>0</v>
      </c>
      <c r="G78" s="927"/>
      <c r="H78" s="927"/>
      <c r="I78" s="927"/>
      <c r="J78" s="53"/>
      <c r="K78" s="53"/>
      <c r="L78" s="53"/>
      <c r="M78" s="53"/>
      <c r="N78" s="494">
        <f>'[12]Name of Bidder'!D12</f>
        <v>0</v>
      </c>
      <c r="O78" s="53"/>
      <c r="P78" s="53"/>
      <c r="Q78" s="53"/>
      <c r="R78" s="53"/>
      <c r="S78" s="53"/>
      <c r="T78" s="53"/>
      <c r="U78" s="53"/>
      <c r="V78" s="53"/>
      <c r="W78" s="53"/>
      <c r="X78" s="53"/>
      <c r="Y78" s="53"/>
    </row>
    <row r="79" spans="1:189" s="450" customFormat="1" ht="44.25" customHeight="1">
      <c r="A79" s="653">
        <v>2</v>
      </c>
      <c r="B79" s="933" t="s">
        <v>799</v>
      </c>
      <c r="C79" s="934"/>
      <c r="D79" s="934"/>
      <c r="E79" s="1030"/>
      <c r="F79" s="927"/>
      <c r="G79" s="927"/>
      <c r="H79" s="927"/>
      <c r="I79" s="927"/>
      <c r="J79" s="38"/>
      <c r="K79" s="38"/>
      <c r="L79" s="38"/>
      <c r="M79" s="38"/>
      <c r="N79" s="495">
        <f>'[12]Name of Bidder'!D22</f>
        <v>0</v>
      </c>
      <c r="O79" s="38"/>
      <c r="P79" s="38"/>
      <c r="Q79" s="38"/>
      <c r="R79" s="38"/>
      <c r="S79" s="38"/>
      <c r="T79" s="38"/>
      <c r="U79" s="38"/>
      <c r="V79" s="38"/>
      <c r="W79" s="38"/>
      <c r="X79" s="38"/>
      <c r="Y79" s="38"/>
    </row>
    <row r="80" spans="1:189" s="450" customFormat="1" ht="44.25" customHeight="1">
      <c r="A80" s="653">
        <v>3</v>
      </c>
      <c r="B80" s="933" t="s">
        <v>800</v>
      </c>
      <c r="C80" s="934"/>
      <c r="D80" s="934"/>
      <c r="E80" s="934"/>
      <c r="F80" s="579"/>
      <c r="G80" s="935"/>
      <c r="H80" s="936"/>
      <c r="I80" s="579"/>
      <c r="J80" s="38"/>
      <c r="K80" s="38"/>
      <c r="L80" s="38"/>
      <c r="M80" s="38"/>
      <c r="N80" s="314"/>
      <c r="O80" s="38"/>
      <c r="P80" s="38"/>
      <c r="Q80" s="38"/>
      <c r="R80" s="38"/>
      <c r="S80" s="38"/>
      <c r="T80" s="38"/>
      <c r="U80" s="38"/>
      <c r="V80" s="38"/>
      <c r="W80" s="38"/>
      <c r="X80" s="38"/>
      <c r="Y80" s="38"/>
    </row>
    <row r="81" spans="1:25" s="450" customFormat="1" ht="36.75" customHeight="1">
      <c r="A81" s="653">
        <v>4</v>
      </c>
      <c r="B81" s="933" t="s">
        <v>695</v>
      </c>
      <c r="C81" s="934"/>
      <c r="D81" s="934"/>
      <c r="E81" s="1030"/>
      <c r="F81" s="579"/>
      <c r="G81" s="928"/>
      <c r="H81" s="928"/>
      <c r="I81" s="578"/>
      <c r="J81" s="38"/>
      <c r="K81" s="38"/>
      <c r="L81" s="38"/>
      <c r="M81" s="38"/>
      <c r="N81" s="38"/>
      <c r="O81" s="38"/>
      <c r="P81" s="38"/>
      <c r="Q81" s="38"/>
      <c r="R81" s="38"/>
      <c r="S81" s="38"/>
      <c r="T81" s="38"/>
      <c r="U81" s="38"/>
      <c r="V81" s="38"/>
      <c r="W81" s="38"/>
      <c r="X81" s="38"/>
      <c r="Y81" s="38"/>
    </row>
    <row r="82" spans="1:25" s="450" customFormat="1" ht="23.25" customHeight="1">
      <c r="A82" s="1040">
        <v>5</v>
      </c>
      <c r="B82" s="1031" t="s">
        <v>696</v>
      </c>
      <c r="C82" s="1032"/>
      <c r="D82" s="1032"/>
      <c r="E82" s="1033"/>
      <c r="F82" s="579"/>
      <c r="G82" s="928"/>
      <c r="H82" s="928"/>
      <c r="I82" s="578"/>
      <c r="J82" s="38"/>
      <c r="K82" s="38"/>
      <c r="L82" s="38"/>
      <c r="M82" s="38"/>
      <c r="N82" s="38"/>
      <c r="O82" s="38"/>
      <c r="P82" s="38"/>
      <c r="Q82" s="38"/>
      <c r="R82" s="38"/>
      <c r="S82" s="38"/>
      <c r="T82" s="38"/>
      <c r="U82" s="38"/>
      <c r="V82" s="38"/>
      <c r="W82" s="38"/>
      <c r="X82" s="38"/>
      <c r="Y82" s="38"/>
    </row>
    <row r="83" spans="1:25" s="450" customFormat="1" ht="21" customHeight="1">
      <c r="A83" s="1041"/>
      <c r="B83" s="1034"/>
      <c r="C83" s="1035"/>
      <c r="D83" s="1035"/>
      <c r="E83" s="1036"/>
      <c r="F83" s="579"/>
      <c r="G83" s="928"/>
      <c r="H83" s="928"/>
      <c r="I83" s="578"/>
      <c r="J83" s="38"/>
      <c r="K83" s="38"/>
      <c r="L83" s="38"/>
      <c r="M83" s="38"/>
      <c r="N83" s="38"/>
      <c r="O83" s="38"/>
      <c r="P83" s="38"/>
      <c r="Q83" s="38"/>
      <c r="R83" s="38"/>
      <c r="S83" s="38"/>
      <c r="T83" s="38"/>
      <c r="U83" s="38"/>
      <c r="V83" s="38"/>
      <c r="W83" s="38"/>
      <c r="X83" s="38"/>
      <c r="Y83" s="38"/>
    </row>
    <row r="84" spans="1:25" s="450" customFormat="1" ht="20.25" customHeight="1">
      <c r="A84" s="1041"/>
      <c r="B84" s="1034"/>
      <c r="C84" s="1035"/>
      <c r="D84" s="1035"/>
      <c r="E84" s="1036"/>
      <c r="F84" s="579"/>
      <c r="G84" s="928"/>
      <c r="H84" s="928"/>
      <c r="I84" s="578"/>
      <c r="J84" s="38"/>
      <c r="K84" s="38"/>
      <c r="L84" s="38"/>
      <c r="M84" s="38"/>
      <c r="N84" s="38"/>
      <c r="O84" s="38"/>
      <c r="P84" s="38"/>
      <c r="Q84" s="38"/>
      <c r="R84" s="38"/>
      <c r="S84" s="38"/>
      <c r="T84" s="38"/>
      <c r="U84" s="38"/>
      <c r="V84" s="38"/>
      <c r="W84" s="38"/>
      <c r="X84" s="38"/>
      <c r="Y84" s="38"/>
    </row>
    <row r="85" spans="1:25" s="450" customFormat="1" ht="21" customHeight="1">
      <c r="A85" s="1041"/>
      <c r="B85" s="1034"/>
      <c r="C85" s="1035"/>
      <c r="D85" s="1035"/>
      <c r="E85" s="1036"/>
      <c r="F85" s="579"/>
      <c r="G85" s="928"/>
      <c r="H85" s="928"/>
      <c r="I85" s="578"/>
      <c r="J85" s="38"/>
      <c r="K85" s="38"/>
      <c r="L85" s="38"/>
      <c r="M85" s="38"/>
      <c r="N85" s="38"/>
      <c r="O85" s="38"/>
      <c r="P85" s="38"/>
      <c r="Q85" s="38"/>
      <c r="R85" s="38"/>
      <c r="S85" s="38"/>
      <c r="T85" s="38"/>
      <c r="U85" s="38"/>
      <c r="V85" s="38"/>
      <c r="W85" s="38"/>
      <c r="X85" s="38"/>
      <c r="Y85" s="38"/>
    </row>
    <row r="86" spans="1:25" s="450" customFormat="1" ht="24.95" customHeight="1">
      <c r="A86" s="1041"/>
      <c r="B86" s="497"/>
      <c r="E86" s="44" t="s">
        <v>697</v>
      </c>
      <c r="F86" s="579"/>
      <c r="G86" s="928"/>
      <c r="H86" s="928"/>
      <c r="I86" s="578"/>
      <c r="J86" s="38"/>
      <c r="K86" s="38"/>
      <c r="L86" s="38"/>
      <c r="M86" s="38"/>
      <c r="N86" s="38"/>
      <c r="O86" s="38"/>
      <c r="P86" s="38"/>
      <c r="Q86" s="38"/>
      <c r="R86" s="38"/>
      <c r="S86" s="38"/>
      <c r="T86" s="38"/>
      <c r="U86" s="38"/>
      <c r="V86" s="38"/>
      <c r="W86" s="38"/>
      <c r="X86" s="38"/>
      <c r="Y86" s="38"/>
    </row>
    <row r="87" spans="1:25" s="450" customFormat="1" ht="24.95" customHeight="1">
      <c r="A87" s="1041"/>
      <c r="B87" s="497"/>
      <c r="E87" s="44" t="s">
        <v>22</v>
      </c>
      <c r="F87" s="579"/>
      <c r="G87" s="928"/>
      <c r="H87" s="928"/>
      <c r="I87" s="578"/>
      <c r="J87" s="38"/>
      <c r="K87" s="38"/>
      <c r="L87" s="38"/>
      <c r="M87" s="38"/>
      <c r="N87" s="38"/>
      <c r="O87" s="38"/>
      <c r="P87" s="38"/>
      <c r="Q87" s="38"/>
      <c r="R87" s="38"/>
      <c r="S87" s="38"/>
      <c r="T87" s="38"/>
      <c r="U87" s="38"/>
      <c r="V87" s="38"/>
      <c r="W87" s="38"/>
      <c r="X87" s="38"/>
      <c r="Y87" s="38"/>
    </row>
    <row r="88" spans="1:25" s="450" customFormat="1" ht="24.95" customHeight="1">
      <c r="A88" s="1042"/>
      <c r="B88" s="498"/>
      <c r="C88" s="499"/>
      <c r="D88" s="499"/>
      <c r="E88" s="500" t="s">
        <v>698</v>
      </c>
      <c r="F88" s="579"/>
      <c r="G88" s="928"/>
      <c r="H88" s="928"/>
      <c r="I88" s="578"/>
      <c r="J88" s="38"/>
      <c r="K88" s="38"/>
      <c r="L88" s="38"/>
      <c r="M88" s="38"/>
      <c r="N88" s="38"/>
      <c r="O88" s="38"/>
      <c r="P88" s="38"/>
      <c r="Q88" s="38"/>
      <c r="R88" s="38"/>
      <c r="S88" s="38"/>
      <c r="T88" s="38"/>
      <c r="U88" s="38"/>
      <c r="V88" s="38"/>
      <c r="W88" s="38"/>
      <c r="X88" s="38"/>
      <c r="Y88" s="38"/>
    </row>
    <row r="89" spans="1:25" s="450" customFormat="1" ht="42.75" customHeight="1">
      <c r="A89" s="653">
        <v>6</v>
      </c>
      <c r="B89" s="947" t="s">
        <v>801</v>
      </c>
      <c r="C89" s="947"/>
      <c r="D89" s="947"/>
      <c r="E89" s="947"/>
      <c r="F89" s="633"/>
      <c r="G89" s="502"/>
      <c r="H89" s="503"/>
      <c r="I89" s="503"/>
      <c r="J89" s="38"/>
      <c r="K89" s="38"/>
      <c r="L89" s="38"/>
      <c r="M89" s="38"/>
      <c r="N89" s="38"/>
      <c r="O89" s="38"/>
      <c r="P89" s="38"/>
      <c r="Q89" s="38"/>
      <c r="R89" s="38"/>
      <c r="S89" s="38"/>
      <c r="T89" s="38"/>
      <c r="U89" s="38"/>
      <c r="V89" s="38"/>
      <c r="W89" s="38"/>
      <c r="X89" s="38"/>
      <c r="Y89" s="38"/>
    </row>
    <row r="90" spans="1:25" s="450" customFormat="1" ht="54.75" customHeight="1">
      <c r="A90" s="653">
        <v>7</v>
      </c>
      <c r="B90" s="1037" t="s">
        <v>802</v>
      </c>
      <c r="C90" s="947"/>
      <c r="D90" s="947"/>
      <c r="E90" s="947"/>
      <c r="F90" s="634"/>
      <c r="G90" s="931"/>
      <c r="H90" s="1026"/>
      <c r="I90" s="634"/>
      <c r="J90" s="38"/>
      <c r="K90" s="38"/>
      <c r="L90" s="38"/>
      <c r="M90" s="38"/>
      <c r="N90" s="38"/>
      <c r="O90" s="38"/>
      <c r="P90" s="38"/>
      <c r="Q90" s="38"/>
      <c r="R90" s="38"/>
      <c r="S90" s="38"/>
      <c r="T90" s="38"/>
      <c r="U90" s="38"/>
      <c r="V90" s="38"/>
      <c r="W90" s="38"/>
      <c r="X90" s="38"/>
      <c r="Y90" s="38"/>
    </row>
    <row r="91" spans="1:25" s="450" customFormat="1" ht="34.5" hidden="1" customHeight="1">
      <c r="A91" s="653"/>
      <c r="B91" s="947"/>
      <c r="C91" s="947"/>
      <c r="D91" s="947"/>
      <c r="E91" s="947"/>
      <c r="F91" s="935"/>
      <c r="G91" s="936"/>
      <c r="H91" s="935"/>
      <c r="I91" s="936"/>
      <c r="J91" s="38"/>
      <c r="K91" s="38"/>
      <c r="L91" s="38"/>
      <c r="M91" s="38"/>
      <c r="N91" s="38"/>
      <c r="O91" s="38"/>
      <c r="P91" s="38"/>
      <c r="Q91" s="38"/>
      <c r="R91" s="38"/>
      <c r="S91" s="38"/>
      <c r="T91" s="38"/>
      <c r="U91" s="38"/>
      <c r="V91" s="38"/>
      <c r="W91" s="38"/>
      <c r="X91" s="38"/>
      <c r="Y91" s="38"/>
    </row>
    <row r="92" spans="1:25" s="450" customFormat="1" ht="37.5" customHeight="1">
      <c r="A92" s="653">
        <v>8</v>
      </c>
      <c r="B92" s="947" t="s">
        <v>803</v>
      </c>
      <c r="C92" s="947"/>
      <c r="D92" s="947"/>
      <c r="E92" s="947"/>
      <c r="F92" s="634"/>
      <c r="G92" s="502"/>
      <c r="H92" s="503"/>
      <c r="I92" s="503"/>
      <c r="J92" s="38"/>
      <c r="K92" s="38"/>
      <c r="L92" s="38"/>
      <c r="M92" s="38"/>
      <c r="N92" s="38"/>
      <c r="O92" s="38"/>
      <c r="P92" s="38"/>
      <c r="Q92" s="38"/>
      <c r="R92" s="38"/>
      <c r="S92" s="38"/>
      <c r="T92" s="38"/>
      <c r="U92" s="38"/>
      <c r="V92" s="38"/>
      <c r="W92" s="38"/>
      <c r="X92" s="38"/>
      <c r="Y92" s="38"/>
    </row>
    <row r="93" spans="1:25" s="450" customFormat="1" ht="40.5" customHeight="1">
      <c r="A93" s="653">
        <v>9</v>
      </c>
      <c r="B93" s="947" t="s">
        <v>699</v>
      </c>
      <c r="C93" s="947"/>
      <c r="D93" s="947"/>
      <c r="E93" s="947"/>
      <c r="F93" s="634"/>
      <c r="G93" s="502"/>
      <c r="H93" s="503"/>
      <c r="I93" s="503"/>
      <c r="J93" s="38"/>
      <c r="K93" s="38"/>
      <c r="L93" s="38"/>
      <c r="M93" s="38"/>
      <c r="N93" s="38"/>
      <c r="O93" s="38"/>
      <c r="P93" s="38"/>
      <c r="Q93" s="38"/>
      <c r="R93" s="38"/>
      <c r="S93" s="38"/>
      <c r="T93" s="38"/>
      <c r="U93" s="38"/>
      <c r="V93" s="38"/>
      <c r="W93" s="38"/>
      <c r="X93" s="38"/>
      <c r="Y93" s="38"/>
    </row>
    <row r="94" spans="1:25" s="450" customFormat="1" ht="40.5" customHeight="1">
      <c r="A94" s="653">
        <v>10</v>
      </c>
      <c r="B94" s="947" t="s">
        <v>764</v>
      </c>
      <c r="C94" s="947"/>
      <c r="D94" s="947"/>
      <c r="E94" s="947"/>
      <c r="F94" s="634"/>
      <c r="G94" s="502"/>
      <c r="H94" s="503"/>
      <c r="I94" s="503"/>
      <c r="J94" s="38"/>
      <c r="K94" s="38"/>
      <c r="L94" s="38"/>
      <c r="M94" s="38"/>
      <c r="N94" s="38"/>
      <c r="O94" s="38"/>
      <c r="P94" s="38"/>
      <c r="Q94" s="38"/>
      <c r="R94" s="38"/>
      <c r="S94" s="38"/>
      <c r="T94" s="38"/>
      <c r="U94" s="38"/>
      <c r="V94" s="38"/>
      <c r="W94" s="38"/>
      <c r="X94" s="38"/>
      <c r="Y94" s="38"/>
    </row>
    <row r="95" spans="1:25" s="450" customFormat="1" ht="25.5" customHeight="1">
      <c r="A95" s="1040">
        <v>11</v>
      </c>
      <c r="B95" s="940" t="s">
        <v>700</v>
      </c>
      <c r="C95" s="941"/>
      <c r="D95" s="941"/>
      <c r="E95" s="941"/>
      <c r="F95" s="505"/>
      <c r="G95" s="575"/>
      <c r="H95" s="504"/>
      <c r="I95" s="505"/>
      <c r="J95" s="38"/>
      <c r="K95" s="38"/>
      <c r="L95" s="38"/>
      <c r="M95" s="38"/>
      <c r="N95" s="38"/>
      <c r="O95" s="38"/>
      <c r="P95" s="38"/>
      <c r="Q95" s="38"/>
      <c r="R95" s="38"/>
      <c r="S95" s="38"/>
      <c r="T95" s="38"/>
      <c r="U95" s="38"/>
      <c r="V95" s="38"/>
      <c r="W95" s="38"/>
      <c r="X95" s="38"/>
      <c r="Y95" s="38"/>
    </row>
    <row r="96" spans="1:25" s="450" customFormat="1" ht="35.25" customHeight="1">
      <c r="A96" s="1041"/>
      <c r="B96" s="942" t="s">
        <v>701</v>
      </c>
      <c r="C96" s="943"/>
      <c r="D96" s="943"/>
      <c r="E96" s="944"/>
      <c r="F96" s="657" t="s">
        <v>835</v>
      </c>
      <c r="G96" s="657" t="s">
        <v>836</v>
      </c>
      <c r="H96" s="658"/>
      <c r="I96" s="659" t="s">
        <v>835</v>
      </c>
      <c r="J96" s="38"/>
      <c r="K96" s="38"/>
      <c r="L96" s="38"/>
      <c r="M96" s="38"/>
      <c r="N96" s="38"/>
      <c r="O96" s="38"/>
      <c r="P96" s="38"/>
      <c r="Q96" s="38"/>
      <c r="R96" s="38"/>
      <c r="S96" s="38"/>
      <c r="T96" s="38"/>
      <c r="U96" s="38"/>
      <c r="V96" s="38"/>
      <c r="W96" s="38"/>
      <c r="X96" s="38"/>
      <c r="Y96" s="38"/>
    </row>
    <row r="97" spans="1:25" s="450" customFormat="1" ht="36.75" customHeight="1">
      <c r="A97" s="653">
        <v>12</v>
      </c>
      <c r="B97" s="933" t="s">
        <v>702</v>
      </c>
      <c r="C97" s="934"/>
      <c r="D97" s="934"/>
      <c r="E97" s="945"/>
      <c r="F97" s="501"/>
      <c r="G97" s="502"/>
      <c r="H97" s="503"/>
      <c r="I97" s="503"/>
      <c r="J97" s="38"/>
      <c r="K97" s="38"/>
      <c r="L97" s="38"/>
      <c r="M97" s="38"/>
      <c r="N97" s="38"/>
      <c r="O97" s="38"/>
      <c r="P97" s="38"/>
      <c r="Q97" s="38"/>
      <c r="R97" s="38"/>
      <c r="S97" s="38"/>
      <c r="T97" s="38"/>
      <c r="U97" s="38"/>
      <c r="V97" s="38"/>
      <c r="W97" s="38"/>
      <c r="X97" s="38"/>
      <c r="Y97" s="38"/>
    </row>
    <row r="98" spans="1:25" s="450" customFormat="1" ht="18.75" customHeight="1">
      <c r="A98" s="496"/>
      <c r="B98" s="635" t="s">
        <v>804</v>
      </c>
      <c r="C98" s="571"/>
      <c r="D98" s="571"/>
      <c r="E98" s="571"/>
      <c r="F98" s="571"/>
      <c r="G98" s="571"/>
      <c r="H98" s="571"/>
      <c r="I98" s="571"/>
      <c r="J98" s="38"/>
      <c r="K98" s="38"/>
      <c r="L98" s="38"/>
      <c r="M98" s="38"/>
      <c r="N98" s="38"/>
      <c r="O98" s="38"/>
      <c r="P98" s="38"/>
      <c r="Q98" s="38"/>
      <c r="R98" s="38"/>
      <c r="S98" s="38"/>
      <c r="T98" s="38"/>
      <c r="U98" s="38"/>
      <c r="V98" s="38"/>
      <c r="W98" s="38"/>
      <c r="X98" s="38"/>
      <c r="Y98" s="38"/>
    </row>
    <row r="99" spans="1:25" s="450" customFormat="1" ht="24" customHeight="1">
      <c r="A99" s="1038">
        <v>2.4</v>
      </c>
      <c r="B99" s="1027" t="s">
        <v>805</v>
      </c>
      <c r="C99" s="1028"/>
      <c r="D99" s="1028"/>
      <c r="E99" s="1028"/>
      <c r="F99" s="1028"/>
      <c r="G99" s="1028"/>
      <c r="H99" s="1028"/>
      <c r="I99" s="1028"/>
    </row>
    <row r="100" spans="1:25" s="450" customFormat="1" ht="48.75" customHeight="1">
      <c r="A100" s="1038"/>
      <c r="B100" s="924" t="s">
        <v>806</v>
      </c>
      <c r="C100" s="924"/>
      <c r="D100" s="924"/>
      <c r="E100" s="924"/>
      <c r="F100" s="924"/>
      <c r="G100" s="924"/>
      <c r="H100" s="924"/>
      <c r="I100" s="924"/>
      <c r="J100" s="65"/>
    </row>
    <row r="101" spans="1:25" s="450" customFormat="1" ht="48.75" customHeight="1">
      <c r="A101" s="656" t="s">
        <v>766</v>
      </c>
      <c r="B101" s="925" t="s">
        <v>807</v>
      </c>
      <c r="C101" s="926"/>
      <c r="D101" s="926"/>
      <c r="E101" s="926"/>
      <c r="F101" s="937"/>
      <c r="G101" s="938"/>
      <c r="H101" s="938"/>
      <c r="I101" s="939"/>
      <c r="J101" s="53"/>
      <c r="K101" s="53"/>
      <c r="L101" s="53"/>
      <c r="M101" s="53"/>
      <c r="N101" s="89"/>
      <c r="O101" s="53"/>
      <c r="P101" s="53"/>
      <c r="Q101" s="53"/>
      <c r="R101" s="53"/>
      <c r="S101" s="53"/>
      <c r="T101" s="53"/>
      <c r="U101" s="53"/>
      <c r="V101" s="53"/>
      <c r="W101" s="53"/>
      <c r="X101" s="53"/>
      <c r="Y101" s="53"/>
    </row>
    <row r="102" spans="1:25" s="450" customFormat="1" ht="56.25" customHeight="1">
      <c r="A102" s="656" t="s">
        <v>767</v>
      </c>
      <c r="B102" s="925" t="s">
        <v>808</v>
      </c>
      <c r="C102" s="926"/>
      <c r="D102" s="926"/>
      <c r="E102" s="926"/>
      <c r="F102" s="1044"/>
      <c r="G102" s="1043"/>
      <c r="H102" s="1043"/>
      <c r="I102" s="936"/>
      <c r="J102" s="53"/>
      <c r="K102" s="53"/>
      <c r="L102" s="53"/>
      <c r="M102" s="53"/>
      <c r="N102" s="89"/>
      <c r="O102" s="53"/>
      <c r="P102" s="53"/>
      <c r="Q102" s="53"/>
      <c r="R102" s="53"/>
      <c r="S102" s="53"/>
      <c r="T102" s="53"/>
      <c r="U102" s="53"/>
      <c r="V102" s="53"/>
      <c r="W102" s="53"/>
      <c r="X102" s="53"/>
      <c r="Y102" s="53"/>
    </row>
    <row r="103" spans="1:25" s="450" customFormat="1" ht="54.75" customHeight="1">
      <c r="A103" s="656" t="s">
        <v>768</v>
      </c>
      <c r="B103" s="1046" t="s">
        <v>809</v>
      </c>
      <c r="C103" s="1047"/>
      <c r="D103" s="1047"/>
      <c r="E103" s="1048"/>
      <c r="F103" s="937"/>
      <c r="G103" s="938"/>
      <c r="H103" s="938"/>
      <c r="I103" s="939"/>
      <c r="J103" s="53"/>
      <c r="K103" s="53"/>
      <c r="L103" s="53"/>
      <c r="M103" s="53"/>
      <c r="N103" s="314"/>
      <c r="O103" s="53"/>
      <c r="P103" s="53"/>
      <c r="Q103" s="53"/>
      <c r="R103" s="53"/>
      <c r="S103" s="53"/>
      <c r="T103" s="53"/>
      <c r="U103" s="53"/>
      <c r="V103" s="53"/>
      <c r="W103" s="53"/>
      <c r="X103" s="53"/>
      <c r="Y103" s="53"/>
    </row>
    <row r="104" spans="1:25" s="450" customFormat="1" ht="27" customHeight="1">
      <c r="A104" s="653"/>
      <c r="B104" s="924" t="s">
        <v>810</v>
      </c>
      <c r="C104" s="924"/>
      <c r="D104" s="924"/>
      <c r="E104" s="924"/>
      <c r="F104" s="924"/>
      <c r="G104" s="924"/>
      <c r="H104" s="924"/>
      <c r="I104" s="924"/>
      <c r="J104" s="38"/>
      <c r="K104" s="38"/>
      <c r="L104" s="38"/>
      <c r="M104" s="38"/>
      <c r="N104" s="38"/>
      <c r="O104" s="38"/>
      <c r="P104" s="38"/>
      <c r="Q104" s="38"/>
      <c r="R104" s="38"/>
      <c r="S104" s="38"/>
      <c r="T104" s="38"/>
      <c r="U104" s="38"/>
      <c r="V104" s="38"/>
      <c r="W104" s="38"/>
      <c r="X104" s="38"/>
      <c r="Y104" s="38"/>
    </row>
    <row r="105" spans="1:25" s="450" customFormat="1" ht="38.25" customHeight="1">
      <c r="A105" s="653">
        <v>1</v>
      </c>
      <c r="B105" s="933" t="s">
        <v>694</v>
      </c>
      <c r="C105" s="934"/>
      <c r="D105" s="934"/>
      <c r="E105" s="1030"/>
      <c r="F105" s="501"/>
      <c r="G105" s="502"/>
      <c r="H105" s="503"/>
      <c r="I105" s="503"/>
      <c r="J105" s="38"/>
      <c r="K105" s="38"/>
      <c r="L105" s="38"/>
      <c r="M105" s="38"/>
      <c r="N105" s="314"/>
      <c r="O105" s="38"/>
      <c r="P105" s="38"/>
      <c r="Q105" s="38"/>
      <c r="R105" s="38"/>
      <c r="S105" s="38"/>
      <c r="T105" s="38"/>
      <c r="U105" s="38"/>
      <c r="V105" s="38"/>
      <c r="W105" s="38"/>
      <c r="X105" s="38"/>
      <c r="Y105" s="38"/>
    </row>
    <row r="106" spans="1:25" s="450" customFormat="1" ht="35.25" customHeight="1">
      <c r="A106" s="653">
        <v>2</v>
      </c>
      <c r="B106" s="933" t="s">
        <v>695</v>
      </c>
      <c r="C106" s="934"/>
      <c r="D106" s="934"/>
      <c r="E106" s="934"/>
      <c r="F106" s="501"/>
      <c r="G106" s="502"/>
      <c r="H106" s="503"/>
      <c r="I106" s="503"/>
      <c r="J106" s="38"/>
      <c r="K106" s="38"/>
      <c r="L106" s="38"/>
      <c r="M106" s="38"/>
      <c r="N106" s="38"/>
      <c r="O106" s="38"/>
      <c r="P106" s="38"/>
      <c r="Q106" s="38"/>
      <c r="R106" s="38"/>
      <c r="S106" s="38"/>
      <c r="T106" s="38"/>
      <c r="U106" s="38"/>
      <c r="V106" s="38"/>
      <c r="W106" s="38"/>
      <c r="X106" s="38"/>
      <c r="Y106" s="38"/>
    </row>
    <row r="107" spans="1:25" s="450" customFormat="1" ht="34.5" customHeight="1">
      <c r="A107" s="1040">
        <v>3</v>
      </c>
      <c r="B107" s="1031" t="s">
        <v>703</v>
      </c>
      <c r="C107" s="1032"/>
      <c r="D107" s="1032"/>
      <c r="E107" s="1032"/>
      <c r="F107" s="501"/>
      <c r="G107" s="502"/>
      <c r="H107" s="503"/>
      <c r="I107" s="503"/>
      <c r="J107" s="38"/>
      <c r="K107" s="38"/>
      <c r="L107" s="38"/>
      <c r="M107" s="38"/>
      <c r="N107" s="38"/>
      <c r="O107" s="38"/>
      <c r="P107" s="38"/>
      <c r="Q107" s="38"/>
      <c r="R107" s="38"/>
      <c r="S107" s="38"/>
      <c r="T107" s="38"/>
      <c r="U107" s="38"/>
      <c r="V107" s="38"/>
      <c r="W107" s="38"/>
      <c r="X107" s="38"/>
      <c r="Y107" s="38"/>
    </row>
    <row r="108" spans="1:25" s="450" customFormat="1" ht="27.75" customHeight="1">
      <c r="A108" s="1041"/>
      <c r="B108" s="1034"/>
      <c r="C108" s="1035"/>
      <c r="D108" s="1035"/>
      <c r="E108" s="1035"/>
      <c r="F108" s="501"/>
      <c r="G108" s="502"/>
      <c r="H108" s="503"/>
      <c r="I108" s="503"/>
      <c r="J108" s="38"/>
      <c r="K108" s="38"/>
      <c r="L108" s="38"/>
      <c r="M108" s="38"/>
      <c r="N108" s="38"/>
      <c r="O108" s="38"/>
      <c r="P108" s="38"/>
      <c r="Q108" s="38"/>
      <c r="R108" s="38"/>
      <c r="S108" s="38"/>
      <c r="T108" s="38"/>
      <c r="U108" s="38"/>
      <c r="V108" s="38"/>
      <c r="W108" s="38"/>
      <c r="X108" s="38"/>
      <c r="Y108" s="38"/>
    </row>
    <row r="109" spans="1:25" s="450" customFormat="1" ht="31.5" customHeight="1">
      <c r="A109" s="1041"/>
      <c r="B109" s="497"/>
      <c r="E109" s="44" t="s">
        <v>697</v>
      </c>
      <c r="F109" s="501"/>
      <c r="G109" s="502"/>
      <c r="H109" s="503"/>
      <c r="I109" s="503"/>
      <c r="J109" s="38"/>
      <c r="K109" s="38"/>
      <c r="L109" s="38"/>
      <c r="M109" s="38"/>
      <c r="N109" s="38"/>
      <c r="O109" s="38"/>
      <c r="P109" s="38"/>
      <c r="Q109" s="38"/>
      <c r="R109" s="38"/>
      <c r="S109" s="38"/>
      <c r="T109" s="38"/>
      <c r="U109" s="38"/>
      <c r="V109" s="38"/>
      <c r="W109" s="38"/>
      <c r="X109" s="38"/>
      <c r="Y109" s="38"/>
    </row>
    <row r="110" spans="1:25" s="450" customFormat="1" ht="31.5" customHeight="1">
      <c r="A110" s="1041"/>
      <c r="B110" s="497"/>
      <c r="E110" s="44" t="s">
        <v>22</v>
      </c>
      <c r="F110" s="501"/>
      <c r="G110" s="502"/>
      <c r="H110" s="503"/>
      <c r="I110" s="503"/>
      <c r="J110" s="38"/>
      <c r="K110" s="38"/>
      <c r="L110" s="38"/>
      <c r="M110" s="38"/>
      <c r="N110" s="38"/>
      <c r="O110" s="38"/>
      <c r="P110" s="38"/>
      <c r="Q110" s="38"/>
      <c r="R110" s="38"/>
      <c r="S110" s="38"/>
      <c r="T110" s="38"/>
      <c r="U110" s="38"/>
      <c r="V110" s="38"/>
      <c r="W110" s="38"/>
      <c r="X110" s="38"/>
      <c r="Y110" s="38"/>
    </row>
    <row r="111" spans="1:25" s="450" customFormat="1" ht="30" customHeight="1">
      <c r="A111" s="1042"/>
      <c r="B111" s="498"/>
      <c r="C111" s="499"/>
      <c r="D111" s="499"/>
      <c r="E111" s="500" t="s">
        <v>698</v>
      </c>
      <c r="F111" s="501"/>
      <c r="G111" s="502"/>
      <c r="H111" s="503"/>
      <c r="I111" s="503"/>
      <c r="J111" s="38"/>
      <c r="K111" s="38"/>
      <c r="L111" s="38"/>
      <c r="M111" s="38"/>
      <c r="N111" s="38"/>
      <c r="O111" s="38"/>
      <c r="P111" s="38"/>
      <c r="Q111" s="38"/>
      <c r="R111" s="38"/>
      <c r="S111" s="38"/>
      <c r="T111" s="38"/>
      <c r="U111" s="38"/>
      <c r="V111" s="38"/>
      <c r="W111" s="38"/>
      <c r="X111" s="38"/>
      <c r="Y111" s="38"/>
    </row>
    <row r="112" spans="1:25" s="450" customFormat="1" ht="15.75" customHeight="1">
      <c r="A112" s="65"/>
      <c r="B112" s="29"/>
      <c r="C112" s="99"/>
      <c r="D112" s="99"/>
      <c r="E112" s="99"/>
      <c r="F112" s="99"/>
      <c r="G112" s="99"/>
      <c r="H112" s="99"/>
      <c r="I112" s="99"/>
      <c r="J112" s="65"/>
    </row>
    <row r="113" spans="1:25" s="450" customFormat="1" ht="22.5" customHeight="1">
      <c r="A113" s="652" t="s">
        <v>829</v>
      </c>
      <c r="B113" s="1045" t="s">
        <v>769</v>
      </c>
      <c r="C113" s="1045"/>
      <c r="D113" s="1045"/>
      <c r="E113" s="1045"/>
      <c r="F113" s="651"/>
      <c r="G113" s="651"/>
      <c r="H113" s="651"/>
      <c r="I113" s="651"/>
      <c r="J113" s="65"/>
    </row>
    <row r="114" spans="1:25" s="450" customFormat="1" ht="59.25" customHeight="1">
      <c r="A114" s="637" t="s">
        <v>18</v>
      </c>
      <c r="B114" s="947" t="s">
        <v>862</v>
      </c>
      <c r="C114" s="947"/>
      <c r="D114" s="947"/>
      <c r="E114" s="947"/>
      <c r="F114" s="503"/>
      <c r="G114" s="502"/>
      <c r="H114" s="503"/>
      <c r="I114" s="503"/>
      <c r="J114" s="38"/>
      <c r="K114" s="38"/>
      <c r="L114" s="38"/>
      <c r="M114" s="38"/>
      <c r="N114" s="38"/>
      <c r="O114" s="38"/>
      <c r="P114" s="38"/>
      <c r="Q114" s="38"/>
      <c r="R114" s="38"/>
      <c r="S114" s="38"/>
      <c r="T114" s="38"/>
      <c r="U114" s="38"/>
      <c r="V114" s="38"/>
      <c r="W114" s="38"/>
      <c r="X114" s="38"/>
      <c r="Y114" s="38"/>
    </row>
    <row r="115" spans="1:25" s="450" customFormat="1" ht="33.75" customHeight="1">
      <c r="A115" s="637" t="s">
        <v>27</v>
      </c>
      <c r="B115" s="946" t="s">
        <v>811</v>
      </c>
      <c r="C115" s="946"/>
      <c r="D115" s="946"/>
      <c r="E115" s="946"/>
      <c r="F115" s="503"/>
      <c r="G115" s="502"/>
      <c r="H115" s="503"/>
      <c r="I115" s="503"/>
      <c r="J115" s="38"/>
      <c r="K115" s="38"/>
      <c r="L115" s="38"/>
      <c r="M115" s="38"/>
      <c r="N115" s="38"/>
      <c r="O115" s="38"/>
      <c r="P115" s="38"/>
      <c r="Q115" s="38"/>
      <c r="R115" s="38"/>
      <c r="S115" s="38"/>
      <c r="T115" s="38"/>
      <c r="U115" s="38"/>
      <c r="V115" s="38"/>
      <c r="W115" s="38"/>
      <c r="X115" s="38"/>
      <c r="Y115" s="38"/>
    </row>
    <row r="116" spans="1:25" s="450" customFormat="1" ht="36" customHeight="1">
      <c r="A116" s="637" t="s">
        <v>461</v>
      </c>
      <c r="B116" s="947" t="s">
        <v>812</v>
      </c>
      <c r="C116" s="947"/>
      <c r="D116" s="947"/>
      <c r="E116" s="947"/>
      <c r="F116" s="503"/>
      <c r="G116" s="502"/>
      <c r="H116" s="503"/>
      <c r="I116" s="503"/>
      <c r="J116" s="38"/>
      <c r="K116" s="38"/>
      <c r="L116" s="38"/>
      <c r="M116" s="38"/>
      <c r="N116" s="38"/>
      <c r="O116" s="38"/>
      <c r="P116" s="38"/>
      <c r="Q116" s="38"/>
      <c r="R116" s="38"/>
      <c r="S116" s="38"/>
      <c r="T116" s="38"/>
      <c r="U116" s="38"/>
      <c r="V116" s="38"/>
      <c r="W116" s="38"/>
      <c r="X116" s="38"/>
      <c r="Y116" s="38"/>
    </row>
    <row r="117" spans="1:25" s="450" customFormat="1" ht="34.5" hidden="1" customHeight="1">
      <c r="A117" s="653"/>
      <c r="B117" s="947"/>
      <c r="C117" s="947"/>
      <c r="D117" s="947"/>
      <c r="E117" s="947"/>
      <c r="F117" s="1043"/>
      <c r="G117" s="936"/>
      <c r="H117" s="935"/>
      <c r="I117" s="936"/>
      <c r="J117" s="38"/>
      <c r="K117" s="38"/>
      <c r="L117" s="38"/>
      <c r="M117" s="38"/>
      <c r="N117" s="38"/>
      <c r="O117" s="38"/>
      <c r="P117" s="38"/>
      <c r="Q117" s="38"/>
      <c r="R117" s="38"/>
      <c r="S117" s="38"/>
      <c r="T117" s="38"/>
      <c r="U117" s="38"/>
      <c r="V117" s="38"/>
      <c r="W117" s="38"/>
      <c r="X117" s="38"/>
      <c r="Y117" s="38"/>
    </row>
    <row r="118" spans="1:25" s="450" customFormat="1" ht="38.25" customHeight="1">
      <c r="A118" s="637" t="s">
        <v>506</v>
      </c>
      <c r="B118" s="947" t="s">
        <v>699</v>
      </c>
      <c r="C118" s="947"/>
      <c r="D118" s="947"/>
      <c r="E118" s="947"/>
      <c r="F118" s="503"/>
      <c r="G118" s="502"/>
      <c r="H118" s="503"/>
      <c r="I118" s="503"/>
      <c r="J118" s="38"/>
      <c r="K118" s="38"/>
      <c r="L118" s="38"/>
      <c r="M118" s="38"/>
      <c r="N118" s="38"/>
      <c r="O118" s="38"/>
      <c r="P118" s="38"/>
      <c r="Q118" s="38"/>
      <c r="R118" s="38"/>
      <c r="S118" s="38"/>
      <c r="T118" s="38"/>
      <c r="U118" s="38"/>
      <c r="V118" s="38"/>
      <c r="W118" s="38"/>
      <c r="X118" s="38"/>
      <c r="Y118" s="38"/>
    </row>
    <row r="119" spans="1:25" s="450" customFormat="1" ht="32.25" customHeight="1">
      <c r="A119" s="637" t="s">
        <v>462</v>
      </c>
      <c r="B119" s="947" t="s">
        <v>813</v>
      </c>
      <c r="C119" s="947"/>
      <c r="D119" s="947"/>
      <c r="E119" s="947"/>
      <c r="F119" s="503"/>
      <c r="G119" s="502"/>
      <c r="H119" s="503"/>
      <c r="I119" s="503"/>
      <c r="J119" s="38"/>
      <c r="K119" s="38"/>
      <c r="L119" s="38"/>
      <c r="M119" s="38"/>
      <c r="N119" s="38"/>
      <c r="O119" s="38"/>
      <c r="P119" s="38"/>
      <c r="Q119" s="38"/>
      <c r="R119" s="38"/>
      <c r="S119" s="38"/>
      <c r="T119" s="38"/>
      <c r="U119" s="38"/>
      <c r="V119" s="38"/>
      <c r="W119" s="38"/>
      <c r="X119" s="38"/>
      <c r="Y119" s="38"/>
    </row>
    <row r="120" spans="1:25" s="450" customFormat="1" ht="42.75" customHeight="1">
      <c r="A120" s="637" t="s">
        <v>465</v>
      </c>
      <c r="B120" s="1039" t="s">
        <v>814</v>
      </c>
      <c r="C120" s="1039"/>
      <c r="D120" s="1039"/>
      <c r="E120" s="1039"/>
      <c r="F120" s="503"/>
      <c r="G120" s="502"/>
      <c r="H120" s="503"/>
      <c r="I120" s="503"/>
      <c r="J120" s="38"/>
      <c r="K120" s="38"/>
      <c r="L120" s="38"/>
      <c r="M120" s="38"/>
      <c r="N120" s="38"/>
      <c r="O120" s="38"/>
      <c r="P120" s="38"/>
      <c r="Q120" s="38"/>
      <c r="R120" s="38"/>
      <c r="S120" s="38"/>
      <c r="T120" s="38"/>
      <c r="U120" s="38"/>
      <c r="V120" s="38"/>
      <c r="W120" s="38"/>
      <c r="X120" s="38"/>
      <c r="Y120" s="38"/>
    </row>
    <row r="121" spans="1:25" s="450" customFormat="1" ht="29.25" customHeight="1">
      <c r="A121" s="1050" t="s">
        <v>742</v>
      </c>
      <c r="B121" s="940" t="s">
        <v>700</v>
      </c>
      <c r="C121" s="941"/>
      <c r="D121" s="941"/>
      <c r="E121" s="941"/>
      <c r="F121" s="504"/>
      <c r="G121" s="575"/>
      <c r="H121" s="504"/>
      <c r="I121" s="505"/>
      <c r="J121" s="38"/>
      <c r="K121" s="38"/>
      <c r="L121" s="38"/>
      <c r="M121" s="38"/>
      <c r="N121" s="38"/>
      <c r="O121" s="38"/>
      <c r="P121" s="38"/>
      <c r="Q121" s="38"/>
      <c r="R121" s="38"/>
      <c r="S121" s="38"/>
      <c r="T121" s="38"/>
      <c r="U121" s="38"/>
      <c r="V121" s="38"/>
      <c r="W121" s="38"/>
      <c r="X121" s="38"/>
      <c r="Y121" s="38"/>
    </row>
    <row r="122" spans="1:25" s="450" customFormat="1" ht="24" customHeight="1">
      <c r="A122" s="1051"/>
      <c r="B122" s="1049" t="s">
        <v>701</v>
      </c>
      <c r="C122" s="1049"/>
      <c r="D122" s="1049"/>
      <c r="E122" s="1049"/>
      <c r="F122" s="506"/>
      <c r="G122" s="576"/>
      <c r="H122" s="506"/>
      <c r="I122" s="507"/>
      <c r="J122" s="38"/>
      <c r="K122" s="38"/>
      <c r="L122" s="38"/>
      <c r="M122" s="38"/>
      <c r="N122" s="38"/>
      <c r="O122" s="38"/>
      <c r="P122" s="38"/>
      <c r="Q122" s="38"/>
      <c r="R122" s="38"/>
      <c r="S122" s="38"/>
      <c r="T122" s="38"/>
      <c r="U122" s="38"/>
      <c r="V122" s="38"/>
      <c r="W122" s="38"/>
      <c r="X122" s="38"/>
      <c r="Y122" s="38"/>
    </row>
    <row r="123" spans="1:25" s="450" customFormat="1" ht="18.75" customHeight="1">
      <c r="A123" s="1052"/>
      <c r="B123" s="947"/>
      <c r="C123" s="947"/>
      <c r="D123" s="947"/>
      <c r="E123" s="947"/>
      <c r="F123" s="642" t="s">
        <v>765</v>
      </c>
      <c r="G123" s="607" t="s">
        <v>765</v>
      </c>
      <c r="H123" s="580"/>
      <c r="I123" s="608" t="s">
        <v>765</v>
      </c>
      <c r="J123" s="38"/>
      <c r="K123" s="38"/>
      <c r="L123" s="38"/>
      <c r="M123" s="38"/>
      <c r="N123" s="38"/>
      <c r="O123" s="38"/>
      <c r="P123" s="38"/>
      <c r="Q123" s="38"/>
      <c r="R123" s="38"/>
      <c r="S123" s="38"/>
      <c r="T123" s="38"/>
      <c r="U123" s="38"/>
      <c r="V123" s="38"/>
      <c r="W123" s="38"/>
      <c r="X123" s="38"/>
      <c r="Y123" s="38"/>
    </row>
    <row r="124" spans="1:25" s="646" customFormat="1" ht="21.75" customHeight="1">
      <c r="A124" s="499"/>
      <c r="B124" s="21" t="s">
        <v>804</v>
      </c>
      <c r="C124" s="645"/>
      <c r="D124" s="645"/>
      <c r="E124" s="645"/>
      <c r="F124" s="645"/>
      <c r="G124" s="645"/>
      <c r="H124" s="645"/>
      <c r="I124" s="645"/>
      <c r="J124" s="499"/>
    </row>
    <row r="125" spans="1:25" s="450" customFormat="1" ht="18.75" customHeight="1">
      <c r="A125" s="648" t="s">
        <v>817</v>
      </c>
      <c r="B125" s="950" t="s">
        <v>818</v>
      </c>
      <c r="C125" s="951"/>
      <c r="D125" s="951"/>
      <c r="E125" s="951"/>
      <c r="F125" s="638"/>
      <c r="G125" s="644"/>
      <c r="H125" s="644"/>
      <c r="I125" s="647"/>
      <c r="J125" s="38"/>
      <c r="K125" s="38"/>
      <c r="L125" s="38"/>
      <c r="M125" s="38"/>
      <c r="N125" s="38"/>
      <c r="O125" s="38"/>
      <c r="P125" s="38"/>
      <c r="Q125" s="38"/>
      <c r="R125" s="38"/>
      <c r="S125" s="38"/>
      <c r="T125" s="38"/>
      <c r="U125" s="38"/>
      <c r="V125" s="38"/>
      <c r="W125" s="38"/>
      <c r="X125" s="38"/>
      <c r="Y125" s="38"/>
    </row>
    <row r="126" spans="1:25" s="450" customFormat="1" ht="57.75" customHeight="1">
      <c r="A126" s="637" t="s">
        <v>819</v>
      </c>
      <c r="B126" s="934" t="s">
        <v>863</v>
      </c>
      <c r="C126" s="934"/>
      <c r="D126" s="934"/>
      <c r="E126" s="945"/>
      <c r="F126" s="634"/>
      <c r="G126" s="931"/>
      <c r="H126" s="1026"/>
      <c r="I126" s="641"/>
      <c r="J126" s="38"/>
      <c r="K126" s="38"/>
      <c r="L126" s="38"/>
      <c r="M126" s="38"/>
      <c r="N126" s="38"/>
      <c r="O126" s="38"/>
      <c r="P126" s="38"/>
      <c r="Q126" s="38"/>
      <c r="R126" s="38"/>
      <c r="S126" s="38"/>
      <c r="T126" s="38"/>
      <c r="U126" s="38"/>
      <c r="V126" s="38"/>
      <c r="W126" s="38"/>
      <c r="X126" s="38"/>
      <c r="Y126" s="38"/>
    </row>
    <row r="127" spans="1:25" s="450" customFormat="1" ht="28.5" customHeight="1">
      <c r="A127" s="637" t="s">
        <v>820</v>
      </c>
      <c r="B127" s="934" t="s">
        <v>821</v>
      </c>
      <c r="C127" s="934"/>
      <c r="D127" s="934"/>
      <c r="E127" s="945"/>
      <c r="F127" s="504"/>
      <c r="G127" s="489"/>
      <c r="H127" s="626"/>
      <c r="I127" s="641"/>
      <c r="J127" s="38"/>
      <c r="K127" s="38"/>
      <c r="L127" s="38"/>
      <c r="M127" s="38"/>
      <c r="N127" s="38"/>
      <c r="O127" s="38"/>
      <c r="P127" s="38"/>
      <c r="Q127" s="38"/>
      <c r="R127" s="38"/>
      <c r="S127" s="38"/>
      <c r="T127" s="38"/>
      <c r="U127" s="38"/>
      <c r="V127" s="38"/>
      <c r="W127" s="38"/>
      <c r="X127" s="38"/>
      <c r="Y127" s="38"/>
    </row>
    <row r="128" spans="1:25" s="450" customFormat="1" ht="40.5" customHeight="1">
      <c r="A128" s="637" t="s">
        <v>822</v>
      </c>
      <c r="B128" s="1053" t="s">
        <v>823</v>
      </c>
      <c r="C128" s="1053"/>
      <c r="D128" s="1053"/>
      <c r="E128" s="1054"/>
      <c r="F128" s="503"/>
      <c r="G128" s="931"/>
      <c r="H128" s="1026"/>
      <c r="I128" s="503"/>
      <c r="J128" s="38"/>
      <c r="K128" s="38"/>
      <c r="L128" s="38"/>
      <c r="M128" s="38"/>
      <c r="N128" s="38"/>
      <c r="O128" s="38"/>
      <c r="P128" s="38"/>
      <c r="Q128" s="38"/>
      <c r="R128" s="38"/>
      <c r="S128" s="38"/>
      <c r="T128" s="38"/>
      <c r="U128" s="38"/>
      <c r="V128" s="38"/>
      <c r="W128" s="38"/>
      <c r="X128" s="38"/>
      <c r="Y128" s="38"/>
    </row>
    <row r="129" spans="1:25" s="450" customFormat="1" ht="24" customHeight="1">
      <c r="A129" s="637" t="s">
        <v>824</v>
      </c>
      <c r="B129" s="934" t="s">
        <v>699</v>
      </c>
      <c r="C129" s="934"/>
      <c r="D129" s="934"/>
      <c r="E129" s="945"/>
      <c r="F129" s="503"/>
      <c r="G129" s="931"/>
      <c r="H129" s="1026"/>
      <c r="I129" s="503"/>
      <c r="J129" s="38"/>
      <c r="K129" s="38"/>
      <c r="L129" s="38"/>
      <c r="M129" s="38"/>
      <c r="N129" s="38"/>
      <c r="O129" s="38"/>
      <c r="P129" s="38"/>
      <c r="Q129" s="38"/>
      <c r="R129" s="38"/>
      <c r="S129" s="38"/>
      <c r="T129" s="38"/>
      <c r="U129" s="38"/>
      <c r="V129" s="38"/>
      <c r="W129" s="38"/>
      <c r="X129" s="38"/>
      <c r="Y129" s="38"/>
    </row>
    <row r="130" spans="1:25" s="450" customFormat="1" ht="27" customHeight="1">
      <c r="A130" s="637" t="s">
        <v>825</v>
      </c>
      <c r="B130" s="934" t="s">
        <v>826</v>
      </c>
      <c r="C130" s="934"/>
      <c r="D130" s="934"/>
      <c r="E130" s="945"/>
      <c r="F130" s="503"/>
      <c r="G130" s="931"/>
      <c r="H130" s="1026"/>
      <c r="I130" s="503"/>
      <c r="J130" s="38"/>
      <c r="K130" s="38"/>
      <c r="L130" s="38"/>
      <c r="M130" s="38"/>
      <c r="N130" s="38"/>
      <c r="O130" s="38"/>
      <c r="P130" s="38"/>
      <c r="Q130" s="38"/>
      <c r="R130" s="38"/>
      <c r="S130" s="38"/>
      <c r="T130" s="38"/>
      <c r="U130" s="38"/>
      <c r="V130" s="38"/>
      <c r="W130" s="38"/>
      <c r="X130" s="38"/>
      <c r="Y130" s="38"/>
    </row>
    <row r="131" spans="1:25" s="450" customFormat="1" ht="40.5" customHeight="1">
      <c r="A131" s="637" t="s">
        <v>815</v>
      </c>
      <c r="B131" s="934" t="s">
        <v>827</v>
      </c>
      <c r="C131" s="934"/>
      <c r="D131" s="934"/>
      <c r="E131" s="945"/>
      <c r="F131" s="503"/>
      <c r="G131" s="931"/>
      <c r="H131" s="1026"/>
      <c r="I131" s="503"/>
      <c r="J131" s="38"/>
      <c r="K131" s="38"/>
      <c r="L131" s="38"/>
      <c r="M131" s="38"/>
      <c r="N131" s="38"/>
      <c r="O131" s="38"/>
      <c r="P131" s="38"/>
      <c r="Q131" s="38"/>
      <c r="R131" s="38"/>
      <c r="S131" s="38"/>
      <c r="T131" s="38"/>
      <c r="U131" s="38"/>
      <c r="V131" s="38"/>
      <c r="W131" s="38"/>
      <c r="X131" s="38"/>
      <c r="Y131" s="38"/>
    </row>
    <row r="132" spans="1:25" s="450" customFormat="1" ht="39" customHeight="1">
      <c r="A132" s="637" t="s">
        <v>816</v>
      </c>
      <c r="B132" s="934" t="s">
        <v>831</v>
      </c>
      <c r="C132" s="934"/>
      <c r="D132" s="934"/>
      <c r="E132" s="945"/>
      <c r="F132" s="503"/>
      <c r="G132" s="931"/>
      <c r="H132" s="1026"/>
      <c r="I132" s="503"/>
      <c r="J132" s="38"/>
      <c r="K132" s="38"/>
      <c r="L132" s="38"/>
      <c r="M132" s="38"/>
      <c r="N132" s="38"/>
      <c r="O132" s="38"/>
      <c r="P132" s="38"/>
      <c r="Q132" s="38"/>
      <c r="R132" s="38"/>
      <c r="S132" s="38"/>
      <c r="T132" s="38"/>
      <c r="U132" s="38"/>
      <c r="V132" s="38"/>
      <c r="W132" s="38"/>
      <c r="X132" s="38"/>
      <c r="Y132" s="38"/>
    </row>
    <row r="133" spans="1:25" s="450" customFormat="1" ht="30" customHeight="1">
      <c r="A133" s="1040" t="s">
        <v>816</v>
      </c>
      <c r="B133" s="940" t="s">
        <v>700</v>
      </c>
      <c r="C133" s="941"/>
      <c r="D133" s="941"/>
      <c r="E133" s="941"/>
      <c r="F133" s="505"/>
      <c r="G133" s="575"/>
      <c r="H133" s="504"/>
      <c r="I133" s="505"/>
      <c r="J133" s="38"/>
      <c r="K133" s="38"/>
      <c r="L133" s="38"/>
      <c r="M133" s="38"/>
      <c r="N133" s="38"/>
      <c r="O133" s="38"/>
      <c r="P133" s="38"/>
      <c r="Q133" s="38"/>
      <c r="R133" s="38"/>
      <c r="S133" s="38"/>
      <c r="T133" s="38"/>
      <c r="U133" s="38"/>
      <c r="V133" s="38"/>
      <c r="W133" s="38"/>
      <c r="X133" s="38"/>
      <c r="Y133" s="38"/>
    </row>
    <row r="134" spans="1:25" s="450" customFormat="1" ht="34.5" customHeight="1">
      <c r="A134" s="1042"/>
      <c r="B134" s="942" t="s">
        <v>701</v>
      </c>
      <c r="C134" s="943"/>
      <c r="D134" s="943"/>
      <c r="E134" s="944"/>
      <c r="F134" s="650" t="s">
        <v>830</v>
      </c>
      <c r="G134" s="650" t="s">
        <v>830</v>
      </c>
      <c r="H134" s="577"/>
      <c r="I134" s="649" t="s">
        <v>830</v>
      </c>
      <c r="J134" s="38"/>
      <c r="K134" s="38"/>
      <c r="L134" s="38"/>
      <c r="M134" s="38"/>
      <c r="N134" s="38"/>
      <c r="O134" s="38"/>
      <c r="P134" s="38"/>
      <c r="Q134" s="38"/>
      <c r="R134" s="38"/>
      <c r="S134" s="38"/>
      <c r="T134" s="38"/>
      <c r="U134" s="38"/>
      <c r="V134" s="38"/>
      <c r="W134" s="38"/>
      <c r="X134" s="38"/>
      <c r="Y134" s="38"/>
    </row>
    <row r="135" spans="1:25" s="450" customFormat="1" ht="14.25" customHeight="1">
      <c r="A135" s="496"/>
      <c r="B135" s="581"/>
      <c r="C135" s="582"/>
      <c r="D135" s="582"/>
      <c r="E135" s="655"/>
      <c r="F135" s="99"/>
      <c r="G135" s="99"/>
      <c r="H135" s="99"/>
      <c r="I135" s="99"/>
      <c r="J135" s="38"/>
      <c r="K135" s="38"/>
      <c r="L135" s="38"/>
      <c r="M135" s="38"/>
      <c r="N135" s="38"/>
      <c r="O135" s="38"/>
      <c r="P135" s="38"/>
      <c r="Q135" s="38"/>
      <c r="R135" s="38"/>
      <c r="S135" s="38"/>
      <c r="T135" s="38"/>
      <c r="U135" s="38"/>
      <c r="V135" s="38"/>
      <c r="W135" s="38"/>
      <c r="X135" s="38"/>
      <c r="Y135" s="38"/>
    </row>
    <row r="136" spans="1:25" s="450" customFormat="1" ht="45" customHeight="1">
      <c r="A136" s="653">
        <v>5</v>
      </c>
      <c r="B136" s="947" t="s">
        <v>832</v>
      </c>
      <c r="C136" s="947"/>
      <c r="D136" s="947"/>
      <c r="E136" s="947"/>
      <c r="F136" s="947"/>
      <c r="G136" s="947"/>
      <c r="H136" s="947"/>
      <c r="I136" s="627"/>
      <c r="J136" s="38"/>
      <c r="K136" s="38"/>
      <c r="L136" s="38"/>
      <c r="M136" s="38"/>
      <c r="N136" s="38"/>
      <c r="O136" s="38"/>
      <c r="P136" s="38"/>
      <c r="Q136" s="38"/>
      <c r="R136" s="38"/>
      <c r="S136" s="38" t="s">
        <v>612</v>
      </c>
      <c r="T136" s="38"/>
      <c r="U136" s="38"/>
      <c r="V136" s="38"/>
      <c r="W136" s="38"/>
      <c r="X136" s="38"/>
      <c r="Y136" s="38"/>
    </row>
    <row r="137" spans="1:25" s="450" customFormat="1" ht="12.75" customHeight="1">
      <c r="A137" s="648"/>
      <c r="B137" s="950"/>
      <c r="C137" s="951"/>
      <c r="D137" s="951"/>
      <c r="E137" s="951"/>
      <c r="F137" s="638"/>
      <c r="G137" s="644"/>
      <c r="H137" s="644"/>
      <c r="I137" s="647"/>
      <c r="J137" s="38"/>
      <c r="K137" s="38"/>
      <c r="L137" s="38"/>
      <c r="M137" s="38"/>
      <c r="N137" s="38"/>
      <c r="O137" s="38"/>
      <c r="P137" s="38"/>
      <c r="Q137" s="38"/>
      <c r="R137" s="38"/>
      <c r="S137" s="38" t="s">
        <v>464</v>
      </c>
      <c r="T137" s="38"/>
      <c r="U137" s="38"/>
      <c r="V137" s="38"/>
      <c r="W137" s="38"/>
      <c r="X137" s="38"/>
      <c r="Y137" s="38"/>
    </row>
    <row r="138" spans="1:25" s="450" customFormat="1" ht="52.5" customHeight="1">
      <c r="A138" s="653">
        <v>6</v>
      </c>
      <c r="B138" s="947" t="s">
        <v>833</v>
      </c>
      <c r="C138" s="947"/>
      <c r="D138" s="947"/>
      <c r="E138" s="947"/>
      <c r="F138" s="947"/>
      <c r="G138" s="947"/>
      <c r="H138" s="947"/>
      <c r="I138" s="627"/>
      <c r="J138" s="38"/>
      <c r="K138" s="38"/>
      <c r="L138" s="38"/>
      <c r="M138" s="38"/>
      <c r="N138" s="38"/>
      <c r="O138" s="38"/>
      <c r="P138" s="38"/>
      <c r="Q138" s="38"/>
      <c r="R138" s="38"/>
      <c r="S138" s="38"/>
      <c r="T138" s="38"/>
      <c r="U138" s="38"/>
      <c r="V138" s="38"/>
      <c r="W138" s="38"/>
      <c r="X138" s="38"/>
      <c r="Y138" s="38"/>
    </row>
    <row r="139" spans="1:25" s="450" customFormat="1" ht="12" customHeight="1">
      <c r="A139" s="648"/>
      <c r="B139" s="950"/>
      <c r="C139" s="951"/>
      <c r="D139" s="951"/>
      <c r="E139" s="951"/>
      <c r="F139" s="638"/>
      <c r="G139" s="644"/>
      <c r="H139" s="644"/>
      <c r="I139" s="647"/>
      <c r="J139" s="38"/>
      <c r="K139" s="38"/>
      <c r="L139" s="38"/>
      <c r="M139" s="38"/>
      <c r="N139" s="38"/>
      <c r="O139" s="38"/>
      <c r="P139" s="38"/>
      <c r="Q139" s="38"/>
      <c r="R139" s="38"/>
      <c r="S139" s="38"/>
      <c r="T139" s="38"/>
      <c r="U139" s="38"/>
      <c r="V139" s="38"/>
      <c r="W139" s="38"/>
      <c r="X139" s="38"/>
      <c r="Y139" s="38"/>
    </row>
    <row r="140" spans="1:25" s="450" customFormat="1" ht="72" customHeight="1">
      <c r="A140" s="653">
        <v>7</v>
      </c>
      <c r="B140" s="947" t="s">
        <v>834</v>
      </c>
      <c r="C140" s="947"/>
      <c r="D140" s="947"/>
      <c r="E140" s="947"/>
      <c r="F140" s="947"/>
      <c r="G140" s="947"/>
      <c r="H140" s="947"/>
      <c r="I140" s="627"/>
      <c r="J140" s="38"/>
      <c r="K140" s="38"/>
      <c r="L140" s="38"/>
      <c r="M140" s="38"/>
      <c r="N140" s="38"/>
      <c r="O140" s="38"/>
      <c r="P140" s="38"/>
      <c r="Q140" s="38"/>
      <c r="R140" s="38"/>
      <c r="S140" s="38"/>
      <c r="T140" s="38"/>
      <c r="U140" s="38"/>
      <c r="V140" s="38"/>
      <c r="W140" s="38"/>
      <c r="X140" s="38"/>
      <c r="Y140" s="38"/>
    </row>
    <row r="141" spans="1:25" s="450" customFormat="1" ht="10.5" customHeight="1">
      <c r="A141" s="648"/>
      <c r="B141" s="950"/>
      <c r="C141" s="951"/>
      <c r="D141" s="951"/>
      <c r="E141" s="951"/>
      <c r="F141" s="638"/>
      <c r="G141" s="644"/>
      <c r="H141" s="644"/>
      <c r="I141" s="647"/>
      <c r="J141" s="38"/>
      <c r="K141" s="38"/>
      <c r="L141" s="38"/>
      <c r="M141" s="38"/>
      <c r="N141" s="38"/>
      <c r="O141" s="38"/>
      <c r="P141" s="38"/>
      <c r="Q141" s="38"/>
      <c r="R141" s="38"/>
      <c r="S141" s="38"/>
      <c r="T141" s="38"/>
      <c r="U141" s="38"/>
      <c r="V141" s="38"/>
      <c r="W141" s="38"/>
      <c r="X141" s="38"/>
      <c r="Y141" s="38"/>
    </row>
    <row r="142" spans="1:25" s="450" customFormat="1" ht="42" customHeight="1">
      <c r="A142" s="653">
        <v>8</v>
      </c>
      <c r="B142" s="943" t="s">
        <v>702</v>
      </c>
      <c r="C142" s="943"/>
      <c r="D142" s="943"/>
      <c r="E142" s="943"/>
      <c r="F142" s="501"/>
      <c r="G142" s="502"/>
      <c r="H142" s="503"/>
      <c r="I142" s="503"/>
      <c r="J142" s="38"/>
      <c r="K142" s="38"/>
      <c r="L142" s="38"/>
      <c r="M142" s="38"/>
      <c r="N142" s="38"/>
      <c r="O142" s="38"/>
      <c r="P142" s="38"/>
      <c r="Q142" s="38"/>
      <c r="R142" s="38"/>
      <c r="S142" s="38"/>
      <c r="T142" s="38"/>
      <c r="U142" s="38"/>
      <c r="V142" s="38"/>
      <c r="W142" s="38"/>
      <c r="X142" s="38"/>
      <c r="Y142" s="38"/>
    </row>
    <row r="143" spans="1:25" s="450" customFormat="1" ht="21.75" customHeight="1">
      <c r="A143" s="65"/>
      <c r="B143" s="65"/>
      <c r="C143" s="65"/>
      <c r="D143" s="65"/>
      <c r="E143" s="65"/>
      <c r="F143" s="65"/>
      <c r="G143" s="65"/>
      <c r="H143" s="65"/>
      <c r="I143" s="65"/>
      <c r="J143" s="65"/>
    </row>
    <row r="144" spans="1:25" ht="27" customHeight="1">
      <c r="A144" s="652">
        <v>2.5</v>
      </c>
      <c r="B144" s="1029" t="s">
        <v>837</v>
      </c>
      <c r="C144" s="1029"/>
      <c r="D144" s="1029"/>
      <c r="E144" s="1029"/>
      <c r="F144" s="1029"/>
      <c r="G144" s="1029"/>
      <c r="H144" s="1029"/>
      <c r="I144" s="1029"/>
      <c r="J144" s="468"/>
      <c r="K144" s="468"/>
      <c r="L144" s="468"/>
      <c r="M144" s="509"/>
      <c r="N144" s="468"/>
      <c r="O144" s="468"/>
      <c r="P144" s="468"/>
      <c r="Q144" s="468"/>
      <c r="R144" s="468"/>
      <c r="S144" s="468"/>
      <c r="T144" s="468"/>
      <c r="U144" s="468"/>
      <c r="V144" s="468"/>
      <c r="W144" s="468"/>
      <c r="X144" s="468"/>
    </row>
    <row r="145" spans="1:24" ht="52.5" customHeight="1">
      <c r="A145" s="637"/>
      <c r="B145" s="1055" t="s">
        <v>838</v>
      </c>
      <c r="C145" s="1055"/>
      <c r="D145" s="1055"/>
      <c r="E145" s="1055"/>
      <c r="F145" s="1055"/>
      <c r="G145" s="1055"/>
      <c r="H145" s="1055"/>
      <c r="I145" s="1055"/>
      <c r="J145" s="468"/>
      <c r="K145" s="468"/>
      <c r="L145" s="468"/>
      <c r="M145" s="509"/>
      <c r="N145" s="468"/>
      <c r="O145" s="468"/>
      <c r="P145" s="468"/>
      <c r="Q145" s="468"/>
      <c r="R145" s="468"/>
      <c r="S145" s="468"/>
      <c r="T145" s="468"/>
      <c r="U145" s="468"/>
      <c r="V145" s="468"/>
      <c r="W145" s="468"/>
      <c r="X145" s="468"/>
    </row>
    <row r="146" spans="1:24" ht="34.5" customHeight="1">
      <c r="A146" s="637" t="s">
        <v>766</v>
      </c>
      <c r="B146" s="1056" t="s">
        <v>839</v>
      </c>
      <c r="C146" s="1056"/>
      <c r="D146" s="1056"/>
      <c r="E146" s="1056"/>
      <c r="F146" s="932"/>
      <c r="G146" s="932"/>
      <c r="H146" s="932"/>
      <c r="I146" s="1026"/>
      <c r="J146" s="468"/>
      <c r="K146" s="468"/>
      <c r="L146" s="468"/>
      <c r="M146" s="509"/>
      <c r="N146" s="468"/>
      <c r="O146" s="468"/>
      <c r="P146" s="468"/>
      <c r="Q146" s="468"/>
      <c r="R146" s="468"/>
      <c r="S146" s="468"/>
      <c r="T146" s="468"/>
      <c r="U146" s="468"/>
      <c r="V146" s="468"/>
      <c r="W146" s="468"/>
      <c r="X146" s="468"/>
    </row>
    <row r="147" spans="1:24" ht="87.75" customHeight="1">
      <c r="A147" s="637" t="s">
        <v>767</v>
      </c>
      <c r="B147" s="1057" t="s">
        <v>840</v>
      </c>
      <c r="C147" s="1058"/>
      <c r="D147" s="1058"/>
      <c r="E147" s="1059"/>
      <c r="F147" s="931"/>
      <c r="G147" s="932"/>
      <c r="H147" s="932"/>
      <c r="I147" s="1026"/>
      <c r="J147" s="468"/>
      <c r="K147" s="468"/>
      <c r="L147" s="468"/>
      <c r="M147" s="509"/>
      <c r="N147" s="468"/>
      <c r="O147" s="468"/>
      <c r="P147" s="468"/>
      <c r="Q147" s="468"/>
      <c r="R147" s="468"/>
      <c r="S147" s="468"/>
      <c r="T147" s="468"/>
      <c r="U147" s="468"/>
      <c r="V147" s="468"/>
      <c r="W147" s="468"/>
      <c r="X147" s="468"/>
    </row>
    <row r="148" spans="1:24" ht="51.75" customHeight="1">
      <c r="A148" s="637" t="s">
        <v>768</v>
      </c>
      <c r="B148" s="1060" t="s">
        <v>841</v>
      </c>
      <c r="C148" s="1060"/>
      <c r="D148" s="1060"/>
      <c r="E148" s="1061"/>
      <c r="F148" s="932"/>
      <c r="G148" s="932"/>
      <c r="H148" s="932"/>
      <c r="I148" s="1026"/>
      <c r="J148" s="468"/>
      <c r="K148" s="468"/>
      <c r="L148" s="468"/>
      <c r="M148" s="509"/>
      <c r="N148" s="468"/>
      <c r="O148" s="468"/>
      <c r="P148" s="468"/>
      <c r="Q148" s="468"/>
      <c r="R148" s="468"/>
      <c r="S148" s="468"/>
      <c r="T148" s="468"/>
      <c r="U148" s="468"/>
      <c r="V148" s="468"/>
      <c r="W148" s="468"/>
      <c r="X148" s="468"/>
    </row>
    <row r="149" spans="1:24" ht="24.75" customHeight="1">
      <c r="A149" s="637"/>
      <c r="B149" s="1062" t="s">
        <v>842</v>
      </c>
      <c r="C149" s="1063"/>
      <c r="D149" s="1063"/>
      <c r="E149" s="1063"/>
      <c r="F149" s="1063"/>
      <c r="G149" s="1063"/>
      <c r="H149" s="1063"/>
      <c r="I149" s="1064"/>
      <c r="J149" s="354"/>
      <c r="K149" s="354"/>
      <c r="L149" s="354"/>
      <c r="M149" s="354"/>
      <c r="N149" s="354"/>
      <c r="O149" s="354"/>
      <c r="P149" s="354"/>
      <c r="Q149" s="354"/>
      <c r="R149" s="354"/>
      <c r="S149" s="354"/>
      <c r="T149" s="354"/>
      <c r="U149" s="354"/>
      <c r="V149" s="354"/>
      <c r="W149" s="354"/>
      <c r="X149" s="354"/>
    </row>
    <row r="150" spans="1:24" ht="36" customHeight="1">
      <c r="A150" s="637">
        <v>1</v>
      </c>
      <c r="B150" s="934" t="s">
        <v>694</v>
      </c>
      <c r="C150" s="934"/>
      <c r="D150" s="934"/>
      <c r="E150" s="1030"/>
      <c r="F150" s="501"/>
      <c r="G150" s="931"/>
      <c r="H150" s="1026"/>
      <c r="I150" s="503"/>
      <c r="J150" s="354"/>
      <c r="K150" s="354"/>
      <c r="L150" s="354"/>
      <c r="M150" s="354"/>
      <c r="N150" s="354"/>
      <c r="O150" s="354"/>
      <c r="P150" s="354"/>
      <c r="Q150" s="354"/>
      <c r="R150" s="354"/>
      <c r="S150" s="354"/>
      <c r="T150" s="354"/>
      <c r="U150" s="354"/>
      <c r="V150" s="354"/>
      <c r="W150" s="354"/>
      <c r="X150" s="354"/>
    </row>
    <row r="151" spans="1:24" ht="42" customHeight="1">
      <c r="A151" s="637">
        <v>2</v>
      </c>
      <c r="B151" s="934" t="s">
        <v>695</v>
      </c>
      <c r="C151" s="934"/>
      <c r="D151" s="934"/>
      <c r="E151" s="1030"/>
      <c r="F151" s="501"/>
      <c r="G151" s="931"/>
      <c r="H151" s="1026"/>
      <c r="I151" s="503"/>
      <c r="J151" s="354"/>
      <c r="K151" s="354"/>
      <c r="L151" s="354"/>
      <c r="M151" s="354"/>
      <c r="N151" s="354"/>
      <c r="O151" s="354"/>
      <c r="P151" s="354"/>
      <c r="Q151" s="354"/>
      <c r="R151" s="354"/>
      <c r="S151" s="354"/>
      <c r="T151" s="354"/>
      <c r="U151" s="354"/>
      <c r="V151" s="354"/>
      <c r="W151" s="354"/>
      <c r="X151" s="354"/>
    </row>
    <row r="152" spans="1:24" ht="33" customHeight="1">
      <c r="A152" s="654">
        <v>3</v>
      </c>
      <c r="B152" s="1032" t="str">
        <f>IF([13]Cover!C84 = "Sole Bidder", "Name and Address of the Employer/Utility for whom the Contract was executed by the firm ", " Name and Address of the Employer/Utility for whom the Contract was executed by the firm")</f>
        <v xml:space="preserve"> Name and Address of the Employer/Utility for whom the Contract was executed by the firm</v>
      </c>
      <c r="C152" s="1032"/>
      <c r="D152" s="1032"/>
      <c r="E152" s="1033"/>
      <c r="F152" s="501"/>
      <c r="G152" s="931"/>
      <c r="H152" s="1026"/>
      <c r="I152" s="503"/>
      <c r="J152" s="354"/>
      <c r="K152" s="354"/>
      <c r="L152" s="354"/>
      <c r="M152" s="354"/>
      <c r="N152" s="354"/>
      <c r="O152" s="354"/>
      <c r="P152" s="354"/>
      <c r="Q152" s="354"/>
      <c r="R152" s="354"/>
      <c r="S152" s="354"/>
      <c r="T152" s="354"/>
      <c r="U152" s="354"/>
      <c r="V152" s="354"/>
      <c r="W152" s="354"/>
      <c r="X152" s="354"/>
    </row>
    <row r="153" spans="1:24" ht="31.5" customHeight="1">
      <c r="A153" s="660"/>
      <c r="B153" s="1035"/>
      <c r="C153" s="1035"/>
      <c r="D153" s="1035"/>
      <c r="E153" s="1036"/>
      <c r="F153" s="501"/>
      <c r="G153" s="931"/>
      <c r="H153" s="1026"/>
      <c r="I153" s="503"/>
      <c r="J153" s="354"/>
      <c r="K153" s="354"/>
      <c r="L153" s="354"/>
      <c r="M153" s="354"/>
      <c r="N153" s="354"/>
      <c r="O153" s="354"/>
      <c r="P153" s="354"/>
      <c r="Q153" s="354"/>
      <c r="R153" s="354"/>
      <c r="S153" s="354"/>
      <c r="T153" s="354"/>
      <c r="U153" s="354"/>
      <c r="V153" s="354"/>
      <c r="W153" s="354"/>
      <c r="X153" s="354"/>
    </row>
    <row r="154" spans="1:24" ht="28.5" customHeight="1">
      <c r="A154" s="660"/>
      <c r="B154" s="1035"/>
      <c r="C154" s="1035"/>
      <c r="D154" s="1035"/>
      <c r="E154" s="1036"/>
      <c r="F154" s="501"/>
      <c r="G154" s="931"/>
      <c r="H154" s="1026"/>
      <c r="I154" s="503"/>
      <c r="J154" s="354"/>
      <c r="K154" s="354"/>
      <c r="L154" s="354"/>
      <c r="M154" s="354"/>
      <c r="N154" s="354"/>
      <c r="O154" s="354"/>
      <c r="P154" s="354"/>
      <c r="Q154" s="354"/>
      <c r="R154" s="354"/>
      <c r="S154" s="354"/>
      <c r="T154" s="354"/>
      <c r="U154" s="354"/>
      <c r="V154" s="354"/>
      <c r="W154" s="354"/>
      <c r="X154" s="354"/>
    </row>
    <row r="155" spans="1:24" ht="32.25" customHeight="1">
      <c r="A155" s="660"/>
      <c r="B155" s="1035"/>
      <c r="C155" s="1035"/>
      <c r="D155" s="1035"/>
      <c r="E155" s="1036"/>
      <c r="F155" s="501"/>
      <c r="G155" s="931"/>
      <c r="H155" s="1026"/>
      <c r="I155" s="503"/>
      <c r="J155" s="354"/>
      <c r="K155" s="354"/>
      <c r="L155" s="354"/>
      <c r="M155" s="354"/>
      <c r="N155" s="354"/>
      <c r="O155" s="354"/>
      <c r="P155" s="354"/>
      <c r="Q155" s="354"/>
      <c r="R155" s="354"/>
      <c r="S155" s="354"/>
      <c r="T155" s="354"/>
      <c r="U155" s="354"/>
      <c r="V155" s="354"/>
      <c r="W155" s="354"/>
      <c r="X155" s="354"/>
    </row>
    <row r="156" spans="1:24" ht="35.25" customHeight="1">
      <c r="A156" s="660"/>
      <c r="B156" s="1065" t="s">
        <v>697</v>
      </c>
      <c r="C156" s="1065"/>
      <c r="D156" s="1065"/>
      <c r="E156" s="1066"/>
      <c r="F156" s="501"/>
      <c r="G156" s="931"/>
      <c r="H156" s="1026"/>
      <c r="I156" s="503"/>
      <c r="J156" s="354"/>
      <c r="K156" s="354"/>
      <c r="L156" s="354"/>
      <c r="M156" s="354"/>
      <c r="N156" s="354"/>
      <c r="O156" s="354"/>
      <c r="P156" s="354"/>
      <c r="Q156" s="354"/>
      <c r="R156" s="354"/>
      <c r="S156" s="354"/>
      <c r="T156" s="354"/>
      <c r="U156" s="354"/>
      <c r="V156" s="354"/>
      <c r="W156" s="354"/>
      <c r="X156" s="354"/>
    </row>
    <row r="157" spans="1:24" ht="35.25" customHeight="1">
      <c r="A157" s="660"/>
      <c r="B157" s="1065" t="s">
        <v>22</v>
      </c>
      <c r="C157" s="1065"/>
      <c r="D157" s="1065"/>
      <c r="E157" s="1066"/>
      <c r="F157" s="501"/>
      <c r="G157" s="931"/>
      <c r="H157" s="1026"/>
      <c r="I157" s="503"/>
      <c r="J157" s="354"/>
      <c r="K157" s="354"/>
      <c r="L157" s="354"/>
      <c r="M157" s="354"/>
      <c r="N157" s="354"/>
      <c r="O157" s="354"/>
      <c r="P157" s="354"/>
      <c r="Q157" s="354"/>
      <c r="R157" s="354"/>
      <c r="S157" s="354"/>
      <c r="T157" s="354"/>
      <c r="U157" s="354"/>
      <c r="V157" s="354"/>
      <c r="W157" s="354"/>
      <c r="X157" s="354"/>
    </row>
    <row r="158" spans="1:24" ht="41.25" customHeight="1">
      <c r="A158" s="668"/>
      <c r="B158" s="1067" t="s">
        <v>698</v>
      </c>
      <c r="C158" s="1067"/>
      <c r="D158" s="1067"/>
      <c r="E158" s="1068"/>
      <c r="F158" s="501"/>
      <c r="G158" s="931"/>
      <c r="H158" s="1026"/>
      <c r="I158" s="503"/>
      <c r="J158" s="354"/>
      <c r="K158" s="354"/>
      <c r="L158" s="354"/>
      <c r="M158" s="354"/>
      <c r="N158" s="354"/>
      <c r="O158" s="354"/>
      <c r="P158" s="354"/>
      <c r="Q158" s="354"/>
      <c r="R158" s="354"/>
      <c r="S158" s="354"/>
      <c r="T158" s="354"/>
      <c r="U158" s="354"/>
      <c r="V158" s="354"/>
      <c r="W158" s="354"/>
      <c r="X158" s="354"/>
    </row>
    <row r="159" spans="1:24" ht="21.75" customHeight="1">
      <c r="A159" s="648" t="s">
        <v>829</v>
      </c>
      <c r="B159" s="1062" t="s">
        <v>843</v>
      </c>
      <c r="C159" s="1063"/>
      <c r="D159" s="1063"/>
      <c r="E159" s="1063"/>
      <c r="F159" s="638"/>
      <c r="G159" s="638"/>
      <c r="H159" s="638"/>
      <c r="I159" s="638"/>
      <c r="J159" s="354"/>
      <c r="K159" s="354"/>
      <c r="L159" s="354"/>
      <c r="M159" s="354"/>
      <c r="N159" s="354"/>
      <c r="O159" s="354"/>
      <c r="P159" s="354"/>
      <c r="Q159" s="354"/>
      <c r="R159" s="354"/>
      <c r="S159" s="354"/>
      <c r="T159" s="354"/>
      <c r="U159" s="354"/>
      <c r="V159" s="354"/>
      <c r="W159" s="354"/>
      <c r="X159" s="354"/>
    </row>
    <row r="160" spans="1:24" ht="44.25" customHeight="1">
      <c r="A160" s="637" t="s">
        <v>819</v>
      </c>
      <c r="B160" s="934" t="s">
        <v>849</v>
      </c>
      <c r="C160" s="934"/>
      <c r="D160" s="934"/>
      <c r="E160" s="945"/>
      <c r="F160" s="503"/>
      <c r="G160" s="931"/>
      <c r="H160" s="1026"/>
      <c r="I160" s="503"/>
      <c r="J160" s="354"/>
      <c r="K160" s="354"/>
      <c r="L160" s="354"/>
      <c r="M160" s="354"/>
      <c r="N160" s="354"/>
      <c r="O160" s="354"/>
      <c r="P160" s="354"/>
      <c r="Q160" s="354"/>
      <c r="R160" s="354"/>
      <c r="S160" s="354"/>
      <c r="T160" s="354"/>
      <c r="U160" s="354"/>
      <c r="V160" s="354"/>
      <c r="W160" s="354"/>
      <c r="X160" s="354"/>
    </row>
    <row r="161" spans="1:24" ht="41.25" customHeight="1">
      <c r="A161" s="637" t="s">
        <v>820</v>
      </c>
      <c r="B161" s="1053" t="s">
        <v>844</v>
      </c>
      <c r="C161" s="1053"/>
      <c r="D161" s="1053"/>
      <c r="E161" s="1054"/>
      <c r="F161" s="503"/>
      <c r="G161" s="931"/>
      <c r="H161" s="1026"/>
      <c r="I161" s="503"/>
      <c r="J161" s="354"/>
      <c r="K161" s="354"/>
      <c r="L161" s="354"/>
      <c r="M161" s="354"/>
      <c r="N161" s="354"/>
      <c r="O161" s="354"/>
      <c r="P161" s="354"/>
      <c r="Q161" s="354"/>
      <c r="R161" s="354"/>
      <c r="S161" s="354"/>
      <c r="T161" s="354"/>
      <c r="U161" s="354"/>
      <c r="V161" s="354"/>
      <c r="W161" s="354"/>
      <c r="X161" s="354"/>
    </row>
    <row r="162" spans="1:24" ht="37.5" customHeight="1">
      <c r="A162" s="637" t="s">
        <v>822</v>
      </c>
      <c r="B162" s="934" t="s">
        <v>811</v>
      </c>
      <c r="C162" s="934"/>
      <c r="D162" s="934"/>
      <c r="E162" s="945"/>
      <c r="F162" s="503"/>
      <c r="G162" s="931"/>
      <c r="H162" s="1026"/>
      <c r="I162" s="503"/>
      <c r="J162" s="354"/>
      <c r="K162" s="354"/>
      <c r="L162" s="354"/>
      <c r="M162" s="354"/>
      <c r="N162" s="354"/>
      <c r="O162" s="354"/>
      <c r="P162" s="354"/>
      <c r="Q162" s="354"/>
      <c r="R162" s="354"/>
      <c r="S162" s="354"/>
      <c r="T162" s="354"/>
      <c r="U162" s="354"/>
      <c r="V162" s="354"/>
      <c r="W162" s="354"/>
      <c r="X162" s="354"/>
    </row>
    <row r="163" spans="1:24" ht="32.25" customHeight="1">
      <c r="A163" s="637" t="s">
        <v>824</v>
      </c>
      <c r="B163" s="934" t="s">
        <v>699</v>
      </c>
      <c r="C163" s="934"/>
      <c r="D163" s="934"/>
      <c r="E163" s="945"/>
      <c r="F163" s="503"/>
      <c r="G163" s="931"/>
      <c r="H163" s="1026"/>
      <c r="I163" s="503"/>
      <c r="J163" s="354"/>
      <c r="K163" s="354"/>
      <c r="L163" s="354"/>
      <c r="M163" s="354"/>
      <c r="N163" s="354"/>
      <c r="O163" s="354"/>
      <c r="P163" s="354"/>
      <c r="Q163" s="354"/>
      <c r="R163" s="354"/>
      <c r="S163" s="354"/>
      <c r="T163" s="354"/>
      <c r="U163" s="354"/>
      <c r="V163" s="354"/>
      <c r="W163" s="354"/>
      <c r="X163" s="354"/>
    </row>
    <row r="164" spans="1:24" ht="37.5" customHeight="1">
      <c r="A164" s="637" t="s">
        <v>825</v>
      </c>
      <c r="B164" s="934" t="s">
        <v>813</v>
      </c>
      <c r="C164" s="934"/>
      <c r="D164" s="934"/>
      <c r="E164" s="945"/>
      <c r="F164" s="503"/>
      <c r="G164" s="931"/>
      <c r="H164" s="1026"/>
      <c r="I164" s="503"/>
      <c r="J164" s="354"/>
      <c r="K164" s="354"/>
      <c r="L164" s="354"/>
      <c r="M164" s="354"/>
      <c r="N164" s="354"/>
      <c r="O164" s="354"/>
      <c r="P164" s="354"/>
      <c r="Q164" s="354"/>
      <c r="R164" s="354"/>
      <c r="S164" s="354"/>
      <c r="T164" s="354"/>
      <c r="U164" s="354"/>
      <c r="V164" s="354"/>
      <c r="W164" s="354"/>
      <c r="X164" s="354"/>
    </row>
    <row r="165" spans="1:24" ht="44.25" customHeight="1">
      <c r="A165" s="637" t="s">
        <v>815</v>
      </c>
      <c r="B165" s="934" t="s">
        <v>814</v>
      </c>
      <c r="C165" s="934"/>
      <c r="D165" s="934"/>
      <c r="E165" s="945"/>
      <c r="F165" s="503"/>
      <c r="G165" s="931"/>
      <c r="H165" s="1026"/>
      <c r="I165" s="503"/>
      <c r="J165" s="354"/>
      <c r="K165" s="354"/>
      <c r="L165" s="354"/>
      <c r="M165" s="354"/>
      <c r="N165" s="354"/>
      <c r="O165" s="354"/>
      <c r="P165" s="354"/>
      <c r="Q165" s="354"/>
      <c r="R165" s="354"/>
      <c r="S165" s="354"/>
      <c r="T165" s="354"/>
      <c r="U165" s="354"/>
      <c r="V165" s="354"/>
      <c r="W165" s="354"/>
      <c r="X165" s="354"/>
    </row>
    <row r="166" spans="1:24" ht="39.75" customHeight="1">
      <c r="A166" s="637" t="s">
        <v>816</v>
      </c>
      <c r="B166" s="934" t="s">
        <v>850</v>
      </c>
      <c r="C166" s="934"/>
      <c r="D166" s="934"/>
      <c r="E166" s="945"/>
      <c r="F166" s="503"/>
      <c r="G166" s="931"/>
      <c r="H166" s="1026"/>
      <c r="I166" s="634"/>
      <c r="J166" s="354"/>
      <c r="K166" s="354"/>
      <c r="L166" s="354"/>
      <c r="M166" s="354"/>
      <c r="N166" s="354"/>
      <c r="O166" s="354"/>
      <c r="P166" s="354"/>
      <c r="Q166" s="354"/>
      <c r="R166" s="354"/>
      <c r="S166" s="354"/>
      <c r="T166" s="354"/>
      <c r="U166" s="354"/>
      <c r="V166" s="354"/>
      <c r="W166" s="354"/>
      <c r="X166" s="354"/>
    </row>
    <row r="167" spans="1:24" ht="49.5" customHeight="1">
      <c r="A167" s="1040" t="s">
        <v>852</v>
      </c>
      <c r="B167" s="940" t="s">
        <v>700</v>
      </c>
      <c r="C167" s="941"/>
      <c r="D167" s="941"/>
      <c r="E167" s="1069"/>
      <c r="F167" s="661"/>
      <c r="G167" s="575"/>
      <c r="H167" s="504"/>
      <c r="I167" s="505"/>
      <c r="J167" s="354"/>
      <c r="K167" s="354"/>
      <c r="L167" s="354"/>
      <c r="M167" s="354"/>
      <c r="N167" s="354"/>
      <c r="O167" s="354"/>
      <c r="P167" s="354"/>
      <c r="Q167" s="354"/>
      <c r="R167" s="354"/>
      <c r="S167" s="354"/>
      <c r="T167" s="354"/>
      <c r="U167" s="354"/>
      <c r="V167" s="354"/>
      <c r="W167" s="354"/>
      <c r="X167" s="354"/>
    </row>
    <row r="168" spans="1:24" ht="20.25" customHeight="1">
      <c r="A168" s="1042"/>
      <c r="B168" s="942" t="s">
        <v>701</v>
      </c>
      <c r="C168" s="943"/>
      <c r="D168" s="943"/>
      <c r="E168" s="944"/>
      <c r="F168" s="642" t="s">
        <v>765</v>
      </c>
      <c r="G168" s="609" t="s">
        <v>765</v>
      </c>
      <c r="H168" s="506"/>
      <c r="I168" s="642" t="s">
        <v>765</v>
      </c>
      <c r="J168" s="354"/>
      <c r="K168" s="354"/>
      <c r="L168" s="354"/>
      <c r="M168" s="354"/>
      <c r="N168" s="354"/>
      <c r="O168" s="354"/>
      <c r="P168" s="354"/>
      <c r="Q168" s="354"/>
      <c r="R168" s="354"/>
      <c r="S168" s="354"/>
      <c r="T168" s="354"/>
      <c r="U168" s="354"/>
      <c r="V168" s="354"/>
      <c r="W168" s="354"/>
      <c r="X168" s="354"/>
    </row>
    <row r="169" spans="1:24" ht="19.5" customHeight="1">
      <c r="A169" s="637"/>
      <c r="B169" s="1074" t="s">
        <v>804</v>
      </c>
      <c r="C169" s="1074"/>
      <c r="D169" s="1074"/>
      <c r="E169" s="1074"/>
      <c r="F169" s="1074"/>
      <c r="G169" s="1074"/>
      <c r="H169" s="1074"/>
      <c r="I169" s="1075"/>
      <c r="J169" s="354"/>
      <c r="K169" s="354"/>
      <c r="L169" s="354"/>
      <c r="M169" s="354"/>
      <c r="N169" s="354"/>
      <c r="O169" s="354"/>
      <c r="P169" s="354"/>
      <c r="Q169" s="354"/>
      <c r="R169" s="354"/>
      <c r="S169" s="354"/>
      <c r="T169" s="354"/>
      <c r="U169" s="354"/>
      <c r="V169" s="354"/>
      <c r="W169" s="354"/>
      <c r="X169" s="354"/>
    </row>
    <row r="170" spans="1:24" ht="24.75" customHeight="1">
      <c r="A170" s="652" t="s">
        <v>817</v>
      </c>
      <c r="B170" s="1062" t="s">
        <v>818</v>
      </c>
      <c r="C170" s="1063"/>
      <c r="D170" s="1063"/>
      <c r="E170" s="1063"/>
      <c r="F170" s="638"/>
      <c r="G170" s="639"/>
      <c r="H170" s="639"/>
      <c r="I170" s="640"/>
      <c r="J170" s="354"/>
      <c r="K170" s="354"/>
      <c r="L170" s="354"/>
      <c r="M170" s="354"/>
      <c r="N170" s="354"/>
      <c r="O170" s="354"/>
      <c r="P170" s="354"/>
      <c r="Q170" s="354"/>
      <c r="R170" s="354"/>
      <c r="S170" s="354"/>
      <c r="T170" s="354"/>
      <c r="U170" s="354"/>
      <c r="V170" s="354"/>
      <c r="W170" s="354"/>
      <c r="X170" s="354"/>
    </row>
    <row r="171" spans="1:24" ht="40.5" customHeight="1">
      <c r="A171" s="637" t="s">
        <v>819</v>
      </c>
      <c r="B171" s="934" t="s">
        <v>851</v>
      </c>
      <c r="C171" s="934"/>
      <c r="D171" s="934"/>
      <c r="E171" s="945"/>
      <c r="F171" s="634"/>
      <c r="G171" s="931"/>
      <c r="H171" s="1026"/>
      <c r="I171" s="634"/>
      <c r="J171" s="354"/>
      <c r="K171" s="354"/>
      <c r="L171" s="354"/>
      <c r="M171" s="354"/>
      <c r="N171" s="354"/>
      <c r="O171" s="354"/>
      <c r="P171" s="354"/>
      <c r="Q171" s="354"/>
      <c r="R171" s="354"/>
      <c r="S171" s="354"/>
      <c r="T171" s="354"/>
      <c r="U171" s="354"/>
      <c r="V171" s="354"/>
      <c r="W171" s="354"/>
      <c r="X171" s="354"/>
    </row>
    <row r="172" spans="1:24" ht="30" customHeight="1">
      <c r="A172" s="637" t="s">
        <v>820</v>
      </c>
      <c r="B172" s="934" t="s">
        <v>821</v>
      </c>
      <c r="C172" s="934"/>
      <c r="D172" s="934"/>
      <c r="E172" s="945"/>
      <c r="F172" s="504"/>
      <c r="G172" s="489"/>
      <c r="H172" s="626"/>
      <c r="I172" s="641"/>
      <c r="J172" s="354"/>
      <c r="K172" s="354"/>
      <c r="L172" s="354"/>
      <c r="M172" s="354"/>
      <c r="N172" s="354"/>
      <c r="O172" s="354"/>
      <c r="P172" s="354"/>
      <c r="Q172" s="354"/>
      <c r="R172" s="354"/>
      <c r="S172" s="354"/>
      <c r="T172" s="354"/>
      <c r="U172" s="354"/>
      <c r="V172" s="354"/>
      <c r="W172" s="354"/>
      <c r="X172" s="354"/>
    </row>
    <row r="173" spans="1:24" ht="35.25" customHeight="1">
      <c r="A173" s="637" t="s">
        <v>822</v>
      </c>
      <c r="B173" s="1053" t="s">
        <v>845</v>
      </c>
      <c r="C173" s="1053"/>
      <c r="D173" s="1053"/>
      <c r="E173" s="1054"/>
      <c r="F173" s="503"/>
      <c r="G173" s="931"/>
      <c r="H173" s="1026"/>
      <c r="I173" s="503"/>
      <c r="J173" s="354"/>
      <c r="K173" s="354"/>
      <c r="L173" s="354"/>
      <c r="M173" s="354"/>
      <c r="N173" s="354"/>
      <c r="O173" s="354"/>
      <c r="P173" s="354"/>
      <c r="Q173" s="354"/>
      <c r="R173" s="354"/>
      <c r="S173" s="354"/>
      <c r="T173" s="354"/>
      <c r="U173" s="354"/>
      <c r="V173" s="354"/>
      <c r="W173" s="354"/>
      <c r="X173" s="354"/>
    </row>
    <row r="174" spans="1:24" ht="31.5" customHeight="1">
      <c r="A174" s="637" t="s">
        <v>824</v>
      </c>
      <c r="B174" s="934" t="s">
        <v>699</v>
      </c>
      <c r="C174" s="934"/>
      <c r="D174" s="934"/>
      <c r="E174" s="945"/>
      <c r="F174" s="503"/>
      <c r="G174" s="931"/>
      <c r="H174" s="1026"/>
      <c r="I174" s="503"/>
      <c r="J174" s="354"/>
      <c r="K174" s="354"/>
      <c r="L174" s="354"/>
      <c r="M174" s="354"/>
      <c r="N174" s="354"/>
      <c r="O174" s="354"/>
      <c r="P174" s="354"/>
      <c r="Q174" s="354"/>
      <c r="R174" s="354"/>
      <c r="S174" s="354"/>
      <c r="T174" s="354"/>
      <c r="U174" s="354"/>
      <c r="V174" s="354"/>
      <c r="W174" s="354"/>
      <c r="X174" s="354"/>
    </row>
    <row r="175" spans="1:24" ht="33" customHeight="1">
      <c r="A175" s="637" t="s">
        <v>825</v>
      </c>
      <c r="B175" s="934" t="s">
        <v>826</v>
      </c>
      <c r="C175" s="934"/>
      <c r="D175" s="934"/>
      <c r="E175" s="945"/>
      <c r="F175" s="503"/>
      <c r="G175" s="931"/>
      <c r="H175" s="1026"/>
      <c r="I175" s="503"/>
      <c r="J175" s="354"/>
      <c r="K175" s="354"/>
      <c r="L175" s="354"/>
      <c r="M175" s="354"/>
      <c r="N175" s="354"/>
      <c r="O175" s="354"/>
      <c r="P175" s="354"/>
      <c r="Q175" s="354"/>
      <c r="R175" s="354"/>
      <c r="S175" s="354"/>
      <c r="T175" s="354"/>
      <c r="U175" s="354"/>
      <c r="V175" s="354"/>
      <c r="W175" s="354"/>
      <c r="X175" s="354"/>
    </row>
    <row r="176" spans="1:24" ht="44.25" customHeight="1">
      <c r="A176" s="637" t="s">
        <v>815</v>
      </c>
      <c r="B176" s="934" t="s">
        <v>827</v>
      </c>
      <c r="C176" s="934"/>
      <c r="D176" s="934"/>
      <c r="E176" s="945"/>
      <c r="F176" s="503"/>
      <c r="G176" s="931"/>
      <c r="H176" s="1026"/>
      <c r="I176" s="503"/>
      <c r="J176" s="354"/>
      <c r="K176" s="354"/>
      <c r="L176" s="354"/>
      <c r="M176" s="354"/>
      <c r="N176" s="354"/>
      <c r="O176" s="354"/>
      <c r="P176" s="354"/>
      <c r="Q176" s="354"/>
      <c r="R176" s="354"/>
      <c r="S176" s="354"/>
      <c r="T176" s="354"/>
      <c r="U176" s="354"/>
      <c r="V176" s="354"/>
      <c r="W176" s="354"/>
      <c r="X176" s="354"/>
    </row>
    <row r="177" spans="1:24" ht="37.5" customHeight="1">
      <c r="A177" s="637" t="s">
        <v>816</v>
      </c>
      <c r="B177" s="934" t="s">
        <v>828</v>
      </c>
      <c r="C177" s="934"/>
      <c r="D177" s="934"/>
      <c r="E177" s="945"/>
      <c r="F177" s="503"/>
      <c r="G177" s="931"/>
      <c r="H177" s="1026"/>
      <c r="I177" s="503"/>
      <c r="J177" s="354"/>
      <c r="K177" s="354"/>
      <c r="L177" s="354"/>
      <c r="M177" s="354"/>
      <c r="N177" s="354"/>
      <c r="O177" s="354"/>
      <c r="P177" s="354"/>
      <c r="Q177" s="354"/>
      <c r="R177" s="354"/>
      <c r="S177" s="354"/>
      <c r="T177" s="354"/>
      <c r="U177" s="354"/>
      <c r="V177" s="354"/>
      <c r="W177" s="354"/>
      <c r="X177" s="354"/>
    </row>
    <row r="178" spans="1:24" ht="33" customHeight="1">
      <c r="A178" s="1040" t="s">
        <v>852</v>
      </c>
      <c r="B178" s="940" t="s">
        <v>700</v>
      </c>
      <c r="C178" s="941"/>
      <c r="D178" s="941"/>
      <c r="E178" s="1069"/>
      <c r="F178" s="505"/>
      <c r="G178" s="575"/>
      <c r="H178" s="504"/>
      <c r="I178" s="505"/>
    </row>
    <row r="179" spans="1:24" ht="39" customHeight="1">
      <c r="A179" s="1042"/>
      <c r="B179" s="942" t="s">
        <v>701</v>
      </c>
      <c r="C179" s="943"/>
      <c r="D179" s="943"/>
      <c r="E179" s="944"/>
      <c r="F179" s="650" t="s">
        <v>830</v>
      </c>
      <c r="G179" s="650" t="s">
        <v>830</v>
      </c>
      <c r="H179" s="577"/>
      <c r="I179" s="650" t="s">
        <v>830</v>
      </c>
    </row>
    <row r="180" spans="1:24" ht="16.5" customHeight="1">
      <c r="A180" s="96"/>
      <c r="B180" s="571"/>
      <c r="C180" s="571"/>
      <c r="D180" s="571"/>
      <c r="E180" s="571"/>
      <c r="F180" s="571"/>
      <c r="G180" s="571"/>
      <c r="H180" s="571"/>
      <c r="I180" s="571"/>
    </row>
    <row r="181" spans="1:24" ht="53.25" customHeight="1">
      <c r="A181" s="637">
        <v>5</v>
      </c>
      <c r="B181" s="947" t="s">
        <v>846</v>
      </c>
      <c r="C181" s="947"/>
      <c r="D181" s="947"/>
      <c r="E181" s="947"/>
      <c r="F181" s="947"/>
      <c r="G181" s="947"/>
      <c r="H181" s="947"/>
      <c r="I181" s="628"/>
    </row>
    <row r="182" spans="1:24" ht="9" customHeight="1">
      <c r="A182" s="53"/>
      <c r="B182" s="1070"/>
      <c r="C182" s="1070"/>
      <c r="D182" s="1070"/>
      <c r="E182" s="1070"/>
      <c r="F182" s="1070"/>
      <c r="G182" s="1070"/>
      <c r="H182" s="1070"/>
      <c r="I182" s="1070"/>
    </row>
    <row r="183" spans="1:24" ht="61.5" customHeight="1">
      <c r="A183" s="637">
        <v>6</v>
      </c>
      <c r="B183" s="947" t="s">
        <v>847</v>
      </c>
      <c r="C183" s="947"/>
      <c r="D183" s="947"/>
      <c r="E183" s="947"/>
      <c r="F183" s="947"/>
      <c r="G183" s="947"/>
      <c r="H183" s="947"/>
      <c r="I183" s="628"/>
    </row>
    <row r="184" spans="1:24" ht="15.75" customHeight="1">
      <c r="A184" s="1071"/>
      <c r="B184" s="1072"/>
      <c r="C184" s="1072"/>
      <c r="D184" s="1072"/>
      <c r="E184" s="1072"/>
      <c r="F184" s="1072"/>
      <c r="G184" s="1072"/>
      <c r="H184" s="1072"/>
      <c r="I184" s="1073"/>
    </row>
    <row r="185" spans="1:24" ht="72" customHeight="1">
      <c r="A185" s="637">
        <v>7</v>
      </c>
      <c r="B185" s="947" t="s">
        <v>848</v>
      </c>
      <c r="C185" s="947"/>
      <c r="D185" s="947"/>
      <c r="E185" s="947"/>
      <c r="F185" s="947"/>
      <c r="G185" s="947"/>
      <c r="H185" s="947"/>
      <c r="I185" s="628"/>
    </row>
    <row r="186" spans="1:24" ht="45.75" customHeight="1">
      <c r="A186" s="643">
        <v>8</v>
      </c>
      <c r="B186" s="943" t="s">
        <v>702</v>
      </c>
      <c r="C186" s="943"/>
      <c r="D186" s="943"/>
      <c r="E186" s="944"/>
      <c r="F186" s="579"/>
      <c r="G186" s="672"/>
      <c r="H186" s="673"/>
      <c r="I186" s="579"/>
    </row>
    <row r="187" spans="1:24" ht="12.75" customHeight="1">
      <c r="A187" s="511"/>
      <c r="B187" s="376"/>
      <c r="C187" s="376"/>
      <c r="D187" s="376"/>
      <c r="E187" s="376"/>
      <c r="F187" s="376"/>
      <c r="G187" s="376"/>
      <c r="H187" s="376"/>
      <c r="I187" s="378"/>
      <c r="M187" s="664"/>
    </row>
    <row r="188" spans="1:24" ht="24" customHeight="1">
      <c r="A188" s="669">
        <v>3</v>
      </c>
      <c r="B188" s="1076" t="s">
        <v>853</v>
      </c>
      <c r="C188" s="1076"/>
      <c r="D188" s="1076"/>
      <c r="E188" s="1076"/>
      <c r="F188" s="1076"/>
      <c r="G188" s="1076"/>
      <c r="H188" s="1076"/>
      <c r="I188" s="1076"/>
      <c r="M188" s="675"/>
    </row>
    <row r="189" spans="1:24" ht="24" customHeight="1">
      <c r="A189" s="53" t="s">
        <v>406</v>
      </c>
      <c r="B189" s="1077" t="s">
        <v>854</v>
      </c>
      <c r="C189" s="1077"/>
      <c r="D189" s="1077"/>
      <c r="E189" s="1077"/>
      <c r="F189" s="1077"/>
      <c r="G189" s="1077"/>
      <c r="H189" s="1077"/>
      <c r="I189" s="1077"/>
      <c r="M189" s="674"/>
    </row>
    <row r="190" spans="1:24" ht="73.5" customHeight="1">
      <c r="A190" s="53" t="s">
        <v>855</v>
      </c>
      <c r="B190" s="1078" t="s">
        <v>858</v>
      </c>
      <c r="C190" s="1078"/>
      <c r="D190" s="1078"/>
      <c r="E190" s="1078"/>
      <c r="F190" s="1078"/>
      <c r="G190" s="1078"/>
      <c r="H190" s="1078"/>
      <c r="I190" s="1078"/>
      <c r="M190" s="375"/>
    </row>
    <row r="191" spans="1:24" ht="30.75" customHeight="1">
      <c r="A191" s="53" t="s">
        <v>856</v>
      </c>
      <c r="B191" s="1079" t="s">
        <v>859</v>
      </c>
      <c r="C191" s="1079"/>
      <c r="D191" s="1079"/>
      <c r="E191" s="1079"/>
      <c r="F191" s="1079"/>
      <c r="G191" s="1079"/>
      <c r="H191" s="1079"/>
      <c r="I191" s="1079"/>
      <c r="M191" s="375"/>
    </row>
    <row r="192" spans="1:24" ht="230.25" customHeight="1">
      <c r="A192" s="53"/>
      <c r="B192" s="1080" t="s">
        <v>864</v>
      </c>
      <c r="C192" s="1080"/>
      <c r="D192" s="1080"/>
      <c r="E192" s="1080"/>
      <c r="F192" s="1080"/>
      <c r="G192" s="1080"/>
      <c r="H192" s="1080"/>
      <c r="I192" s="1080"/>
      <c r="M192" s="375"/>
    </row>
    <row r="193" spans="1:13" ht="10.5" customHeight="1">
      <c r="A193" s="53"/>
      <c r="B193" s="670"/>
      <c r="C193" s="670"/>
      <c r="D193" s="670"/>
      <c r="E193" s="670"/>
      <c r="F193" s="670"/>
      <c r="G193" s="670"/>
      <c r="H193" s="670"/>
      <c r="I193" s="670"/>
      <c r="M193" s="375"/>
    </row>
    <row r="194" spans="1:13" ht="66.75" customHeight="1">
      <c r="A194" s="53"/>
      <c r="B194" s="1081" t="s">
        <v>865</v>
      </c>
      <c r="C194" s="1082"/>
      <c r="D194" s="1082"/>
      <c r="E194" s="1082"/>
      <c r="F194" s="1082"/>
      <c r="G194" s="1082"/>
      <c r="H194" s="1082"/>
      <c r="I194" s="1082"/>
      <c r="M194" s="375"/>
    </row>
    <row r="195" spans="1:13" ht="12" customHeight="1">
      <c r="A195" s="53"/>
      <c r="B195" s="1083"/>
      <c r="C195" s="1083"/>
      <c r="D195" s="1083"/>
      <c r="E195" s="1083"/>
      <c r="F195" s="1083"/>
      <c r="G195" s="1083"/>
      <c r="H195" s="1083"/>
      <c r="I195" s="1083"/>
      <c r="M195" s="375"/>
    </row>
    <row r="196" spans="1:13" ht="44.25" customHeight="1">
      <c r="A196" s="637"/>
      <c r="B196" s="1084" t="s">
        <v>857</v>
      </c>
      <c r="C196" s="1085"/>
      <c r="D196" s="1085"/>
      <c r="E196" s="1085"/>
      <c r="F196" s="1085"/>
      <c r="G196" s="1085"/>
      <c r="H196" s="1085"/>
      <c r="I196" s="1086"/>
      <c r="M196" s="375"/>
    </row>
    <row r="197" spans="1:13" ht="23.25" customHeight="1">
      <c r="A197" s="637"/>
      <c r="B197" s="630"/>
      <c r="C197" s="631"/>
      <c r="D197" s="631"/>
      <c r="E197" s="631"/>
      <c r="F197" s="631"/>
      <c r="G197" s="631"/>
      <c r="H197" s="631"/>
      <c r="I197" s="631"/>
      <c r="M197" s="375"/>
    </row>
    <row r="198" spans="1:13" ht="20.25" customHeight="1">
      <c r="A198" s="663">
        <v>4</v>
      </c>
      <c r="B198" s="952" t="s">
        <v>704</v>
      </c>
      <c r="C198" s="953"/>
      <c r="D198" s="953"/>
      <c r="E198" s="953"/>
      <c r="F198" s="953"/>
      <c r="G198" s="953"/>
      <c r="H198" s="953"/>
      <c r="I198" s="665"/>
      <c r="M198" s="375" t="str">
        <f>M21</f>
        <v>2 or more</v>
      </c>
    </row>
    <row r="199" spans="1:13" ht="29.25" customHeight="1">
      <c r="A199" s="662">
        <v>4.0999999999999996</v>
      </c>
      <c r="B199" s="954" t="s">
        <v>673</v>
      </c>
      <c r="C199" s="955"/>
      <c r="D199" s="955"/>
      <c r="E199" s="956"/>
      <c r="F199" s="957"/>
      <c r="G199" s="957"/>
      <c r="H199" s="958"/>
      <c r="I199" s="378"/>
    </row>
    <row r="200" spans="1:13" ht="25.5" customHeight="1">
      <c r="A200" s="662" t="s">
        <v>705</v>
      </c>
      <c r="B200" s="948" t="s">
        <v>706</v>
      </c>
      <c r="C200" s="949"/>
      <c r="D200" s="949"/>
      <c r="E200" s="949"/>
      <c r="F200" s="949"/>
      <c r="G200" s="949"/>
      <c r="H200" s="949"/>
      <c r="I200" s="378"/>
    </row>
    <row r="201" spans="1:13" ht="39.75" customHeight="1">
      <c r="A201" s="514"/>
      <c r="B201" s="515"/>
      <c r="C201" s="515"/>
      <c r="D201" s="480" t="s">
        <v>760</v>
      </c>
      <c r="E201" s="625"/>
      <c r="F201" s="897" t="s">
        <v>709</v>
      </c>
      <c r="G201" s="972"/>
      <c r="H201" s="898"/>
      <c r="I201" s="378"/>
    </row>
    <row r="202" spans="1:13" ht="17.25" customHeight="1">
      <c r="A202" s="516" t="s">
        <v>711</v>
      </c>
      <c r="B202" s="909" t="s">
        <v>712</v>
      </c>
      <c r="C202" s="909"/>
      <c r="D202" s="517"/>
      <c r="E202" s="569"/>
      <c r="F202" s="915"/>
      <c r="G202" s="916"/>
      <c r="H202" s="917"/>
      <c r="I202" s="378"/>
    </row>
    <row r="203" spans="1:13" ht="37.5" customHeight="1">
      <c r="A203" s="516"/>
      <c r="B203" s="959" t="s">
        <v>770</v>
      </c>
      <c r="C203" s="960"/>
      <c r="D203" s="904"/>
      <c r="E203" s="518"/>
      <c r="F203" s="910"/>
      <c r="G203" s="911"/>
      <c r="H203" s="912"/>
      <c r="I203" s="378"/>
    </row>
    <row r="204" spans="1:13" ht="15.75" hidden="1" customHeight="1">
      <c r="A204" s="516">
        <v>1</v>
      </c>
      <c r="B204" s="961" t="s">
        <v>713</v>
      </c>
      <c r="C204" s="962"/>
      <c r="D204" s="522"/>
      <c r="E204" s="568"/>
      <c r="F204" s="910"/>
      <c r="G204" s="911"/>
      <c r="H204" s="912"/>
      <c r="I204" s="378"/>
    </row>
    <row r="205" spans="1:13" ht="25.5" customHeight="1">
      <c r="A205" s="516">
        <v>1</v>
      </c>
      <c r="B205" s="910"/>
      <c r="C205" s="912"/>
      <c r="D205" s="522"/>
      <c r="E205" s="513"/>
      <c r="F205" s="910"/>
      <c r="G205" s="911"/>
      <c r="H205" s="912"/>
    </row>
    <row r="206" spans="1:13" ht="29.25" customHeight="1">
      <c r="A206" s="516">
        <v>2</v>
      </c>
      <c r="B206" s="910"/>
      <c r="C206" s="912"/>
      <c r="D206" s="522"/>
      <c r="E206" s="513"/>
      <c r="F206" s="910"/>
      <c r="G206" s="911"/>
      <c r="H206" s="912"/>
      <c r="I206" s="378"/>
    </row>
    <row r="207" spans="1:13" ht="28.5" customHeight="1">
      <c r="A207" s="516">
        <v>3</v>
      </c>
      <c r="B207" s="910"/>
      <c r="C207" s="912"/>
      <c r="D207" s="522"/>
      <c r="E207" s="513"/>
      <c r="F207" s="910"/>
      <c r="G207" s="911"/>
      <c r="H207" s="912"/>
      <c r="I207" s="378"/>
    </row>
    <row r="208" spans="1:13" ht="32.25" customHeight="1">
      <c r="A208" s="516">
        <v>4</v>
      </c>
      <c r="B208" s="910"/>
      <c r="C208" s="912"/>
      <c r="D208" s="522"/>
      <c r="E208" s="513"/>
      <c r="F208" s="910"/>
      <c r="G208" s="911"/>
      <c r="H208" s="912"/>
      <c r="I208" s="378"/>
    </row>
    <row r="209" spans="1:9" ht="35.25" customHeight="1">
      <c r="A209" s="516">
        <v>5</v>
      </c>
      <c r="B209" s="910"/>
      <c r="C209" s="912"/>
      <c r="D209" s="522"/>
      <c r="E209" s="513"/>
      <c r="F209" s="910"/>
      <c r="G209" s="911"/>
      <c r="H209" s="912"/>
      <c r="I209" s="378"/>
    </row>
    <row r="210" spans="1:9" ht="29.25" customHeight="1">
      <c r="A210" s="482"/>
      <c r="B210" s="512"/>
      <c r="C210" s="513"/>
      <c r="D210" s="513"/>
      <c r="E210" s="513"/>
      <c r="F210" s="513"/>
      <c r="G210" s="513"/>
      <c r="H210" s="513"/>
      <c r="I210" s="378"/>
    </row>
    <row r="211" spans="1:9" ht="20.25" customHeight="1">
      <c r="A211" s="514" t="s">
        <v>663</v>
      </c>
      <c r="B211" s="948" t="s">
        <v>720</v>
      </c>
      <c r="C211" s="949"/>
      <c r="D211" s="949"/>
      <c r="E211" s="949"/>
      <c r="F211" s="949"/>
      <c r="G211" s="949"/>
      <c r="H211" s="949"/>
      <c r="I211" s="378"/>
    </row>
    <row r="212" spans="1:9" ht="47.25" customHeight="1">
      <c r="A212" s="514"/>
      <c r="B212" s="530"/>
      <c r="C212" s="515"/>
      <c r="D212" s="480" t="s">
        <v>761</v>
      </c>
      <c r="E212" s="625"/>
      <c r="F212" s="897" t="s">
        <v>709</v>
      </c>
      <c r="G212" s="972"/>
      <c r="H212" s="898"/>
      <c r="I212" s="378"/>
    </row>
    <row r="213" spans="1:9" ht="17.25" customHeight="1">
      <c r="A213" s="516" t="s">
        <v>711</v>
      </c>
      <c r="B213" s="963" t="s">
        <v>712</v>
      </c>
      <c r="C213" s="964"/>
      <c r="D213" s="531"/>
      <c r="E213" s="569"/>
      <c r="F213" s="915"/>
      <c r="G213" s="916"/>
      <c r="H213" s="917"/>
      <c r="I213" s="378"/>
    </row>
    <row r="214" spans="1:9" ht="34.5" customHeight="1">
      <c r="A214" s="516"/>
      <c r="B214" s="959" t="s">
        <v>770</v>
      </c>
      <c r="C214" s="960"/>
      <c r="D214" s="904"/>
      <c r="E214" s="518"/>
      <c r="F214" s="915"/>
      <c r="G214" s="916"/>
      <c r="H214" s="917"/>
      <c r="I214" s="378"/>
    </row>
    <row r="215" spans="1:9" ht="30" customHeight="1">
      <c r="A215" s="516">
        <v>1</v>
      </c>
      <c r="B215" s="910"/>
      <c r="C215" s="912"/>
      <c r="D215" s="522"/>
      <c r="E215" s="513"/>
      <c r="F215" s="910"/>
      <c r="G215" s="911"/>
      <c r="H215" s="912"/>
      <c r="I215" s="378"/>
    </row>
    <row r="216" spans="1:9" ht="28.5" customHeight="1">
      <c r="A216" s="516">
        <v>2</v>
      </c>
      <c r="B216" s="910"/>
      <c r="C216" s="912"/>
      <c r="D216" s="522"/>
      <c r="E216" s="513"/>
      <c r="F216" s="910"/>
      <c r="G216" s="911"/>
      <c r="H216" s="912"/>
    </row>
    <row r="217" spans="1:9" ht="27.75" customHeight="1">
      <c r="A217" s="516">
        <v>3</v>
      </c>
      <c r="B217" s="910"/>
      <c r="C217" s="912"/>
      <c r="D217" s="522"/>
      <c r="E217" s="513"/>
      <c r="F217" s="910"/>
      <c r="G217" s="911"/>
      <c r="H217" s="912"/>
      <c r="I217" s="378"/>
    </row>
    <row r="218" spans="1:9" ht="30" customHeight="1">
      <c r="A218" s="516">
        <v>4</v>
      </c>
      <c r="B218" s="910"/>
      <c r="C218" s="912"/>
      <c r="D218" s="522"/>
      <c r="E218" s="513"/>
      <c r="F218" s="910"/>
      <c r="G218" s="911"/>
      <c r="H218" s="912"/>
      <c r="I218" s="378"/>
    </row>
    <row r="219" spans="1:9" ht="30.75" customHeight="1">
      <c r="A219" s="516">
        <v>5</v>
      </c>
      <c r="B219" s="910"/>
      <c r="C219" s="912"/>
      <c r="D219" s="522"/>
      <c r="E219" s="513"/>
      <c r="F219" s="910"/>
      <c r="G219" s="911"/>
      <c r="H219" s="912"/>
      <c r="I219" s="378"/>
    </row>
    <row r="220" spans="1:9" ht="51" customHeight="1">
      <c r="A220" s="516"/>
      <c r="B220" s="1088" t="s">
        <v>722</v>
      </c>
      <c r="C220" s="1009"/>
      <c r="D220" s="522"/>
      <c r="E220" s="583"/>
      <c r="F220" s="513"/>
      <c r="G220" s="513"/>
      <c r="H220" s="570"/>
      <c r="I220" s="378"/>
    </row>
    <row r="221" spans="1:9" ht="16.5" customHeight="1">
      <c r="A221" s="511"/>
      <c r="B221" s="376"/>
      <c r="C221" s="376"/>
      <c r="D221" s="508"/>
      <c r="E221" s="508"/>
      <c r="F221" s="508"/>
      <c r="G221" s="508"/>
      <c r="H221" s="508"/>
      <c r="I221" s="378"/>
    </row>
    <row r="222" spans="1:9" ht="16.5" customHeight="1">
      <c r="A222" s="514" t="s">
        <v>723</v>
      </c>
      <c r="B222" s="965" t="s">
        <v>724</v>
      </c>
      <c r="C222" s="995"/>
      <c r="D222" s="532"/>
      <c r="E222" s="996"/>
      <c r="F222" s="997"/>
      <c r="G222" s="998"/>
      <c r="H222" s="999"/>
      <c r="I222" s="378"/>
    </row>
    <row r="223" spans="1:9" ht="34.5" customHeight="1">
      <c r="A223" s="514"/>
      <c r="B223" s="949"/>
      <c r="C223" s="965"/>
      <c r="D223" s="533" t="s">
        <v>762</v>
      </c>
      <c r="E223" s="1000" t="s">
        <v>709</v>
      </c>
      <c r="F223" s="1087"/>
      <c r="G223" s="1087"/>
      <c r="H223" s="1001"/>
      <c r="I223" s="378"/>
    </row>
    <row r="224" spans="1:9" ht="56.25" customHeight="1">
      <c r="A224" s="516"/>
      <c r="B224" s="966" t="s">
        <v>726</v>
      </c>
      <c r="C224" s="967"/>
      <c r="D224" s="522"/>
      <c r="E224" s="910"/>
      <c r="F224" s="911"/>
      <c r="G224" s="911"/>
      <c r="H224" s="912"/>
    </row>
    <row r="225" spans="1:9" ht="15.75" customHeight="1">
      <c r="A225" s="516"/>
      <c r="B225" s="906" t="s">
        <v>727</v>
      </c>
      <c r="C225" s="964"/>
      <c r="D225" s="531"/>
      <c r="E225" s="959"/>
      <c r="F225" s="968"/>
      <c r="G225" s="969"/>
      <c r="H225" s="970"/>
      <c r="I225" s="378"/>
    </row>
    <row r="226" spans="1:9" ht="79.5" customHeight="1">
      <c r="A226" s="584"/>
      <c r="B226" s="966" t="s">
        <v>728</v>
      </c>
      <c r="C226" s="967"/>
      <c r="D226" s="522"/>
      <c r="E226" s="910"/>
      <c r="F226" s="911"/>
      <c r="G226" s="911"/>
      <c r="H226" s="912"/>
      <c r="I226" s="378"/>
    </row>
    <row r="227" spans="1:9" ht="14.25" customHeight="1">
      <c r="A227" s="586"/>
      <c r="B227" s="468"/>
      <c r="C227" s="468"/>
      <c r="D227" s="468"/>
      <c r="G227" s="468"/>
    </row>
    <row r="228" spans="1:9" ht="23.25" customHeight="1">
      <c r="A228" s="663">
        <v>5</v>
      </c>
      <c r="B228" s="952" t="s">
        <v>860</v>
      </c>
      <c r="C228" s="953"/>
      <c r="D228" s="953"/>
      <c r="E228" s="953"/>
      <c r="F228" s="953"/>
      <c r="G228" s="953"/>
      <c r="H228" s="953"/>
      <c r="I228" s="666"/>
    </row>
    <row r="229" spans="1:9" ht="32.25" customHeight="1">
      <c r="A229" s="662">
        <v>5.0999999999999996</v>
      </c>
      <c r="B229" s="954" t="s">
        <v>673</v>
      </c>
      <c r="C229" s="955"/>
      <c r="D229" s="955"/>
      <c r="E229" s="956"/>
      <c r="F229" s="957"/>
      <c r="G229" s="957"/>
      <c r="H229" s="958"/>
    </row>
    <row r="230" spans="1:9" ht="23.25" customHeight="1">
      <c r="A230" s="662" t="s">
        <v>705</v>
      </c>
      <c r="B230" s="948" t="s">
        <v>706</v>
      </c>
      <c r="C230" s="949"/>
      <c r="D230" s="949"/>
      <c r="E230" s="949"/>
      <c r="F230" s="949"/>
      <c r="G230" s="949"/>
      <c r="H230" s="949"/>
    </row>
    <row r="231" spans="1:9" ht="14.25" customHeight="1">
      <c r="A231" s="514"/>
      <c r="B231" s="515"/>
      <c r="C231" s="515"/>
      <c r="D231" s="480"/>
      <c r="E231" s="890"/>
      <c r="F231" s="893" t="s">
        <v>709</v>
      </c>
      <c r="G231" s="971"/>
      <c r="H231" s="894"/>
    </row>
    <row r="232" spans="1:9" ht="47.25" customHeight="1">
      <c r="A232" s="514"/>
      <c r="B232" s="515"/>
      <c r="C232" s="515"/>
      <c r="D232" s="480" t="s">
        <v>760</v>
      </c>
      <c r="E232" s="892"/>
      <c r="F232" s="897"/>
      <c r="G232" s="972"/>
      <c r="H232" s="898"/>
    </row>
    <row r="233" spans="1:9" ht="23.25" customHeight="1">
      <c r="A233" s="516" t="s">
        <v>711</v>
      </c>
      <c r="B233" s="909" t="s">
        <v>712</v>
      </c>
      <c r="C233" s="909"/>
      <c r="D233" s="517"/>
      <c r="E233" s="569"/>
      <c r="F233" s="915"/>
      <c r="G233" s="916"/>
      <c r="H233" s="917"/>
    </row>
    <row r="234" spans="1:9" ht="42.75" customHeight="1">
      <c r="A234" s="516"/>
      <c r="B234" s="959" t="s">
        <v>770</v>
      </c>
      <c r="C234" s="960"/>
      <c r="D234" s="904"/>
      <c r="E234" s="518"/>
      <c r="F234" s="910"/>
      <c r="G234" s="911"/>
      <c r="H234" s="912"/>
    </row>
    <row r="235" spans="1:9" ht="27" hidden="1" customHeight="1">
      <c r="A235" s="516">
        <v>1</v>
      </c>
      <c r="B235" s="961" t="s">
        <v>713</v>
      </c>
      <c r="C235" s="962"/>
      <c r="D235" s="522"/>
      <c r="E235" s="568"/>
      <c r="F235" s="910"/>
      <c r="G235" s="911"/>
      <c r="H235" s="912"/>
    </row>
    <row r="236" spans="1:9" ht="24" customHeight="1">
      <c r="A236" s="516">
        <v>1</v>
      </c>
      <c r="B236" s="910"/>
      <c r="C236" s="912"/>
      <c r="D236" s="522"/>
      <c r="E236" s="513"/>
      <c r="F236" s="910"/>
      <c r="G236" s="911"/>
      <c r="H236" s="912"/>
    </row>
    <row r="237" spans="1:9" ht="26.25" customHeight="1">
      <c r="A237" s="516">
        <v>2</v>
      </c>
      <c r="B237" s="910"/>
      <c r="C237" s="912"/>
      <c r="D237" s="522"/>
      <c r="E237" s="513"/>
      <c r="F237" s="910"/>
      <c r="G237" s="911"/>
      <c r="H237" s="912"/>
    </row>
    <row r="238" spans="1:9" ht="23.25" customHeight="1">
      <c r="A238" s="516">
        <v>3</v>
      </c>
      <c r="B238" s="910"/>
      <c r="C238" s="912"/>
      <c r="D238" s="522"/>
      <c r="E238" s="513"/>
      <c r="F238" s="910"/>
      <c r="G238" s="911"/>
      <c r="H238" s="912"/>
    </row>
    <row r="239" spans="1:9" ht="22.5" customHeight="1">
      <c r="A239" s="516">
        <v>4</v>
      </c>
      <c r="B239" s="910"/>
      <c r="C239" s="912"/>
      <c r="D239" s="522"/>
      <c r="E239" s="513"/>
      <c r="F239" s="910"/>
      <c r="G239" s="911"/>
      <c r="H239" s="912"/>
    </row>
    <row r="240" spans="1:9" ht="26.25" customHeight="1">
      <c r="A240" s="516">
        <v>5</v>
      </c>
      <c r="B240" s="910"/>
      <c r="C240" s="912"/>
      <c r="D240" s="522"/>
      <c r="E240" s="513"/>
      <c r="F240" s="910"/>
      <c r="G240" s="911"/>
      <c r="H240" s="912"/>
    </row>
    <row r="241" spans="1:8" ht="14.25" customHeight="1">
      <c r="A241" s="482"/>
      <c r="B241" s="512"/>
      <c r="C241" s="513"/>
      <c r="D241" s="513"/>
      <c r="E241" s="513"/>
      <c r="F241" s="513"/>
      <c r="G241" s="513"/>
      <c r="H241" s="513"/>
    </row>
    <row r="242" spans="1:8" ht="21.75" customHeight="1">
      <c r="A242" s="514" t="s">
        <v>663</v>
      </c>
      <c r="B242" s="948" t="s">
        <v>720</v>
      </c>
      <c r="C242" s="949"/>
      <c r="D242" s="949"/>
      <c r="E242" s="949"/>
      <c r="F242" s="949"/>
      <c r="G242" s="949"/>
      <c r="H242" s="949"/>
    </row>
    <row r="243" spans="1:8" ht="21.75" customHeight="1">
      <c r="A243" s="514"/>
      <c r="B243" s="530"/>
      <c r="C243" s="515"/>
      <c r="D243" s="480"/>
      <c r="E243" s="890"/>
      <c r="F243" s="893" t="s">
        <v>709</v>
      </c>
      <c r="G243" s="971"/>
      <c r="H243" s="894"/>
    </row>
    <row r="244" spans="1:8" ht="43.5" customHeight="1">
      <c r="A244" s="514"/>
      <c r="B244" s="530"/>
      <c r="C244" s="515"/>
      <c r="D244" s="480" t="s">
        <v>761</v>
      </c>
      <c r="E244" s="892"/>
      <c r="F244" s="897"/>
      <c r="G244" s="972"/>
      <c r="H244" s="898"/>
    </row>
    <row r="245" spans="1:8" ht="23.25" customHeight="1">
      <c r="A245" s="516" t="s">
        <v>711</v>
      </c>
      <c r="B245" s="963" t="s">
        <v>712</v>
      </c>
      <c r="C245" s="964"/>
      <c r="D245" s="531"/>
      <c r="E245" s="569"/>
      <c r="F245" s="915"/>
      <c r="G245" s="916"/>
      <c r="H245" s="917"/>
    </row>
    <row r="246" spans="1:8" ht="44.25" customHeight="1">
      <c r="A246" s="516"/>
      <c r="B246" s="959" t="s">
        <v>770</v>
      </c>
      <c r="C246" s="960"/>
      <c r="D246" s="904"/>
      <c r="E246" s="518"/>
      <c r="F246" s="915"/>
      <c r="G246" s="916"/>
      <c r="H246" s="917"/>
    </row>
    <row r="247" spans="1:8" ht="23.25" customHeight="1">
      <c r="A247" s="516">
        <v>1</v>
      </c>
      <c r="B247" s="910"/>
      <c r="C247" s="912"/>
      <c r="D247" s="522"/>
      <c r="E247" s="513"/>
      <c r="F247" s="910"/>
      <c r="G247" s="911"/>
      <c r="H247" s="912"/>
    </row>
    <row r="248" spans="1:8" ht="30" customHeight="1">
      <c r="A248" s="516">
        <v>2</v>
      </c>
      <c r="B248" s="910"/>
      <c r="C248" s="912"/>
      <c r="D248" s="522"/>
      <c r="E248" s="513"/>
      <c r="F248" s="910"/>
      <c r="G248" s="911"/>
      <c r="H248" s="912"/>
    </row>
    <row r="249" spans="1:8" ht="27.75" customHeight="1">
      <c r="A249" s="516">
        <v>3</v>
      </c>
      <c r="B249" s="910"/>
      <c r="C249" s="912"/>
      <c r="D249" s="522"/>
      <c r="E249" s="513"/>
      <c r="F249" s="910"/>
      <c r="G249" s="911"/>
      <c r="H249" s="912"/>
    </row>
    <row r="250" spans="1:8" ht="27" customHeight="1">
      <c r="A250" s="516">
        <v>4</v>
      </c>
      <c r="B250" s="910"/>
      <c r="C250" s="912"/>
      <c r="D250" s="522"/>
      <c r="E250" s="513"/>
      <c r="F250" s="910"/>
      <c r="G250" s="911"/>
      <c r="H250" s="912"/>
    </row>
    <row r="251" spans="1:8" ht="27.75" customHeight="1">
      <c r="A251" s="516">
        <v>5</v>
      </c>
      <c r="B251" s="910"/>
      <c r="C251" s="912"/>
      <c r="D251" s="522"/>
      <c r="E251" s="513"/>
      <c r="F251" s="910"/>
      <c r="G251" s="911"/>
      <c r="H251" s="912"/>
    </row>
    <row r="252" spans="1:8" ht="47.25" customHeight="1">
      <c r="A252" s="516"/>
      <c r="B252" s="1088" t="s">
        <v>722</v>
      </c>
      <c r="C252" s="1009"/>
      <c r="D252" s="522"/>
      <c r="E252" s="583"/>
      <c r="F252" s="513"/>
      <c r="G252" s="513"/>
      <c r="H252" s="570"/>
    </row>
    <row r="253" spans="1:8" ht="14.25" customHeight="1">
      <c r="A253" s="511"/>
      <c r="B253" s="376"/>
      <c r="C253" s="376"/>
      <c r="D253" s="508"/>
      <c r="E253" s="508"/>
      <c r="F253" s="508"/>
      <c r="G253" s="508"/>
      <c r="H253" s="508"/>
    </row>
    <row r="254" spans="1:8" ht="14.25" customHeight="1">
      <c r="A254" s="514" t="s">
        <v>723</v>
      </c>
      <c r="B254" s="965" t="s">
        <v>724</v>
      </c>
      <c r="C254" s="995"/>
      <c r="D254" s="532"/>
      <c r="E254" s="996"/>
      <c r="F254" s="997"/>
      <c r="G254" s="998"/>
      <c r="H254" s="999"/>
    </row>
    <row r="255" spans="1:8" ht="39.75" customHeight="1">
      <c r="A255" s="514"/>
      <c r="B255" s="949"/>
      <c r="C255" s="965"/>
      <c r="D255" s="533" t="s">
        <v>762</v>
      </c>
      <c r="E255" s="1000" t="s">
        <v>709</v>
      </c>
      <c r="F255" s="1087"/>
      <c r="G255" s="1087"/>
      <c r="H255" s="1001"/>
    </row>
    <row r="256" spans="1:8" ht="59.25" customHeight="1">
      <c r="A256" s="516"/>
      <c r="B256" s="966" t="s">
        <v>726</v>
      </c>
      <c r="C256" s="967"/>
      <c r="D256" s="522"/>
      <c r="E256" s="910"/>
      <c r="F256" s="911"/>
      <c r="G256" s="911"/>
      <c r="H256" s="912"/>
    </row>
    <row r="257" spans="1:9" ht="21" customHeight="1">
      <c r="A257" s="516"/>
      <c r="B257" s="906" t="s">
        <v>727</v>
      </c>
      <c r="C257" s="964"/>
      <c r="D257" s="531"/>
      <c r="E257" s="959"/>
      <c r="F257" s="968"/>
      <c r="G257" s="969"/>
      <c r="H257" s="970"/>
    </row>
    <row r="258" spans="1:9" ht="57" customHeight="1">
      <c r="A258" s="584"/>
      <c r="B258" s="966" t="s">
        <v>728</v>
      </c>
      <c r="C258" s="967"/>
      <c r="D258" s="522"/>
      <c r="E258" s="910"/>
      <c r="F258" s="911"/>
      <c r="G258" s="911"/>
      <c r="H258" s="912"/>
    </row>
    <row r="259" spans="1:9" ht="14.25" customHeight="1">
      <c r="A259" s="586"/>
      <c r="B259" s="468"/>
      <c r="C259" s="468"/>
      <c r="D259" s="468"/>
      <c r="G259" s="468"/>
    </row>
    <row r="260" spans="1:9" ht="19.5" hidden="1" customHeight="1">
      <c r="A260" s="585"/>
      <c r="B260" s="949" t="e">
        <f>IF(AND(#REF!=2,M198=1),"Name of Other Partner of JV",IF(AND(#REF!=2,M198="2 or more"),"Name of Other Partner-1 of JV",""))</f>
        <v>#REF!</v>
      </c>
      <c r="C260" s="949"/>
      <c r="D260" s="949"/>
      <c r="E260" s="948" t="e">
        <f>'[11]Name of Bidder'!C18</f>
        <v>#REF!</v>
      </c>
      <c r="F260" s="949"/>
      <c r="G260" s="949"/>
      <c r="H260" s="965"/>
      <c r="I260" s="378"/>
    </row>
    <row r="261" spans="1:9" ht="29.25" hidden="1" customHeight="1">
      <c r="A261" s="482" t="s">
        <v>705</v>
      </c>
      <c r="B261" s="948" t="s">
        <v>706</v>
      </c>
      <c r="C261" s="949"/>
      <c r="D261" s="949"/>
      <c r="E261" s="949"/>
      <c r="F261" s="949"/>
      <c r="G261" s="949"/>
      <c r="H261" s="949"/>
      <c r="I261" s="378"/>
    </row>
    <row r="262" spans="1:9" ht="19.5" hidden="1" customHeight="1">
      <c r="A262" s="514"/>
      <c r="B262" s="530"/>
      <c r="C262" s="534"/>
      <c r="D262" s="535"/>
      <c r="E262" s="893" t="s">
        <v>707</v>
      </c>
      <c r="F262" s="894" t="s">
        <v>708</v>
      </c>
      <c r="G262" s="893" t="s">
        <v>709</v>
      </c>
      <c r="H262" s="894"/>
      <c r="I262" s="378"/>
    </row>
    <row r="263" spans="1:9" ht="47.25" hidden="1" customHeight="1">
      <c r="A263" s="514"/>
      <c r="B263" s="530"/>
      <c r="C263" s="534"/>
      <c r="D263" s="481" t="s">
        <v>710</v>
      </c>
      <c r="E263" s="973"/>
      <c r="F263" s="974"/>
      <c r="G263" s="973"/>
      <c r="H263" s="974"/>
      <c r="I263" s="378"/>
    </row>
    <row r="264" spans="1:9" ht="17.25" hidden="1" customHeight="1">
      <c r="A264" s="516" t="s">
        <v>711</v>
      </c>
      <c r="B264" s="959" t="s">
        <v>712</v>
      </c>
      <c r="C264" s="968"/>
      <c r="D264" s="536"/>
      <c r="E264" s="975"/>
      <c r="F264" s="976"/>
      <c r="G264" s="975"/>
      <c r="H264" s="976"/>
      <c r="I264" s="378"/>
    </row>
    <row r="265" spans="1:9" ht="17.25" hidden="1" customHeight="1">
      <c r="A265" s="516"/>
      <c r="B265" s="959" t="s">
        <v>729</v>
      </c>
      <c r="C265" s="960"/>
      <c r="D265" s="968"/>
      <c r="E265" s="518" t="s">
        <v>612</v>
      </c>
      <c r="F265" s="519"/>
      <c r="G265" s="519"/>
      <c r="H265" s="520"/>
      <c r="I265" s="378"/>
    </row>
    <row r="266" spans="1:9" ht="15.75" hidden="1" customHeight="1">
      <c r="A266" s="516">
        <v>1</v>
      </c>
      <c r="B266" s="961" t="s">
        <v>714</v>
      </c>
      <c r="C266" s="977"/>
      <c r="D266" s="524"/>
      <c r="E266" s="525"/>
      <c r="F266" s="526"/>
      <c r="G266" s="978"/>
      <c r="H266" s="979"/>
      <c r="I266" s="378"/>
    </row>
    <row r="267" spans="1:9" ht="15.75" hidden="1" customHeight="1">
      <c r="A267" s="516">
        <v>2</v>
      </c>
      <c r="B267" s="961" t="s">
        <v>715</v>
      </c>
      <c r="C267" s="977"/>
      <c r="D267" s="524"/>
      <c r="E267" s="525"/>
      <c r="F267" s="526"/>
      <c r="G267" s="978"/>
      <c r="H267" s="979"/>
    </row>
    <row r="268" spans="1:9" ht="15.75" hidden="1" customHeight="1">
      <c r="A268" s="516">
        <v>3</v>
      </c>
      <c r="B268" s="521" t="s">
        <v>716</v>
      </c>
      <c r="C268" s="523"/>
      <c r="D268" s="524"/>
      <c r="E268" s="525"/>
      <c r="F268" s="526"/>
      <c r="G268" s="978"/>
      <c r="H268" s="979"/>
      <c r="I268" s="378"/>
    </row>
    <row r="269" spans="1:9" ht="16.5" hidden="1" customHeight="1">
      <c r="A269" s="516">
        <v>4</v>
      </c>
      <c r="B269" s="521" t="s">
        <v>717</v>
      </c>
      <c r="C269" s="523"/>
      <c r="D269" s="524"/>
      <c r="E269" s="525"/>
      <c r="F269" s="526"/>
      <c r="G269" s="978"/>
      <c r="H269" s="979"/>
      <c r="I269" s="378"/>
    </row>
    <row r="270" spans="1:9" hidden="1">
      <c r="A270" s="516">
        <v>5</v>
      </c>
      <c r="B270" s="521" t="s">
        <v>718</v>
      </c>
      <c r="C270" s="523"/>
      <c r="D270" s="524"/>
      <c r="E270" s="525"/>
      <c r="F270" s="526"/>
      <c r="G270" s="978"/>
      <c r="H270" s="979"/>
      <c r="I270" s="378"/>
    </row>
    <row r="271" spans="1:9" ht="19.5" hidden="1" customHeight="1">
      <c r="A271" s="516">
        <v>6</v>
      </c>
      <c r="B271" s="521" t="s">
        <v>730</v>
      </c>
      <c r="C271" s="523"/>
      <c r="D271" s="527"/>
      <c r="E271" s="528"/>
      <c r="F271" s="529"/>
      <c r="G271" s="980"/>
      <c r="H271" s="981"/>
      <c r="I271" s="378"/>
    </row>
    <row r="272" spans="1:9" ht="32.25" hidden="1" customHeight="1">
      <c r="A272" s="511"/>
      <c r="B272" s="982" t="s">
        <v>719</v>
      </c>
      <c r="C272" s="982"/>
      <c r="D272" s="982"/>
      <c r="E272" s="982"/>
      <c r="F272" s="982"/>
      <c r="G272" s="982"/>
      <c r="H272" s="983"/>
      <c r="I272" s="378"/>
    </row>
    <row r="273" spans="1:9" ht="32.25" hidden="1" customHeight="1">
      <c r="A273" s="482"/>
      <c r="B273" s="537"/>
      <c r="C273" s="537"/>
      <c r="D273" s="537"/>
      <c r="E273" s="537"/>
      <c r="F273" s="537"/>
      <c r="G273" s="537"/>
      <c r="H273" s="537"/>
      <c r="I273" s="378"/>
    </row>
    <row r="274" spans="1:9" ht="32.25" hidden="1" customHeight="1">
      <c r="A274" s="482"/>
      <c r="B274" s="537"/>
      <c r="C274" s="537"/>
      <c r="D274" s="537"/>
      <c r="E274" s="537"/>
      <c r="F274" s="537"/>
      <c r="G274" s="537"/>
      <c r="H274" s="537"/>
      <c r="I274" s="378"/>
    </row>
    <row r="275" spans="1:9" ht="32.25" hidden="1" customHeight="1">
      <c r="A275" s="482"/>
      <c r="B275" s="537"/>
      <c r="C275" s="537"/>
      <c r="D275" s="537"/>
      <c r="E275" s="537"/>
      <c r="F275" s="537"/>
      <c r="G275" s="537"/>
      <c r="H275" s="537"/>
      <c r="I275" s="378"/>
    </row>
    <row r="276" spans="1:9" ht="32.25" hidden="1" customHeight="1">
      <c r="A276" s="482"/>
      <c r="B276" s="537"/>
      <c r="C276" s="537"/>
      <c r="D276" s="537"/>
      <c r="E276" s="537"/>
      <c r="F276" s="537"/>
      <c r="G276" s="537"/>
      <c r="H276" s="537"/>
      <c r="I276" s="378"/>
    </row>
    <row r="277" spans="1:9" ht="20.25" hidden="1" customHeight="1">
      <c r="A277" s="514" t="s">
        <v>663</v>
      </c>
      <c r="B277" s="948" t="s">
        <v>720</v>
      </c>
      <c r="C277" s="949"/>
      <c r="D277" s="949"/>
      <c r="E277" s="949"/>
      <c r="F277" s="949"/>
      <c r="G277" s="949"/>
      <c r="H277" s="949"/>
      <c r="I277" s="378"/>
    </row>
    <row r="278" spans="1:9" ht="19.5" hidden="1" customHeight="1">
      <c r="A278" s="514"/>
      <c r="B278" s="538"/>
      <c r="C278" s="534"/>
      <c r="D278" s="535"/>
      <c r="E278" s="893" t="s">
        <v>707</v>
      </c>
      <c r="F278" s="894" t="s">
        <v>708</v>
      </c>
      <c r="G278" s="893" t="s">
        <v>709</v>
      </c>
      <c r="H278" s="894"/>
      <c r="I278" s="378"/>
    </row>
    <row r="279" spans="1:9" ht="47.25" hidden="1" customHeight="1">
      <c r="A279" s="514"/>
      <c r="B279" s="538"/>
      <c r="C279" s="534"/>
      <c r="D279" s="481" t="s">
        <v>721</v>
      </c>
      <c r="E279" s="973"/>
      <c r="F279" s="974"/>
      <c r="G279" s="973"/>
      <c r="H279" s="974"/>
      <c r="I279" s="378"/>
    </row>
    <row r="280" spans="1:9" ht="17.25" hidden="1" customHeight="1">
      <c r="A280" s="516" t="s">
        <v>711</v>
      </c>
      <c r="B280" s="904" t="s">
        <v>712</v>
      </c>
      <c r="C280" s="963"/>
      <c r="D280" s="539"/>
      <c r="E280" s="975"/>
      <c r="F280" s="976"/>
      <c r="G280" s="984"/>
      <c r="H280" s="985"/>
      <c r="I280" s="378"/>
    </row>
    <row r="281" spans="1:9" ht="17.25" hidden="1" customHeight="1">
      <c r="A281" s="516"/>
      <c r="B281" s="960" t="s">
        <v>729</v>
      </c>
      <c r="C281" s="960"/>
      <c r="D281" s="904"/>
      <c r="E281" s="518" t="s">
        <v>612</v>
      </c>
      <c r="F281" s="519"/>
      <c r="G281" s="519"/>
      <c r="H281" s="520"/>
      <c r="I281" s="378"/>
    </row>
    <row r="282" spans="1:9" ht="15.75" hidden="1" customHeight="1">
      <c r="A282" s="516">
        <v>1</v>
      </c>
      <c r="B282" s="986" t="s">
        <v>714</v>
      </c>
      <c r="C282" s="987"/>
      <c r="D282" s="542"/>
      <c r="E282" s="543"/>
      <c r="F282" s="544"/>
      <c r="G282" s="988"/>
      <c r="H282" s="989"/>
      <c r="I282" s="378"/>
    </row>
    <row r="283" spans="1:9" ht="15.75" hidden="1" customHeight="1">
      <c r="A283" s="516">
        <v>2</v>
      </c>
      <c r="B283" s="986" t="s">
        <v>715</v>
      </c>
      <c r="C283" s="987"/>
      <c r="D283" s="545"/>
      <c r="E283" s="525"/>
      <c r="F283" s="526"/>
      <c r="G283" s="990"/>
      <c r="H283" s="991"/>
    </row>
    <row r="284" spans="1:9" ht="15.75" hidden="1" customHeight="1">
      <c r="A284" s="516">
        <v>3</v>
      </c>
      <c r="B284" s="540" t="s">
        <v>716</v>
      </c>
      <c r="C284" s="541"/>
      <c r="D284" s="545"/>
      <c r="E284" s="525"/>
      <c r="F284" s="526"/>
      <c r="G284" s="990"/>
      <c r="H284" s="991"/>
      <c r="I284" s="378"/>
    </row>
    <row r="285" spans="1:9" ht="16.5" hidden="1" customHeight="1">
      <c r="A285" s="516">
        <v>4</v>
      </c>
      <c r="B285" s="540" t="s">
        <v>717</v>
      </c>
      <c r="C285" s="541"/>
      <c r="D285" s="545"/>
      <c r="E285" s="525"/>
      <c r="F285" s="526"/>
      <c r="G285" s="990"/>
      <c r="H285" s="991"/>
      <c r="I285" s="378"/>
    </row>
    <row r="286" spans="1:9" ht="15.75" hidden="1" customHeight="1">
      <c r="A286" s="516">
        <v>5</v>
      </c>
      <c r="B286" s="540" t="s">
        <v>718</v>
      </c>
      <c r="C286" s="541"/>
      <c r="D286" s="545"/>
      <c r="E286" s="525"/>
      <c r="F286" s="526"/>
      <c r="G286" s="990"/>
      <c r="H286" s="991"/>
      <c r="I286" s="378"/>
    </row>
    <row r="287" spans="1:9" hidden="1">
      <c r="A287" s="516">
        <v>6</v>
      </c>
      <c r="B287" s="540" t="s">
        <v>730</v>
      </c>
      <c r="C287" s="541"/>
      <c r="D287" s="546"/>
      <c r="E287" s="528"/>
      <c r="F287" s="529"/>
      <c r="G287" s="992"/>
      <c r="H287" s="993"/>
      <c r="I287" s="378"/>
    </row>
    <row r="288" spans="1:9" ht="49.5" hidden="1" customHeight="1">
      <c r="A288" s="516"/>
      <c r="B288" s="994" t="s">
        <v>719</v>
      </c>
      <c r="C288" s="982"/>
      <c r="D288" s="982"/>
      <c r="E288" s="982"/>
      <c r="F288" s="982"/>
      <c r="G288" s="982"/>
      <c r="H288" s="983"/>
      <c r="I288" s="378"/>
    </row>
    <row r="289" spans="1:9" ht="16.5" hidden="1" customHeight="1">
      <c r="A289" s="547"/>
      <c r="B289" s="376"/>
      <c r="C289" s="376"/>
      <c r="D289" s="508"/>
      <c r="E289" s="508"/>
      <c r="F289" s="508"/>
      <c r="G289" s="508"/>
      <c r="H289" s="508"/>
      <c r="I289" s="378"/>
    </row>
    <row r="290" spans="1:9" ht="16.5" hidden="1" customHeight="1">
      <c r="A290" s="514" t="s">
        <v>723</v>
      </c>
      <c r="B290" s="965" t="s">
        <v>724</v>
      </c>
      <c r="C290" s="995"/>
      <c r="D290" s="532"/>
      <c r="E290" s="996"/>
      <c r="F290" s="997"/>
      <c r="G290" s="998"/>
      <c r="H290" s="999"/>
      <c r="I290" s="378"/>
    </row>
    <row r="291" spans="1:9" ht="28.5" hidden="1" customHeight="1">
      <c r="A291" s="514"/>
      <c r="B291" s="949"/>
      <c r="C291" s="965"/>
      <c r="D291" s="533"/>
      <c r="E291" s="1000" t="s">
        <v>725</v>
      </c>
      <c r="F291" s="1001"/>
      <c r="G291" s="1002" t="s">
        <v>707</v>
      </c>
      <c r="H291" s="1003"/>
      <c r="I291" s="378"/>
    </row>
    <row r="292" spans="1:9" ht="56.25" hidden="1" customHeight="1">
      <c r="A292" s="516"/>
      <c r="B292" s="966" t="s">
        <v>726</v>
      </c>
      <c r="C292" s="967"/>
      <c r="D292" s="522"/>
      <c r="E292" s="1004"/>
      <c r="F292" s="1005"/>
      <c r="G292" s="1006"/>
      <c r="H292" s="1006"/>
    </row>
    <row r="293" spans="1:9" ht="15.75" hidden="1" customHeight="1">
      <c r="A293" s="516"/>
      <c r="B293" s="906" t="s">
        <v>727</v>
      </c>
      <c r="C293" s="964"/>
      <c r="D293" s="531"/>
      <c r="E293" s="959"/>
      <c r="F293" s="968"/>
      <c r="G293" s="969"/>
      <c r="H293" s="970"/>
      <c r="I293" s="378"/>
    </row>
    <row r="294" spans="1:9" ht="66.75" hidden="1" customHeight="1">
      <c r="A294" s="516"/>
      <c r="B294" s="966" t="s">
        <v>728</v>
      </c>
      <c r="C294" s="967"/>
      <c r="D294" s="522"/>
      <c r="E294" s="1004"/>
      <c r="F294" s="1005"/>
      <c r="G294" s="1006"/>
      <c r="H294" s="1006"/>
      <c r="I294" s="378"/>
    </row>
    <row r="295" spans="1:9" ht="20.25" hidden="1" customHeight="1">
      <c r="A295" s="516"/>
      <c r="B295" s="548"/>
      <c r="C295" s="548"/>
      <c r="D295" s="549"/>
      <c r="E295" s="549"/>
      <c r="F295" s="549"/>
      <c r="G295" s="549"/>
      <c r="H295" s="549"/>
      <c r="I295" s="378"/>
    </row>
    <row r="296" spans="1:9" ht="32.25" hidden="1" customHeight="1">
      <c r="A296" s="482"/>
      <c r="B296" s="949" t="e">
        <f>IF(AND(#REF!=2,M198="2 or more"),"Name of Other Partner-2 of JV", "")</f>
        <v>#REF!</v>
      </c>
      <c r="C296" s="949"/>
      <c r="D296" s="949"/>
      <c r="E296" s="948" t="e">
        <f>'[11]Name of Bidder'!C23</f>
        <v>#REF!</v>
      </c>
      <c r="F296" s="949"/>
      <c r="G296" s="949"/>
      <c r="H296" s="965"/>
      <c r="I296" s="378"/>
    </row>
    <row r="297" spans="1:9" ht="29.25" hidden="1" customHeight="1">
      <c r="A297" s="482" t="s">
        <v>705</v>
      </c>
      <c r="B297" s="948" t="s">
        <v>706</v>
      </c>
      <c r="C297" s="949"/>
      <c r="D297" s="949"/>
      <c r="E297" s="949"/>
      <c r="F297" s="949"/>
      <c r="G297" s="949"/>
      <c r="H297" s="949"/>
      <c r="I297" s="378"/>
    </row>
    <row r="298" spans="1:9" ht="19.5" hidden="1" customHeight="1">
      <c r="A298" s="514"/>
      <c r="B298" s="530"/>
      <c r="C298" s="534"/>
      <c r="D298" s="535"/>
      <c r="E298" s="893" t="s">
        <v>707</v>
      </c>
      <c r="F298" s="894" t="s">
        <v>708</v>
      </c>
      <c r="G298" s="893" t="s">
        <v>709</v>
      </c>
      <c r="H298" s="894"/>
      <c r="I298" s="378"/>
    </row>
    <row r="299" spans="1:9" ht="47.25" hidden="1" customHeight="1">
      <c r="A299" s="514"/>
      <c r="B299" s="530"/>
      <c r="C299" s="534"/>
      <c r="D299" s="481" t="s">
        <v>710</v>
      </c>
      <c r="E299" s="973"/>
      <c r="F299" s="974"/>
      <c r="G299" s="973"/>
      <c r="H299" s="974"/>
      <c r="I299" s="378"/>
    </row>
    <row r="300" spans="1:9" ht="17.25" hidden="1" customHeight="1">
      <c r="A300" s="516" t="s">
        <v>711</v>
      </c>
      <c r="B300" s="959" t="s">
        <v>712</v>
      </c>
      <c r="C300" s="968"/>
      <c r="D300" s="536"/>
      <c r="E300" s="975"/>
      <c r="F300" s="976"/>
      <c r="G300" s="975"/>
      <c r="H300" s="976"/>
      <c r="I300" s="378"/>
    </row>
    <row r="301" spans="1:9" ht="17.25" hidden="1" customHeight="1">
      <c r="A301" s="516"/>
      <c r="B301" s="959" t="s">
        <v>729</v>
      </c>
      <c r="C301" s="960"/>
      <c r="D301" s="968"/>
      <c r="E301" s="518" t="s">
        <v>612</v>
      </c>
      <c r="F301" s="519"/>
      <c r="G301" s="519"/>
      <c r="H301" s="520"/>
      <c r="I301" s="378"/>
    </row>
    <row r="302" spans="1:9" ht="15.75" hidden="1" customHeight="1">
      <c r="A302" s="516">
        <v>1</v>
      </c>
      <c r="B302" s="986" t="s">
        <v>714</v>
      </c>
      <c r="C302" s="987"/>
      <c r="D302" s="550"/>
      <c r="E302" s="543"/>
      <c r="F302" s="544"/>
      <c r="G302" s="1007"/>
      <c r="H302" s="1008"/>
      <c r="I302" s="378"/>
    </row>
    <row r="303" spans="1:9" ht="15.75" hidden="1" customHeight="1">
      <c r="A303" s="516">
        <v>2</v>
      </c>
      <c r="B303" s="986" t="s">
        <v>715</v>
      </c>
      <c r="C303" s="987"/>
      <c r="D303" s="524"/>
      <c r="E303" s="525"/>
      <c r="F303" s="526"/>
      <c r="G303" s="978"/>
      <c r="H303" s="979"/>
    </row>
    <row r="304" spans="1:9" ht="15.75" hidden="1" customHeight="1">
      <c r="A304" s="516">
        <v>3</v>
      </c>
      <c r="B304" s="540" t="s">
        <v>716</v>
      </c>
      <c r="C304" s="541"/>
      <c r="D304" s="524"/>
      <c r="E304" s="525"/>
      <c r="F304" s="526"/>
      <c r="G304" s="978"/>
      <c r="H304" s="979"/>
      <c r="I304" s="378"/>
    </row>
    <row r="305" spans="1:9" ht="16.5" hidden="1" customHeight="1">
      <c r="A305" s="516">
        <v>4</v>
      </c>
      <c r="B305" s="540" t="s">
        <v>717</v>
      </c>
      <c r="C305" s="541"/>
      <c r="D305" s="524"/>
      <c r="E305" s="525"/>
      <c r="F305" s="526"/>
      <c r="G305" s="978"/>
      <c r="H305" s="979"/>
      <c r="I305" s="378"/>
    </row>
    <row r="306" spans="1:9" ht="15.75" hidden="1" customHeight="1">
      <c r="A306" s="516">
        <v>5</v>
      </c>
      <c r="B306" s="540" t="s">
        <v>718</v>
      </c>
      <c r="C306" s="541"/>
      <c r="D306" s="524"/>
      <c r="E306" s="525"/>
      <c r="F306" s="526"/>
      <c r="G306" s="978"/>
      <c r="H306" s="979"/>
      <c r="I306" s="378"/>
    </row>
    <row r="307" spans="1:9" hidden="1">
      <c r="A307" s="516">
        <v>6</v>
      </c>
      <c r="B307" s="540" t="s">
        <v>730</v>
      </c>
      <c r="C307" s="541"/>
      <c r="D307" s="527"/>
      <c r="E307" s="528"/>
      <c r="F307" s="529"/>
      <c r="G307" s="980"/>
      <c r="H307" s="981"/>
      <c r="I307" s="378"/>
    </row>
    <row r="308" spans="1:9" ht="32.25" hidden="1" customHeight="1">
      <c r="A308" s="511"/>
      <c r="B308" s="982" t="s">
        <v>719</v>
      </c>
      <c r="C308" s="982"/>
      <c r="D308" s="982"/>
      <c r="E308" s="982"/>
      <c r="F308" s="982"/>
      <c r="G308" s="982"/>
      <c r="H308" s="983"/>
      <c r="I308" s="378"/>
    </row>
    <row r="309" spans="1:9" ht="32.25" hidden="1" customHeight="1">
      <c r="A309" s="482"/>
      <c r="B309" s="537"/>
      <c r="C309" s="537"/>
      <c r="D309" s="537"/>
      <c r="E309" s="537"/>
      <c r="F309" s="537"/>
      <c r="G309" s="537"/>
      <c r="H309" s="537"/>
      <c r="I309" s="378"/>
    </row>
    <row r="310" spans="1:9" ht="20.25" hidden="1" customHeight="1">
      <c r="A310" s="514" t="s">
        <v>663</v>
      </c>
      <c r="B310" s="948" t="s">
        <v>720</v>
      </c>
      <c r="C310" s="949"/>
      <c r="D310" s="949"/>
      <c r="E310" s="949"/>
      <c r="F310" s="949"/>
      <c r="G310" s="949"/>
      <c r="H310" s="949"/>
      <c r="I310" s="378"/>
    </row>
    <row r="311" spans="1:9" ht="19.5" hidden="1" customHeight="1">
      <c r="A311" s="514"/>
      <c r="B311" s="538"/>
      <c r="C311" s="534"/>
      <c r="D311" s="535"/>
      <c r="E311" s="893" t="s">
        <v>707</v>
      </c>
      <c r="F311" s="894" t="s">
        <v>708</v>
      </c>
      <c r="G311" s="893" t="s">
        <v>709</v>
      </c>
      <c r="H311" s="894"/>
      <c r="I311" s="378"/>
    </row>
    <row r="312" spans="1:9" ht="47.25" hidden="1" customHeight="1">
      <c r="A312" s="514"/>
      <c r="B312" s="538"/>
      <c r="C312" s="534"/>
      <c r="D312" s="481" t="s">
        <v>721</v>
      </c>
      <c r="E312" s="973"/>
      <c r="F312" s="974"/>
      <c r="G312" s="973"/>
      <c r="H312" s="974"/>
      <c r="I312" s="378"/>
    </row>
    <row r="313" spans="1:9" ht="17.25" hidden="1" customHeight="1">
      <c r="A313" s="516" t="s">
        <v>711</v>
      </c>
      <c r="B313" s="904" t="s">
        <v>712</v>
      </c>
      <c r="C313" s="963"/>
      <c r="D313" s="539"/>
      <c r="E313" s="975"/>
      <c r="F313" s="976"/>
      <c r="G313" s="984"/>
      <c r="H313" s="985"/>
      <c r="I313" s="378"/>
    </row>
    <row r="314" spans="1:9" ht="17.25" hidden="1" customHeight="1">
      <c r="A314" s="516"/>
      <c r="B314" s="960" t="s">
        <v>729</v>
      </c>
      <c r="C314" s="960"/>
      <c r="D314" s="904"/>
      <c r="E314" s="518" t="s">
        <v>612</v>
      </c>
      <c r="F314" s="519"/>
      <c r="G314" s="519"/>
      <c r="H314" s="520"/>
      <c r="I314" s="378"/>
    </row>
    <row r="315" spans="1:9" ht="15.75" hidden="1" customHeight="1">
      <c r="A315" s="516">
        <v>1</v>
      </c>
      <c r="B315" s="986" t="s">
        <v>714</v>
      </c>
      <c r="C315" s="987"/>
      <c r="D315" s="542"/>
      <c r="E315" s="543"/>
      <c r="F315" s="544"/>
      <c r="G315" s="988"/>
      <c r="H315" s="989"/>
      <c r="I315" s="378"/>
    </row>
    <row r="316" spans="1:9" ht="15.75" hidden="1" customHeight="1">
      <c r="A316" s="516">
        <v>2</v>
      </c>
      <c r="B316" s="986" t="s">
        <v>715</v>
      </c>
      <c r="C316" s="987"/>
      <c r="D316" s="545"/>
      <c r="E316" s="525"/>
      <c r="F316" s="526"/>
      <c r="G316" s="990"/>
      <c r="H316" s="991"/>
    </row>
    <row r="317" spans="1:9" ht="15.75" hidden="1" customHeight="1">
      <c r="A317" s="516">
        <v>3</v>
      </c>
      <c r="B317" s="540" t="s">
        <v>716</v>
      </c>
      <c r="C317" s="541"/>
      <c r="D317" s="545"/>
      <c r="E317" s="525"/>
      <c r="F317" s="526"/>
      <c r="G317" s="990"/>
      <c r="H317" s="991"/>
      <c r="I317" s="378"/>
    </row>
    <row r="318" spans="1:9" ht="16.5" hidden="1" customHeight="1">
      <c r="A318" s="516">
        <v>4</v>
      </c>
      <c r="B318" s="540" t="s">
        <v>717</v>
      </c>
      <c r="C318" s="541"/>
      <c r="D318" s="545"/>
      <c r="E318" s="525"/>
      <c r="F318" s="526"/>
      <c r="G318" s="990"/>
      <c r="H318" s="991"/>
      <c r="I318" s="378"/>
    </row>
    <row r="319" spans="1:9" ht="15.75" hidden="1" customHeight="1">
      <c r="A319" s="516">
        <v>5</v>
      </c>
      <c r="B319" s="540" t="s">
        <v>718</v>
      </c>
      <c r="C319" s="541"/>
      <c r="D319" s="545"/>
      <c r="E319" s="525"/>
      <c r="F319" s="526"/>
      <c r="G319" s="990"/>
      <c r="H319" s="991"/>
      <c r="I319" s="378"/>
    </row>
    <row r="320" spans="1:9" ht="15.75" hidden="1" customHeight="1">
      <c r="A320" s="516">
        <v>6</v>
      </c>
      <c r="B320" s="540" t="s">
        <v>730</v>
      </c>
      <c r="C320" s="541"/>
      <c r="D320" s="545"/>
      <c r="E320" s="525"/>
      <c r="F320" s="526"/>
      <c r="G320" s="990"/>
      <c r="H320" s="991"/>
      <c r="I320" s="378"/>
    </row>
    <row r="321" spans="1:9" ht="32.25" hidden="1" customHeight="1">
      <c r="A321" s="516"/>
      <c r="B321" s="1009" t="s">
        <v>722</v>
      </c>
      <c r="C321" s="1009"/>
      <c r="D321" s="546"/>
      <c r="E321" s="528"/>
      <c r="F321" s="529"/>
      <c r="G321" s="992"/>
      <c r="H321" s="993"/>
      <c r="I321" s="378"/>
    </row>
    <row r="322" spans="1:9" ht="32.25" hidden="1" customHeight="1">
      <c r="A322" s="511"/>
      <c r="B322" s="1010" t="s">
        <v>719</v>
      </c>
      <c r="C322" s="1010"/>
      <c r="D322" s="1010"/>
      <c r="E322" s="1010"/>
      <c r="F322" s="1010"/>
      <c r="G322" s="1010"/>
      <c r="H322" s="1011"/>
      <c r="I322" s="378"/>
    </row>
    <row r="323" spans="1:9" ht="16.5" hidden="1" customHeight="1">
      <c r="A323" s="511"/>
      <c r="B323" s="376"/>
      <c r="C323" s="376"/>
      <c r="D323" s="508"/>
      <c r="E323" s="508"/>
      <c r="F323" s="508"/>
      <c r="G323" s="508"/>
      <c r="H323" s="508"/>
      <c r="I323" s="378"/>
    </row>
    <row r="324" spans="1:9" ht="16.5" hidden="1" customHeight="1">
      <c r="A324" s="514" t="s">
        <v>723</v>
      </c>
      <c r="B324" s="995" t="s">
        <v>724</v>
      </c>
      <c r="C324" s="995"/>
      <c r="D324" s="532"/>
      <c r="E324" s="996"/>
      <c r="F324" s="997"/>
      <c r="G324" s="998"/>
      <c r="H324" s="999"/>
      <c r="I324" s="378"/>
    </row>
    <row r="325" spans="1:9" ht="28.5" hidden="1" customHeight="1">
      <c r="A325" s="514"/>
      <c r="B325" s="948"/>
      <c r="C325" s="965"/>
      <c r="D325" s="533"/>
      <c r="E325" s="1000" t="s">
        <v>725</v>
      </c>
      <c r="F325" s="1001"/>
      <c r="G325" s="1002" t="s">
        <v>707</v>
      </c>
      <c r="H325" s="1003"/>
      <c r="I325" s="378"/>
    </row>
    <row r="326" spans="1:9" ht="56.25" hidden="1" customHeight="1">
      <c r="A326" s="516"/>
      <c r="B326" s="967" t="s">
        <v>726</v>
      </c>
      <c r="C326" s="967"/>
      <c r="D326" s="522"/>
      <c r="E326" s="1004"/>
      <c r="F326" s="1005"/>
      <c r="G326" s="1006"/>
      <c r="H326" s="1006"/>
    </row>
    <row r="327" spans="1:9" ht="15.75" hidden="1" customHeight="1">
      <c r="A327" s="516"/>
      <c r="B327" s="964" t="s">
        <v>727</v>
      </c>
      <c r="C327" s="964"/>
      <c r="D327" s="531"/>
      <c r="E327" s="959"/>
      <c r="F327" s="968"/>
      <c r="G327" s="969"/>
      <c r="H327" s="970"/>
      <c r="I327" s="378"/>
    </row>
    <row r="328" spans="1:9" ht="49.5" hidden="1" customHeight="1">
      <c r="A328" s="516"/>
      <c r="B328" s="967" t="s">
        <v>728</v>
      </c>
      <c r="C328" s="967"/>
      <c r="D328" s="522"/>
      <c r="E328" s="1004"/>
      <c r="F328" s="1005"/>
      <c r="G328" s="1006"/>
      <c r="H328" s="1006"/>
      <c r="I328" s="378"/>
    </row>
    <row r="329" spans="1:9" ht="22.5" hidden="1" customHeight="1">
      <c r="A329" s="511"/>
      <c r="B329" s="548"/>
      <c r="C329" s="548"/>
      <c r="D329" s="549"/>
      <c r="E329" s="549"/>
      <c r="F329" s="549"/>
      <c r="G329" s="549"/>
      <c r="H329" s="549"/>
      <c r="I329" s="378"/>
    </row>
    <row r="330" spans="1:9" ht="17.25" hidden="1" customHeight="1">
      <c r="A330" s="551" t="s">
        <v>731</v>
      </c>
      <c r="B330" s="1012" t="s">
        <v>732</v>
      </c>
      <c r="C330" s="1012"/>
      <c r="D330" s="1012"/>
      <c r="E330" s="1012"/>
      <c r="F330" s="1012"/>
      <c r="G330" s="1012"/>
      <c r="H330" s="1012"/>
      <c r="I330" s="378"/>
    </row>
    <row r="331" spans="1:9" ht="12" hidden="1" customHeight="1">
      <c r="A331" s="378"/>
      <c r="B331" s="468"/>
      <c r="C331" s="468"/>
      <c r="D331" s="468"/>
      <c r="E331" s="468"/>
      <c r="F331" s="468"/>
      <c r="G331" s="468"/>
      <c r="H331" s="378"/>
      <c r="I331" s="378"/>
    </row>
    <row r="332" spans="1:9" ht="75" hidden="1" customHeight="1">
      <c r="A332" s="552"/>
      <c r="B332" s="1013" t="s">
        <v>733</v>
      </c>
      <c r="C332" s="1013"/>
      <c r="D332" s="1013"/>
      <c r="E332" s="1013"/>
      <c r="F332" s="1013"/>
      <c r="G332" s="1013"/>
      <c r="H332" s="1013"/>
      <c r="I332" s="378"/>
    </row>
    <row r="333" spans="1:9" ht="185.25" hidden="1" customHeight="1">
      <c r="A333" s="511"/>
      <c r="B333" s="1014" t="s">
        <v>734</v>
      </c>
      <c r="C333" s="1014"/>
      <c r="D333" s="1014"/>
      <c r="E333" s="1014"/>
      <c r="F333" s="1014"/>
      <c r="G333" s="1014"/>
      <c r="H333" s="1014"/>
    </row>
    <row r="334" spans="1:9" ht="40.15" hidden="1" customHeight="1">
      <c r="A334" s="511"/>
      <c r="B334" s="1013"/>
      <c r="C334" s="1013"/>
      <c r="D334" s="1013"/>
      <c r="E334" s="1013"/>
      <c r="F334" s="1013"/>
      <c r="G334" s="1013"/>
      <c r="H334" s="1013"/>
      <c r="I334" s="378"/>
    </row>
    <row r="335" spans="1:9" ht="9" hidden="1" customHeight="1">
      <c r="A335" s="378"/>
      <c r="B335" s="378"/>
      <c r="C335" s="378"/>
      <c r="D335" s="378"/>
      <c r="E335" s="378"/>
      <c r="F335" s="378"/>
      <c r="G335" s="378"/>
      <c r="H335" s="378"/>
      <c r="I335" s="378"/>
    </row>
    <row r="336" spans="1:9" ht="33.75" hidden="1" customHeight="1">
      <c r="A336" s="511"/>
      <c r="B336" s="1013"/>
      <c r="C336" s="1013"/>
      <c r="D336" s="1013"/>
      <c r="E336" s="1013"/>
      <c r="F336" s="1013"/>
      <c r="G336" s="1013"/>
      <c r="H336" s="1013"/>
      <c r="I336" s="378"/>
    </row>
    <row r="337" spans="1:9" hidden="1">
      <c r="B337" s="468"/>
      <c r="C337" s="468"/>
      <c r="D337" s="468"/>
      <c r="E337" s="468"/>
      <c r="F337" s="468"/>
      <c r="G337" s="468"/>
    </row>
    <row r="338" spans="1:9" ht="42" hidden="1" customHeight="1">
      <c r="A338" s="510"/>
      <c r="B338" s="1013"/>
      <c r="C338" s="1013"/>
      <c r="D338" s="1013"/>
      <c r="E338" s="1013"/>
      <c r="F338" s="1013"/>
      <c r="G338" s="1013"/>
      <c r="H338" s="1013"/>
      <c r="I338" s="378"/>
    </row>
    <row r="339" spans="1:9" hidden="1">
      <c r="A339" s="378"/>
      <c r="B339" s="378"/>
      <c r="C339" s="378"/>
      <c r="D339" s="378"/>
      <c r="E339" s="378"/>
      <c r="F339" s="378"/>
      <c r="G339" s="378"/>
      <c r="H339" s="378"/>
      <c r="I339" s="378"/>
    </row>
    <row r="340" spans="1:9" ht="19.5" hidden="1" customHeight="1">
      <c r="A340" s="510"/>
      <c r="B340" s="1013" t="s">
        <v>735</v>
      </c>
      <c r="C340" s="1013"/>
      <c r="D340" s="1013"/>
      <c r="E340" s="1013"/>
      <c r="F340" s="1013"/>
      <c r="G340" s="1013"/>
      <c r="H340" s="1013"/>
      <c r="I340" s="378"/>
    </row>
    <row r="341" spans="1:9" hidden="1">
      <c r="A341" s="378"/>
      <c r="B341" s="468"/>
      <c r="C341" s="468"/>
      <c r="D341" s="468"/>
      <c r="E341" s="468"/>
      <c r="F341" s="468"/>
      <c r="G341" s="468"/>
      <c r="H341" s="378"/>
      <c r="I341" s="378"/>
    </row>
    <row r="342" spans="1:9" ht="40.15" hidden="1" customHeight="1">
      <c r="A342" s="510" t="s">
        <v>346</v>
      </c>
      <c r="B342" s="1014" t="s">
        <v>736</v>
      </c>
      <c r="C342" s="1014"/>
      <c r="D342" s="1014"/>
      <c r="E342" s="1014"/>
      <c r="F342" s="1014"/>
      <c r="G342" s="1014"/>
      <c r="H342" s="1014"/>
      <c r="I342" s="378"/>
    </row>
    <row r="343" spans="1:9" hidden="1">
      <c r="A343" s="378"/>
      <c r="B343" s="468"/>
      <c r="C343" s="468"/>
      <c r="D343" s="468"/>
      <c r="E343" s="468"/>
      <c r="F343" s="468"/>
      <c r="G343" s="468"/>
      <c r="H343" s="378"/>
      <c r="I343" s="378"/>
    </row>
    <row r="344" spans="1:9" ht="90" hidden="1" customHeight="1">
      <c r="A344" s="510" t="s">
        <v>347</v>
      </c>
      <c r="B344" s="1014" t="s">
        <v>737</v>
      </c>
      <c r="C344" s="1014"/>
      <c r="D344" s="1014"/>
      <c r="E344" s="1014"/>
      <c r="F344" s="1014"/>
      <c r="G344" s="1014"/>
      <c r="H344" s="1014"/>
    </row>
    <row r="345" spans="1:9" hidden="1">
      <c r="A345" s="378"/>
      <c r="B345" s="378"/>
      <c r="C345" s="378"/>
      <c r="D345" s="378"/>
      <c r="E345" s="378"/>
      <c r="F345" s="378"/>
      <c r="G345" s="378"/>
      <c r="H345" s="378"/>
      <c r="I345" s="378"/>
    </row>
    <row r="346" spans="1:9" ht="48" hidden="1" customHeight="1">
      <c r="A346" s="510" t="s">
        <v>348</v>
      </c>
      <c r="B346" s="1013" t="s">
        <v>738</v>
      </c>
      <c r="C346" s="1013"/>
      <c r="D346" s="1013"/>
      <c r="E346" s="1013"/>
      <c r="F346" s="1013"/>
      <c r="G346" s="1013"/>
      <c r="H346" s="1013"/>
      <c r="I346" s="378"/>
    </row>
    <row r="347" spans="1:9" ht="17.25" hidden="1" customHeight="1">
      <c r="A347" s="378"/>
      <c r="B347" s="378"/>
      <c r="C347" s="378"/>
      <c r="D347" s="377"/>
      <c r="E347" s="378"/>
      <c r="F347" s="378"/>
      <c r="G347" s="378"/>
      <c r="H347" s="378"/>
      <c r="I347" s="378"/>
    </row>
    <row r="348" spans="1:9" ht="21" hidden="1" customHeight="1">
      <c r="A348" s="510" t="s">
        <v>349</v>
      </c>
      <c r="B348" s="1013" t="s">
        <v>739</v>
      </c>
      <c r="C348" s="1013"/>
      <c r="D348" s="1013"/>
      <c r="E348" s="1013"/>
      <c r="F348" s="1013"/>
      <c r="G348" s="1013"/>
      <c r="H348" s="1013"/>
      <c r="I348" s="378"/>
    </row>
    <row r="349" spans="1:9" ht="29.25" hidden="1" customHeight="1">
      <c r="A349" s="510"/>
      <c r="B349" s="1015" t="s">
        <v>740</v>
      </c>
      <c r="C349" s="1015"/>
      <c r="D349" s="1015"/>
      <c r="E349" s="1015"/>
      <c r="F349" s="1015"/>
      <c r="G349" s="1015"/>
      <c r="H349" s="1015"/>
      <c r="I349" s="378"/>
    </row>
    <row r="350" spans="1:9" ht="17.25" hidden="1" customHeight="1">
      <c r="A350" s="510"/>
      <c r="B350" s="553"/>
      <c r="C350" s="553"/>
      <c r="D350" s="553"/>
      <c r="E350" s="553"/>
      <c r="F350" s="553"/>
      <c r="G350" s="553"/>
      <c r="H350" s="553"/>
    </row>
    <row r="351" spans="1:9" ht="72" hidden="1" customHeight="1">
      <c r="A351" s="511">
        <v>4.0999999999999996</v>
      </c>
      <c r="B351" s="886" t="s">
        <v>741</v>
      </c>
      <c r="C351" s="886"/>
      <c r="D351" s="886"/>
      <c r="E351" s="886"/>
      <c r="F351" s="886"/>
      <c r="G351" s="886"/>
      <c r="H351" s="886"/>
    </row>
    <row r="352" spans="1:9" ht="16.5" hidden="1" customHeight="1">
      <c r="A352" s="467" t="s">
        <v>658</v>
      </c>
      <c r="B352" s="1016" t="str">
        <f>"For  " &amp;B199</f>
        <v>For  Name of the Bidder</v>
      </c>
      <c r="C352" s="1016"/>
      <c r="D352" s="1016"/>
      <c r="E352" s="1016"/>
      <c r="F352" s="1016"/>
      <c r="G352" s="378"/>
      <c r="H352" s="378"/>
      <c r="I352" s="378"/>
    </row>
    <row r="353" spans="1:9" ht="15.75" hidden="1" customHeight="1">
      <c r="A353" s="378"/>
      <c r="B353" s="554" t="s">
        <v>18</v>
      </c>
      <c r="C353" s="1017"/>
      <c r="D353" s="1018"/>
      <c r="E353" s="1018"/>
      <c r="F353" s="1018"/>
      <c r="G353" s="1018"/>
      <c r="H353" s="1019"/>
      <c r="I353" s="378"/>
    </row>
    <row r="354" spans="1:9" ht="15.75" hidden="1" customHeight="1">
      <c r="A354" s="378"/>
      <c r="B354" s="554" t="s">
        <v>27</v>
      </c>
      <c r="C354" s="1017"/>
      <c r="D354" s="1018"/>
      <c r="E354" s="1018"/>
      <c r="F354" s="1018"/>
      <c r="G354" s="1018"/>
      <c r="H354" s="1019"/>
      <c r="I354" s="378"/>
    </row>
    <row r="355" spans="1:9" ht="15.75" hidden="1" customHeight="1">
      <c r="A355" s="378"/>
      <c r="B355" s="554" t="s">
        <v>461</v>
      </c>
      <c r="C355" s="1017"/>
      <c r="D355" s="1018"/>
      <c r="E355" s="1018"/>
      <c r="F355" s="1018"/>
      <c r="G355" s="1018"/>
      <c r="H355" s="1019"/>
      <c r="I355" s="378"/>
    </row>
    <row r="356" spans="1:9" ht="15.75" hidden="1" customHeight="1">
      <c r="A356" s="378"/>
      <c r="B356" s="554" t="s">
        <v>506</v>
      </c>
      <c r="C356" s="1017"/>
      <c r="D356" s="1018"/>
      <c r="E356" s="1018"/>
      <c r="F356" s="1018"/>
      <c r="G356" s="1018"/>
      <c r="H356" s="1019"/>
      <c r="I356" s="378"/>
    </row>
    <row r="357" spans="1:9" ht="15.75" hidden="1" customHeight="1">
      <c r="A357" s="378"/>
      <c r="B357" s="554" t="s">
        <v>462</v>
      </c>
      <c r="C357" s="1017"/>
      <c r="D357" s="1018"/>
      <c r="E357" s="1018"/>
      <c r="F357" s="1018"/>
      <c r="G357" s="1018"/>
      <c r="H357" s="1019"/>
      <c r="I357" s="378"/>
    </row>
    <row r="358" spans="1:9" ht="15.75" hidden="1" customHeight="1">
      <c r="A358" s="378"/>
      <c r="B358" s="554" t="s">
        <v>465</v>
      </c>
      <c r="C358" s="1017"/>
      <c r="D358" s="1018"/>
      <c r="E358" s="1018"/>
      <c r="F358" s="1018"/>
      <c r="G358" s="1018"/>
      <c r="H358" s="1019"/>
      <c r="I358" s="378"/>
    </row>
    <row r="359" spans="1:9" ht="15.75" hidden="1" customHeight="1">
      <c r="A359" s="378"/>
      <c r="B359" s="554" t="s">
        <v>742</v>
      </c>
      <c r="C359" s="1017"/>
      <c r="D359" s="1018"/>
      <c r="E359" s="1018"/>
      <c r="F359" s="1018"/>
      <c r="G359" s="1018"/>
      <c r="H359" s="1019"/>
      <c r="I359" s="378"/>
    </row>
    <row r="360" spans="1:9" ht="15.75" hidden="1" customHeight="1">
      <c r="A360" s="378"/>
      <c r="B360" s="554" t="s">
        <v>743</v>
      </c>
      <c r="C360" s="1017"/>
      <c r="D360" s="1018"/>
      <c r="E360" s="1018"/>
      <c r="F360" s="1018"/>
      <c r="G360" s="1018"/>
      <c r="H360" s="1019"/>
      <c r="I360" s="378"/>
    </row>
    <row r="361" spans="1:9" ht="15.75" hidden="1" customHeight="1">
      <c r="A361" s="378"/>
      <c r="B361" s="554" t="s">
        <v>744</v>
      </c>
      <c r="C361" s="1017"/>
      <c r="D361" s="1018"/>
      <c r="E361" s="1018"/>
      <c r="F361" s="1018"/>
      <c r="G361" s="1018"/>
      <c r="H361" s="1019"/>
      <c r="I361" s="378"/>
    </row>
    <row r="362" spans="1:9" ht="15.75" hidden="1" customHeight="1">
      <c r="A362" s="378"/>
      <c r="B362" s="554" t="s">
        <v>745</v>
      </c>
      <c r="C362" s="1017"/>
      <c r="D362" s="1018"/>
      <c r="E362" s="1018"/>
      <c r="F362" s="1018"/>
      <c r="G362" s="1018"/>
      <c r="H362" s="1019"/>
      <c r="I362" s="378"/>
    </row>
    <row r="363" spans="1:9" hidden="1">
      <c r="A363" s="378"/>
      <c r="B363" s="378"/>
      <c r="C363" s="378"/>
      <c r="D363" s="378"/>
      <c r="E363" s="378"/>
      <c r="F363" s="378"/>
      <c r="G363" s="378"/>
      <c r="H363" s="378"/>
      <c r="I363" s="378"/>
    </row>
    <row r="364" spans="1:9" ht="16.5" hidden="1" customHeight="1">
      <c r="A364" s="467" t="s">
        <v>663</v>
      </c>
      <c r="B364" s="1016" t="e">
        <f>"For  " &amp;B260</f>
        <v>#REF!</v>
      </c>
      <c r="C364" s="1016"/>
      <c r="D364" s="1016"/>
      <c r="E364" s="1016"/>
      <c r="F364" s="1016"/>
      <c r="G364" s="378"/>
      <c r="H364" s="378"/>
      <c r="I364" s="378"/>
    </row>
    <row r="365" spans="1:9" ht="15.75" hidden="1" customHeight="1">
      <c r="A365" s="378"/>
      <c r="B365" s="554" t="s">
        <v>18</v>
      </c>
      <c r="C365" s="1017"/>
      <c r="D365" s="1018"/>
      <c r="E365" s="1018"/>
      <c r="F365" s="1018"/>
      <c r="G365" s="1018"/>
      <c r="H365" s="1019"/>
      <c r="I365" s="378"/>
    </row>
    <row r="366" spans="1:9" ht="15.75" hidden="1" customHeight="1">
      <c r="A366" s="378"/>
      <c r="B366" s="554" t="s">
        <v>27</v>
      </c>
      <c r="C366" s="1017"/>
      <c r="D366" s="1018"/>
      <c r="E366" s="1018"/>
      <c r="F366" s="1018"/>
      <c r="G366" s="1018"/>
      <c r="H366" s="1019"/>
      <c r="I366" s="378"/>
    </row>
    <row r="367" spans="1:9" ht="15.75" hidden="1" customHeight="1">
      <c r="A367" s="378"/>
      <c r="B367" s="554" t="s">
        <v>461</v>
      </c>
      <c r="C367" s="1017"/>
      <c r="D367" s="1018"/>
      <c r="E367" s="1018"/>
      <c r="F367" s="1018"/>
      <c r="G367" s="1018"/>
      <c r="H367" s="1019"/>
      <c r="I367" s="378"/>
    </row>
    <row r="368" spans="1:9" ht="15.75" hidden="1" customHeight="1">
      <c r="A368" s="378"/>
      <c r="B368" s="554" t="s">
        <v>506</v>
      </c>
      <c r="C368" s="1017"/>
      <c r="D368" s="1018"/>
      <c r="E368" s="1018"/>
      <c r="F368" s="1018"/>
      <c r="G368" s="1018"/>
      <c r="H368" s="1019"/>
      <c r="I368" s="378"/>
    </row>
    <row r="369" spans="1:9" ht="15.75" hidden="1" customHeight="1">
      <c r="A369" s="378"/>
      <c r="B369" s="554" t="s">
        <v>462</v>
      </c>
      <c r="C369" s="1017"/>
      <c r="D369" s="1018"/>
      <c r="E369" s="1018"/>
      <c r="F369" s="1018"/>
      <c r="G369" s="1018"/>
      <c r="H369" s="1019"/>
      <c r="I369" s="378"/>
    </row>
    <row r="370" spans="1:9" ht="15.75" hidden="1" customHeight="1">
      <c r="A370" s="378"/>
      <c r="B370" s="554" t="s">
        <v>465</v>
      </c>
      <c r="C370" s="1017"/>
      <c r="D370" s="1018"/>
      <c r="E370" s="1018"/>
      <c r="F370" s="1018"/>
      <c r="G370" s="1018"/>
      <c r="H370" s="1019"/>
      <c r="I370" s="378"/>
    </row>
    <row r="371" spans="1:9" ht="15.75" hidden="1" customHeight="1">
      <c r="A371" s="378"/>
      <c r="B371" s="554" t="s">
        <v>742</v>
      </c>
      <c r="C371" s="1017"/>
      <c r="D371" s="1018"/>
      <c r="E371" s="1018"/>
      <c r="F371" s="1018"/>
      <c r="G371" s="1018"/>
      <c r="H371" s="1019"/>
      <c r="I371" s="378"/>
    </row>
    <row r="372" spans="1:9" ht="15.75" hidden="1" customHeight="1">
      <c r="A372" s="378"/>
      <c r="B372" s="554" t="s">
        <v>743</v>
      </c>
      <c r="C372" s="1017"/>
      <c r="D372" s="1018"/>
      <c r="E372" s="1018"/>
      <c r="F372" s="1018"/>
      <c r="G372" s="1018"/>
      <c r="H372" s="1019"/>
      <c r="I372" s="378"/>
    </row>
    <row r="373" spans="1:9" ht="15.75" hidden="1" customHeight="1">
      <c r="A373" s="378"/>
      <c r="B373" s="554" t="s">
        <v>744</v>
      </c>
      <c r="C373" s="1017"/>
      <c r="D373" s="1018"/>
      <c r="E373" s="1018"/>
      <c r="F373" s="1018"/>
      <c r="G373" s="1018"/>
      <c r="H373" s="1019"/>
      <c r="I373" s="378"/>
    </row>
    <row r="374" spans="1:9" ht="15.75" hidden="1" customHeight="1">
      <c r="A374" s="378"/>
      <c r="B374" s="554" t="s">
        <v>745</v>
      </c>
      <c r="C374" s="1017"/>
      <c r="D374" s="1018"/>
      <c r="E374" s="1018"/>
      <c r="F374" s="1018"/>
      <c r="G374" s="1018"/>
      <c r="H374" s="1019"/>
      <c r="I374" s="378"/>
    </row>
    <row r="375" spans="1:9" hidden="1">
      <c r="A375" s="378"/>
      <c r="B375" s="555"/>
      <c r="C375" s="556"/>
      <c r="D375" s="556"/>
      <c r="E375" s="556"/>
      <c r="F375" s="556"/>
      <c r="G375" s="556"/>
      <c r="H375" s="556"/>
      <c r="I375" s="378"/>
    </row>
    <row r="376" spans="1:9" ht="16.5" hidden="1" customHeight="1">
      <c r="A376" s="467" t="s">
        <v>723</v>
      </c>
      <c r="B376" s="1016" t="e">
        <f>"For  "&amp;B296</f>
        <v>#REF!</v>
      </c>
      <c r="C376" s="1016"/>
      <c r="D376" s="1016"/>
      <c r="E376" s="1016"/>
      <c r="F376" s="1016"/>
      <c r="G376" s="378"/>
      <c r="H376" s="378"/>
      <c r="I376" s="378"/>
    </row>
    <row r="377" spans="1:9" ht="15.75" hidden="1" customHeight="1">
      <c r="A377" s="378"/>
      <c r="B377" s="554" t="s">
        <v>18</v>
      </c>
      <c r="C377" s="1017"/>
      <c r="D377" s="1018"/>
      <c r="E377" s="1018"/>
      <c r="F377" s="1018"/>
      <c r="G377" s="1018"/>
      <c r="H377" s="1019"/>
      <c r="I377" s="378"/>
    </row>
    <row r="378" spans="1:9" ht="15.75" hidden="1" customHeight="1">
      <c r="A378" s="378"/>
      <c r="B378" s="554" t="s">
        <v>27</v>
      </c>
      <c r="C378" s="1017"/>
      <c r="D378" s="1018"/>
      <c r="E378" s="1018"/>
      <c r="F378" s="1018"/>
      <c r="G378" s="1018"/>
      <c r="H378" s="1019"/>
      <c r="I378" s="378"/>
    </row>
    <row r="379" spans="1:9" ht="15.75" hidden="1" customHeight="1">
      <c r="A379" s="378"/>
      <c r="B379" s="554" t="s">
        <v>461</v>
      </c>
      <c r="C379" s="1017"/>
      <c r="D379" s="1018"/>
      <c r="E379" s="1018"/>
      <c r="F379" s="1018"/>
      <c r="G379" s="1018"/>
      <c r="H379" s="1019"/>
      <c r="I379" s="378"/>
    </row>
    <row r="380" spans="1:9" ht="15.75" hidden="1" customHeight="1">
      <c r="A380" s="378"/>
      <c r="B380" s="554" t="s">
        <v>506</v>
      </c>
      <c r="C380" s="1017"/>
      <c r="D380" s="1018"/>
      <c r="E380" s="1018"/>
      <c r="F380" s="1018"/>
      <c r="G380" s="1018"/>
      <c r="H380" s="1019"/>
      <c r="I380" s="378"/>
    </row>
    <row r="381" spans="1:9" ht="15.75" hidden="1" customHeight="1">
      <c r="A381" s="378"/>
      <c r="B381" s="554" t="s">
        <v>462</v>
      </c>
      <c r="C381" s="1017"/>
      <c r="D381" s="1018"/>
      <c r="E381" s="1018"/>
      <c r="F381" s="1018"/>
      <c r="G381" s="1018"/>
      <c r="H381" s="1019"/>
      <c r="I381" s="378"/>
    </row>
    <row r="382" spans="1:9" ht="15.75" hidden="1" customHeight="1">
      <c r="A382" s="378"/>
      <c r="B382" s="554" t="s">
        <v>465</v>
      </c>
      <c r="C382" s="1017"/>
      <c r="D382" s="1018"/>
      <c r="E382" s="1018"/>
      <c r="F382" s="1018"/>
      <c r="G382" s="1018"/>
      <c r="H382" s="1019"/>
      <c r="I382" s="378"/>
    </row>
    <row r="383" spans="1:9" ht="15.75" hidden="1" customHeight="1">
      <c r="A383" s="378"/>
      <c r="B383" s="554" t="s">
        <v>742</v>
      </c>
      <c r="C383" s="1017"/>
      <c r="D383" s="1018"/>
      <c r="E383" s="1018"/>
      <c r="F383" s="1018"/>
      <c r="G383" s="1018"/>
      <c r="H383" s="1019"/>
      <c r="I383" s="378"/>
    </row>
    <row r="384" spans="1:9" ht="15.75" hidden="1" customHeight="1">
      <c r="A384" s="378"/>
      <c r="B384" s="554" t="s">
        <v>743</v>
      </c>
      <c r="C384" s="1017"/>
      <c r="D384" s="1018"/>
      <c r="E384" s="1018"/>
      <c r="F384" s="1018"/>
      <c r="G384" s="1018"/>
      <c r="H384" s="1019"/>
      <c r="I384" s="378"/>
    </row>
    <row r="385" spans="1:12" ht="15.75" hidden="1" customHeight="1">
      <c r="A385" s="378"/>
      <c r="B385" s="554" t="s">
        <v>744</v>
      </c>
      <c r="C385" s="1017"/>
      <c r="D385" s="1018"/>
      <c r="E385" s="1018"/>
      <c r="F385" s="1018"/>
      <c r="G385" s="1018"/>
      <c r="H385" s="1019"/>
      <c r="I385" s="378"/>
    </row>
    <row r="386" spans="1:12" ht="15.75" hidden="1" customHeight="1">
      <c r="A386" s="378"/>
      <c r="B386" s="554" t="s">
        <v>745</v>
      </c>
      <c r="C386" s="1017"/>
      <c r="D386" s="1018"/>
      <c r="E386" s="1018"/>
      <c r="F386" s="1018"/>
      <c r="G386" s="1018"/>
      <c r="H386" s="1019"/>
      <c r="I386" s="378"/>
    </row>
    <row r="387" spans="1:12" ht="27.75" customHeight="1">
      <c r="A387" s="671" t="s">
        <v>861</v>
      </c>
      <c r="B387" s="884" t="s">
        <v>746</v>
      </c>
      <c r="C387" s="884"/>
      <c r="D387" s="884"/>
      <c r="E387" s="884"/>
      <c r="F387" s="884"/>
      <c r="G387" s="884"/>
      <c r="H387" s="884"/>
      <c r="I387" s="378"/>
    </row>
    <row r="388" spans="1:12" ht="42" customHeight="1">
      <c r="A388" s="468">
        <v>6.1</v>
      </c>
      <c r="B388" s="886" t="s">
        <v>747</v>
      </c>
      <c r="C388" s="886"/>
      <c r="D388" s="886"/>
      <c r="E388" s="886"/>
      <c r="F388" s="886"/>
      <c r="G388" s="886"/>
      <c r="H388" s="886"/>
    </row>
    <row r="389" spans="1:12" ht="105.75" customHeight="1">
      <c r="A389" s="378"/>
      <c r="B389" s="511" t="s">
        <v>748</v>
      </c>
      <c r="C389" s="886" t="s">
        <v>749</v>
      </c>
      <c r="D389" s="886"/>
      <c r="E389" s="886"/>
      <c r="F389" s="886"/>
      <c r="G389" s="886"/>
      <c r="H389" s="886"/>
      <c r="I389" s="557"/>
    </row>
    <row r="390" spans="1:12" ht="78" customHeight="1">
      <c r="A390" s="378"/>
      <c r="B390" s="511" t="s">
        <v>463</v>
      </c>
      <c r="C390" s="886" t="s">
        <v>750</v>
      </c>
      <c r="D390" s="886"/>
      <c r="E390" s="886"/>
      <c r="F390" s="886"/>
      <c r="G390" s="886"/>
      <c r="H390" s="886"/>
      <c r="I390" s="378"/>
    </row>
    <row r="391" spans="1:12" ht="9" customHeight="1">
      <c r="A391" s="378"/>
      <c r="B391" s="378"/>
      <c r="C391" s="378"/>
      <c r="D391" s="378"/>
      <c r="E391" s="378"/>
      <c r="F391" s="378"/>
      <c r="G391" s="378"/>
      <c r="H391" s="378"/>
      <c r="I391" s="378"/>
    </row>
    <row r="392" spans="1:12" ht="23.25" customHeight="1">
      <c r="A392" s="468">
        <v>6.2</v>
      </c>
      <c r="B392" s="886" t="s">
        <v>165</v>
      </c>
      <c r="C392" s="886"/>
      <c r="D392" s="886"/>
      <c r="E392" s="886"/>
      <c r="F392" s="886"/>
      <c r="G392" s="886"/>
      <c r="H392" s="886"/>
    </row>
    <row r="393" spans="1:12" ht="10.5" customHeight="1">
      <c r="A393" s="378"/>
      <c r="B393" s="378"/>
      <c r="C393" s="378"/>
      <c r="D393" s="378"/>
      <c r="E393" s="378"/>
      <c r="F393" s="378"/>
      <c r="G393" s="378"/>
      <c r="H393" s="378"/>
      <c r="I393" s="378"/>
    </row>
    <row r="394" spans="1:12" ht="24" customHeight="1">
      <c r="A394" s="320"/>
      <c r="B394" s="886" t="s">
        <v>751</v>
      </c>
      <c r="C394" s="886"/>
      <c r="D394" s="886"/>
      <c r="E394" s="886"/>
      <c r="F394" s="886"/>
      <c r="G394" s="886"/>
      <c r="H394" s="886"/>
      <c r="I394" s="378"/>
    </row>
    <row r="395" spans="1:12" ht="32.25" customHeight="1">
      <c r="A395" s="558"/>
      <c r="B395" s="1020"/>
      <c r="C395" s="1021"/>
      <c r="D395" s="559" t="s">
        <v>752</v>
      </c>
      <c r="E395" s="1022"/>
      <c r="F395" s="1023"/>
      <c r="G395" s="1023"/>
      <c r="H395" s="1023"/>
      <c r="I395" s="378"/>
    </row>
    <row r="396" spans="1:12" ht="50.25" customHeight="1">
      <c r="A396" s="560" t="s">
        <v>658</v>
      </c>
      <c r="B396" s="963" t="s">
        <v>753</v>
      </c>
      <c r="C396" s="963"/>
      <c r="D396" s="348" t="s">
        <v>754</v>
      </c>
      <c r="E396" s="378"/>
      <c r="F396" s="378"/>
      <c r="G396" s="378"/>
      <c r="H396" s="378"/>
      <c r="I396" s="378"/>
    </row>
    <row r="397" spans="1:12" ht="21" customHeight="1">
      <c r="A397" s="561"/>
      <c r="B397" s="1024" t="s">
        <v>755</v>
      </c>
      <c r="C397" s="1025"/>
      <c r="D397" s="562"/>
      <c r="E397" s="378"/>
      <c r="F397" s="378"/>
      <c r="G397" s="378"/>
      <c r="H397" s="378"/>
      <c r="I397" s="354"/>
      <c r="J397" s="563"/>
      <c r="K397" s="564"/>
    </row>
    <row r="398" spans="1:12" ht="23.25" customHeight="1">
      <c r="A398" s="561"/>
      <c r="B398" s="1024" t="s">
        <v>756</v>
      </c>
      <c r="C398" s="1025"/>
      <c r="D398" s="562"/>
      <c r="E398" s="378"/>
      <c r="F398" s="378"/>
      <c r="G398" s="378"/>
      <c r="H398" s="378"/>
      <c r="J398" s="565"/>
      <c r="K398" s="566"/>
    </row>
    <row r="399" spans="1:12" ht="21.75" customHeight="1">
      <c r="A399" s="561"/>
      <c r="B399" s="1024" t="s">
        <v>757</v>
      </c>
      <c r="C399" s="1025"/>
      <c r="D399" s="562"/>
      <c r="E399" s="378"/>
      <c r="F399" s="378"/>
      <c r="G399" s="378"/>
      <c r="H399" s="378"/>
      <c r="I399" s="354"/>
      <c r="J399" s="563"/>
      <c r="K399" s="564"/>
      <c r="L399" s="354"/>
    </row>
    <row r="400" spans="1:12" ht="20.25" customHeight="1">
      <c r="A400" s="561"/>
      <c r="B400" s="1024" t="s">
        <v>758</v>
      </c>
      <c r="C400" s="1025"/>
      <c r="D400" s="562"/>
      <c r="E400" s="378"/>
      <c r="F400" s="378"/>
      <c r="G400" s="378"/>
      <c r="H400" s="378"/>
      <c r="I400" s="354"/>
      <c r="J400" s="563"/>
      <c r="K400" s="564"/>
      <c r="L400" s="354"/>
    </row>
    <row r="401" spans="1:12" ht="21.75" customHeight="1">
      <c r="A401" s="561"/>
      <c r="B401" s="915" t="s">
        <v>759</v>
      </c>
      <c r="C401" s="917"/>
      <c r="D401" s="562"/>
      <c r="E401" s="378"/>
      <c r="F401" s="378"/>
      <c r="G401" s="378"/>
      <c r="H401" s="378"/>
      <c r="I401" s="354"/>
      <c r="J401" s="563"/>
      <c r="K401" s="564"/>
      <c r="L401" s="354"/>
    </row>
    <row r="402" spans="1:12" ht="16.5" customHeight="1">
      <c r="A402" s="378"/>
      <c r="B402" s="378"/>
      <c r="C402" s="378"/>
      <c r="D402" s="378"/>
      <c r="E402" s="378"/>
      <c r="F402" s="378"/>
      <c r="G402" s="378"/>
      <c r="H402" s="378"/>
      <c r="I402" s="378"/>
    </row>
    <row r="403" spans="1:12">
      <c r="A403" s="378"/>
      <c r="B403" s="378"/>
      <c r="C403" s="378"/>
      <c r="D403" s="378"/>
      <c r="E403" s="378"/>
      <c r="F403" s="378"/>
      <c r="G403" s="378"/>
      <c r="H403" s="378"/>
      <c r="I403" s="378"/>
    </row>
    <row r="405" spans="1:12" ht="16.5">
      <c r="B405" s="352" t="s">
        <v>6</v>
      </c>
      <c r="C405" s="567" t="str">
        <f>'Names of Bidder'!D36&amp;"-"&amp; 'Names of Bidder'!E36&amp;"-" &amp;'Names of Bidder'!F36</f>
        <v>--</v>
      </c>
      <c r="F405" s="351" t="s">
        <v>4</v>
      </c>
      <c r="G405" s="352" t="str">
        <f>IF('Names of Bidder'!D33=0, "", 'Names of Bidder'!D33)</f>
        <v/>
      </c>
      <c r="H405" s="352"/>
      <c r="I405" s="352"/>
    </row>
    <row r="406" spans="1:12" ht="16.5">
      <c r="B406" s="352" t="s">
        <v>7</v>
      </c>
      <c r="C406" s="567" t="str">
        <f>IF('Names of Bidder'!D37=0, "", 'Names of Bidder'!D37)</f>
        <v/>
      </c>
      <c r="F406" s="351" t="s">
        <v>5</v>
      </c>
      <c r="G406" s="352" t="str">
        <f>IF('Names of Bidder'!D34=0, "", 'Names of Bidder'!D34)</f>
        <v/>
      </c>
      <c r="H406" s="352"/>
      <c r="I406" s="352"/>
    </row>
  </sheetData>
  <sheetProtection formatColumns="0" formatRows="0" selectLockedCells="1"/>
  <customSheetViews>
    <customSheetView guid="{5476C51C-4037-4B28-A818-10D7CDF0C66A}"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1"/>
      <headerFooter alignWithMargins="0"/>
    </customSheetView>
    <customSheetView guid="{45814E31-7EF7-46D4-AAA9-9580F481731A}"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5" fitToHeight="0" orientation="portrait" r:id="rId2"/>
      <headerFooter alignWithMargins="0"/>
    </customSheetView>
    <customSheetView guid="{ABDD40A7-66B9-43CC-B63B-09D98A5A40BE}"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5" fitToHeight="0" orientation="portrait" r:id="rId3"/>
      <headerFooter alignWithMargins="0"/>
    </customSheetView>
    <customSheetView guid="{A8583C01-5E6A-4469-ADCA-440E12AA8084}"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4"/>
      <headerFooter alignWithMargins="0"/>
    </customSheetView>
    <customSheetView guid="{2CF6F19D-227C-4840-A9E1-6C944B0145DB}"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5"/>
      <headerFooter alignWithMargins="0"/>
    </customSheetView>
    <customSheetView guid="{91F0A354-BED8-4256-9A56-8B391088A09C}"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6"/>
      <headerFooter alignWithMargins="0"/>
    </customSheetView>
    <customSheetView guid="{3836A67F-51F8-4B52-B51D-937DC398CD1F}"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7"/>
      <headerFooter alignWithMargins="0"/>
    </customSheetView>
    <customSheetView guid="{7060B914-93C4-4D75-AFF4-2E6EDEC8C9B0}"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8"/>
      <headerFooter alignWithMargins="0"/>
    </customSheetView>
  </customSheetViews>
  <mergeCells count="490">
    <mergeCell ref="B258:C258"/>
    <mergeCell ref="E258:H258"/>
    <mergeCell ref="F212:H212"/>
    <mergeCell ref="F201:H201"/>
    <mergeCell ref="B252:C252"/>
    <mergeCell ref="B254:C254"/>
    <mergeCell ref="E254:F254"/>
    <mergeCell ref="G254:H254"/>
    <mergeCell ref="B255:C255"/>
    <mergeCell ref="E255:H255"/>
    <mergeCell ref="B256:C256"/>
    <mergeCell ref="E256:H256"/>
    <mergeCell ref="B257:C257"/>
    <mergeCell ref="E257:F257"/>
    <mergeCell ref="G257:H257"/>
    <mergeCell ref="B247:C247"/>
    <mergeCell ref="F247:H247"/>
    <mergeCell ref="B248:C248"/>
    <mergeCell ref="F248:H248"/>
    <mergeCell ref="B249:C249"/>
    <mergeCell ref="F249:H249"/>
    <mergeCell ref="B250:C250"/>
    <mergeCell ref="F250:H250"/>
    <mergeCell ref="B251:C251"/>
    <mergeCell ref="F238:H238"/>
    <mergeCell ref="B239:C239"/>
    <mergeCell ref="F239:H239"/>
    <mergeCell ref="F251:H251"/>
    <mergeCell ref="B240:C240"/>
    <mergeCell ref="F240:H240"/>
    <mergeCell ref="B242:H242"/>
    <mergeCell ref="E243:E244"/>
    <mergeCell ref="F243:H244"/>
    <mergeCell ref="B245:C245"/>
    <mergeCell ref="F245:H245"/>
    <mergeCell ref="B246:D246"/>
    <mergeCell ref="F246:H246"/>
    <mergeCell ref="B188:I188"/>
    <mergeCell ref="B189:I189"/>
    <mergeCell ref="B190:I190"/>
    <mergeCell ref="B191:I191"/>
    <mergeCell ref="B192:I192"/>
    <mergeCell ref="B194:I194"/>
    <mergeCell ref="B195:I195"/>
    <mergeCell ref="B196:I196"/>
    <mergeCell ref="B228:H228"/>
    <mergeCell ref="B222:C222"/>
    <mergeCell ref="E222:F222"/>
    <mergeCell ref="G222:H222"/>
    <mergeCell ref="B223:C223"/>
    <mergeCell ref="E223:H223"/>
    <mergeCell ref="B220:C220"/>
    <mergeCell ref="B226:C226"/>
    <mergeCell ref="F218:H218"/>
    <mergeCell ref="F219:H219"/>
    <mergeCell ref="B214:D214"/>
    <mergeCell ref="B215:C215"/>
    <mergeCell ref="B216:C216"/>
    <mergeCell ref="F214:H214"/>
    <mergeCell ref="F216:H216"/>
    <mergeCell ref="F215:H215"/>
    <mergeCell ref="B179:E179"/>
    <mergeCell ref="B182:I182"/>
    <mergeCell ref="A184:I184"/>
    <mergeCell ref="B185:H185"/>
    <mergeCell ref="B186:E186"/>
    <mergeCell ref="B137:E137"/>
    <mergeCell ref="B139:E139"/>
    <mergeCell ref="A167:A168"/>
    <mergeCell ref="B175:E175"/>
    <mergeCell ref="G175:H175"/>
    <mergeCell ref="B176:E176"/>
    <mergeCell ref="G176:H176"/>
    <mergeCell ref="B177:E177"/>
    <mergeCell ref="G177:H177"/>
    <mergeCell ref="A178:A179"/>
    <mergeCell ref="B178:E178"/>
    <mergeCell ref="B169:I169"/>
    <mergeCell ref="B170:E170"/>
    <mergeCell ref="B171:E171"/>
    <mergeCell ref="G171:H171"/>
    <mergeCell ref="B172:E172"/>
    <mergeCell ref="B173:E173"/>
    <mergeCell ref="G173:H173"/>
    <mergeCell ref="B174:E174"/>
    <mergeCell ref="G174:H174"/>
    <mergeCell ref="B166:E166"/>
    <mergeCell ref="G166:H166"/>
    <mergeCell ref="B167:E167"/>
    <mergeCell ref="B168:E168"/>
    <mergeCell ref="B161:E161"/>
    <mergeCell ref="G161:H161"/>
    <mergeCell ref="B162:E162"/>
    <mergeCell ref="G162:H162"/>
    <mergeCell ref="B163:E163"/>
    <mergeCell ref="G163:H163"/>
    <mergeCell ref="B164:E164"/>
    <mergeCell ref="G164:H164"/>
    <mergeCell ref="B165:E165"/>
    <mergeCell ref="G165:H165"/>
    <mergeCell ref="B156:E156"/>
    <mergeCell ref="G156:H156"/>
    <mergeCell ref="B157:E157"/>
    <mergeCell ref="G157:H157"/>
    <mergeCell ref="B158:E158"/>
    <mergeCell ref="G158:H158"/>
    <mergeCell ref="B159:E159"/>
    <mergeCell ref="B160:E160"/>
    <mergeCell ref="G160:H160"/>
    <mergeCell ref="B150:E150"/>
    <mergeCell ref="G150:H150"/>
    <mergeCell ref="B151:E151"/>
    <mergeCell ref="G151:H151"/>
    <mergeCell ref="B152:E155"/>
    <mergeCell ref="G152:H152"/>
    <mergeCell ref="G153:H153"/>
    <mergeCell ref="G154:H154"/>
    <mergeCell ref="G155:H155"/>
    <mergeCell ref="B144:I144"/>
    <mergeCell ref="B145:I145"/>
    <mergeCell ref="B146:E146"/>
    <mergeCell ref="F146:I146"/>
    <mergeCell ref="B147:E147"/>
    <mergeCell ref="F147:I147"/>
    <mergeCell ref="B148:E148"/>
    <mergeCell ref="F148:I148"/>
    <mergeCell ref="B149:I149"/>
    <mergeCell ref="B132:E132"/>
    <mergeCell ref="G132:H132"/>
    <mergeCell ref="A133:A134"/>
    <mergeCell ref="B133:E133"/>
    <mergeCell ref="B134:E134"/>
    <mergeCell ref="B122:E123"/>
    <mergeCell ref="A121:A123"/>
    <mergeCell ref="B127:E127"/>
    <mergeCell ref="B128:E128"/>
    <mergeCell ref="G128:H128"/>
    <mergeCell ref="B129:E129"/>
    <mergeCell ref="G129:H129"/>
    <mergeCell ref="B130:E130"/>
    <mergeCell ref="G130:H130"/>
    <mergeCell ref="B131:E131"/>
    <mergeCell ref="G131:H131"/>
    <mergeCell ref="A76:A77"/>
    <mergeCell ref="A99:A100"/>
    <mergeCell ref="B104:I104"/>
    <mergeCell ref="B119:E119"/>
    <mergeCell ref="B120:E120"/>
    <mergeCell ref="B125:E125"/>
    <mergeCell ref="B126:E126"/>
    <mergeCell ref="G126:H126"/>
    <mergeCell ref="A107:A111"/>
    <mergeCell ref="A82:A88"/>
    <mergeCell ref="A95:A96"/>
    <mergeCell ref="B121:E121"/>
    <mergeCell ref="F117:G117"/>
    <mergeCell ref="B118:E118"/>
    <mergeCell ref="F102:I102"/>
    <mergeCell ref="B113:E113"/>
    <mergeCell ref="H117:I117"/>
    <mergeCell ref="B107:E108"/>
    <mergeCell ref="B103:E103"/>
    <mergeCell ref="F103:I103"/>
    <mergeCell ref="B105:E105"/>
    <mergeCell ref="B102:E102"/>
    <mergeCell ref="B114:E114"/>
    <mergeCell ref="B100:I100"/>
    <mergeCell ref="G90:H90"/>
    <mergeCell ref="B99:I99"/>
    <mergeCell ref="B76:I76"/>
    <mergeCell ref="G81:H81"/>
    <mergeCell ref="G82:H82"/>
    <mergeCell ref="B91:E91"/>
    <mergeCell ref="F91:G91"/>
    <mergeCell ref="H91:I91"/>
    <mergeCell ref="B93:E93"/>
    <mergeCell ref="B94:E94"/>
    <mergeCell ref="B79:E79"/>
    <mergeCell ref="B81:E81"/>
    <mergeCell ref="B82:E85"/>
    <mergeCell ref="G87:H87"/>
    <mergeCell ref="G88:H88"/>
    <mergeCell ref="B92:E92"/>
    <mergeCell ref="B89:E89"/>
    <mergeCell ref="B90:E90"/>
    <mergeCell ref="B401:C401"/>
    <mergeCell ref="B394:H394"/>
    <mergeCell ref="B395:C395"/>
    <mergeCell ref="E395:F395"/>
    <mergeCell ref="G395:H395"/>
    <mergeCell ref="B396:C396"/>
    <mergeCell ref="B397:C397"/>
    <mergeCell ref="B398:C398"/>
    <mergeCell ref="B399:C399"/>
    <mergeCell ref="B400:C400"/>
    <mergeCell ref="C383:H383"/>
    <mergeCell ref="C384:H384"/>
    <mergeCell ref="C385:H385"/>
    <mergeCell ref="C386:H386"/>
    <mergeCell ref="B387:H387"/>
    <mergeCell ref="B388:H388"/>
    <mergeCell ref="C389:H389"/>
    <mergeCell ref="C390:H390"/>
    <mergeCell ref="B392:H392"/>
    <mergeCell ref="C373:H373"/>
    <mergeCell ref="C374:H374"/>
    <mergeCell ref="B376:F376"/>
    <mergeCell ref="C377:H377"/>
    <mergeCell ref="C378:H378"/>
    <mergeCell ref="C379:H379"/>
    <mergeCell ref="C380:H380"/>
    <mergeCell ref="C381:H381"/>
    <mergeCell ref="C382:H382"/>
    <mergeCell ref="B364:F364"/>
    <mergeCell ref="C365:H365"/>
    <mergeCell ref="C366:H366"/>
    <mergeCell ref="C367:H367"/>
    <mergeCell ref="C368:H368"/>
    <mergeCell ref="C369:H369"/>
    <mergeCell ref="C370:H370"/>
    <mergeCell ref="C371:H371"/>
    <mergeCell ref="C372:H372"/>
    <mergeCell ref="C354:H354"/>
    <mergeCell ref="C355:H355"/>
    <mergeCell ref="C356:H356"/>
    <mergeCell ref="C357:H357"/>
    <mergeCell ref="C358:H358"/>
    <mergeCell ref="C359:H359"/>
    <mergeCell ref="C360:H360"/>
    <mergeCell ref="C361:H361"/>
    <mergeCell ref="C362:H362"/>
    <mergeCell ref="B340:H340"/>
    <mergeCell ref="B342:H342"/>
    <mergeCell ref="B344:H344"/>
    <mergeCell ref="B346:H346"/>
    <mergeCell ref="B348:H348"/>
    <mergeCell ref="B349:H349"/>
    <mergeCell ref="B351:H351"/>
    <mergeCell ref="B352:F352"/>
    <mergeCell ref="C353:H353"/>
    <mergeCell ref="B328:C328"/>
    <mergeCell ref="E328:F328"/>
    <mergeCell ref="G328:H328"/>
    <mergeCell ref="B330:H330"/>
    <mergeCell ref="B332:H332"/>
    <mergeCell ref="B333:H333"/>
    <mergeCell ref="B334:H334"/>
    <mergeCell ref="B336:H336"/>
    <mergeCell ref="B338:H338"/>
    <mergeCell ref="B325:C325"/>
    <mergeCell ref="E325:F325"/>
    <mergeCell ref="G325:H325"/>
    <mergeCell ref="B326:C326"/>
    <mergeCell ref="E326:F326"/>
    <mergeCell ref="G326:H326"/>
    <mergeCell ref="B327:C327"/>
    <mergeCell ref="E327:F327"/>
    <mergeCell ref="G327:H327"/>
    <mergeCell ref="G318:H318"/>
    <mergeCell ref="G319:H319"/>
    <mergeCell ref="G320:H320"/>
    <mergeCell ref="B321:C321"/>
    <mergeCell ref="G321:H321"/>
    <mergeCell ref="B322:H322"/>
    <mergeCell ref="B324:C324"/>
    <mergeCell ref="E324:F324"/>
    <mergeCell ref="G324:H324"/>
    <mergeCell ref="B313:C313"/>
    <mergeCell ref="E313:F313"/>
    <mergeCell ref="G313:H313"/>
    <mergeCell ref="B314:D314"/>
    <mergeCell ref="B315:C315"/>
    <mergeCell ref="G315:H315"/>
    <mergeCell ref="B316:C316"/>
    <mergeCell ref="G316:H316"/>
    <mergeCell ref="G317:H317"/>
    <mergeCell ref="B303:C303"/>
    <mergeCell ref="G303:H303"/>
    <mergeCell ref="G304:H304"/>
    <mergeCell ref="G305:H305"/>
    <mergeCell ref="G306:H306"/>
    <mergeCell ref="G307:H307"/>
    <mergeCell ref="B308:H308"/>
    <mergeCell ref="B310:H310"/>
    <mergeCell ref="E311:E312"/>
    <mergeCell ref="F311:F312"/>
    <mergeCell ref="G311:H312"/>
    <mergeCell ref="E298:E299"/>
    <mergeCell ref="F298:F299"/>
    <mergeCell ref="G298:H299"/>
    <mergeCell ref="B300:C300"/>
    <mergeCell ref="E300:F300"/>
    <mergeCell ref="G300:H300"/>
    <mergeCell ref="B301:D301"/>
    <mergeCell ref="B302:C302"/>
    <mergeCell ref="G302:H302"/>
    <mergeCell ref="B294:C294"/>
    <mergeCell ref="E294:F294"/>
    <mergeCell ref="G294:H294"/>
    <mergeCell ref="B296:D296"/>
    <mergeCell ref="E296:H296"/>
    <mergeCell ref="B292:C292"/>
    <mergeCell ref="E292:F292"/>
    <mergeCell ref="G292:H292"/>
    <mergeCell ref="B293:C293"/>
    <mergeCell ref="E293:F293"/>
    <mergeCell ref="G285:H285"/>
    <mergeCell ref="G286:H286"/>
    <mergeCell ref="G287:H287"/>
    <mergeCell ref="G293:H293"/>
    <mergeCell ref="B288:H288"/>
    <mergeCell ref="B290:C290"/>
    <mergeCell ref="E290:F290"/>
    <mergeCell ref="G290:H290"/>
    <mergeCell ref="B291:C291"/>
    <mergeCell ref="E291:F291"/>
    <mergeCell ref="G291:H291"/>
    <mergeCell ref="B280:C280"/>
    <mergeCell ref="E280:F280"/>
    <mergeCell ref="G280:H280"/>
    <mergeCell ref="B281:D281"/>
    <mergeCell ref="B282:C282"/>
    <mergeCell ref="G282:H282"/>
    <mergeCell ref="B283:C283"/>
    <mergeCell ref="G283:H283"/>
    <mergeCell ref="G284:H284"/>
    <mergeCell ref="B267:C267"/>
    <mergeCell ref="G267:H267"/>
    <mergeCell ref="G268:H268"/>
    <mergeCell ref="G269:H269"/>
    <mergeCell ref="G270:H270"/>
    <mergeCell ref="G271:H271"/>
    <mergeCell ref="B272:H272"/>
    <mergeCell ref="B277:H277"/>
    <mergeCell ref="E278:E279"/>
    <mergeCell ref="F278:F279"/>
    <mergeCell ref="G278:H279"/>
    <mergeCell ref="E262:E263"/>
    <mergeCell ref="F262:F263"/>
    <mergeCell ref="G262:H263"/>
    <mergeCell ref="B264:C264"/>
    <mergeCell ref="E264:F264"/>
    <mergeCell ref="G264:H264"/>
    <mergeCell ref="B265:D265"/>
    <mergeCell ref="B266:C266"/>
    <mergeCell ref="G266:H266"/>
    <mergeCell ref="B260:D260"/>
    <mergeCell ref="E260:H260"/>
    <mergeCell ref="E226:H226"/>
    <mergeCell ref="B224:C224"/>
    <mergeCell ref="B225:C225"/>
    <mergeCell ref="E225:F225"/>
    <mergeCell ref="G225:H225"/>
    <mergeCell ref="E224:H224"/>
    <mergeCell ref="B229:D229"/>
    <mergeCell ref="E229:H229"/>
    <mergeCell ref="B230:H230"/>
    <mergeCell ref="E231:E232"/>
    <mergeCell ref="F231:H232"/>
    <mergeCell ref="B233:C233"/>
    <mergeCell ref="F233:H233"/>
    <mergeCell ref="B234:D234"/>
    <mergeCell ref="F234:H234"/>
    <mergeCell ref="B235:C235"/>
    <mergeCell ref="F235:H235"/>
    <mergeCell ref="B236:C236"/>
    <mergeCell ref="F236:H236"/>
    <mergeCell ref="B237:C237"/>
    <mergeCell ref="F237:H237"/>
    <mergeCell ref="B238:C238"/>
    <mergeCell ref="F217:H217"/>
    <mergeCell ref="B211:H211"/>
    <mergeCell ref="B213:C213"/>
    <mergeCell ref="F213:H213"/>
    <mergeCell ref="B207:C207"/>
    <mergeCell ref="B208:C208"/>
    <mergeCell ref="B209:C209"/>
    <mergeCell ref="B205:C205"/>
    <mergeCell ref="F204:H204"/>
    <mergeCell ref="F205:H205"/>
    <mergeCell ref="F206:H206"/>
    <mergeCell ref="B206:C206"/>
    <mergeCell ref="B136:H136"/>
    <mergeCell ref="B138:H138"/>
    <mergeCell ref="B140:H140"/>
    <mergeCell ref="B297:H297"/>
    <mergeCell ref="B261:H261"/>
    <mergeCell ref="F207:H207"/>
    <mergeCell ref="F208:H208"/>
    <mergeCell ref="F209:H209"/>
    <mergeCell ref="B142:E142"/>
    <mergeCell ref="B141:E141"/>
    <mergeCell ref="B181:H181"/>
    <mergeCell ref="B183:H183"/>
    <mergeCell ref="B198:H198"/>
    <mergeCell ref="B199:D199"/>
    <mergeCell ref="E199:H199"/>
    <mergeCell ref="B200:H200"/>
    <mergeCell ref="B202:C202"/>
    <mergeCell ref="B217:C217"/>
    <mergeCell ref="B218:C218"/>
    <mergeCell ref="B219:C219"/>
    <mergeCell ref="B203:D203"/>
    <mergeCell ref="B204:C204"/>
    <mergeCell ref="F202:H202"/>
    <mergeCell ref="F203:H203"/>
    <mergeCell ref="B101:E101"/>
    <mergeCell ref="F101:I101"/>
    <mergeCell ref="B95:E95"/>
    <mergeCell ref="B96:E96"/>
    <mergeCell ref="B97:E97"/>
    <mergeCell ref="B106:E106"/>
    <mergeCell ref="B115:E115"/>
    <mergeCell ref="B116:E116"/>
    <mergeCell ref="B117:E117"/>
    <mergeCell ref="B70:I70"/>
    <mergeCell ref="B71:I71"/>
    <mergeCell ref="B77:I77"/>
    <mergeCell ref="B78:E78"/>
    <mergeCell ref="F78:I78"/>
    <mergeCell ref="G83:H83"/>
    <mergeCell ref="G84:H84"/>
    <mergeCell ref="G85:H85"/>
    <mergeCell ref="G86:H86"/>
    <mergeCell ref="B73:I73"/>
    <mergeCell ref="B74:F74"/>
    <mergeCell ref="G74:I74"/>
    <mergeCell ref="B80:E80"/>
    <mergeCell ref="F79:I79"/>
    <mergeCell ref="G80:H80"/>
    <mergeCell ref="B64:I64"/>
    <mergeCell ref="B65:I65"/>
    <mergeCell ref="B68:I68"/>
    <mergeCell ref="B42:C42"/>
    <mergeCell ref="D42:F42"/>
    <mergeCell ref="B50:C50"/>
    <mergeCell ref="B51:C51"/>
    <mergeCell ref="B47:C47"/>
    <mergeCell ref="B48:C48"/>
    <mergeCell ref="B49:C49"/>
    <mergeCell ref="D50:F50"/>
    <mergeCell ref="D49:F49"/>
    <mergeCell ref="D53:F53"/>
    <mergeCell ref="D52:F52"/>
    <mergeCell ref="D51:F51"/>
    <mergeCell ref="D54:F54"/>
    <mergeCell ref="B56:F56"/>
    <mergeCell ref="B57:F57"/>
    <mergeCell ref="B60:I60"/>
    <mergeCell ref="B62:I62"/>
    <mergeCell ref="B66:I66"/>
    <mergeCell ref="B67:I67"/>
    <mergeCell ref="A43:A45"/>
    <mergeCell ref="B43:C45"/>
    <mergeCell ref="B46:C46"/>
    <mergeCell ref="D45:F45"/>
    <mergeCell ref="D44:F44"/>
    <mergeCell ref="D43:F43"/>
    <mergeCell ref="D48:F48"/>
    <mergeCell ref="D47:F47"/>
    <mergeCell ref="D46:F46"/>
    <mergeCell ref="B29:H29"/>
    <mergeCell ref="B30:H30"/>
    <mergeCell ref="B32:H32"/>
    <mergeCell ref="B33:H33"/>
    <mergeCell ref="B34:H34"/>
    <mergeCell ref="B36:H36"/>
    <mergeCell ref="B37:H37"/>
    <mergeCell ref="B38:H38"/>
    <mergeCell ref="A39:A41"/>
    <mergeCell ref="B39:C41"/>
    <mergeCell ref="D39:F41"/>
    <mergeCell ref="B19:H19"/>
    <mergeCell ref="B20:H20"/>
    <mergeCell ref="B21:H21"/>
    <mergeCell ref="B13:C13"/>
    <mergeCell ref="B22:H22"/>
    <mergeCell ref="A25:H25"/>
    <mergeCell ref="A26:H26"/>
    <mergeCell ref="B27:H27"/>
    <mergeCell ref="B28:H28"/>
    <mergeCell ref="A3:I3"/>
    <mergeCell ref="A5:I5"/>
    <mergeCell ref="A8:D8"/>
    <mergeCell ref="B9:C9"/>
    <mergeCell ref="B10:C10"/>
    <mergeCell ref="B11:C11"/>
    <mergeCell ref="B12:C12"/>
    <mergeCell ref="A16:I16"/>
    <mergeCell ref="B18:F18"/>
  </mergeCells>
  <conditionalFormatting sqref="A19">
    <cfRule type="expression" dxfId="86" priority="36" stopIfTrue="1">
      <formula>$M$18=1</formula>
    </cfRule>
    <cfRule type="expression" dxfId="85" priority="35" stopIfTrue="1">
      <formula>$M$18="Sole Bidder"</formula>
    </cfRule>
  </conditionalFormatting>
  <conditionalFormatting sqref="A188">
    <cfRule type="expression" dxfId="84" priority="14" stopIfTrue="1">
      <formula>$N$18="Sole Bidder"</formula>
    </cfRule>
  </conditionalFormatting>
  <conditionalFormatting sqref="A204">
    <cfRule type="expression" dxfId="83" priority="31" stopIfTrue="1">
      <formula>$E$203="No"</formula>
    </cfRule>
  </conditionalFormatting>
  <conditionalFormatting sqref="A235">
    <cfRule type="expression" dxfId="82" priority="11" stopIfTrue="1">
      <formula>$E$203="No"</formula>
    </cfRule>
  </conditionalFormatting>
  <conditionalFormatting sqref="A247">
    <cfRule type="expression" dxfId="81" priority="13" stopIfTrue="1">
      <formula>$E$203="No"</formula>
    </cfRule>
  </conditionalFormatting>
  <conditionalFormatting sqref="A20:H21">
    <cfRule type="expression" dxfId="80" priority="45" stopIfTrue="1">
      <formula>$M$20=2</formula>
    </cfRule>
  </conditionalFormatting>
  <conditionalFormatting sqref="A22:H22">
    <cfRule type="expression" dxfId="79" priority="44" stopIfTrue="1">
      <formula>AND($M$20=2,$M$21="2 or more")</formula>
    </cfRule>
  </conditionalFormatting>
  <conditionalFormatting sqref="A25:H25 A32:H33 D201 E202 D212 F212 E213:F213 E221:H221 E224 E225:H225 E226 E262 G262 D262:D263 E264:H264 E266:H271 E295:H295 E298 G298 D298:D299 E300:H300 E302:H307 E329:H329 D395">
    <cfRule type="expression" dxfId="78" priority="32" stopIfTrue="1">
      <formula>$M$18="Sole Bidder"</formula>
    </cfRule>
  </conditionalFormatting>
  <conditionalFormatting sqref="A34:H34">
    <cfRule type="expression" dxfId="77" priority="46" stopIfTrue="1">
      <formula>$M$20&lt;2</formula>
    </cfRule>
  </conditionalFormatting>
  <conditionalFormatting sqref="A260:H260 A273:C281 D273:H294 A288:C294">
    <cfRule type="expression" dxfId="76" priority="37" stopIfTrue="1">
      <formula>#REF!&lt;2</formula>
    </cfRule>
  </conditionalFormatting>
  <conditionalFormatting sqref="A296:H296 A309:C314 A321:H328">
    <cfRule type="expression" dxfId="75" priority="39" stopIfTrue="1">
      <formula>$M$198=1</formula>
    </cfRule>
    <cfRule type="expression" dxfId="74" priority="38" stopIfTrue="1">
      <formula>#REF!&lt;2</formula>
    </cfRule>
  </conditionalFormatting>
  <conditionalFormatting sqref="A330:H348 A349:B349 A350:H351 A375:H375 A387">
    <cfRule type="expression" dxfId="73" priority="33" stopIfTrue="1">
      <formula>$M$18="Sole Bidder"</formula>
    </cfRule>
  </conditionalFormatting>
  <conditionalFormatting sqref="A364:H374 E395:H395">
    <cfRule type="expression" dxfId="72" priority="40" stopIfTrue="1">
      <formula>#REF!&lt;2</formula>
    </cfRule>
  </conditionalFormatting>
  <conditionalFormatting sqref="A376:H386 G395:H395">
    <cfRule type="expression" dxfId="71" priority="42" stopIfTrue="1">
      <formula>$M$198=1</formula>
    </cfRule>
  </conditionalFormatting>
  <conditionalFormatting sqref="A376:H386">
    <cfRule type="expression" dxfId="70" priority="41" stopIfTrue="1">
      <formula>#REF!&lt;2</formula>
    </cfRule>
  </conditionalFormatting>
  <conditionalFormatting sqref="B18:F18 B19:H19">
    <cfRule type="expression" dxfId="69" priority="43" stopIfTrue="1">
      <formula>$M$20&lt;2</formula>
    </cfRule>
  </conditionalFormatting>
  <conditionalFormatting sqref="D397:D401">
    <cfRule type="expression" dxfId="68" priority="27" stopIfTrue="1">
      <formula>#REF!&lt;2</formula>
    </cfRule>
  </conditionalFormatting>
  <conditionalFormatting sqref="D302:H302 D204:F204 F215 D235:F235 F247 A215 D215 D247">
    <cfRule type="expression" dxfId="67" priority="34" stopIfTrue="1">
      <formula>$E$203="No"</formula>
    </cfRule>
  </conditionalFormatting>
  <conditionalFormatting sqref="D309:H320">
    <cfRule type="expression" dxfId="66" priority="28" stopIfTrue="1">
      <formula>#REF!&lt;2</formula>
    </cfRule>
    <cfRule type="expression" dxfId="65" priority="29" stopIfTrue="1">
      <formula>$M$198=1</formula>
    </cfRule>
  </conditionalFormatting>
  <conditionalFormatting sqref="E204:F204">
    <cfRule type="expression" dxfId="64" priority="30" stopIfTrue="1">
      <formula>$M$18="Sole Bidder"</formula>
    </cfRule>
  </conditionalFormatting>
  <conditionalFormatting sqref="E231:F231 D231:D232 E233 E243:F243 D243:D244 E245:F245 E253:H253 E256 E257:H257 E258">
    <cfRule type="expression" dxfId="63" priority="12" stopIfTrue="1">
      <formula>$M$18="Sole Bidder"</formula>
    </cfRule>
  </conditionalFormatting>
  <conditionalFormatting sqref="E235:F235">
    <cfRule type="expression" dxfId="62" priority="10" stopIfTrue="1">
      <formula>$M$18="Sole Bidder"</formula>
    </cfRule>
  </conditionalFormatting>
  <conditionalFormatting sqref="F201">
    <cfRule type="expression" dxfId="61" priority="1" stopIfTrue="1">
      <formula>$M$18="Sole Bidder"</formula>
    </cfRule>
  </conditionalFormatting>
  <conditionalFormatting sqref="F203">
    <cfRule type="expression" dxfId="60" priority="26" stopIfTrue="1">
      <formula>$E$203="No"</formula>
    </cfRule>
    <cfRule type="expression" dxfId="59" priority="25" stopIfTrue="1">
      <formula>$M$18="Sole Bidder"</formula>
    </cfRule>
  </conditionalFormatting>
  <conditionalFormatting sqref="F215:F219">
    <cfRule type="expression" dxfId="58" priority="19" stopIfTrue="1">
      <formula>$M$18="Sole Bidder"</formula>
    </cfRule>
  </conditionalFormatting>
  <conditionalFormatting sqref="F217:F219">
    <cfRule type="expression" dxfId="57" priority="20" stopIfTrue="1">
      <formula>$E$203="No"</formula>
    </cfRule>
  </conditionalFormatting>
  <conditionalFormatting sqref="F234">
    <cfRule type="expression" dxfId="56" priority="9" stopIfTrue="1">
      <formula>$E$203="No"</formula>
    </cfRule>
    <cfRule type="expression" dxfId="55" priority="8" stopIfTrue="1">
      <formula>$M$18="Sole Bidder"</formula>
    </cfRule>
  </conditionalFormatting>
  <conditionalFormatting sqref="F247:F251">
    <cfRule type="expression" dxfId="54" priority="2" stopIfTrue="1">
      <formula>$M$18="Sole Bidder"</formula>
    </cfRule>
  </conditionalFormatting>
  <conditionalFormatting sqref="F249:F251">
    <cfRule type="expression" dxfId="53" priority="3" stopIfTrue="1">
      <formula>$E$203="No"</formula>
    </cfRule>
  </conditionalFormatting>
  <dataValidations count="4">
    <dataValidation type="list" allowBlank="1" showInputMessage="1" showErrorMessage="1" sqref="G397:G401 E301 E265 E314 E281 E214 E203 G56:G57 D397:E401 F102:I102 F147:I147 E246 E234" xr:uid="{00000000-0002-0000-0500-000000000000}">
      <formula1>"Yes,No"</formula1>
    </dataValidation>
    <dataValidation type="list" allowBlank="1" showInputMessage="1" showErrorMessage="1" sqref="I136 I140 I138" xr:uid="{00000000-0002-0000-0500-000001000000}">
      <formula1>$S$136:$S$137</formula1>
    </dataValidation>
    <dataValidation type="list" allowBlank="1" showInputMessage="1" showErrorMessage="1" sqref="G74:I74" xr:uid="{00000000-0002-0000-0500-000002000000}">
      <formula1>"From  Bidder himself, From Qualified Manufacturer"</formula1>
    </dataValidation>
    <dataValidation type="list" allowBlank="1" showInputMessage="1" showErrorMessage="1" sqref="I183 I181 I185" xr:uid="{00000000-0002-0000-0500-000003000000}">
      <formula1>"YES,NO"</formula1>
    </dataValidation>
  </dataValidations>
  <printOptions horizontalCentered="1"/>
  <pageMargins left="0.42" right="0.28999999999999998" top="0.4" bottom="0.31" header="0.32" footer="0.24"/>
  <pageSetup paperSize="9" scale="64" fitToHeight="0" orientation="portrait" r:id="rId9"/>
  <headerFooter alignWithMargins="0"/>
  <rowBreaks count="2" manualBreakCount="2">
    <brk id="91" max="9" man="1"/>
    <brk id="134" max="9" man="1"/>
  </rowBreaks>
  <drawing r:id="rId10"/>
  <legacyDrawing r:id="rId11"/>
  <mc:AlternateContent xmlns:mc="http://schemas.openxmlformats.org/markup-compatibility/2006">
    <mc:Choice Requires="x14">
      <controls>
        <mc:AlternateContent xmlns:mc="http://schemas.openxmlformats.org/markup-compatibility/2006">
          <mc:Choice Requires="x14">
            <control shapeId="95253" r:id="rId12" name="Check Box 21">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4" r:id="rId13" name="Check Box 22">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5" r:id="rId14" name="Check Box 23">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6" r:id="rId15" name="Check Box 24">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7" r:id="rId16" name="Check Box 25">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8" r:id="rId17" name="Check Box 26">
              <controlPr defaultSize="0" autoFill="0" autoLine="0" autoPict="0">
                <anchor moveWithCells="1" sizeWithCells="1">
                  <from>
                    <xdr:col>5</xdr:col>
                    <xdr:colOff>47625</xdr:colOff>
                    <xdr:row>88</xdr:row>
                    <xdr:rowOff>0</xdr:rowOff>
                  </from>
                  <to>
                    <xdr:col>5</xdr:col>
                    <xdr:colOff>47625</xdr:colOff>
                    <xdr:row>88</xdr:row>
                    <xdr:rowOff>0</xdr:rowOff>
                  </to>
                </anchor>
              </controlPr>
            </control>
          </mc:Choice>
        </mc:AlternateContent>
        <mc:AlternateContent xmlns:mc="http://schemas.openxmlformats.org/markup-compatibility/2006">
          <mc:Choice Requires="x14">
            <control shapeId="95259" r:id="rId18" name="Check Box 27">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0" r:id="rId19" name="Check Box 28">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1" r:id="rId20" name="Check Box 29">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2" r:id="rId21" name="Check Box 30">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3" r:id="rId22" name="Check Box 31">
              <controlPr defaultSize="0" autoFill="0" autoLine="0" autoPict="0">
                <anchor moveWithCells="1" sizeWithCells="1">
                  <from>
                    <xdr:col>8</xdr:col>
                    <xdr:colOff>1714500</xdr:colOff>
                    <xdr:row>88</xdr:row>
                    <xdr:rowOff>0</xdr:rowOff>
                  </from>
                  <to>
                    <xdr:col>9</xdr:col>
                    <xdr:colOff>0</xdr:colOff>
                    <xdr:row>88</xdr:row>
                    <xdr:rowOff>0</xdr:rowOff>
                  </to>
                </anchor>
              </controlPr>
            </control>
          </mc:Choice>
        </mc:AlternateContent>
        <mc:AlternateContent xmlns:mc="http://schemas.openxmlformats.org/markup-compatibility/2006">
          <mc:Choice Requires="x14">
            <control shapeId="95264" r:id="rId23" name="Check Box 32">
              <controlPr defaultSize="0" autoFill="0" autoLine="0" autoPict="0">
                <anchor moveWithCells="1" sizeWithCells="1">
                  <from>
                    <xdr:col>7</xdr:col>
                    <xdr:colOff>47625</xdr:colOff>
                    <xdr:row>88</xdr:row>
                    <xdr:rowOff>0</xdr:rowOff>
                  </from>
                  <to>
                    <xdr:col>7</xdr:col>
                    <xdr:colOff>47625</xdr:colOff>
                    <xdr:row>88</xdr:row>
                    <xdr:rowOff>0</xdr:rowOff>
                  </to>
                </anchor>
              </controlPr>
            </control>
          </mc:Choice>
        </mc:AlternateContent>
        <mc:AlternateContent xmlns:mc="http://schemas.openxmlformats.org/markup-compatibility/2006">
          <mc:Choice Requires="x14">
            <control shapeId="95407" r:id="rId24" name="Check Box 175">
              <controlPr defaultSize="0" autoFill="0" autoLine="0" autoPict="0">
                <anchor moveWithCells="1" sizeWithCells="1">
                  <from>
                    <xdr:col>5</xdr:col>
                    <xdr:colOff>66675</xdr:colOff>
                    <xdr:row>94</xdr:row>
                    <xdr:rowOff>38100</xdr:rowOff>
                  </from>
                  <to>
                    <xdr:col>5</xdr:col>
                    <xdr:colOff>523875</xdr:colOff>
                    <xdr:row>95</xdr:row>
                    <xdr:rowOff>47625</xdr:rowOff>
                  </to>
                </anchor>
              </controlPr>
            </control>
          </mc:Choice>
        </mc:AlternateContent>
        <mc:AlternateContent xmlns:mc="http://schemas.openxmlformats.org/markup-compatibility/2006">
          <mc:Choice Requires="x14">
            <control shapeId="95408" r:id="rId25" name="Check Box 176">
              <controlPr defaultSize="0" autoFill="0" autoLine="0" autoPict="0">
                <anchor moveWithCells="1" sizeWithCells="1">
                  <from>
                    <xdr:col>5</xdr:col>
                    <xdr:colOff>685800</xdr:colOff>
                    <xdr:row>94</xdr:row>
                    <xdr:rowOff>38100</xdr:rowOff>
                  </from>
                  <to>
                    <xdr:col>5</xdr:col>
                    <xdr:colOff>1314450</xdr:colOff>
                    <xdr:row>95</xdr:row>
                    <xdr:rowOff>47625</xdr:rowOff>
                  </to>
                </anchor>
              </controlPr>
            </control>
          </mc:Choice>
        </mc:AlternateContent>
        <mc:AlternateContent xmlns:mc="http://schemas.openxmlformats.org/markup-compatibility/2006">
          <mc:Choice Requires="x14">
            <control shapeId="95409" r:id="rId26" name="Check Box 177">
              <controlPr defaultSize="0" autoFill="0" autoLine="0" autoPict="0">
                <anchor moveWithCells="1" sizeWithCells="1">
                  <from>
                    <xdr:col>5</xdr:col>
                    <xdr:colOff>57150</xdr:colOff>
                    <xdr:row>95</xdr:row>
                    <xdr:rowOff>66675</xdr:rowOff>
                  </from>
                  <to>
                    <xdr:col>5</xdr:col>
                    <xdr:colOff>628650</xdr:colOff>
                    <xdr:row>95</xdr:row>
                    <xdr:rowOff>400050</xdr:rowOff>
                  </to>
                </anchor>
              </controlPr>
            </control>
          </mc:Choice>
        </mc:AlternateContent>
        <mc:AlternateContent xmlns:mc="http://schemas.openxmlformats.org/markup-compatibility/2006">
          <mc:Choice Requires="x14">
            <control shapeId="95411" r:id="rId27" name="Check Box 179">
              <controlPr defaultSize="0" autoFill="0" autoLine="0" autoPict="0">
                <anchor moveWithCells="1" sizeWithCells="1">
                  <from>
                    <xdr:col>5</xdr:col>
                    <xdr:colOff>695325</xdr:colOff>
                    <xdr:row>95</xdr:row>
                    <xdr:rowOff>76200</xdr:rowOff>
                  </from>
                  <to>
                    <xdr:col>5</xdr:col>
                    <xdr:colOff>1676400</xdr:colOff>
                    <xdr:row>95</xdr:row>
                    <xdr:rowOff>409575</xdr:rowOff>
                  </to>
                </anchor>
              </controlPr>
            </control>
          </mc:Choice>
        </mc:AlternateContent>
        <mc:AlternateContent xmlns:mc="http://schemas.openxmlformats.org/markup-compatibility/2006">
          <mc:Choice Requires="x14">
            <control shapeId="95412" r:id="rId28" name="Check Box 180">
              <controlPr defaultSize="0" autoFill="0" autoLine="0" autoPict="0">
                <anchor moveWithCells="1" sizeWithCells="1">
                  <from>
                    <xdr:col>6</xdr:col>
                    <xdr:colOff>133350</xdr:colOff>
                    <xdr:row>94</xdr:row>
                    <xdr:rowOff>19050</xdr:rowOff>
                  </from>
                  <to>
                    <xdr:col>6</xdr:col>
                    <xdr:colOff>552450</xdr:colOff>
                    <xdr:row>95</xdr:row>
                    <xdr:rowOff>38100</xdr:rowOff>
                  </to>
                </anchor>
              </controlPr>
            </control>
          </mc:Choice>
        </mc:AlternateContent>
        <mc:AlternateContent xmlns:mc="http://schemas.openxmlformats.org/markup-compatibility/2006">
          <mc:Choice Requires="x14">
            <control shapeId="95413" r:id="rId29" name="Check Box 181">
              <controlPr defaultSize="0" autoFill="0" autoLine="0" autoPict="0">
                <anchor moveWithCells="1" sizeWithCells="1">
                  <from>
                    <xdr:col>6</xdr:col>
                    <xdr:colOff>714375</xdr:colOff>
                    <xdr:row>94</xdr:row>
                    <xdr:rowOff>19050</xdr:rowOff>
                  </from>
                  <to>
                    <xdr:col>7</xdr:col>
                    <xdr:colOff>209550</xdr:colOff>
                    <xdr:row>95</xdr:row>
                    <xdr:rowOff>38100</xdr:rowOff>
                  </to>
                </anchor>
              </controlPr>
            </control>
          </mc:Choice>
        </mc:AlternateContent>
        <mc:AlternateContent xmlns:mc="http://schemas.openxmlformats.org/markup-compatibility/2006">
          <mc:Choice Requires="x14">
            <control shapeId="95414" r:id="rId30" name="Check Box 182">
              <controlPr defaultSize="0" autoFill="0" autoLine="0" autoPict="0">
                <anchor moveWithCells="1" sizeWithCells="1">
                  <from>
                    <xdr:col>6</xdr:col>
                    <xdr:colOff>123825</xdr:colOff>
                    <xdr:row>95</xdr:row>
                    <xdr:rowOff>57150</xdr:rowOff>
                  </from>
                  <to>
                    <xdr:col>6</xdr:col>
                    <xdr:colOff>657225</xdr:colOff>
                    <xdr:row>95</xdr:row>
                    <xdr:rowOff>400050</xdr:rowOff>
                  </to>
                </anchor>
              </controlPr>
            </control>
          </mc:Choice>
        </mc:AlternateContent>
        <mc:AlternateContent xmlns:mc="http://schemas.openxmlformats.org/markup-compatibility/2006">
          <mc:Choice Requires="x14">
            <control shapeId="95416" r:id="rId31" name="Check Box 184">
              <controlPr defaultSize="0" autoFill="0" autoLine="0" autoPict="0">
                <anchor moveWithCells="1" sizeWithCells="1">
                  <from>
                    <xdr:col>6</xdr:col>
                    <xdr:colOff>714375</xdr:colOff>
                    <xdr:row>95</xdr:row>
                    <xdr:rowOff>57150</xdr:rowOff>
                  </from>
                  <to>
                    <xdr:col>7</xdr:col>
                    <xdr:colOff>542925</xdr:colOff>
                    <xdr:row>95</xdr:row>
                    <xdr:rowOff>409575</xdr:rowOff>
                  </to>
                </anchor>
              </controlPr>
            </control>
          </mc:Choice>
        </mc:AlternateContent>
        <mc:AlternateContent xmlns:mc="http://schemas.openxmlformats.org/markup-compatibility/2006">
          <mc:Choice Requires="x14">
            <control shapeId="95417" r:id="rId32" name="Check Box 185">
              <controlPr defaultSize="0" autoFill="0" autoLine="0" autoPict="0">
                <anchor moveWithCells="1" sizeWithCells="1">
                  <from>
                    <xdr:col>8</xdr:col>
                    <xdr:colOff>66675</xdr:colOff>
                    <xdr:row>94</xdr:row>
                    <xdr:rowOff>9525</xdr:rowOff>
                  </from>
                  <to>
                    <xdr:col>8</xdr:col>
                    <xdr:colOff>495300</xdr:colOff>
                    <xdr:row>95</xdr:row>
                    <xdr:rowOff>28575</xdr:rowOff>
                  </to>
                </anchor>
              </controlPr>
            </control>
          </mc:Choice>
        </mc:AlternateContent>
        <mc:AlternateContent xmlns:mc="http://schemas.openxmlformats.org/markup-compatibility/2006">
          <mc:Choice Requires="x14">
            <control shapeId="95418" r:id="rId33" name="Check Box 186">
              <controlPr defaultSize="0" autoFill="0" autoLine="0" autoPict="0">
                <anchor moveWithCells="1" sizeWithCells="1">
                  <from>
                    <xdr:col>8</xdr:col>
                    <xdr:colOff>647700</xdr:colOff>
                    <xdr:row>94</xdr:row>
                    <xdr:rowOff>9525</xdr:rowOff>
                  </from>
                  <to>
                    <xdr:col>8</xdr:col>
                    <xdr:colOff>1247775</xdr:colOff>
                    <xdr:row>95</xdr:row>
                    <xdr:rowOff>28575</xdr:rowOff>
                  </to>
                </anchor>
              </controlPr>
            </control>
          </mc:Choice>
        </mc:AlternateContent>
        <mc:AlternateContent xmlns:mc="http://schemas.openxmlformats.org/markup-compatibility/2006">
          <mc:Choice Requires="x14">
            <control shapeId="95419" r:id="rId34" name="Check Box 187">
              <controlPr defaultSize="0" autoFill="0" autoLine="0" autoPict="0">
                <anchor moveWithCells="1" sizeWithCells="1">
                  <from>
                    <xdr:col>8</xdr:col>
                    <xdr:colOff>57150</xdr:colOff>
                    <xdr:row>95</xdr:row>
                    <xdr:rowOff>47625</xdr:rowOff>
                  </from>
                  <to>
                    <xdr:col>8</xdr:col>
                    <xdr:colOff>600075</xdr:colOff>
                    <xdr:row>95</xdr:row>
                    <xdr:rowOff>390525</xdr:rowOff>
                  </to>
                </anchor>
              </controlPr>
            </control>
          </mc:Choice>
        </mc:AlternateContent>
        <mc:AlternateContent xmlns:mc="http://schemas.openxmlformats.org/markup-compatibility/2006">
          <mc:Choice Requires="x14">
            <control shapeId="95421" r:id="rId35" name="Check Box 189">
              <controlPr defaultSize="0" autoFill="0" autoLine="0" autoPict="0">
                <anchor moveWithCells="1" sizeWithCells="1">
                  <from>
                    <xdr:col>8</xdr:col>
                    <xdr:colOff>657225</xdr:colOff>
                    <xdr:row>95</xdr:row>
                    <xdr:rowOff>57150</xdr:rowOff>
                  </from>
                  <to>
                    <xdr:col>8</xdr:col>
                    <xdr:colOff>1581150</xdr:colOff>
                    <xdr:row>95</xdr:row>
                    <xdr:rowOff>400050</xdr:rowOff>
                  </to>
                </anchor>
              </controlPr>
            </control>
          </mc:Choice>
        </mc:AlternateContent>
        <mc:AlternateContent xmlns:mc="http://schemas.openxmlformats.org/markup-compatibility/2006">
          <mc:Choice Requires="x14">
            <control shapeId="95424" r:id="rId36" name="Check Box 192">
              <controlPr defaultSize="0" autoFill="0" autoLine="0" autoPict="0">
                <anchor moveWithCells="1" sizeWithCells="1">
                  <from>
                    <xdr:col>5</xdr:col>
                    <xdr:colOff>142875</xdr:colOff>
                    <xdr:row>120</xdr:row>
                    <xdr:rowOff>114300</xdr:rowOff>
                  </from>
                  <to>
                    <xdr:col>5</xdr:col>
                    <xdr:colOff>590550</xdr:colOff>
                    <xdr:row>121</xdr:row>
                    <xdr:rowOff>9525</xdr:rowOff>
                  </to>
                </anchor>
              </controlPr>
            </control>
          </mc:Choice>
        </mc:AlternateContent>
        <mc:AlternateContent xmlns:mc="http://schemas.openxmlformats.org/markup-compatibility/2006">
          <mc:Choice Requires="x14">
            <control shapeId="95425" r:id="rId37" name="Check Box 193">
              <controlPr defaultSize="0" autoFill="0" autoLine="0" autoPict="0">
                <anchor moveWithCells="1" sizeWithCells="1">
                  <from>
                    <xdr:col>5</xdr:col>
                    <xdr:colOff>762000</xdr:colOff>
                    <xdr:row>120</xdr:row>
                    <xdr:rowOff>114300</xdr:rowOff>
                  </from>
                  <to>
                    <xdr:col>5</xdr:col>
                    <xdr:colOff>1390650</xdr:colOff>
                    <xdr:row>121</xdr:row>
                    <xdr:rowOff>9525</xdr:rowOff>
                  </to>
                </anchor>
              </controlPr>
            </control>
          </mc:Choice>
        </mc:AlternateContent>
        <mc:AlternateContent xmlns:mc="http://schemas.openxmlformats.org/markup-compatibility/2006">
          <mc:Choice Requires="x14">
            <control shapeId="95426" r:id="rId38" name="Check Box 194">
              <controlPr defaultSize="0" autoFill="0" autoLine="0" autoPict="0">
                <anchor moveWithCells="1" sizeWithCells="1">
                  <from>
                    <xdr:col>5</xdr:col>
                    <xdr:colOff>133350</xdr:colOff>
                    <xdr:row>121</xdr:row>
                    <xdr:rowOff>28575</xdr:rowOff>
                  </from>
                  <to>
                    <xdr:col>5</xdr:col>
                    <xdr:colOff>704850</xdr:colOff>
                    <xdr:row>121</xdr:row>
                    <xdr:rowOff>295275</xdr:rowOff>
                  </to>
                </anchor>
              </controlPr>
            </control>
          </mc:Choice>
        </mc:AlternateContent>
        <mc:AlternateContent xmlns:mc="http://schemas.openxmlformats.org/markup-compatibility/2006">
          <mc:Choice Requires="x14">
            <control shapeId="95427" r:id="rId39" name="Check Box 195">
              <controlPr defaultSize="0" autoFill="0" autoLine="0" autoPict="0">
                <anchor moveWithCells="1" sizeWithCells="1">
                  <from>
                    <xdr:col>5</xdr:col>
                    <xdr:colOff>771525</xdr:colOff>
                    <xdr:row>121</xdr:row>
                    <xdr:rowOff>28575</xdr:rowOff>
                  </from>
                  <to>
                    <xdr:col>5</xdr:col>
                    <xdr:colOff>1752600</xdr:colOff>
                    <xdr:row>121</xdr:row>
                    <xdr:rowOff>304800</xdr:rowOff>
                  </to>
                </anchor>
              </controlPr>
            </control>
          </mc:Choice>
        </mc:AlternateContent>
        <mc:AlternateContent xmlns:mc="http://schemas.openxmlformats.org/markup-compatibility/2006">
          <mc:Choice Requires="x14">
            <control shapeId="95428" r:id="rId40" name="Check Box 196">
              <controlPr defaultSize="0" autoFill="0" autoLine="0" autoPict="0">
                <anchor moveWithCells="1" sizeWithCells="1">
                  <from>
                    <xdr:col>6</xdr:col>
                    <xdr:colOff>200025</xdr:colOff>
                    <xdr:row>120</xdr:row>
                    <xdr:rowOff>171450</xdr:rowOff>
                  </from>
                  <to>
                    <xdr:col>6</xdr:col>
                    <xdr:colOff>647700</xdr:colOff>
                    <xdr:row>121</xdr:row>
                    <xdr:rowOff>38100</xdr:rowOff>
                  </to>
                </anchor>
              </controlPr>
            </control>
          </mc:Choice>
        </mc:AlternateContent>
        <mc:AlternateContent xmlns:mc="http://schemas.openxmlformats.org/markup-compatibility/2006">
          <mc:Choice Requires="x14">
            <control shapeId="95429" r:id="rId41" name="Check Box 197">
              <controlPr defaultSize="0" autoFill="0" autoLine="0" autoPict="0">
                <anchor moveWithCells="1" sizeWithCells="1">
                  <from>
                    <xdr:col>6</xdr:col>
                    <xdr:colOff>819150</xdr:colOff>
                    <xdr:row>120</xdr:row>
                    <xdr:rowOff>171450</xdr:rowOff>
                  </from>
                  <to>
                    <xdr:col>7</xdr:col>
                    <xdr:colOff>352425</xdr:colOff>
                    <xdr:row>121</xdr:row>
                    <xdr:rowOff>38100</xdr:rowOff>
                  </to>
                </anchor>
              </controlPr>
            </control>
          </mc:Choice>
        </mc:AlternateContent>
        <mc:AlternateContent xmlns:mc="http://schemas.openxmlformats.org/markup-compatibility/2006">
          <mc:Choice Requires="x14">
            <control shapeId="95430" r:id="rId42" name="Check Box 198">
              <controlPr defaultSize="0" autoFill="0" autoLine="0" autoPict="0">
                <anchor moveWithCells="1" sizeWithCells="1">
                  <from>
                    <xdr:col>6</xdr:col>
                    <xdr:colOff>190500</xdr:colOff>
                    <xdr:row>121</xdr:row>
                    <xdr:rowOff>57150</xdr:rowOff>
                  </from>
                  <to>
                    <xdr:col>6</xdr:col>
                    <xdr:colOff>762000</xdr:colOff>
                    <xdr:row>121</xdr:row>
                    <xdr:rowOff>304800</xdr:rowOff>
                  </to>
                </anchor>
              </controlPr>
            </control>
          </mc:Choice>
        </mc:AlternateContent>
        <mc:AlternateContent xmlns:mc="http://schemas.openxmlformats.org/markup-compatibility/2006">
          <mc:Choice Requires="x14">
            <control shapeId="95431" r:id="rId43" name="Check Box 199">
              <controlPr defaultSize="0" autoFill="0" autoLine="0" autoPict="0">
                <anchor moveWithCells="1" sizeWithCells="1">
                  <from>
                    <xdr:col>6</xdr:col>
                    <xdr:colOff>828675</xdr:colOff>
                    <xdr:row>121</xdr:row>
                    <xdr:rowOff>57150</xdr:rowOff>
                  </from>
                  <to>
                    <xdr:col>7</xdr:col>
                    <xdr:colOff>714375</xdr:colOff>
                    <xdr:row>122</xdr:row>
                    <xdr:rowOff>0</xdr:rowOff>
                  </to>
                </anchor>
              </controlPr>
            </control>
          </mc:Choice>
        </mc:AlternateContent>
        <mc:AlternateContent xmlns:mc="http://schemas.openxmlformats.org/markup-compatibility/2006">
          <mc:Choice Requires="x14">
            <control shapeId="95432" r:id="rId44" name="Check Box 200">
              <controlPr defaultSize="0" autoFill="0" autoLine="0" autoPict="0">
                <anchor moveWithCells="1" sizeWithCells="1">
                  <from>
                    <xdr:col>8</xdr:col>
                    <xdr:colOff>95250</xdr:colOff>
                    <xdr:row>120</xdr:row>
                    <xdr:rowOff>180975</xdr:rowOff>
                  </from>
                  <to>
                    <xdr:col>8</xdr:col>
                    <xdr:colOff>552450</xdr:colOff>
                    <xdr:row>121</xdr:row>
                    <xdr:rowOff>47625</xdr:rowOff>
                  </to>
                </anchor>
              </controlPr>
            </control>
          </mc:Choice>
        </mc:AlternateContent>
        <mc:AlternateContent xmlns:mc="http://schemas.openxmlformats.org/markup-compatibility/2006">
          <mc:Choice Requires="x14">
            <control shapeId="95433" r:id="rId45" name="Check Box 201">
              <controlPr defaultSize="0" autoFill="0" autoLine="0" autoPict="0">
                <anchor moveWithCells="1" sizeWithCells="1">
                  <from>
                    <xdr:col>8</xdr:col>
                    <xdr:colOff>714375</xdr:colOff>
                    <xdr:row>120</xdr:row>
                    <xdr:rowOff>180975</xdr:rowOff>
                  </from>
                  <to>
                    <xdr:col>8</xdr:col>
                    <xdr:colOff>1343025</xdr:colOff>
                    <xdr:row>121</xdr:row>
                    <xdr:rowOff>47625</xdr:rowOff>
                  </to>
                </anchor>
              </controlPr>
            </control>
          </mc:Choice>
        </mc:AlternateContent>
        <mc:AlternateContent xmlns:mc="http://schemas.openxmlformats.org/markup-compatibility/2006">
          <mc:Choice Requires="x14">
            <control shapeId="95434" r:id="rId46" name="Check Box 202">
              <controlPr defaultSize="0" autoFill="0" autoLine="0" autoPict="0">
                <anchor moveWithCells="1" sizeWithCells="1">
                  <from>
                    <xdr:col>8</xdr:col>
                    <xdr:colOff>85725</xdr:colOff>
                    <xdr:row>121</xdr:row>
                    <xdr:rowOff>57150</xdr:rowOff>
                  </from>
                  <to>
                    <xdr:col>8</xdr:col>
                    <xdr:colOff>657225</xdr:colOff>
                    <xdr:row>121</xdr:row>
                    <xdr:rowOff>295275</xdr:rowOff>
                  </to>
                </anchor>
              </controlPr>
            </control>
          </mc:Choice>
        </mc:AlternateContent>
        <mc:AlternateContent xmlns:mc="http://schemas.openxmlformats.org/markup-compatibility/2006">
          <mc:Choice Requires="x14">
            <control shapeId="95435" r:id="rId47" name="Check Box 203">
              <controlPr defaultSize="0" autoFill="0" autoLine="0" autoPict="0">
                <anchor moveWithCells="1" sizeWithCells="1">
                  <from>
                    <xdr:col>8</xdr:col>
                    <xdr:colOff>723900</xdr:colOff>
                    <xdr:row>121</xdr:row>
                    <xdr:rowOff>66675</xdr:rowOff>
                  </from>
                  <to>
                    <xdr:col>8</xdr:col>
                    <xdr:colOff>1704975</xdr:colOff>
                    <xdr:row>121</xdr:row>
                    <xdr:rowOff>304800</xdr:rowOff>
                  </to>
                </anchor>
              </controlPr>
            </control>
          </mc:Choice>
        </mc:AlternateContent>
        <mc:AlternateContent xmlns:mc="http://schemas.openxmlformats.org/markup-compatibility/2006">
          <mc:Choice Requires="x14">
            <control shapeId="95445" r:id="rId48" name="Check Box 213">
              <controlPr defaultSize="0" autoFill="0" autoLine="0" autoPict="0">
                <anchor moveWithCells="1" sizeWithCells="1">
                  <from>
                    <xdr:col>5</xdr:col>
                    <xdr:colOff>209550</xdr:colOff>
                    <xdr:row>132</xdr:row>
                    <xdr:rowOff>66675</xdr:rowOff>
                  </from>
                  <to>
                    <xdr:col>5</xdr:col>
                    <xdr:colOff>666750</xdr:colOff>
                    <xdr:row>132</xdr:row>
                    <xdr:rowOff>371475</xdr:rowOff>
                  </to>
                </anchor>
              </controlPr>
            </control>
          </mc:Choice>
        </mc:AlternateContent>
        <mc:AlternateContent xmlns:mc="http://schemas.openxmlformats.org/markup-compatibility/2006">
          <mc:Choice Requires="x14">
            <control shapeId="95446" r:id="rId49" name="Check Box 214">
              <controlPr defaultSize="0" autoFill="0" autoLine="0" autoPict="0">
                <anchor moveWithCells="1" sizeWithCells="1">
                  <from>
                    <xdr:col>5</xdr:col>
                    <xdr:colOff>828675</xdr:colOff>
                    <xdr:row>132</xdr:row>
                    <xdr:rowOff>66675</xdr:rowOff>
                  </from>
                  <to>
                    <xdr:col>5</xdr:col>
                    <xdr:colOff>1466850</xdr:colOff>
                    <xdr:row>132</xdr:row>
                    <xdr:rowOff>371475</xdr:rowOff>
                  </to>
                </anchor>
              </controlPr>
            </control>
          </mc:Choice>
        </mc:AlternateContent>
        <mc:AlternateContent xmlns:mc="http://schemas.openxmlformats.org/markup-compatibility/2006">
          <mc:Choice Requires="x14">
            <control shapeId="95447" r:id="rId50" name="Check Box 215">
              <controlPr defaultSize="0" autoFill="0" autoLine="0" autoPict="0">
                <anchor moveWithCells="1" sizeWithCells="1">
                  <from>
                    <xdr:col>5</xdr:col>
                    <xdr:colOff>209550</xdr:colOff>
                    <xdr:row>133</xdr:row>
                    <xdr:rowOff>0</xdr:rowOff>
                  </from>
                  <to>
                    <xdr:col>5</xdr:col>
                    <xdr:colOff>771525</xdr:colOff>
                    <xdr:row>133</xdr:row>
                    <xdr:rowOff>314325</xdr:rowOff>
                  </to>
                </anchor>
              </controlPr>
            </control>
          </mc:Choice>
        </mc:AlternateContent>
        <mc:AlternateContent xmlns:mc="http://schemas.openxmlformats.org/markup-compatibility/2006">
          <mc:Choice Requires="x14">
            <control shapeId="95448" r:id="rId51" name="Check Box 216">
              <controlPr defaultSize="0" autoFill="0" autoLine="0" autoPict="0">
                <anchor moveWithCells="1" sizeWithCells="1">
                  <from>
                    <xdr:col>5</xdr:col>
                    <xdr:colOff>838200</xdr:colOff>
                    <xdr:row>133</xdr:row>
                    <xdr:rowOff>9525</xdr:rowOff>
                  </from>
                  <to>
                    <xdr:col>5</xdr:col>
                    <xdr:colOff>1828800</xdr:colOff>
                    <xdr:row>133</xdr:row>
                    <xdr:rowOff>323850</xdr:rowOff>
                  </to>
                </anchor>
              </controlPr>
            </control>
          </mc:Choice>
        </mc:AlternateContent>
        <mc:AlternateContent xmlns:mc="http://schemas.openxmlformats.org/markup-compatibility/2006">
          <mc:Choice Requires="x14">
            <control shapeId="95449" r:id="rId52" name="Check Box 217">
              <controlPr defaultSize="0" autoFill="0" autoLine="0" autoPict="0">
                <anchor moveWithCells="1" sizeWithCells="1">
                  <from>
                    <xdr:col>6</xdr:col>
                    <xdr:colOff>209550</xdr:colOff>
                    <xdr:row>132</xdr:row>
                    <xdr:rowOff>66675</xdr:rowOff>
                  </from>
                  <to>
                    <xdr:col>6</xdr:col>
                    <xdr:colOff>685800</xdr:colOff>
                    <xdr:row>132</xdr:row>
                    <xdr:rowOff>371475</xdr:rowOff>
                  </to>
                </anchor>
              </controlPr>
            </control>
          </mc:Choice>
        </mc:AlternateContent>
        <mc:AlternateContent xmlns:mc="http://schemas.openxmlformats.org/markup-compatibility/2006">
          <mc:Choice Requires="x14">
            <control shapeId="95450" r:id="rId53" name="Check Box 218">
              <controlPr defaultSize="0" autoFill="0" autoLine="0" autoPict="0">
                <anchor moveWithCells="1" sizeWithCells="1">
                  <from>
                    <xdr:col>6</xdr:col>
                    <xdr:colOff>866775</xdr:colOff>
                    <xdr:row>132</xdr:row>
                    <xdr:rowOff>66675</xdr:rowOff>
                  </from>
                  <to>
                    <xdr:col>7</xdr:col>
                    <xdr:colOff>428625</xdr:colOff>
                    <xdr:row>132</xdr:row>
                    <xdr:rowOff>371475</xdr:rowOff>
                  </to>
                </anchor>
              </controlPr>
            </control>
          </mc:Choice>
        </mc:AlternateContent>
        <mc:AlternateContent xmlns:mc="http://schemas.openxmlformats.org/markup-compatibility/2006">
          <mc:Choice Requires="x14">
            <control shapeId="95451" r:id="rId54" name="Check Box 219">
              <controlPr defaultSize="0" autoFill="0" autoLine="0" autoPict="0">
                <anchor moveWithCells="1" sizeWithCells="1">
                  <from>
                    <xdr:col>6</xdr:col>
                    <xdr:colOff>209550</xdr:colOff>
                    <xdr:row>133</xdr:row>
                    <xdr:rowOff>0</xdr:rowOff>
                  </from>
                  <to>
                    <xdr:col>6</xdr:col>
                    <xdr:colOff>800100</xdr:colOff>
                    <xdr:row>133</xdr:row>
                    <xdr:rowOff>314325</xdr:rowOff>
                  </to>
                </anchor>
              </controlPr>
            </control>
          </mc:Choice>
        </mc:AlternateContent>
        <mc:AlternateContent xmlns:mc="http://schemas.openxmlformats.org/markup-compatibility/2006">
          <mc:Choice Requires="x14">
            <control shapeId="95452" r:id="rId55" name="Check Box 220">
              <controlPr defaultSize="0" autoFill="0" autoLine="0" autoPict="0">
                <anchor moveWithCells="1" sizeWithCells="1">
                  <from>
                    <xdr:col>6</xdr:col>
                    <xdr:colOff>876300</xdr:colOff>
                    <xdr:row>133</xdr:row>
                    <xdr:rowOff>9525</xdr:rowOff>
                  </from>
                  <to>
                    <xdr:col>7</xdr:col>
                    <xdr:colOff>809625</xdr:colOff>
                    <xdr:row>133</xdr:row>
                    <xdr:rowOff>323850</xdr:rowOff>
                  </to>
                </anchor>
              </controlPr>
            </control>
          </mc:Choice>
        </mc:AlternateContent>
        <mc:AlternateContent xmlns:mc="http://schemas.openxmlformats.org/markup-compatibility/2006">
          <mc:Choice Requires="x14">
            <control shapeId="95453" r:id="rId56" name="Check Box 221">
              <controlPr defaultSize="0" autoFill="0" autoLine="0" autoPict="0">
                <anchor moveWithCells="1" sizeWithCells="1">
                  <from>
                    <xdr:col>8</xdr:col>
                    <xdr:colOff>209550</xdr:colOff>
                    <xdr:row>132</xdr:row>
                    <xdr:rowOff>66675</xdr:rowOff>
                  </from>
                  <to>
                    <xdr:col>8</xdr:col>
                    <xdr:colOff>628650</xdr:colOff>
                    <xdr:row>132</xdr:row>
                    <xdr:rowOff>371475</xdr:rowOff>
                  </to>
                </anchor>
              </controlPr>
            </control>
          </mc:Choice>
        </mc:AlternateContent>
        <mc:AlternateContent xmlns:mc="http://schemas.openxmlformats.org/markup-compatibility/2006">
          <mc:Choice Requires="x14">
            <control shapeId="95454" r:id="rId57" name="Check Box 222">
              <controlPr defaultSize="0" autoFill="0" autoLine="0" autoPict="0">
                <anchor moveWithCells="1" sizeWithCells="1">
                  <from>
                    <xdr:col>8</xdr:col>
                    <xdr:colOff>790575</xdr:colOff>
                    <xdr:row>132</xdr:row>
                    <xdr:rowOff>66675</xdr:rowOff>
                  </from>
                  <to>
                    <xdr:col>8</xdr:col>
                    <xdr:colOff>1371600</xdr:colOff>
                    <xdr:row>132</xdr:row>
                    <xdr:rowOff>371475</xdr:rowOff>
                  </to>
                </anchor>
              </controlPr>
            </control>
          </mc:Choice>
        </mc:AlternateContent>
        <mc:AlternateContent xmlns:mc="http://schemas.openxmlformats.org/markup-compatibility/2006">
          <mc:Choice Requires="x14">
            <control shapeId="95455" r:id="rId58" name="Check Box 223">
              <controlPr defaultSize="0" autoFill="0" autoLine="0" autoPict="0">
                <anchor moveWithCells="1" sizeWithCells="1">
                  <from>
                    <xdr:col>8</xdr:col>
                    <xdr:colOff>209550</xdr:colOff>
                    <xdr:row>133</xdr:row>
                    <xdr:rowOff>0</xdr:rowOff>
                  </from>
                  <to>
                    <xdr:col>8</xdr:col>
                    <xdr:colOff>733425</xdr:colOff>
                    <xdr:row>133</xdr:row>
                    <xdr:rowOff>314325</xdr:rowOff>
                  </to>
                </anchor>
              </controlPr>
            </control>
          </mc:Choice>
        </mc:AlternateContent>
        <mc:AlternateContent xmlns:mc="http://schemas.openxmlformats.org/markup-compatibility/2006">
          <mc:Choice Requires="x14">
            <control shapeId="95456" r:id="rId59" name="Check Box 224">
              <controlPr defaultSize="0" autoFill="0" autoLine="0" autoPict="0">
                <anchor moveWithCells="1" sizeWithCells="1">
                  <from>
                    <xdr:col>8</xdr:col>
                    <xdr:colOff>800100</xdr:colOff>
                    <xdr:row>133</xdr:row>
                    <xdr:rowOff>9525</xdr:rowOff>
                  </from>
                  <to>
                    <xdr:col>8</xdr:col>
                    <xdr:colOff>1714500</xdr:colOff>
                    <xdr:row>133</xdr:row>
                    <xdr:rowOff>323850</xdr:rowOff>
                  </to>
                </anchor>
              </controlPr>
            </control>
          </mc:Choice>
        </mc:AlternateContent>
        <mc:AlternateContent xmlns:mc="http://schemas.openxmlformats.org/markup-compatibility/2006">
          <mc:Choice Requires="x14">
            <control shapeId="95492" r:id="rId60" name="Check Box 260">
              <controlPr defaultSize="0" autoFill="0" autoLine="0" autoPict="0">
                <anchor moveWithCells="1" sizeWithCells="1">
                  <from>
                    <xdr:col>5</xdr:col>
                    <xdr:colOff>209550</xdr:colOff>
                    <xdr:row>177</xdr:row>
                    <xdr:rowOff>66675</xdr:rowOff>
                  </from>
                  <to>
                    <xdr:col>5</xdr:col>
                    <xdr:colOff>666750</xdr:colOff>
                    <xdr:row>177</xdr:row>
                    <xdr:rowOff>390525</xdr:rowOff>
                  </to>
                </anchor>
              </controlPr>
            </control>
          </mc:Choice>
        </mc:AlternateContent>
        <mc:AlternateContent xmlns:mc="http://schemas.openxmlformats.org/markup-compatibility/2006">
          <mc:Choice Requires="x14">
            <control shapeId="95493" r:id="rId61" name="Check Box 261">
              <controlPr defaultSize="0" autoFill="0" autoLine="0" autoPict="0">
                <anchor moveWithCells="1" sizeWithCells="1">
                  <from>
                    <xdr:col>5</xdr:col>
                    <xdr:colOff>828675</xdr:colOff>
                    <xdr:row>177</xdr:row>
                    <xdr:rowOff>66675</xdr:rowOff>
                  </from>
                  <to>
                    <xdr:col>5</xdr:col>
                    <xdr:colOff>1466850</xdr:colOff>
                    <xdr:row>177</xdr:row>
                    <xdr:rowOff>390525</xdr:rowOff>
                  </to>
                </anchor>
              </controlPr>
            </control>
          </mc:Choice>
        </mc:AlternateContent>
        <mc:AlternateContent xmlns:mc="http://schemas.openxmlformats.org/markup-compatibility/2006">
          <mc:Choice Requires="x14">
            <control shapeId="6" r:id="rId62" name="Check Box 262">
              <controlPr defaultSize="0" autoFill="0" autoLine="0" autoPict="0">
                <anchor moveWithCells="1" sizeWithCells="1">
                  <from>
                    <xdr:col>5</xdr:col>
                    <xdr:colOff>209550</xdr:colOff>
                    <xdr:row>177</xdr:row>
                    <xdr:rowOff>400050</xdr:rowOff>
                  </from>
                  <to>
                    <xdr:col>5</xdr:col>
                    <xdr:colOff>771525</xdr:colOff>
                    <xdr:row>178</xdr:row>
                    <xdr:rowOff>304800</xdr:rowOff>
                  </to>
                </anchor>
              </controlPr>
            </control>
          </mc:Choice>
        </mc:AlternateContent>
        <mc:AlternateContent xmlns:mc="http://schemas.openxmlformats.org/markup-compatibility/2006">
          <mc:Choice Requires="x14">
            <control shapeId="95495" r:id="rId63" name="Check Box 263">
              <controlPr defaultSize="0" autoFill="0" autoLine="0" autoPict="0">
                <anchor moveWithCells="1" sizeWithCells="1">
                  <from>
                    <xdr:col>5</xdr:col>
                    <xdr:colOff>838200</xdr:colOff>
                    <xdr:row>177</xdr:row>
                    <xdr:rowOff>409575</xdr:rowOff>
                  </from>
                  <to>
                    <xdr:col>5</xdr:col>
                    <xdr:colOff>1828800</xdr:colOff>
                    <xdr:row>178</xdr:row>
                    <xdr:rowOff>323850</xdr:rowOff>
                  </to>
                </anchor>
              </controlPr>
            </control>
          </mc:Choice>
        </mc:AlternateContent>
        <mc:AlternateContent xmlns:mc="http://schemas.openxmlformats.org/markup-compatibility/2006">
          <mc:Choice Requires="x14">
            <control shapeId="95496" r:id="rId64" name="Check Box 264">
              <controlPr defaultSize="0" autoFill="0" autoLine="0" autoPict="0">
                <anchor moveWithCells="1" sizeWithCells="1">
                  <from>
                    <xdr:col>6</xdr:col>
                    <xdr:colOff>209550</xdr:colOff>
                    <xdr:row>177</xdr:row>
                    <xdr:rowOff>66675</xdr:rowOff>
                  </from>
                  <to>
                    <xdr:col>6</xdr:col>
                    <xdr:colOff>685800</xdr:colOff>
                    <xdr:row>177</xdr:row>
                    <xdr:rowOff>390525</xdr:rowOff>
                  </to>
                </anchor>
              </controlPr>
            </control>
          </mc:Choice>
        </mc:AlternateContent>
        <mc:AlternateContent xmlns:mc="http://schemas.openxmlformats.org/markup-compatibility/2006">
          <mc:Choice Requires="x14">
            <control shapeId="95497" r:id="rId65" name="Check Box 265">
              <controlPr defaultSize="0" autoFill="0" autoLine="0" autoPict="0">
                <anchor moveWithCells="1" sizeWithCells="1">
                  <from>
                    <xdr:col>6</xdr:col>
                    <xdr:colOff>857250</xdr:colOff>
                    <xdr:row>177</xdr:row>
                    <xdr:rowOff>66675</xdr:rowOff>
                  </from>
                  <to>
                    <xdr:col>7</xdr:col>
                    <xdr:colOff>409575</xdr:colOff>
                    <xdr:row>177</xdr:row>
                    <xdr:rowOff>390525</xdr:rowOff>
                  </to>
                </anchor>
              </controlPr>
            </control>
          </mc:Choice>
        </mc:AlternateContent>
        <mc:AlternateContent xmlns:mc="http://schemas.openxmlformats.org/markup-compatibility/2006">
          <mc:Choice Requires="x14">
            <control shapeId="95498" r:id="rId66" name="Check Box 266">
              <controlPr defaultSize="0" autoFill="0" autoLine="0" autoPict="0">
                <anchor moveWithCells="1" sizeWithCells="1">
                  <from>
                    <xdr:col>6</xdr:col>
                    <xdr:colOff>209550</xdr:colOff>
                    <xdr:row>177</xdr:row>
                    <xdr:rowOff>400050</xdr:rowOff>
                  </from>
                  <to>
                    <xdr:col>6</xdr:col>
                    <xdr:colOff>790575</xdr:colOff>
                    <xdr:row>178</xdr:row>
                    <xdr:rowOff>304800</xdr:rowOff>
                  </to>
                </anchor>
              </controlPr>
            </control>
          </mc:Choice>
        </mc:AlternateContent>
        <mc:AlternateContent xmlns:mc="http://schemas.openxmlformats.org/markup-compatibility/2006">
          <mc:Choice Requires="x14">
            <control shapeId="95499" r:id="rId67" name="Check Box 267">
              <controlPr defaultSize="0" autoFill="0" autoLine="0" autoPict="0">
                <anchor moveWithCells="1" sizeWithCells="1">
                  <from>
                    <xdr:col>6</xdr:col>
                    <xdr:colOff>866775</xdr:colOff>
                    <xdr:row>177</xdr:row>
                    <xdr:rowOff>409575</xdr:rowOff>
                  </from>
                  <to>
                    <xdr:col>7</xdr:col>
                    <xdr:colOff>781050</xdr:colOff>
                    <xdr:row>178</xdr:row>
                    <xdr:rowOff>323850</xdr:rowOff>
                  </to>
                </anchor>
              </controlPr>
            </control>
          </mc:Choice>
        </mc:AlternateContent>
        <mc:AlternateContent xmlns:mc="http://schemas.openxmlformats.org/markup-compatibility/2006">
          <mc:Choice Requires="x14">
            <control shapeId="95500" r:id="rId68" name="Check Box 268">
              <controlPr defaultSize="0" autoFill="0" autoLine="0" autoPict="0">
                <anchor moveWithCells="1" sizeWithCells="1">
                  <from>
                    <xdr:col>8</xdr:col>
                    <xdr:colOff>209550</xdr:colOff>
                    <xdr:row>177</xdr:row>
                    <xdr:rowOff>66675</xdr:rowOff>
                  </from>
                  <to>
                    <xdr:col>8</xdr:col>
                    <xdr:colOff>628650</xdr:colOff>
                    <xdr:row>177</xdr:row>
                    <xdr:rowOff>390525</xdr:rowOff>
                  </to>
                </anchor>
              </controlPr>
            </control>
          </mc:Choice>
        </mc:AlternateContent>
        <mc:AlternateContent xmlns:mc="http://schemas.openxmlformats.org/markup-compatibility/2006">
          <mc:Choice Requires="x14">
            <control shapeId="95501" r:id="rId69" name="Check Box 269">
              <controlPr defaultSize="0" autoFill="0" autoLine="0" autoPict="0">
                <anchor moveWithCells="1" sizeWithCells="1">
                  <from>
                    <xdr:col>8</xdr:col>
                    <xdr:colOff>790575</xdr:colOff>
                    <xdr:row>177</xdr:row>
                    <xdr:rowOff>66675</xdr:rowOff>
                  </from>
                  <to>
                    <xdr:col>8</xdr:col>
                    <xdr:colOff>1371600</xdr:colOff>
                    <xdr:row>177</xdr:row>
                    <xdr:rowOff>390525</xdr:rowOff>
                  </to>
                </anchor>
              </controlPr>
            </control>
          </mc:Choice>
        </mc:AlternateContent>
        <mc:AlternateContent xmlns:mc="http://schemas.openxmlformats.org/markup-compatibility/2006">
          <mc:Choice Requires="x14">
            <control shapeId="95502" r:id="rId70" name="Check Box 270">
              <controlPr defaultSize="0" autoFill="0" autoLine="0" autoPict="0">
                <anchor moveWithCells="1" sizeWithCells="1">
                  <from>
                    <xdr:col>8</xdr:col>
                    <xdr:colOff>209550</xdr:colOff>
                    <xdr:row>177</xdr:row>
                    <xdr:rowOff>400050</xdr:rowOff>
                  </from>
                  <to>
                    <xdr:col>8</xdr:col>
                    <xdr:colOff>733425</xdr:colOff>
                    <xdr:row>178</xdr:row>
                    <xdr:rowOff>304800</xdr:rowOff>
                  </to>
                </anchor>
              </controlPr>
            </control>
          </mc:Choice>
        </mc:AlternateContent>
        <mc:AlternateContent xmlns:mc="http://schemas.openxmlformats.org/markup-compatibility/2006">
          <mc:Choice Requires="x14">
            <control shapeId="95503" r:id="rId71" name="Check Box 271">
              <controlPr defaultSize="0" autoFill="0" autoLine="0" autoPict="0">
                <anchor moveWithCells="1" sizeWithCells="1">
                  <from>
                    <xdr:col>8</xdr:col>
                    <xdr:colOff>800100</xdr:colOff>
                    <xdr:row>177</xdr:row>
                    <xdr:rowOff>409575</xdr:rowOff>
                  </from>
                  <to>
                    <xdr:col>8</xdr:col>
                    <xdr:colOff>1714500</xdr:colOff>
                    <xdr:row>178</xdr:row>
                    <xdr:rowOff>323850</xdr:rowOff>
                  </to>
                </anchor>
              </controlPr>
            </control>
          </mc:Choice>
        </mc:AlternateContent>
        <mc:AlternateContent xmlns:mc="http://schemas.openxmlformats.org/markup-compatibility/2006">
          <mc:Choice Requires="x14">
            <control shapeId="95504" r:id="rId72" name="Check Box 272">
              <controlPr defaultSize="0" autoFill="0" autoLine="0" autoPict="0">
                <anchor moveWithCells="1" sizeWithCells="1">
                  <from>
                    <xdr:col>5</xdr:col>
                    <xdr:colOff>142875</xdr:colOff>
                    <xdr:row>166</xdr:row>
                    <xdr:rowOff>85725</xdr:rowOff>
                  </from>
                  <to>
                    <xdr:col>5</xdr:col>
                    <xdr:colOff>600075</xdr:colOff>
                    <xdr:row>166</xdr:row>
                    <xdr:rowOff>361950</xdr:rowOff>
                  </to>
                </anchor>
              </controlPr>
            </control>
          </mc:Choice>
        </mc:AlternateContent>
        <mc:AlternateContent xmlns:mc="http://schemas.openxmlformats.org/markup-compatibility/2006">
          <mc:Choice Requires="x14">
            <control shapeId="95505" r:id="rId73" name="Check Box 273">
              <controlPr defaultSize="0" autoFill="0" autoLine="0" autoPict="0">
                <anchor moveWithCells="1" sizeWithCells="1">
                  <from>
                    <xdr:col>5</xdr:col>
                    <xdr:colOff>771525</xdr:colOff>
                    <xdr:row>166</xdr:row>
                    <xdr:rowOff>85725</xdr:rowOff>
                  </from>
                  <to>
                    <xdr:col>5</xdr:col>
                    <xdr:colOff>1400175</xdr:colOff>
                    <xdr:row>166</xdr:row>
                    <xdr:rowOff>361950</xdr:rowOff>
                  </to>
                </anchor>
              </controlPr>
            </control>
          </mc:Choice>
        </mc:AlternateContent>
        <mc:AlternateContent xmlns:mc="http://schemas.openxmlformats.org/markup-compatibility/2006">
          <mc:Choice Requires="x14">
            <control shapeId="95506" r:id="rId74" name="Check Box 274">
              <controlPr defaultSize="0" autoFill="0" autoLine="0" autoPict="0">
                <anchor moveWithCells="1" sizeWithCells="1">
                  <from>
                    <xdr:col>5</xdr:col>
                    <xdr:colOff>142875</xdr:colOff>
                    <xdr:row>166</xdr:row>
                    <xdr:rowOff>371475</xdr:rowOff>
                  </from>
                  <to>
                    <xdr:col>5</xdr:col>
                    <xdr:colOff>704850</xdr:colOff>
                    <xdr:row>167</xdr:row>
                    <xdr:rowOff>19050</xdr:rowOff>
                  </to>
                </anchor>
              </controlPr>
            </control>
          </mc:Choice>
        </mc:AlternateContent>
        <mc:AlternateContent xmlns:mc="http://schemas.openxmlformats.org/markup-compatibility/2006">
          <mc:Choice Requires="x14">
            <control shapeId="95507" r:id="rId75" name="Check Box 275">
              <controlPr defaultSize="0" autoFill="0" autoLine="0" autoPict="0">
                <anchor moveWithCells="1" sizeWithCells="1">
                  <from>
                    <xdr:col>5</xdr:col>
                    <xdr:colOff>771525</xdr:colOff>
                    <xdr:row>166</xdr:row>
                    <xdr:rowOff>381000</xdr:rowOff>
                  </from>
                  <to>
                    <xdr:col>5</xdr:col>
                    <xdr:colOff>1762125</xdr:colOff>
                    <xdr:row>167</xdr:row>
                    <xdr:rowOff>28575</xdr:rowOff>
                  </to>
                </anchor>
              </controlPr>
            </control>
          </mc:Choice>
        </mc:AlternateContent>
        <mc:AlternateContent xmlns:mc="http://schemas.openxmlformats.org/markup-compatibility/2006">
          <mc:Choice Requires="x14">
            <control shapeId="95508" r:id="rId76" name="Check Box 276">
              <controlPr defaultSize="0" autoFill="0" autoLine="0" autoPict="0">
                <anchor moveWithCells="1" sizeWithCells="1">
                  <from>
                    <xdr:col>6</xdr:col>
                    <xdr:colOff>209550</xdr:colOff>
                    <xdr:row>166</xdr:row>
                    <xdr:rowOff>123825</xdr:rowOff>
                  </from>
                  <to>
                    <xdr:col>6</xdr:col>
                    <xdr:colOff>657225</xdr:colOff>
                    <xdr:row>166</xdr:row>
                    <xdr:rowOff>400050</xdr:rowOff>
                  </to>
                </anchor>
              </controlPr>
            </control>
          </mc:Choice>
        </mc:AlternateContent>
        <mc:AlternateContent xmlns:mc="http://schemas.openxmlformats.org/markup-compatibility/2006">
          <mc:Choice Requires="x14">
            <control shapeId="95509" r:id="rId77" name="Check Box 277">
              <controlPr defaultSize="0" autoFill="0" autoLine="0" autoPict="0">
                <anchor moveWithCells="1" sizeWithCells="1">
                  <from>
                    <xdr:col>6</xdr:col>
                    <xdr:colOff>828675</xdr:colOff>
                    <xdr:row>166</xdr:row>
                    <xdr:rowOff>123825</xdr:rowOff>
                  </from>
                  <to>
                    <xdr:col>7</xdr:col>
                    <xdr:colOff>361950</xdr:colOff>
                    <xdr:row>166</xdr:row>
                    <xdr:rowOff>400050</xdr:rowOff>
                  </to>
                </anchor>
              </controlPr>
            </control>
          </mc:Choice>
        </mc:AlternateContent>
        <mc:AlternateContent xmlns:mc="http://schemas.openxmlformats.org/markup-compatibility/2006">
          <mc:Choice Requires="x14">
            <control shapeId="95510" r:id="rId78" name="Check Box 278">
              <controlPr defaultSize="0" autoFill="0" autoLine="0" autoPict="0">
                <anchor moveWithCells="1" sizeWithCells="1">
                  <from>
                    <xdr:col>6</xdr:col>
                    <xdr:colOff>200025</xdr:colOff>
                    <xdr:row>166</xdr:row>
                    <xdr:rowOff>409575</xdr:rowOff>
                  </from>
                  <to>
                    <xdr:col>6</xdr:col>
                    <xdr:colOff>771525</xdr:colOff>
                    <xdr:row>167</xdr:row>
                    <xdr:rowOff>57150</xdr:rowOff>
                  </to>
                </anchor>
              </controlPr>
            </control>
          </mc:Choice>
        </mc:AlternateContent>
        <mc:AlternateContent xmlns:mc="http://schemas.openxmlformats.org/markup-compatibility/2006">
          <mc:Choice Requires="x14">
            <control shapeId="95511" r:id="rId79" name="Check Box 279">
              <controlPr defaultSize="0" autoFill="0" autoLine="0" autoPict="0">
                <anchor moveWithCells="1" sizeWithCells="1">
                  <from>
                    <xdr:col>6</xdr:col>
                    <xdr:colOff>828675</xdr:colOff>
                    <xdr:row>166</xdr:row>
                    <xdr:rowOff>419100</xdr:rowOff>
                  </from>
                  <to>
                    <xdr:col>7</xdr:col>
                    <xdr:colOff>714375</xdr:colOff>
                    <xdr:row>167</xdr:row>
                    <xdr:rowOff>66675</xdr:rowOff>
                  </to>
                </anchor>
              </controlPr>
            </control>
          </mc:Choice>
        </mc:AlternateContent>
        <mc:AlternateContent xmlns:mc="http://schemas.openxmlformats.org/markup-compatibility/2006">
          <mc:Choice Requires="x14">
            <control shapeId="95512" r:id="rId80" name="Check Box 280">
              <controlPr defaultSize="0" autoFill="0" autoLine="0" autoPict="0">
                <anchor moveWithCells="1" sizeWithCells="1">
                  <from>
                    <xdr:col>8</xdr:col>
                    <xdr:colOff>57150</xdr:colOff>
                    <xdr:row>166</xdr:row>
                    <xdr:rowOff>133350</xdr:rowOff>
                  </from>
                  <to>
                    <xdr:col>8</xdr:col>
                    <xdr:colOff>514350</xdr:colOff>
                    <xdr:row>166</xdr:row>
                    <xdr:rowOff>409575</xdr:rowOff>
                  </to>
                </anchor>
              </controlPr>
            </control>
          </mc:Choice>
        </mc:AlternateContent>
        <mc:AlternateContent xmlns:mc="http://schemas.openxmlformats.org/markup-compatibility/2006">
          <mc:Choice Requires="x14">
            <control shapeId="95513" r:id="rId81" name="Check Box 281">
              <controlPr defaultSize="0" autoFill="0" autoLine="0" autoPict="0">
                <anchor moveWithCells="1" sizeWithCells="1">
                  <from>
                    <xdr:col>8</xdr:col>
                    <xdr:colOff>676275</xdr:colOff>
                    <xdr:row>166</xdr:row>
                    <xdr:rowOff>133350</xdr:rowOff>
                  </from>
                  <to>
                    <xdr:col>8</xdr:col>
                    <xdr:colOff>1314450</xdr:colOff>
                    <xdr:row>166</xdr:row>
                    <xdr:rowOff>409575</xdr:rowOff>
                  </to>
                </anchor>
              </controlPr>
            </control>
          </mc:Choice>
        </mc:AlternateContent>
        <mc:AlternateContent xmlns:mc="http://schemas.openxmlformats.org/markup-compatibility/2006">
          <mc:Choice Requires="x14">
            <control shapeId="95514" r:id="rId82" name="Check Box 282">
              <controlPr defaultSize="0" autoFill="0" autoLine="0" autoPict="0">
                <anchor moveWithCells="1" sizeWithCells="1">
                  <from>
                    <xdr:col>8</xdr:col>
                    <xdr:colOff>47625</xdr:colOff>
                    <xdr:row>166</xdr:row>
                    <xdr:rowOff>419100</xdr:rowOff>
                  </from>
                  <to>
                    <xdr:col>8</xdr:col>
                    <xdr:colOff>619125</xdr:colOff>
                    <xdr:row>167</xdr:row>
                    <xdr:rowOff>66675</xdr:rowOff>
                  </to>
                </anchor>
              </controlPr>
            </control>
          </mc:Choice>
        </mc:AlternateContent>
        <mc:AlternateContent xmlns:mc="http://schemas.openxmlformats.org/markup-compatibility/2006">
          <mc:Choice Requires="x14">
            <control shapeId="95515" r:id="rId83" name="Check Box 283">
              <controlPr defaultSize="0" autoFill="0" autoLine="0" autoPict="0">
                <anchor moveWithCells="1" sizeWithCells="1">
                  <from>
                    <xdr:col>8</xdr:col>
                    <xdr:colOff>685800</xdr:colOff>
                    <xdr:row>166</xdr:row>
                    <xdr:rowOff>428625</xdr:rowOff>
                  </from>
                  <to>
                    <xdr:col>8</xdr:col>
                    <xdr:colOff>1666875</xdr:colOff>
                    <xdr:row>167</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2"/>
    <pageSetUpPr fitToPage="1"/>
  </sheetPr>
  <dimension ref="A1:I38"/>
  <sheetViews>
    <sheetView showGridLines="0" view="pageBreakPreview" topLeftCell="A3" zoomScale="110" zoomScaleSheetLayoutView="110" workbookViewId="0">
      <selection activeCell="A3" sqref="A3:E3"/>
    </sheetView>
  </sheetViews>
  <sheetFormatPr defaultRowHeight="16.5"/>
  <cols>
    <col min="1" max="1" width="12.140625" style="29" customWidth="1"/>
    <col min="2" max="2" width="20.5703125" style="29" customWidth="1"/>
    <col min="3" max="3" width="11.42578125" style="29" customWidth="1"/>
    <col min="4" max="4" width="17.7109375" style="29" customWidth="1"/>
    <col min="5" max="5" width="42" style="29" customWidth="1"/>
    <col min="6" max="8" width="9.140625" style="24"/>
    <col min="9" max="16384" width="9.140625" style="25"/>
  </cols>
  <sheetData>
    <row r="1" spans="1:9" s="24" customFormat="1" ht="19.5" customHeight="1">
      <c r="A1" s="951" t="str">
        <f>'Attach 3(JV)'!A1</f>
        <v>Specification No. :CC/NT/G-MISC/DOM/A06/26/00981</v>
      </c>
      <c r="B1" s="951"/>
      <c r="C1" s="951"/>
      <c r="D1" s="951"/>
      <c r="E1" s="312" t="str">
        <f>"Attachment-3(QR) " &amp; 'Attach 3(JV)'!AT1</f>
        <v xml:space="preserve">Attachment-3(QR) </v>
      </c>
    </row>
    <row r="2" spans="1:9" ht="5.25" customHeight="1"/>
    <row r="3" spans="1:9" ht="62.25" customHeight="1">
      <c r="A3" s="1089" t="str">
        <f>'Attach 3(JV)'!A3</f>
        <v>Procurement of Insulated Cross Arm for 400kV System under vendor development.</v>
      </c>
      <c r="B3" s="1090"/>
      <c r="C3" s="1090"/>
      <c r="D3" s="1090"/>
      <c r="E3" s="1090"/>
      <c r="F3" s="26"/>
      <c r="G3" s="27"/>
      <c r="H3" s="26"/>
    </row>
    <row r="4" spans="1:9" ht="12" customHeight="1">
      <c r="A4" s="28"/>
      <c r="H4" s="30"/>
      <c r="I4" s="11"/>
    </row>
    <row r="5" spans="1:9" ht="20.100000000000001" customHeight="1">
      <c r="A5" s="872" t="s">
        <v>341</v>
      </c>
      <c r="B5" s="872"/>
      <c r="C5" s="872"/>
      <c r="D5" s="872"/>
      <c r="E5" s="872"/>
      <c r="F5" s="31"/>
      <c r="H5" s="30"/>
      <c r="I5" s="11"/>
    </row>
    <row r="6" spans="1:9" ht="10.5"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8" t="str">
        <f>'Attach 3(JV)'!E8</f>
        <v>Contract Services</v>
      </c>
      <c r="H8" s="30"/>
      <c r="I8" s="11"/>
    </row>
    <row r="9" spans="1:9" ht="20.100000000000001" customHeight="1">
      <c r="A9" s="13" t="s">
        <v>336</v>
      </c>
      <c r="B9" s="875">
        <f>'Attach 3(JV)'!B9</f>
        <v>0</v>
      </c>
      <c r="C9" s="875"/>
      <c r="D9" s="875"/>
      <c r="E9" s="128" t="str">
        <f>'Attach 3(JV)'!E9</f>
        <v>Power Grid Corporation of India Ltd.,</v>
      </c>
      <c r="H9" s="30"/>
      <c r="I9" s="11"/>
    </row>
    <row r="10" spans="1:9" ht="20.100000000000001" customHeight="1">
      <c r="A10" s="13" t="s">
        <v>338</v>
      </c>
      <c r="B10" s="1092">
        <f>'Attach 3(JV)'!B10</f>
        <v>0</v>
      </c>
      <c r="C10" s="1092"/>
      <c r="D10" s="1092"/>
      <c r="E10" s="128" t="str">
        <f>'Attach 3(JV)'!E10</f>
        <v>"Saudamini", Plot No. 2, Sector 29</v>
      </c>
      <c r="H10" s="30"/>
      <c r="I10" s="11"/>
    </row>
    <row r="11" spans="1:9" ht="20.100000000000001" customHeight="1">
      <c r="B11" s="1092" t="str">
        <f>'Attach 3(JV)'!B11</f>
        <v/>
      </c>
      <c r="C11" s="1092"/>
      <c r="D11" s="1092"/>
      <c r="E11" s="128" t="str">
        <f>'Attach 3(JV)'!E11</f>
        <v>Gurgaon (Haryana) - 122001</v>
      </c>
    </row>
    <row r="12" spans="1:9" ht="20.100000000000001" customHeight="1">
      <c r="A12" s="32"/>
      <c r="B12" s="1092" t="str">
        <f>'Attach 3(JV)'!B12</f>
        <v/>
      </c>
      <c r="C12" s="1092"/>
      <c r="D12" s="1092"/>
      <c r="E12" s="15"/>
    </row>
    <row r="13" spans="1:9" ht="20.100000000000001" customHeight="1">
      <c r="A13" s="29" t="s">
        <v>331</v>
      </c>
    </row>
    <row r="14" spans="1:9" ht="20.100000000000001" customHeight="1">
      <c r="A14" s="32"/>
    </row>
    <row r="15" spans="1:9" ht="27.75" customHeight="1">
      <c r="A15" s="1091" t="s">
        <v>329</v>
      </c>
      <c r="B15" s="1091"/>
      <c r="C15" s="1091"/>
      <c r="D15" s="1091"/>
      <c r="E15" s="1091"/>
      <c r="F15" s="34"/>
      <c r="G15" s="34"/>
      <c r="H15" s="34"/>
    </row>
    <row r="16" spans="1:9" ht="20.100000000000001" customHeight="1">
      <c r="A16" s="32"/>
    </row>
    <row r="17" spans="1:5" ht="20.100000000000001" customHeight="1">
      <c r="A17" s="35"/>
    </row>
    <row r="18" spans="1:5" ht="20.100000000000001" customHeight="1"/>
    <row r="19" spans="1:5" ht="20.100000000000001" customHeight="1">
      <c r="A19" s="35"/>
    </row>
    <row r="20" spans="1:5" ht="20.100000000000001" customHeight="1">
      <c r="A20" s="35"/>
    </row>
    <row r="21" spans="1:5" ht="33" customHeight="1">
      <c r="D21" s="37"/>
    </row>
    <row r="22" spans="1:5" ht="33" customHeight="1">
      <c r="A22" s="36" t="s">
        <v>6</v>
      </c>
      <c r="B22" s="69">
        <f>'Attach 3(JV)'!B24</f>
        <v>0</v>
      </c>
      <c r="C22" s="33"/>
      <c r="D22" s="37" t="s">
        <v>4</v>
      </c>
      <c r="E22" s="241">
        <f>'Attach 3(JV)'!E24</f>
        <v>0</v>
      </c>
    </row>
    <row r="23" spans="1:5" ht="33" customHeight="1">
      <c r="A23" s="36" t="s">
        <v>7</v>
      </c>
      <c r="B23" s="241">
        <f>'Attach 3(JV)'!B25</f>
        <v>0</v>
      </c>
      <c r="C23" s="33"/>
      <c r="D23" s="37" t="s">
        <v>5</v>
      </c>
      <c r="E23" s="241">
        <f>'Attach 3(JV)'!E25</f>
        <v>0</v>
      </c>
    </row>
    <row r="24" spans="1:5" ht="33" customHeight="1">
      <c r="C24" s="33"/>
      <c r="D24" s="37"/>
    </row>
    <row r="25" spans="1:5" ht="33" customHeight="1">
      <c r="A25" s="33"/>
      <c r="B25" s="33"/>
      <c r="C25" s="33"/>
      <c r="D25" s="37"/>
      <c r="E25" s="33"/>
    </row>
    <row r="26" spans="1:5" ht="20.100000000000001" customHeight="1"/>
    <row r="27" spans="1:5" ht="20.100000000000001" customHeight="1">
      <c r="A27" s="38"/>
    </row>
    <row r="28" spans="1:5" ht="20.100000000000001" customHeight="1"/>
    <row r="29" spans="1:5" ht="20.100000000000001" customHeight="1"/>
    <row r="30" spans="1:5" ht="20.100000000000001" customHeight="1">
      <c r="A30" s="38"/>
    </row>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row r="37" spans="1:1" ht="20.100000000000001" customHeight="1"/>
    <row r="38" spans="1:1" ht="20.100000000000001" customHeight="1"/>
  </sheetData>
  <sheetProtection algorithmName="SHA-512" hashValue="mmsm5HQGWcAAbCbHxo8ad2IS+3R71NvAVmuxQnU35vmFnvbid5pUAJScYyiwQcK8cQuj5r37c8bvKSE7bWLmmA==" saltValue="3Hz+TuwUkI76kvDLkmikFg==" spinCount="100000" sheet="1" formatColumns="0" formatRows="0" selectLockedCells="1"/>
  <customSheetViews>
    <customSheetView guid="{5476C51C-4037-4B28-A818-10D7CDF0C66A}" scale="110" showPageBreaks="1" showGridLines="0" fitToPage="1" printArea="1" view="pageBreakPreview" topLeftCell="A4">
      <selection activeCell="B9" sqref="B9:D9"/>
      <pageMargins left="0.75" right="0.63" top="0.57999999999999996" bottom="0.6" header="0.34" footer="0.35"/>
      <pageSetup scale="97" orientation="portrait" r:id="rId1"/>
      <headerFooter alignWithMargins="0">
        <oddFooter>&amp;R&amp;"Book Antiqua,Bold"&amp;8 Page &amp;P of &amp;N</oddFooter>
      </headerFooter>
    </customSheetView>
    <customSheetView guid="{45814E31-7EF7-46D4-AAA9-9580F481731A}" scale="110" showPageBreaks="1" showGridLines="0" fitToPage="1" printArea="1" view="pageBreakPreview">
      <selection activeCell="D16" sqref="D16"/>
      <pageMargins left="0.75" right="0.63" top="0.57999999999999996" bottom="0.6" header="0.34" footer="0.35"/>
      <pageSetup scale="98" orientation="portrait" r:id="rId2"/>
      <headerFooter alignWithMargins="0">
        <oddFooter>&amp;R&amp;"Book Antiqua,Bold"&amp;8 Page &amp;P of &amp;N</oddFooter>
      </headerFooter>
    </customSheetView>
    <customSheetView guid="{ABDD40A7-66B9-43CC-B63B-09D98A5A40BE}" scale="110" showPageBreaks="1" showGridLines="0" fitToPage="1" printArea="1" view="pageBreakPreview">
      <selection sqref="A1:D1"/>
      <pageMargins left="0.75" right="0.63" top="0.57999999999999996" bottom="0.6" header="0.34" footer="0.35"/>
      <pageSetup scale="98" orientation="portrait" r:id="rId3"/>
      <headerFooter alignWithMargins="0">
        <oddFooter>&amp;R&amp;"Book Antiqua,Bold"&amp;8 Page &amp;P of &amp;N</oddFooter>
      </headerFooter>
    </customSheetView>
    <customSheetView guid="{A8583C01-5E6A-4469-ADCA-440E12AA8084}" scale="110" showPageBreaks="1" showGridLines="0" fitToPage="1" printArea="1" view="pageBreakPreview">
      <selection sqref="A1:D1"/>
      <pageMargins left="0.75" right="0.63" top="0.57999999999999996" bottom="0.6" header="0.34" footer="0.35"/>
      <pageSetup scale="97" orientation="portrait" r:id="rId4"/>
      <headerFooter alignWithMargins="0">
        <oddFooter>&amp;R&amp;"Book Antiqua,Bold"&amp;8 Page &amp;P of &amp;N</oddFooter>
      </headerFooter>
    </customSheetView>
    <customSheetView guid="{05855B4F-D61E-4C97-B759-B2F96767F6F8}" showPageBreaks="1" showGridLines="0" fitToPage="1" printArea="1" view="pageBreakPreview">
      <selection activeCell="G10" sqref="G10"/>
      <pageMargins left="0.75" right="0.63" top="0.57999999999999996" bottom="0.6" header="0.34" footer="0.35"/>
      <pageSetup scale="89" orientation="portrait" r:id="rId5"/>
      <headerFooter alignWithMargins="0">
        <oddFooter>&amp;R&amp;"Book Antiqua,Bold"&amp;8 Page &amp;P of &amp;N</oddFooter>
      </headerFooter>
    </customSheetView>
    <customSheetView guid="{82E8A0F5-0020-4355-95CF-28601763A783}" showPageBreaks="1" showGridLines="0" fitToPage="1" printArea="1" view="pageBreakPreview">
      <selection activeCell="E4" sqref="E4"/>
      <pageMargins left="0.75" right="0.63" top="0.57999999999999996" bottom="0.6" header="0.34" footer="0.35"/>
      <pageSetup scale="97" orientation="portrait" r:id="rId6"/>
      <headerFooter alignWithMargins="0">
        <oddFooter>&amp;R&amp;"Book Antiqua,Bold"&amp;8 Page &amp;P of &amp;N</oddFooter>
      </headerFooter>
    </customSheetView>
    <customSheetView guid="{340562B9-6CEE-4962-8D7D-CA1C6778F52C}" showPageBreaks="1" showGridLines="0" printArea="1" view="pageBreakPreview">
      <selection activeCell="I5" sqref="I5"/>
      <pageMargins left="0.75" right="0.63" top="0.57999999999999996" bottom="0.6" header="0.34" footer="0.35"/>
      <pageSetup orientation="portrait" r:id="rId7"/>
      <headerFooter alignWithMargins="0">
        <oddFooter>&amp;R&amp;"Book Antiqua,Bold"&amp;8 Page &amp;P of &amp;N</oddFooter>
      </headerFooter>
    </customSheetView>
    <customSheetView guid="{38BECF6E-1A53-4F98-87B9-44F2C5F77E08}" showPageBreaks="1" showGridLines="0" printArea="1" view="pageBreakPreview">
      <selection activeCell="I5" sqref="I5"/>
      <pageMargins left="0.75" right="0.63" top="0.57999999999999996" bottom="0.6" header="0.34" footer="0.35"/>
      <pageSetup orientation="portrait" r:id="rId8"/>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10"/>
      <headerFooter alignWithMargins="0">
        <oddFooter>&amp;R&amp;"Book Antiqua,Bold"&amp;8 Page &amp;P of &amp;N</oddFooter>
      </headerFooter>
    </customSheetView>
    <customSheetView guid="{240327DD-375F-45D4-BA52-89AFD79FE6A1}" scale="60" showPageBreaks="1" showGridLines="0" printArea="1" view="pageBreakPreview">
      <selection activeCell="E13" sqref="E13"/>
      <pageMargins left="0.75" right="0.63" top="0.57999999999999996" bottom="0.6" header="0.34" footer="0.35"/>
      <pageSetup orientation="portrait" r:id="rId11"/>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selection activeCell="E8" sqref="E8"/>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77" bottom="1" header="0.5" footer="0.5"/>
      <pageSetup orientation="portrait" r:id="rId16"/>
      <headerFooter alignWithMargins="0">
        <oddFooter>&amp;L&amp;8Tower Package-P238-TW04, TL associated with Phase-I Generation Project in Orissa (Part-C)&amp;R&amp;"Book Antiqua,Bold"&amp;8Attachment-3(QR)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8" sqref="E8"/>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topLeftCell="A19">
      <selection activeCell="E13" sqref="E13"/>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cale="60" showPageBreaks="1" showGridLines="0" printArea="1" view="pageBreakPreview" topLeftCell="A7">
      <selection activeCell="E13" sqref="E13"/>
      <pageMargins left="0.75" right="0.63" top="0.57999999999999996" bottom="0.6" header="0.34" footer="0.35"/>
      <pageSetup orientation="portrait" r:id="rId21"/>
      <headerFooter alignWithMargins="0">
        <oddFooter>&amp;R&amp;"Book Antiqua,Bold"&amp;8 Page &amp;P of &amp;N</oddFooter>
      </headerFooter>
    </customSheetView>
    <customSheetView guid="{C5EDD9E3-0801-4479-8600-A80B0FCFDF0B}" showPageBreaks="1" showGridLines="0" printArea="1" view="pageBreakPreview" topLeftCell="A22">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23"/>
      <headerFooter alignWithMargins="0">
        <oddFooter>&amp;R&amp;"Book Antiqua,Bold"&amp;8 Page &amp;P of &amp;N</oddFooter>
      </headerFooter>
    </customSheetView>
    <customSheetView guid="{97C0FC0E-800C-45C9-895E-E91A3F1ADBA4}" showPageBreaks="1" showGridLines="0" printArea="1" view="pageBreakPreview" topLeftCell="A4">
      <selection activeCell="D20" sqref="D20"/>
      <pageMargins left="0.75" right="0.63" top="0.57999999999999996" bottom="0.6" header="0.34" footer="0.35"/>
      <pageSetup orientation="portrait" r:id="rId24"/>
      <headerFooter alignWithMargins="0">
        <oddFooter>&amp;R&amp;"Book Antiqua,Bold"&amp;8 Page &amp;P of &amp;N</oddFooter>
      </headerFooter>
    </customSheetView>
    <customSheetView guid="{CB7992C9-ABA5-4C7D-8C49-1E1D8E8875C7}" showPageBreaks="1" showGridLines="0" printArea="1" view="pageBreakPreview" topLeftCell="A10">
      <selection activeCell="H6" sqref="H6"/>
      <pageMargins left="0.75" right="0.63" top="0.57999999999999996" bottom="0.6" header="0.34" footer="0.35"/>
      <pageSetup orientation="portrait" r:id="rId25"/>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orientation="portrait" r:id="rId26"/>
      <headerFooter alignWithMargins="0">
        <oddFooter>&amp;R&amp;"Book Antiqua,Bold"&amp;8 Page &amp;P of &amp;N</oddFooter>
      </headerFooter>
    </customSheetView>
    <customSheetView guid="{2CF6F19D-227C-4840-A9E1-6C944B0145DB}" scale="110" showPageBreaks="1" showGridLines="0" fitToPage="1" printArea="1" view="pageBreakPreview" topLeftCell="A7">
      <selection activeCell="A15" sqref="A15:E15"/>
      <pageMargins left="0.75" right="0.63" top="0.57999999999999996" bottom="0.6" header="0.34" footer="0.35"/>
      <pageSetup scale="97" orientation="portrait" r:id="rId27"/>
      <headerFooter alignWithMargins="0">
        <oddFooter>&amp;R&amp;"Book Antiqua,Bold"&amp;8 Page &amp;P of &amp;N</oddFooter>
      </headerFooter>
    </customSheetView>
    <customSheetView guid="{91F0A354-BED8-4256-9A56-8B391088A09C}" scale="110" showPageBreaks="1" showGridLines="0" fitToPage="1" printArea="1" view="pageBreakPreview">
      <selection activeCell="D16" sqref="D16"/>
      <pageMargins left="0.75" right="0.63" top="0.57999999999999996" bottom="0.6" header="0.34" footer="0.35"/>
      <pageSetup scale="97" orientation="portrait" r:id="rId28"/>
      <headerFooter alignWithMargins="0">
        <oddFooter>&amp;R&amp;"Book Antiqua,Bold"&amp;8 Page &amp;P of &amp;N</oddFooter>
      </headerFooter>
    </customSheetView>
    <customSheetView guid="{3836A67F-51F8-4B52-B51D-937DC398CD1F}" scale="110" showPageBreaks="1" showGridLines="0" fitToPage="1" printArea="1" view="pageBreakPreview">
      <selection activeCell="D16" sqref="D16"/>
      <pageMargins left="0.75" right="0.63" top="0.57999999999999996" bottom="0.6" header="0.34" footer="0.35"/>
      <pageSetup scale="97" orientation="portrait" r:id="rId29"/>
      <headerFooter alignWithMargins="0">
        <oddFooter>&amp;R&amp;"Book Antiqua,Bold"&amp;8 Page &amp;P of &amp;N</oddFooter>
      </headerFooter>
    </customSheetView>
    <customSheetView guid="{7060B914-93C4-4D75-AFF4-2E6EDEC8C9B0}" scale="110" showPageBreaks="1" showGridLines="0" fitToPage="1" printArea="1" view="pageBreakPreview" topLeftCell="A4">
      <selection activeCell="B9" sqref="B9:D9"/>
      <pageMargins left="0.75" right="0.63" top="0.57999999999999996" bottom="0.6" header="0.34" footer="0.35"/>
      <pageSetup scale="97" orientation="portrait" r:id="rId30"/>
      <headerFooter alignWithMargins="0">
        <oddFooter>&amp;R&amp;"Book Antiqua,Bold"&amp;8 Page &amp;P of &amp;N</oddFooter>
      </headerFooter>
    </customSheetView>
  </customSheetViews>
  <mergeCells count="9">
    <mergeCell ref="A1:D1"/>
    <mergeCell ref="A3:E3"/>
    <mergeCell ref="A5:E5"/>
    <mergeCell ref="A15:E15"/>
    <mergeCell ref="B9:D9"/>
    <mergeCell ref="B10:D10"/>
    <mergeCell ref="B11:D11"/>
    <mergeCell ref="B12:D12"/>
    <mergeCell ref="A8:D8"/>
  </mergeCells>
  <phoneticPr fontId="7" type="noConversion"/>
  <pageMargins left="0.75" right="0.63" top="0.57999999999999996" bottom="0.6" header="0.34" footer="0.35"/>
  <pageSetup scale="97" orientation="portrait" r:id="rId31"/>
  <headerFooter alignWithMargins="0">
    <oddFooter>&amp;R&amp;"Book Antiqua,Bold"&amp;8 Page &amp;P of &amp;N</oddFooter>
  </headerFooter>
  <drawing r:id="rId3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GG256"/>
  <sheetViews>
    <sheetView showGridLines="0" showZeros="0" view="pageBreakPreview" zoomScale="85" zoomScaleNormal="100" zoomScaleSheetLayoutView="85" workbookViewId="0">
      <selection activeCell="A22" sqref="A22:H22"/>
    </sheetView>
  </sheetViews>
  <sheetFormatPr defaultRowHeight="15.75"/>
  <cols>
    <col min="1" max="1" width="16.85546875" style="323" customWidth="1"/>
    <col min="2" max="2" width="13.85546875" style="323" customWidth="1"/>
    <col min="3" max="3" width="15.42578125" style="323" customWidth="1"/>
    <col min="4" max="4" width="27.85546875" style="323" customWidth="1"/>
    <col min="5" max="5" width="14.42578125" style="323" customWidth="1"/>
    <col min="6" max="6" width="25.42578125" style="323" customWidth="1"/>
    <col min="7" max="7" width="16.42578125" style="323" customWidth="1"/>
    <col min="8" max="8" width="13.28515625" style="323" customWidth="1"/>
    <col min="9" max="9" width="26.85546875" style="323" customWidth="1"/>
    <col min="10" max="10" width="10.5703125" style="323" hidden="1" customWidth="1"/>
    <col min="11" max="11" width="10.28515625" style="323" hidden="1" customWidth="1"/>
    <col min="12" max="12" width="11.85546875" style="323" hidden="1" customWidth="1"/>
    <col min="13" max="13" width="34.5703125" style="323" hidden="1" customWidth="1"/>
    <col min="14" max="14" width="10.42578125" style="323" hidden="1" customWidth="1"/>
    <col min="15" max="15" width="11.42578125" style="323" hidden="1" customWidth="1"/>
    <col min="16" max="16" width="10.7109375" style="323" hidden="1" customWidth="1"/>
    <col min="17" max="17" width="13.7109375" style="323" hidden="1" customWidth="1"/>
    <col min="18" max="20" width="0" style="323" hidden="1" customWidth="1"/>
    <col min="21" max="21" width="13.5703125" style="323" hidden="1" customWidth="1"/>
    <col min="22" max="28" width="0" style="323" hidden="1" customWidth="1"/>
    <col min="29" max="16384" width="9.140625" style="323"/>
  </cols>
  <sheetData>
    <row r="1" spans="1:9" ht="24" customHeight="1">
      <c r="A1" s="356" t="str">
        <f>'Attach 3(JV)'!A1:D1</f>
        <v>Specification No. :CC/NT/G-MISC/DOM/A06/26/00981</v>
      </c>
      <c r="B1" s="388"/>
      <c r="C1" s="388"/>
      <c r="D1" s="388"/>
      <c r="E1" s="388"/>
      <c r="F1" s="388"/>
      <c r="G1" s="388"/>
      <c r="H1" s="321"/>
      <c r="I1" s="321" t="s">
        <v>778</v>
      </c>
    </row>
    <row r="2" spans="1:9" ht="15.75" customHeight="1"/>
    <row r="3" spans="1:9" ht="70.5" customHeight="1">
      <c r="A3" s="1093" t="str">
        <f>Basic!B1</f>
        <v>Procurement of Insulated Cross Arm for 400kV System under vendor development.</v>
      </c>
      <c r="B3" s="1093"/>
      <c r="C3" s="1093"/>
      <c r="D3" s="1093"/>
      <c r="E3" s="1093"/>
      <c r="F3" s="1093"/>
      <c r="G3" s="1093"/>
      <c r="H3" s="1093"/>
      <c r="I3" s="1093"/>
    </row>
    <row r="5" spans="1:9" ht="21.75" customHeight="1">
      <c r="A5" s="880" t="s">
        <v>341</v>
      </c>
      <c r="B5" s="880"/>
      <c r="C5" s="880"/>
      <c r="D5" s="880"/>
      <c r="E5" s="880"/>
      <c r="F5" s="880"/>
      <c r="G5" s="880"/>
      <c r="H5" s="880"/>
      <c r="I5" s="880"/>
    </row>
    <row r="7" spans="1:9" ht="16.5">
      <c r="A7" s="328" t="str">
        <f>'[14]Attach 3(JV)'!A7:D7</f>
        <v>Bidder’s Name and Address (Lead Partner of) :</v>
      </c>
      <c r="F7" s="330"/>
      <c r="H7" s="352" t="str">
        <f>'[14]Attach 3(JV)'!E7</f>
        <v>To:</v>
      </c>
    </row>
    <row r="8" spans="1:9" ht="32.25" customHeight="1">
      <c r="A8" s="881" t="str">
        <f>IF('[15]Names of Bidder'!D6= "JV (Joint Venture)", "JV of " &amp; Z8, "")</f>
        <v/>
      </c>
      <c r="B8" s="881"/>
      <c r="C8" s="881"/>
      <c r="D8" s="881"/>
      <c r="F8" s="469"/>
      <c r="H8" s="354" t="str">
        <f>'[14]Attach 3(JV)'!E8</f>
        <v>Contract Services</v>
      </c>
    </row>
    <row r="9" spans="1:9" ht="18" customHeight="1">
      <c r="A9" s="328" t="s">
        <v>649</v>
      </c>
      <c r="B9" s="882">
        <f>'Names of Bidder'!D10</f>
        <v>0</v>
      </c>
      <c r="C9" s="882"/>
      <c r="F9" s="469"/>
      <c r="H9" s="354" t="str">
        <f>'[14]Attach 3(JV)'!E9</f>
        <v>Power Grid Corporation of India Ltd.,</v>
      </c>
    </row>
    <row r="10" spans="1:9" ht="18" customHeight="1">
      <c r="A10" s="328" t="s">
        <v>650</v>
      </c>
      <c r="B10" s="883">
        <f>'Names of Bidder'!D11</f>
        <v>0</v>
      </c>
      <c r="C10" s="883"/>
      <c r="F10" s="469"/>
      <c r="H10" s="354" t="str">
        <f>'[14]Attach 3(JV)'!E10</f>
        <v>"Saudamini", Plot No. 2, Sector 29</v>
      </c>
    </row>
    <row r="11" spans="1:9" ht="17.25" customHeight="1">
      <c r="B11" s="883">
        <f>'Names of Bidder'!D12</f>
        <v>0</v>
      </c>
      <c r="C11" s="883"/>
      <c r="F11" s="469"/>
      <c r="H11" s="354" t="str">
        <f>'[14]Attach 3(JV)'!E11</f>
        <v>Gurgaon (Haryana) - 122001</v>
      </c>
    </row>
    <row r="12" spans="1:9" ht="18" customHeight="1">
      <c r="B12" s="883">
        <f>'Names of Bidder'!D13</f>
        <v>0</v>
      </c>
      <c r="C12" s="883"/>
    </row>
    <row r="13" spans="1:9">
      <c r="B13" s="883" t="str">
        <f>IF('[15]Names of Bidder'!D17=0, "", '[15]Names of Bidder'!D17)</f>
        <v/>
      </c>
      <c r="C13" s="883"/>
    </row>
    <row r="14" spans="1:9">
      <c r="A14" s="323" t="s">
        <v>331</v>
      </c>
    </row>
    <row r="16" spans="1:9" ht="66" customHeight="1">
      <c r="A16" s="884" t="s">
        <v>651</v>
      </c>
      <c r="B16" s="884"/>
      <c r="C16" s="884"/>
      <c r="D16" s="884"/>
      <c r="E16" s="884"/>
      <c r="F16" s="884"/>
      <c r="G16" s="884"/>
      <c r="H16" s="884"/>
      <c r="I16" s="884"/>
    </row>
    <row r="17" spans="1:13" ht="9.75" customHeight="1"/>
    <row r="18" spans="1:13" ht="14.25" customHeight="1">
      <c r="A18" s="470" t="s">
        <v>652</v>
      </c>
      <c r="B18" s="884" t="s">
        <v>653</v>
      </c>
      <c r="C18" s="884"/>
      <c r="D18" s="884"/>
      <c r="E18" s="884"/>
      <c r="F18" s="884"/>
      <c r="M18" s="471"/>
    </row>
    <row r="19" spans="1:13" ht="17.25" hidden="1" customHeight="1">
      <c r="A19" s="470" t="s">
        <v>652</v>
      </c>
      <c r="B19" s="884" t="s">
        <v>654</v>
      </c>
      <c r="C19" s="884"/>
      <c r="D19" s="884"/>
      <c r="E19" s="884"/>
      <c r="F19" s="884"/>
      <c r="G19" s="884"/>
      <c r="H19" s="884"/>
      <c r="M19" s="471"/>
    </row>
    <row r="20" spans="1:13" ht="16.5" hidden="1">
      <c r="A20" s="472" t="s">
        <v>18</v>
      </c>
      <c r="B20" s="885" t="e">
        <f>'[14]Name of Bidder'!C13</f>
        <v>#REF!</v>
      </c>
      <c r="C20" s="885"/>
      <c r="D20" s="885"/>
      <c r="E20" s="885"/>
      <c r="F20" s="885"/>
      <c r="G20" s="885"/>
      <c r="H20" s="885"/>
      <c r="M20" s="375">
        <f>'[14]Name of Bidder'!F6</f>
        <v>2</v>
      </c>
    </row>
    <row r="21" spans="1:13" ht="16.5" hidden="1">
      <c r="A21" s="472" t="s">
        <v>27</v>
      </c>
      <c r="B21" s="885" t="e">
        <f>'[14]Name of Bidder'!C18</f>
        <v>#REF!</v>
      </c>
      <c r="C21" s="885"/>
      <c r="D21" s="885"/>
      <c r="E21" s="885"/>
      <c r="F21" s="885"/>
      <c r="G21" s="885"/>
      <c r="H21" s="885"/>
      <c r="M21" s="375" t="str">
        <f>'[14]Name of Bidder'!F8</f>
        <v>2 or more</v>
      </c>
    </row>
    <row r="22" spans="1:13" ht="17.25" hidden="1" customHeight="1">
      <c r="A22" s="472" t="s">
        <v>461</v>
      </c>
      <c r="B22" s="885" t="e">
        <f>'[14]Name of Bidder'!C23</f>
        <v>#REF!</v>
      </c>
      <c r="C22" s="885"/>
      <c r="D22" s="885"/>
      <c r="E22" s="885"/>
      <c r="F22" s="885"/>
      <c r="G22" s="885"/>
      <c r="H22" s="885"/>
      <c r="I22" s="378"/>
    </row>
    <row r="23" spans="1:13" ht="15.75" hidden="1" customHeight="1">
      <c r="B23" s="679" t="s">
        <v>655</v>
      </c>
    </row>
    <row r="24" spans="1:13" ht="10.5" customHeight="1">
      <c r="A24" s="680"/>
    </row>
    <row r="25" spans="1:13" ht="25.5" hidden="1" customHeight="1">
      <c r="A25" s="884" t="s">
        <v>656</v>
      </c>
      <c r="B25" s="884"/>
      <c r="C25" s="884"/>
      <c r="D25" s="884"/>
      <c r="E25" s="884"/>
      <c r="F25" s="884"/>
      <c r="G25" s="884"/>
      <c r="H25" s="884"/>
    </row>
    <row r="26" spans="1:13" ht="31.5" customHeight="1">
      <c r="A26" s="886" t="s">
        <v>657</v>
      </c>
      <c r="B26" s="886"/>
      <c r="C26" s="886"/>
      <c r="D26" s="886"/>
      <c r="E26" s="886"/>
      <c r="F26" s="886"/>
      <c r="G26" s="886"/>
      <c r="H26" s="886"/>
      <c r="I26" s="378"/>
    </row>
    <row r="27" spans="1:13" ht="26.25" customHeight="1">
      <c r="A27" s="475" t="s">
        <v>658</v>
      </c>
      <c r="B27" s="886" t="s">
        <v>659</v>
      </c>
      <c r="C27" s="886"/>
      <c r="D27" s="886"/>
      <c r="E27" s="886"/>
      <c r="F27" s="886"/>
      <c r="G27" s="886"/>
      <c r="H27" s="886"/>
      <c r="I27" s="378"/>
    </row>
    <row r="28" spans="1:13" ht="26.25" customHeight="1">
      <c r="A28" s="476" t="s">
        <v>406</v>
      </c>
      <c r="B28" s="887" t="s">
        <v>660</v>
      </c>
      <c r="C28" s="887"/>
      <c r="D28" s="887"/>
      <c r="E28" s="887"/>
      <c r="F28" s="887"/>
      <c r="G28" s="887"/>
      <c r="H28" s="887"/>
    </row>
    <row r="29" spans="1:13" ht="26.25" customHeight="1">
      <c r="A29" s="476" t="s">
        <v>408</v>
      </c>
      <c r="B29" s="887" t="s">
        <v>661</v>
      </c>
      <c r="C29" s="887"/>
      <c r="D29" s="887"/>
      <c r="E29" s="887"/>
      <c r="F29" s="887"/>
      <c r="G29" s="887"/>
      <c r="H29" s="887"/>
    </row>
    <row r="30" spans="1:13" ht="41.25" customHeight="1">
      <c r="A30" s="476" t="s">
        <v>409</v>
      </c>
      <c r="B30" s="887" t="s">
        <v>662</v>
      </c>
      <c r="C30" s="887"/>
      <c r="D30" s="887"/>
      <c r="E30" s="887"/>
      <c r="F30" s="887"/>
      <c r="G30" s="887"/>
      <c r="H30" s="887"/>
    </row>
    <row r="31" spans="1:13" ht="18" customHeight="1">
      <c r="A31" s="476"/>
      <c r="B31" s="378"/>
      <c r="C31" s="378"/>
      <c r="D31" s="378"/>
      <c r="E31" s="378"/>
      <c r="F31" s="378"/>
      <c r="G31" s="378"/>
      <c r="H31" s="378"/>
      <c r="I31" s="378"/>
    </row>
    <row r="32" spans="1:13" ht="25.5" customHeight="1">
      <c r="A32" s="475" t="s">
        <v>663</v>
      </c>
      <c r="B32" s="888" t="s">
        <v>664</v>
      </c>
      <c r="C32" s="888"/>
      <c r="D32" s="888"/>
      <c r="E32" s="888"/>
      <c r="F32" s="888"/>
      <c r="G32" s="888"/>
      <c r="H32" s="888"/>
      <c r="I32" s="378"/>
    </row>
    <row r="33" spans="1:9" ht="22.5" customHeight="1">
      <c r="A33" s="476" t="s">
        <v>406</v>
      </c>
      <c r="B33" s="886" t="s">
        <v>665</v>
      </c>
      <c r="C33" s="886"/>
      <c r="D33" s="886"/>
      <c r="E33" s="886"/>
      <c r="F33" s="886"/>
      <c r="G33" s="886"/>
      <c r="H33" s="886"/>
      <c r="I33" s="378"/>
    </row>
    <row r="34" spans="1:9" ht="24.75" hidden="1" customHeight="1">
      <c r="A34" s="476" t="s">
        <v>408</v>
      </c>
      <c r="B34" s="886" t="s">
        <v>666</v>
      </c>
      <c r="C34" s="886"/>
      <c r="D34" s="886"/>
      <c r="E34" s="886"/>
      <c r="F34" s="886"/>
      <c r="G34" s="886"/>
      <c r="H34" s="886"/>
      <c r="I34" s="378"/>
    </row>
    <row r="35" spans="1:9" ht="12" customHeight="1">
      <c r="A35" s="378"/>
      <c r="B35" s="378"/>
      <c r="C35" s="378"/>
      <c r="D35" s="378"/>
      <c r="E35" s="378"/>
      <c r="F35" s="378"/>
      <c r="G35" s="378"/>
      <c r="H35" s="378"/>
      <c r="I35" s="378"/>
    </row>
    <row r="36" spans="1:9" s="479" customFormat="1" ht="24.75" customHeight="1">
      <c r="A36" s="477"/>
      <c r="B36" s="889" t="s">
        <v>668</v>
      </c>
      <c r="C36" s="889"/>
      <c r="D36" s="889"/>
      <c r="E36" s="889"/>
      <c r="F36" s="889"/>
      <c r="G36" s="889"/>
      <c r="H36" s="889"/>
      <c r="I36" s="478"/>
    </row>
    <row r="37" spans="1:9" ht="24" customHeight="1">
      <c r="A37" s="378"/>
      <c r="B37" s="888" t="s">
        <v>669</v>
      </c>
      <c r="C37" s="888"/>
      <c r="D37" s="888"/>
      <c r="E37" s="888"/>
      <c r="F37" s="888"/>
      <c r="G37" s="888"/>
      <c r="H37" s="888"/>
      <c r="I37" s="378"/>
    </row>
    <row r="38" spans="1:9" ht="54" customHeight="1">
      <c r="A38" s="378"/>
      <c r="B38" s="886" t="s">
        <v>670</v>
      </c>
      <c r="C38" s="886"/>
      <c r="D38" s="886"/>
      <c r="E38" s="886"/>
      <c r="F38" s="886"/>
      <c r="G38" s="886"/>
      <c r="H38" s="886"/>
      <c r="I38" s="378"/>
    </row>
    <row r="39" spans="1:9" ht="15.75" customHeight="1">
      <c r="A39" s="890" t="s">
        <v>671</v>
      </c>
      <c r="B39" s="893" t="s">
        <v>672</v>
      </c>
      <c r="C39" s="894"/>
      <c r="D39" s="899" t="s">
        <v>673</v>
      </c>
      <c r="E39" s="899"/>
      <c r="F39" s="899"/>
      <c r="G39" s="378"/>
      <c r="H39" s="378"/>
    </row>
    <row r="40" spans="1:9" ht="19.5" customHeight="1">
      <c r="A40" s="891"/>
      <c r="B40" s="895"/>
      <c r="C40" s="896"/>
      <c r="D40" s="899"/>
      <c r="E40" s="899"/>
      <c r="F40" s="899"/>
      <c r="G40" s="378"/>
      <c r="H40" s="378"/>
      <c r="I40" s="378"/>
    </row>
    <row r="41" spans="1:9" ht="20.25" customHeight="1">
      <c r="A41" s="892"/>
      <c r="B41" s="897"/>
      <c r="C41" s="898"/>
      <c r="D41" s="899"/>
      <c r="E41" s="899"/>
      <c r="F41" s="899"/>
      <c r="G41" s="378"/>
      <c r="H41" s="378"/>
      <c r="I41" s="378"/>
    </row>
    <row r="42" spans="1:9" ht="30.75" customHeight="1">
      <c r="A42" s="482">
        <v>1</v>
      </c>
      <c r="B42" s="909" t="s">
        <v>674</v>
      </c>
      <c r="C42" s="909"/>
      <c r="D42" s="915"/>
      <c r="E42" s="916"/>
      <c r="F42" s="917"/>
      <c r="G42" s="378"/>
      <c r="H42" s="378"/>
      <c r="I42" s="378"/>
    </row>
    <row r="43" spans="1:9" ht="15.75" customHeight="1">
      <c r="A43" s="900">
        <v>2</v>
      </c>
      <c r="B43" s="903" t="s">
        <v>675</v>
      </c>
      <c r="C43" s="904"/>
      <c r="D43" s="910"/>
      <c r="E43" s="911"/>
      <c r="F43" s="912"/>
      <c r="G43" s="378"/>
      <c r="H43" s="378"/>
      <c r="I43" s="378"/>
    </row>
    <row r="44" spans="1:9" ht="15.75" customHeight="1">
      <c r="A44" s="901"/>
      <c r="B44" s="905"/>
      <c r="C44" s="906"/>
      <c r="D44" s="910"/>
      <c r="E44" s="911"/>
      <c r="F44" s="912"/>
      <c r="G44" s="378"/>
      <c r="H44" s="378"/>
      <c r="I44" s="378"/>
    </row>
    <row r="45" spans="1:9" ht="15.75" customHeight="1">
      <c r="A45" s="902"/>
      <c r="B45" s="907"/>
      <c r="C45" s="908"/>
      <c r="D45" s="910"/>
      <c r="E45" s="911"/>
      <c r="F45" s="912"/>
      <c r="G45" s="378"/>
      <c r="H45" s="378"/>
      <c r="I45" s="378"/>
    </row>
    <row r="46" spans="1:9" ht="18.75" customHeight="1">
      <c r="A46" s="482">
        <v>3</v>
      </c>
      <c r="B46" s="909" t="s">
        <v>676</v>
      </c>
      <c r="C46" s="909"/>
      <c r="D46" s="910"/>
      <c r="E46" s="911"/>
      <c r="F46" s="912"/>
      <c r="G46" s="378"/>
      <c r="H46" s="378"/>
      <c r="I46" s="378"/>
    </row>
    <row r="47" spans="1:9" ht="20.25" customHeight="1">
      <c r="A47" s="482">
        <v>4</v>
      </c>
      <c r="B47" s="909" t="s">
        <v>677</v>
      </c>
      <c r="C47" s="909"/>
      <c r="D47" s="910"/>
      <c r="E47" s="911"/>
      <c r="F47" s="912"/>
      <c r="G47" s="378"/>
      <c r="H47" s="378"/>
      <c r="I47" s="378"/>
    </row>
    <row r="48" spans="1:9" ht="19.5" customHeight="1">
      <c r="A48" s="483">
        <v>5</v>
      </c>
      <c r="B48" s="909" t="s">
        <v>678</v>
      </c>
      <c r="C48" s="909"/>
      <c r="D48" s="910"/>
      <c r="E48" s="911"/>
      <c r="F48" s="912"/>
      <c r="G48" s="378"/>
      <c r="H48" s="378"/>
    </row>
    <row r="49" spans="1:10" ht="51.75" customHeight="1">
      <c r="A49" s="482">
        <v>6</v>
      </c>
      <c r="B49" s="909" t="s">
        <v>679</v>
      </c>
      <c r="C49" s="909"/>
      <c r="D49" s="910"/>
      <c r="E49" s="911"/>
      <c r="F49" s="912"/>
      <c r="G49" s="378"/>
      <c r="H49" s="378"/>
      <c r="I49" s="378"/>
    </row>
    <row r="50" spans="1:10" ht="49.5" customHeight="1">
      <c r="A50" s="482">
        <v>7</v>
      </c>
      <c r="B50" s="909" t="s">
        <v>680</v>
      </c>
      <c r="C50" s="909"/>
      <c r="D50" s="910"/>
      <c r="E50" s="911"/>
      <c r="F50" s="912"/>
      <c r="G50" s="378"/>
      <c r="H50" s="378"/>
      <c r="I50" s="378"/>
    </row>
    <row r="51" spans="1:10" ht="91.5" customHeight="1">
      <c r="A51" s="482">
        <v>8</v>
      </c>
      <c r="B51" s="959" t="s">
        <v>867</v>
      </c>
      <c r="C51" s="968"/>
      <c r="D51" s="676"/>
      <c r="E51" s="677"/>
      <c r="F51" s="678"/>
      <c r="G51" s="378"/>
      <c r="H51" s="378"/>
      <c r="I51" s="378"/>
    </row>
    <row r="52" spans="1:10" ht="22.5" customHeight="1">
      <c r="A52" s="482">
        <v>9</v>
      </c>
      <c r="B52" s="909" t="s">
        <v>681</v>
      </c>
      <c r="C52" s="909"/>
      <c r="D52" s="910"/>
      <c r="E52" s="911"/>
      <c r="F52" s="912"/>
      <c r="G52" s="378"/>
      <c r="H52" s="378"/>
      <c r="I52" s="378"/>
    </row>
    <row r="53" spans="1:10" ht="18" customHeight="1">
      <c r="A53" s="484"/>
      <c r="B53" s="485" t="s">
        <v>682</v>
      </c>
      <c r="C53" s="486"/>
      <c r="D53" s="910"/>
      <c r="E53" s="911"/>
      <c r="F53" s="912"/>
      <c r="G53" s="378"/>
      <c r="H53" s="378"/>
      <c r="I53" s="378"/>
    </row>
    <row r="54" spans="1:10" ht="18" customHeight="1">
      <c r="A54" s="484"/>
      <c r="B54" s="485" t="s">
        <v>683</v>
      </c>
      <c r="C54" s="486"/>
      <c r="D54" s="910"/>
      <c r="E54" s="911"/>
      <c r="F54" s="912"/>
      <c r="G54" s="378"/>
      <c r="H54" s="378"/>
      <c r="I54" s="378"/>
    </row>
    <row r="55" spans="1:10" ht="18" customHeight="1">
      <c r="A55" s="487"/>
      <c r="B55" s="485" t="s">
        <v>684</v>
      </c>
      <c r="C55" s="488"/>
      <c r="D55" s="910"/>
      <c r="E55" s="911"/>
      <c r="F55" s="912"/>
      <c r="G55" s="378"/>
      <c r="H55" s="378"/>
    </row>
    <row r="56" spans="1:10" ht="13.5" customHeight="1">
      <c r="A56" s="378"/>
      <c r="B56" s="378"/>
      <c r="C56" s="378"/>
      <c r="D56" s="378"/>
      <c r="E56" s="378"/>
      <c r="F56" s="378"/>
      <c r="G56" s="378"/>
      <c r="H56" s="378"/>
      <c r="I56" s="378"/>
    </row>
    <row r="57" spans="1:10" s="683" customFormat="1" ht="47.25" customHeight="1">
      <c r="A57" s="482">
        <v>10</v>
      </c>
      <c r="B57" s="918" t="s">
        <v>685</v>
      </c>
      <c r="C57" s="919"/>
      <c r="D57" s="919"/>
      <c r="E57" s="919"/>
      <c r="F57" s="920"/>
      <c r="G57" s="681"/>
      <c r="H57" s="490"/>
      <c r="I57" s="682"/>
      <c r="J57" s="682"/>
    </row>
    <row r="58" spans="1:10" s="683" customFormat="1" ht="42" customHeight="1">
      <c r="A58" s="482">
        <v>11</v>
      </c>
      <c r="B58" s="918" t="s">
        <v>686</v>
      </c>
      <c r="C58" s="919"/>
      <c r="D58" s="919"/>
      <c r="E58" s="919"/>
      <c r="F58" s="920"/>
      <c r="G58" s="681"/>
      <c r="H58" s="490"/>
      <c r="I58" s="682"/>
      <c r="J58" s="682"/>
    </row>
    <row r="59" spans="1:10" s="683" customFormat="1" ht="12" customHeight="1">
      <c r="A59" s="682"/>
      <c r="B59" s="682"/>
      <c r="C59" s="682"/>
      <c r="D59" s="682"/>
      <c r="E59" s="682"/>
      <c r="F59" s="682"/>
      <c r="G59" s="682"/>
      <c r="H59" s="682"/>
      <c r="I59" s="682"/>
      <c r="J59" s="682"/>
    </row>
    <row r="60" spans="1:10" s="683" customFormat="1" ht="12" customHeight="1">
      <c r="A60" s="682"/>
      <c r="B60" s="682"/>
      <c r="C60" s="682"/>
      <c r="D60" s="682"/>
      <c r="E60" s="682"/>
      <c r="F60" s="682"/>
      <c r="G60" s="682"/>
      <c r="H60" s="682"/>
      <c r="I60" s="682"/>
      <c r="J60" s="682"/>
    </row>
    <row r="61" spans="1:10" s="683" customFormat="1" ht="24" customHeight="1">
      <c r="A61" s="684">
        <v>1</v>
      </c>
      <c r="B61" s="1094" t="s">
        <v>687</v>
      </c>
      <c r="C61" s="1094"/>
      <c r="D61" s="1094"/>
      <c r="E61" s="1094"/>
      <c r="F61" s="1094"/>
      <c r="G61" s="1094"/>
      <c r="H61" s="1094"/>
      <c r="I61" s="1094"/>
      <c r="J61" s="682"/>
    </row>
    <row r="62" spans="1:10" s="683" customFormat="1" ht="16.5">
      <c r="A62" s="682"/>
      <c r="B62" s="682"/>
      <c r="C62" s="682"/>
      <c r="D62" s="682"/>
      <c r="E62" s="682"/>
      <c r="F62" s="682"/>
      <c r="G62" s="682"/>
      <c r="H62" s="682"/>
      <c r="I62" s="682"/>
      <c r="J62" s="682"/>
    </row>
    <row r="63" spans="1:10" s="683" customFormat="1" ht="10.5" customHeight="1">
      <c r="A63" s="682"/>
      <c r="B63" s="682"/>
      <c r="C63" s="682"/>
      <c r="D63" s="682"/>
      <c r="E63" s="682"/>
      <c r="F63" s="682"/>
      <c r="G63" s="682"/>
      <c r="H63" s="682"/>
      <c r="I63" s="682"/>
      <c r="J63" s="682"/>
    </row>
    <row r="64" spans="1:10" s="683" customFormat="1" ht="149.25" customHeight="1">
      <c r="A64" s="685">
        <v>1.1000000000000001</v>
      </c>
      <c r="B64" s="1095" t="s">
        <v>913</v>
      </c>
      <c r="C64" s="1095"/>
      <c r="D64" s="1095"/>
      <c r="E64" s="1095"/>
      <c r="F64" s="1095"/>
      <c r="G64" s="1095"/>
      <c r="H64" s="1095"/>
      <c r="I64" s="1095"/>
    </row>
    <row r="65" spans="1:189" s="683" customFormat="1" ht="20.25" customHeight="1">
      <c r="A65" s="686"/>
      <c r="B65" s="687"/>
      <c r="C65" s="687"/>
      <c r="D65" s="687" t="s">
        <v>804</v>
      </c>
      <c r="E65" s="687"/>
      <c r="F65" s="687"/>
      <c r="G65" s="687"/>
      <c r="H65" s="687"/>
      <c r="I65" s="687"/>
    </row>
    <row r="66" spans="1:189" s="683" customFormat="1" ht="200.25" customHeight="1">
      <c r="A66" s="685">
        <v>1.2</v>
      </c>
      <c r="B66" s="1095" t="s">
        <v>961</v>
      </c>
      <c r="C66" s="1095"/>
      <c r="D66" s="1095"/>
      <c r="E66" s="1095"/>
      <c r="F66" s="1095"/>
      <c r="G66" s="1095"/>
      <c r="H66" s="1095"/>
      <c r="I66" s="1095"/>
      <c r="J66" s="682"/>
    </row>
    <row r="67" spans="1:189" s="683" customFormat="1" ht="20.25" customHeight="1">
      <c r="A67" s="686"/>
      <c r="B67" s="687"/>
      <c r="C67" s="687"/>
      <c r="D67" s="687" t="s">
        <v>804</v>
      </c>
      <c r="E67" s="687"/>
      <c r="F67" s="687"/>
      <c r="G67" s="687"/>
      <c r="H67" s="687"/>
      <c r="I67" s="687"/>
      <c r="J67" s="682"/>
    </row>
    <row r="68" spans="1:189" s="683" customFormat="1" ht="245.25" customHeight="1">
      <c r="A68" s="685">
        <v>1.3</v>
      </c>
      <c r="B68" s="1095" t="s">
        <v>868</v>
      </c>
      <c r="C68" s="1095"/>
      <c r="D68" s="1095"/>
      <c r="E68" s="1095"/>
      <c r="F68" s="1095"/>
      <c r="G68" s="1095"/>
      <c r="H68" s="1095"/>
      <c r="I68" s="1095"/>
      <c r="J68" s="682"/>
    </row>
    <row r="69" spans="1:189" s="683" customFormat="1" ht="92.25" customHeight="1">
      <c r="A69" s="688"/>
      <c r="B69" s="1095" t="s">
        <v>869</v>
      </c>
      <c r="C69" s="1095"/>
      <c r="D69" s="1095"/>
      <c r="E69" s="1095"/>
      <c r="F69" s="1095"/>
      <c r="G69" s="1095"/>
      <c r="H69" s="1095"/>
      <c r="I69" s="1095"/>
      <c r="J69" s="682"/>
    </row>
    <row r="70" spans="1:189" s="683" customFormat="1" ht="42" customHeight="1">
      <c r="A70" s="689"/>
      <c r="B70" s="1107" t="s">
        <v>870</v>
      </c>
      <c r="C70" s="1107"/>
      <c r="D70" s="1107"/>
      <c r="E70" s="1107"/>
      <c r="F70" s="1107"/>
      <c r="G70" s="1107"/>
      <c r="H70" s="1107"/>
      <c r="I70" s="1107"/>
      <c r="J70" s="682"/>
    </row>
    <row r="71" spans="1:189" s="683" customFormat="1" ht="41.25" customHeight="1">
      <c r="B71" s="1107" t="s">
        <v>693</v>
      </c>
      <c r="C71" s="1107"/>
      <c r="D71" s="1107"/>
      <c r="E71" s="1107"/>
      <c r="F71" s="1107"/>
      <c r="G71" s="1107"/>
      <c r="H71" s="1107"/>
      <c r="I71" s="1107"/>
    </row>
    <row r="72" spans="1:189" s="683" customFormat="1" ht="16.5" customHeight="1">
      <c r="B72" s="690"/>
      <c r="C72" s="690"/>
      <c r="D72" s="690"/>
      <c r="E72" s="690"/>
      <c r="F72" s="690"/>
      <c r="G72" s="690"/>
      <c r="H72" s="690"/>
      <c r="I72" s="690"/>
    </row>
    <row r="73" spans="1:189" s="683" customFormat="1" ht="16.5" customHeight="1">
      <c r="B73" s="690"/>
      <c r="C73" s="690"/>
      <c r="D73" s="690"/>
      <c r="E73" s="690"/>
      <c r="F73" s="690"/>
      <c r="G73" s="690"/>
      <c r="H73" s="690"/>
      <c r="I73" s="690"/>
    </row>
    <row r="74" spans="1:189" s="691" customFormat="1" ht="24" customHeight="1">
      <c r="A74" s="1108" t="s">
        <v>871</v>
      </c>
      <c r="B74" s="1109"/>
      <c r="C74" s="1109"/>
      <c r="D74" s="1109"/>
      <c r="E74" s="1109"/>
      <c r="F74" s="1109"/>
      <c r="G74" s="1109"/>
      <c r="H74" s="1109"/>
      <c r="I74" s="1110"/>
      <c r="AB74" s="692"/>
      <c r="AC74" s="683"/>
      <c r="AD74" s="683"/>
      <c r="AE74" s="683"/>
      <c r="AF74" s="683"/>
      <c r="AG74" s="683"/>
      <c r="AH74" s="683"/>
      <c r="AI74" s="683"/>
      <c r="AJ74" s="683"/>
      <c r="AK74" s="683"/>
      <c r="AL74" s="683"/>
      <c r="AM74" s="683"/>
      <c r="AN74" s="683"/>
      <c r="AO74" s="683"/>
      <c r="AP74" s="683"/>
      <c r="AQ74" s="683"/>
      <c r="AR74" s="683"/>
      <c r="AS74" s="683"/>
      <c r="AT74" s="683"/>
      <c r="AU74" s="683"/>
      <c r="AV74" s="683"/>
      <c r="AW74" s="683"/>
      <c r="AX74" s="683"/>
      <c r="AY74" s="683"/>
      <c r="AZ74" s="683"/>
      <c r="BA74" s="683"/>
      <c r="BB74" s="683"/>
      <c r="BC74" s="683"/>
      <c r="BD74" s="683"/>
      <c r="BE74" s="683"/>
      <c r="BF74" s="683"/>
      <c r="BG74" s="683"/>
      <c r="BH74" s="683"/>
      <c r="BI74" s="683"/>
      <c r="BJ74" s="683"/>
      <c r="BK74" s="683"/>
      <c r="BL74" s="683"/>
      <c r="BM74" s="683"/>
      <c r="BN74" s="683"/>
      <c r="BO74" s="683"/>
      <c r="BP74" s="683"/>
      <c r="BQ74" s="683"/>
      <c r="BR74" s="683"/>
      <c r="BS74" s="683"/>
      <c r="BT74" s="683"/>
      <c r="BU74" s="683"/>
      <c r="BV74" s="683"/>
      <c r="BW74" s="683"/>
      <c r="BX74" s="683"/>
      <c r="BY74" s="683"/>
      <c r="BZ74" s="683"/>
      <c r="CA74" s="683"/>
      <c r="CB74" s="683"/>
      <c r="CC74" s="683"/>
      <c r="CD74" s="683"/>
      <c r="CE74" s="683"/>
      <c r="CF74" s="683"/>
      <c r="CG74" s="683"/>
      <c r="CH74" s="683"/>
      <c r="CI74" s="683"/>
      <c r="CJ74" s="683"/>
      <c r="CK74" s="683"/>
      <c r="CL74" s="683"/>
      <c r="CM74" s="683"/>
      <c r="CN74" s="683"/>
      <c r="CO74" s="683"/>
      <c r="CP74" s="683"/>
      <c r="CQ74" s="683"/>
      <c r="CR74" s="683"/>
      <c r="CS74" s="683"/>
      <c r="CT74" s="683"/>
      <c r="CU74" s="683"/>
      <c r="CV74" s="683"/>
      <c r="CW74" s="683"/>
      <c r="CX74" s="683"/>
      <c r="CY74" s="683"/>
      <c r="CZ74" s="683"/>
      <c r="DA74" s="683"/>
      <c r="DB74" s="683"/>
      <c r="DC74" s="683"/>
      <c r="DD74" s="683"/>
      <c r="DE74" s="683"/>
      <c r="DF74" s="683"/>
      <c r="DG74" s="683"/>
      <c r="DH74" s="683"/>
      <c r="DI74" s="683"/>
      <c r="DJ74" s="683"/>
      <c r="DK74" s="683"/>
      <c r="DL74" s="683"/>
      <c r="DM74" s="683"/>
      <c r="DN74" s="683"/>
      <c r="DO74" s="683"/>
      <c r="DP74" s="683"/>
      <c r="DQ74" s="683"/>
      <c r="DR74" s="683"/>
      <c r="DS74" s="683"/>
      <c r="DT74" s="683"/>
      <c r="DU74" s="683"/>
      <c r="DV74" s="683"/>
      <c r="DW74" s="683"/>
      <c r="DX74" s="683"/>
      <c r="DY74" s="683"/>
      <c r="DZ74" s="683"/>
      <c r="EA74" s="683"/>
      <c r="EB74" s="683"/>
      <c r="EC74" s="683"/>
      <c r="ED74" s="683"/>
      <c r="EE74" s="683"/>
      <c r="EF74" s="683"/>
      <c r="EG74" s="683"/>
      <c r="EH74" s="683"/>
      <c r="EI74" s="683"/>
      <c r="EJ74" s="683"/>
      <c r="EK74" s="683"/>
      <c r="EL74" s="683"/>
      <c r="EM74" s="683"/>
      <c r="EN74" s="683"/>
      <c r="EO74" s="683"/>
      <c r="EP74" s="683"/>
      <c r="EQ74" s="683"/>
      <c r="ER74" s="683"/>
      <c r="ES74" s="683"/>
      <c r="ET74" s="683"/>
      <c r="EU74" s="683"/>
      <c r="EV74" s="683"/>
      <c r="EW74" s="683"/>
      <c r="EX74" s="683"/>
      <c r="EY74" s="683"/>
      <c r="EZ74" s="683"/>
      <c r="FA74" s="683"/>
      <c r="FB74" s="683"/>
      <c r="FC74" s="683"/>
      <c r="FD74" s="683"/>
      <c r="FE74" s="683"/>
      <c r="FF74" s="683"/>
      <c r="FG74" s="683"/>
      <c r="FH74" s="683"/>
      <c r="FI74" s="683"/>
      <c r="FJ74" s="683"/>
      <c r="FK74" s="683"/>
      <c r="FL74" s="683"/>
      <c r="FM74" s="683"/>
      <c r="FN74" s="683"/>
      <c r="FO74" s="683"/>
      <c r="FP74" s="683"/>
      <c r="FQ74" s="683"/>
      <c r="FR74" s="683"/>
      <c r="FS74" s="683"/>
      <c r="FT74" s="683"/>
      <c r="FU74" s="683"/>
      <c r="FV74" s="683"/>
      <c r="FW74" s="683"/>
      <c r="FX74" s="683"/>
      <c r="FY74" s="683"/>
      <c r="FZ74" s="683"/>
      <c r="GA74" s="683"/>
      <c r="GB74" s="683"/>
      <c r="GC74" s="683"/>
      <c r="GD74" s="683"/>
      <c r="GE74" s="683"/>
      <c r="GF74" s="683"/>
      <c r="GG74" s="683"/>
    </row>
    <row r="75" spans="1:189" s="683" customFormat="1" ht="48.75" customHeight="1">
      <c r="A75" s="1096" t="s">
        <v>943</v>
      </c>
      <c r="B75" s="1097"/>
      <c r="C75" s="1097"/>
      <c r="D75" s="1097"/>
      <c r="E75" s="1097"/>
      <c r="F75" s="1097"/>
      <c r="G75" s="1097"/>
      <c r="H75" s="1097"/>
      <c r="I75" s="1098"/>
      <c r="J75" s="682"/>
    </row>
    <row r="76" spans="1:189" s="683" customFormat="1" ht="38.25" customHeight="1">
      <c r="A76" s="693">
        <v>1</v>
      </c>
      <c r="B76" s="1099" t="s">
        <v>780</v>
      </c>
      <c r="C76" s="1100"/>
      <c r="D76" s="1100"/>
      <c r="E76" s="1100"/>
      <c r="F76" s="1101">
        <v>0</v>
      </c>
      <c r="G76" s="1101"/>
      <c r="H76" s="1101"/>
      <c r="I76" s="1101"/>
      <c r="J76" s="374"/>
      <c r="K76" s="374"/>
      <c r="L76" s="374"/>
      <c r="M76" s="374"/>
      <c r="N76" s="694">
        <f>'[12]Name of Bidder'!D16</f>
        <v>0</v>
      </c>
      <c r="O76" s="374"/>
      <c r="P76" s="374"/>
      <c r="Q76" s="374"/>
      <c r="R76" s="374"/>
      <c r="S76" s="374"/>
      <c r="T76" s="374"/>
      <c r="U76" s="374"/>
      <c r="V76" s="374"/>
      <c r="W76" s="374"/>
      <c r="X76" s="374"/>
      <c r="Y76" s="374"/>
    </row>
    <row r="77" spans="1:189" s="683" customFormat="1" ht="44.25" customHeight="1">
      <c r="A77" s="693">
        <v>2</v>
      </c>
      <c r="B77" s="1102" t="s">
        <v>799</v>
      </c>
      <c r="C77" s="1103"/>
      <c r="D77" s="1103"/>
      <c r="E77" s="1104"/>
      <c r="F77" s="1101"/>
      <c r="G77" s="1101"/>
      <c r="H77" s="1101"/>
      <c r="I77" s="1101"/>
      <c r="J77" s="695"/>
      <c r="K77" s="695"/>
      <c r="L77" s="695"/>
      <c r="M77" s="695"/>
      <c r="N77" s="696">
        <f>'[12]Name of Bidder'!D26</f>
        <v>0</v>
      </c>
      <c r="O77" s="695"/>
      <c r="P77" s="695"/>
      <c r="Q77" s="695"/>
      <c r="R77" s="695"/>
      <c r="S77" s="695"/>
      <c r="T77" s="695"/>
      <c r="U77" s="695"/>
      <c r="V77" s="695"/>
      <c r="W77" s="695"/>
      <c r="X77" s="695"/>
      <c r="Y77" s="695"/>
    </row>
    <row r="78" spans="1:189" s="683" customFormat="1" ht="44.25" customHeight="1">
      <c r="A78" s="693">
        <v>3</v>
      </c>
      <c r="B78" s="1102" t="s">
        <v>800</v>
      </c>
      <c r="C78" s="1103"/>
      <c r="D78" s="1103"/>
      <c r="E78" s="1103"/>
      <c r="F78" s="697"/>
      <c r="G78" s="1105"/>
      <c r="H78" s="1106"/>
      <c r="I78" s="697"/>
      <c r="J78" s="695"/>
      <c r="K78" s="695"/>
      <c r="L78" s="695"/>
      <c r="M78" s="695"/>
      <c r="N78" s="698"/>
      <c r="O78" s="695"/>
      <c r="P78" s="695"/>
      <c r="Q78" s="695"/>
      <c r="R78" s="695"/>
      <c r="S78" s="695"/>
      <c r="T78" s="695"/>
      <c r="U78" s="695"/>
      <c r="V78" s="695"/>
      <c r="W78" s="695"/>
      <c r="X78" s="695"/>
      <c r="Y78" s="695"/>
    </row>
    <row r="79" spans="1:189" s="683" customFormat="1" ht="36.75" customHeight="1">
      <c r="A79" s="693">
        <v>4</v>
      </c>
      <c r="B79" s="1102" t="s">
        <v>695</v>
      </c>
      <c r="C79" s="1103"/>
      <c r="D79" s="1103"/>
      <c r="E79" s="1104"/>
      <c r="F79" s="697"/>
      <c r="G79" s="1111"/>
      <c r="H79" s="1111"/>
      <c r="I79" s="699"/>
      <c r="J79" s="695"/>
      <c r="K79" s="695"/>
      <c r="L79" s="695"/>
      <c r="M79" s="695"/>
      <c r="N79" s="695"/>
      <c r="O79" s="695"/>
      <c r="P79" s="695"/>
      <c r="Q79" s="695"/>
      <c r="R79" s="695"/>
      <c r="S79" s="695"/>
      <c r="T79" s="695"/>
      <c r="U79" s="695"/>
      <c r="V79" s="695"/>
      <c r="W79" s="695"/>
      <c r="X79" s="695"/>
      <c r="Y79" s="695"/>
    </row>
    <row r="80" spans="1:189" s="683" customFormat="1" ht="23.25" customHeight="1">
      <c r="A80" s="1112">
        <v>5</v>
      </c>
      <c r="B80" s="1115" t="s">
        <v>696</v>
      </c>
      <c r="C80" s="1116"/>
      <c r="D80" s="1116"/>
      <c r="E80" s="1117"/>
      <c r="F80" s="697"/>
      <c r="G80" s="1111"/>
      <c r="H80" s="1111"/>
      <c r="I80" s="699"/>
      <c r="J80" s="695"/>
      <c r="K80" s="695"/>
      <c r="L80" s="695"/>
      <c r="M80" s="695"/>
      <c r="N80" s="695"/>
      <c r="O80" s="695"/>
      <c r="P80" s="695"/>
      <c r="Q80" s="695"/>
      <c r="R80" s="695"/>
      <c r="S80" s="695"/>
      <c r="T80" s="695"/>
      <c r="U80" s="695"/>
      <c r="V80" s="695"/>
      <c r="W80" s="695"/>
      <c r="X80" s="695"/>
      <c r="Y80" s="695"/>
    </row>
    <row r="81" spans="1:25" s="683" customFormat="1" ht="21" customHeight="1">
      <c r="A81" s="1113"/>
      <c r="B81" s="1118"/>
      <c r="C81" s="1119"/>
      <c r="D81" s="1119"/>
      <c r="E81" s="1120"/>
      <c r="F81" s="697"/>
      <c r="G81" s="1111"/>
      <c r="H81" s="1111"/>
      <c r="I81" s="699"/>
      <c r="J81" s="695"/>
      <c r="K81" s="695"/>
      <c r="L81" s="695"/>
      <c r="M81" s="695"/>
      <c r="N81" s="695"/>
      <c r="O81" s="695"/>
      <c r="P81" s="695"/>
      <c r="Q81" s="695"/>
      <c r="R81" s="695"/>
      <c r="S81" s="695"/>
      <c r="T81" s="695"/>
      <c r="U81" s="695"/>
      <c r="V81" s="695"/>
      <c r="W81" s="695"/>
      <c r="X81" s="695"/>
      <c r="Y81" s="695"/>
    </row>
    <row r="82" spans="1:25" s="683" customFormat="1" ht="20.25" customHeight="1">
      <c r="A82" s="1113"/>
      <c r="B82" s="1118"/>
      <c r="C82" s="1119"/>
      <c r="D82" s="1119"/>
      <c r="E82" s="1120"/>
      <c r="F82" s="697"/>
      <c r="G82" s="1111"/>
      <c r="H82" s="1111"/>
      <c r="I82" s="699"/>
      <c r="J82" s="695"/>
      <c r="K82" s="695"/>
      <c r="L82" s="695"/>
      <c r="M82" s="695"/>
      <c r="N82" s="695"/>
      <c r="O82" s="695"/>
      <c r="P82" s="695"/>
      <c r="Q82" s="695"/>
      <c r="R82" s="695"/>
      <c r="S82" s="695"/>
      <c r="T82" s="695"/>
      <c r="U82" s="695"/>
      <c r="V82" s="695"/>
      <c r="W82" s="695"/>
      <c r="X82" s="695"/>
      <c r="Y82" s="695"/>
    </row>
    <row r="83" spans="1:25" s="683" customFormat="1" ht="21" customHeight="1">
      <c r="A83" s="1113"/>
      <c r="B83" s="1118"/>
      <c r="C83" s="1119"/>
      <c r="D83" s="1119"/>
      <c r="E83" s="1120"/>
      <c r="F83" s="697"/>
      <c r="G83" s="1111"/>
      <c r="H83" s="1111"/>
      <c r="I83" s="699"/>
      <c r="J83" s="695"/>
      <c r="K83" s="695"/>
      <c r="L83" s="695"/>
      <c r="M83" s="695"/>
      <c r="N83" s="695"/>
      <c r="O83" s="695"/>
      <c r="P83" s="695"/>
      <c r="Q83" s="695"/>
      <c r="R83" s="695"/>
      <c r="S83" s="695"/>
      <c r="T83" s="695"/>
      <c r="U83" s="695"/>
      <c r="V83" s="695"/>
      <c r="W83" s="695"/>
      <c r="X83" s="695"/>
      <c r="Y83" s="695"/>
    </row>
    <row r="84" spans="1:25" s="683" customFormat="1" ht="24.95" customHeight="1">
      <c r="A84" s="1113"/>
      <c r="B84" s="700"/>
      <c r="E84" s="701" t="s">
        <v>697</v>
      </c>
      <c r="F84" s="697"/>
      <c r="G84" s="1111"/>
      <c r="H84" s="1111"/>
      <c r="I84" s="699"/>
      <c r="J84" s="695"/>
      <c r="K84" s="695"/>
      <c r="L84" s="695"/>
      <c r="M84" s="695"/>
      <c r="N84" s="695"/>
      <c r="O84" s="695"/>
      <c r="P84" s="695"/>
      <c r="Q84" s="695"/>
      <c r="R84" s="695"/>
      <c r="S84" s="695"/>
      <c r="T84" s="695"/>
      <c r="U84" s="695"/>
      <c r="V84" s="695"/>
      <c r="W84" s="695"/>
      <c r="X84" s="695"/>
      <c r="Y84" s="695"/>
    </row>
    <row r="85" spans="1:25" s="683" customFormat="1" ht="24.95" customHeight="1">
      <c r="A85" s="1113"/>
      <c r="B85" s="700"/>
      <c r="E85" s="701" t="s">
        <v>22</v>
      </c>
      <c r="F85" s="697"/>
      <c r="G85" s="1111"/>
      <c r="H85" s="1111"/>
      <c r="I85" s="699"/>
      <c r="J85" s="695"/>
      <c r="K85" s="695"/>
      <c r="L85" s="695"/>
      <c r="M85" s="695"/>
      <c r="N85" s="695"/>
      <c r="O85" s="695"/>
      <c r="P85" s="695"/>
      <c r="Q85" s="695"/>
      <c r="R85" s="695"/>
      <c r="S85" s="695"/>
      <c r="T85" s="695"/>
      <c r="U85" s="695"/>
      <c r="V85" s="695"/>
      <c r="W85" s="695"/>
      <c r="X85" s="695"/>
      <c r="Y85" s="695"/>
    </row>
    <row r="86" spans="1:25" s="683" customFormat="1" ht="24.95" customHeight="1">
      <c r="A86" s="1114"/>
      <c r="B86" s="702"/>
      <c r="C86" s="703"/>
      <c r="D86" s="703"/>
      <c r="E86" s="704" t="s">
        <v>698</v>
      </c>
      <c r="F86" s="697"/>
      <c r="G86" s="1111"/>
      <c r="H86" s="1111"/>
      <c r="I86" s="699"/>
      <c r="J86" s="695"/>
      <c r="K86" s="695"/>
      <c r="L86" s="695"/>
      <c r="M86" s="695"/>
      <c r="N86" s="695"/>
      <c r="O86" s="695"/>
      <c r="P86" s="695"/>
      <c r="Q86" s="695"/>
      <c r="R86" s="695"/>
      <c r="S86" s="695"/>
      <c r="T86" s="695"/>
      <c r="U86" s="695"/>
      <c r="V86" s="695"/>
      <c r="W86" s="695"/>
      <c r="X86" s="695"/>
      <c r="Y86" s="695"/>
    </row>
    <row r="87" spans="1:25" s="683" customFormat="1" ht="42.75" customHeight="1">
      <c r="A87" s="693">
        <v>6</v>
      </c>
      <c r="B87" s="1121" t="s">
        <v>872</v>
      </c>
      <c r="C87" s="1121"/>
      <c r="D87" s="1121"/>
      <c r="E87" s="1121"/>
      <c r="F87" s="705"/>
      <c r="G87" s="706"/>
      <c r="H87" s="707"/>
      <c r="I87" s="707"/>
      <c r="J87" s="695"/>
      <c r="K87" s="695"/>
      <c r="L87" s="695"/>
      <c r="M87" s="695"/>
      <c r="N87" s="695"/>
      <c r="O87" s="695"/>
      <c r="P87" s="695"/>
      <c r="Q87" s="695"/>
      <c r="R87" s="695"/>
      <c r="S87" s="695"/>
      <c r="T87" s="695"/>
      <c r="U87" s="695"/>
      <c r="V87" s="695"/>
      <c r="W87" s="695"/>
      <c r="X87" s="695"/>
      <c r="Y87" s="695"/>
    </row>
    <row r="88" spans="1:25" s="683" customFormat="1" ht="54.75" customHeight="1">
      <c r="A88" s="693">
        <v>7</v>
      </c>
      <c r="B88" s="1127" t="s">
        <v>944</v>
      </c>
      <c r="C88" s="1121"/>
      <c r="D88" s="1121"/>
      <c r="E88" s="1121"/>
      <c r="F88" s="708"/>
      <c r="G88" s="1128"/>
      <c r="H88" s="1129"/>
      <c r="I88" s="708"/>
      <c r="J88" s="695"/>
      <c r="K88" s="695"/>
      <c r="L88" s="695"/>
      <c r="M88" s="695"/>
      <c r="N88" s="695"/>
      <c r="O88" s="695"/>
      <c r="P88" s="695"/>
      <c r="Q88" s="695"/>
      <c r="R88" s="695"/>
      <c r="S88" s="695"/>
      <c r="T88" s="695"/>
      <c r="U88" s="695"/>
      <c r="V88" s="695"/>
      <c r="W88" s="695"/>
      <c r="X88" s="695"/>
      <c r="Y88" s="695"/>
    </row>
    <row r="89" spans="1:25" s="683" customFormat="1" ht="34.5" hidden="1" customHeight="1">
      <c r="A89" s="693"/>
      <c r="B89" s="1121"/>
      <c r="C89" s="1121"/>
      <c r="D89" s="1121"/>
      <c r="E89" s="1121"/>
      <c r="F89" s="1105"/>
      <c r="G89" s="1106"/>
      <c r="H89" s="1105"/>
      <c r="I89" s="1106"/>
      <c r="J89" s="695"/>
      <c r="K89" s="695"/>
      <c r="L89" s="695"/>
      <c r="M89" s="695"/>
      <c r="N89" s="695"/>
      <c r="O89" s="695"/>
      <c r="P89" s="695"/>
      <c r="Q89" s="695"/>
      <c r="R89" s="695"/>
      <c r="S89" s="695"/>
      <c r="T89" s="695"/>
      <c r="U89" s="695"/>
      <c r="V89" s="695"/>
      <c r="W89" s="695"/>
      <c r="X89" s="695"/>
      <c r="Y89" s="695"/>
    </row>
    <row r="90" spans="1:25" s="683" customFormat="1" ht="27" customHeight="1">
      <c r="A90" s="693">
        <v>8</v>
      </c>
      <c r="B90" s="1121" t="s">
        <v>803</v>
      </c>
      <c r="C90" s="1121"/>
      <c r="D90" s="1121"/>
      <c r="E90" s="1121"/>
      <c r="F90" s="708"/>
      <c r="G90" s="706"/>
      <c r="H90" s="707"/>
      <c r="I90" s="707"/>
      <c r="J90" s="695"/>
      <c r="K90" s="695"/>
      <c r="L90" s="695"/>
      <c r="M90" s="695"/>
      <c r="N90" s="695"/>
      <c r="O90" s="695"/>
      <c r="P90" s="695"/>
      <c r="Q90" s="695"/>
      <c r="R90" s="695"/>
      <c r="S90" s="695"/>
      <c r="T90" s="695"/>
      <c r="U90" s="695"/>
      <c r="V90" s="695"/>
      <c r="W90" s="695"/>
      <c r="X90" s="695"/>
      <c r="Y90" s="695"/>
    </row>
    <row r="91" spans="1:25" s="683" customFormat="1" ht="26.25" customHeight="1">
      <c r="A91" s="693">
        <v>9</v>
      </c>
      <c r="B91" s="1121" t="s">
        <v>699</v>
      </c>
      <c r="C91" s="1121"/>
      <c r="D91" s="1121"/>
      <c r="E91" s="1121"/>
      <c r="F91" s="708"/>
      <c r="G91" s="706"/>
      <c r="H91" s="707"/>
      <c r="I91" s="707"/>
      <c r="J91" s="695"/>
      <c r="K91" s="695"/>
      <c r="L91" s="695"/>
      <c r="M91" s="695"/>
      <c r="N91" s="695"/>
      <c r="O91" s="695"/>
      <c r="P91" s="695"/>
      <c r="Q91" s="695"/>
      <c r="R91" s="695"/>
      <c r="S91" s="695"/>
      <c r="T91" s="695"/>
      <c r="U91" s="695"/>
      <c r="V91" s="695"/>
      <c r="W91" s="695"/>
      <c r="X91" s="695"/>
      <c r="Y91" s="695"/>
    </row>
    <row r="92" spans="1:25" s="683" customFormat="1" ht="40.5" customHeight="1">
      <c r="A92" s="693">
        <v>10</v>
      </c>
      <c r="B92" s="1121" t="s">
        <v>963</v>
      </c>
      <c r="C92" s="1121"/>
      <c r="D92" s="1121"/>
      <c r="E92" s="1121"/>
      <c r="F92" s="708"/>
      <c r="G92" s="706"/>
      <c r="H92" s="707"/>
      <c r="I92" s="707"/>
      <c r="J92" s="695"/>
      <c r="K92" s="695"/>
      <c r="L92" s="695"/>
      <c r="M92" s="695"/>
      <c r="N92" s="695"/>
      <c r="O92" s="695"/>
      <c r="P92" s="695"/>
      <c r="Q92" s="695"/>
      <c r="R92" s="695"/>
      <c r="S92" s="695"/>
      <c r="T92" s="695"/>
      <c r="U92" s="695"/>
      <c r="V92" s="695"/>
      <c r="W92" s="695"/>
      <c r="X92" s="695"/>
      <c r="Y92" s="695"/>
    </row>
    <row r="93" spans="1:25" s="683" customFormat="1" ht="25.5" customHeight="1">
      <c r="A93" s="1112">
        <v>11</v>
      </c>
      <c r="B93" s="1122" t="s">
        <v>873</v>
      </c>
      <c r="C93" s="1123"/>
      <c r="D93" s="1123"/>
      <c r="E93" s="1123"/>
      <c r="F93" s="709"/>
      <c r="G93" s="710"/>
      <c r="H93" s="711"/>
      <c r="I93" s="709"/>
      <c r="J93" s="695"/>
      <c r="K93" s="695"/>
      <c r="L93" s="695"/>
      <c r="M93" s="695"/>
      <c r="N93" s="695"/>
      <c r="O93" s="695"/>
      <c r="P93" s="695"/>
      <c r="Q93" s="695"/>
      <c r="R93" s="695"/>
      <c r="S93" s="695"/>
      <c r="T93" s="695"/>
      <c r="U93" s="695"/>
      <c r="V93" s="695"/>
      <c r="W93" s="695"/>
      <c r="X93" s="695"/>
      <c r="Y93" s="695"/>
    </row>
    <row r="94" spans="1:25" s="683" customFormat="1" ht="83.25" customHeight="1">
      <c r="A94" s="1113"/>
      <c r="B94" s="1124" t="s">
        <v>701</v>
      </c>
      <c r="C94" s="1125"/>
      <c r="D94" s="1125"/>
      <c r="E94" s="1126"/>
      <c r="F94" s="712" t="s">
        <v>835</v>
      </c>
      <c r="G94" s="712" t="s">
        <v>836</v>
      </c>
      <c r="H94" s="713"/>
      <c r="I94" s="714" t="s">
        <v>835</v>
      </c>
      <c r="J94" s="695"/>
      <c r="K94" s="695"/>
      <c r="L94" s="695"/>
      <c r="M94" s="695"/>
      <c r="N94" s="695"/>
      <c r="O94" s="695"/>
      <c r="P94" s="695"/>
      <c r="Q94" s="695"/>
      <c r="R94" s="695"/>
      <c r="S94" s="695"/>
      <c r="T94" s="695"/>
      <c r="U94" s="695"/>
      <c r="V94" s="695"/>
      <c r="W94" s="695"/>
      <c r="X94" s="695"/>
      <c r="Y94" s="695"/>
    </row>
    <row r="95" spans="1:25" s="683" customFormat="1" ht="36.75" customHeight="1">
      <c r="A95" s="693">
        <v>12</v>
      </c>
      <c r="B95" s="1102" t="s">
        <v>702</v>
      </c>
      <c r="C95" s="1103"/>
      <c r="D95" s="1103"/>
      <c r="E95" s="1137"/>
      <c r="F95" s="715" t="s">
        <v>874</v>
      </c>
      <c r="G95" s="715" t="s">
        <v>875</v>
      </c>
      <c r="H95" s="707"/>
      <c r="I95" s="715" t="s">
        <v>876</v>
      </c>
      <c r="J95" s="695"/>
      <c r="K95" s="695"/>
      <c r="L95" s="695"/>
      <c r="M95" s="695"/>
      <c r="N95" s="695"/>
      <c r="O95" s="695"/>
      <c r="P95" s="695"/>
      <c r="Q95" s="695"/>
      <c r="R95" s="695"/>
      <c r="S95" s="695"/>
      <c r="T95" s="695"/>
      <c r="U95" s="695"/>
      <c r="V95" s="695"/>
      <c r="W95" s="695"/>
      <c r="X95" s="695"/>
      <c r="Y95" s="695"/>
    </row>
    <row r="96" spans="1:25" s="683" customFormat="1" ht="18.75" customHeight="1">
      <c r="A96" s="716"/>
      <c r="B96" s="717" t="s">
        <v>804</v>
      </c>
      <c r="C96" s="718"/>
      <c r="D96" s="718"/>
      <c r="E96" s="718"/>
      <c r="F96" s="718"/>
      <c r="G96" s="718"/>
      <c r="H96" s="718"/>
      <c r="I96" s="718"/>
      <c r="J96" s="695"/>
      <c r="K96" s="695"/>
      <c r="L96" s="695"/>
      <c r="M96" s="695"/>
      <c r="N96" s="695"/>
      <c r="O96" s="695"/>
      <c r="P96" s="695"/>
      <c r="Q96" s="695"/>
      <c r="R96" s="695"/>
      <c r="S96" s="695"/>
      <c r="T96" s="695"/>
      <c r="U96" s="695"/>
      <c r="V96" s="695"/>
      <c r="W96" s="695"/>
      <c r="X96" s="695"/>
      <c r="Y96" s="695"/>
    </row>
    <row r="97" spans="1:25" s="683" customFormat="1" ht="24" customHeight="1">
      <c r="A97" s="1108" t="s">
        <v>877</v>
      </c>
      <c r="B97" s="1109"/>
      <c r="C97" s="1109"/>
      <c r="D97" s="1109"/>
      <c r="E97" s="1109"/>
      <c r="F97" s="1109"/>
      <c r="G97" s="1109"/>
      <c r="H97" s="1109"/>
      <c r="I97" s="1109"/>
    </row>
    <row r="98" spans="1:25" s="683" customFormat="1" ht="42" customHeight="1">
      <c r="A98" s="1096" t="s">
        <v>878</v>
      </c>
      <c r="B98" s="1097"/>
      <c r="C98" s="1097"/>
      <c r="D98" s="1097"/>
      <c r="E98" s="1097"/>
      <c r="F98" s="1097"/>
      <c r="G98" s="1097"/>
      <c r="H98" s="1097"/>
      <c r="I98" s="1098"/>
      <c r="J98" s="682"/>
    </row>
    <row r="99" spans="1:25" s="683" customFormat="1" ht="48.75" customHeight="1">
      <c r="A99" s="719" t="s">
        <v>766</v>
      </c>
      <c r="B99" s="1099" t="s">
        <v>879</v>
      </c>
      <c r="C99" s="1100"/>
      <c r="D99" s="1100"/>
      <c r="E99" s="1100"/>
      <c r="F99" s="1133"/>
      <c r="G99" s="1134"/>
      <c r="H99" s="1134"/>
      <c r="I99" s="1135"/>
      <c r="J99" s="374"/>
      <c r="K99" s="374"/>
      <c r="L99" s="374"/>
      <c r="M99" s="374"/>
      <c r="N99" s="720"/>
      <c r="O99" s="374"/>
      <c r="P99" s="374"/>
      <c r="Q99" s="374"/>
      <c r="R99" s="374"/>
      <c r="S99" s="374"/>
      <c r="T99" s="374"/>
      <c r="U99" s="374"/>
      <c r="V99" s="374"/>
      <c r="W99" s="374"/>
      <c r="X99" s="374"/>
      <c r="Y99" s="374"/>
    </row>
    <row r="100" spans="1:25" s="683" customFormat="1" ht="56.25" customHeight="1">
      <c r="A100" s="719" t="s">
        <v>767</v>
      </c>
      <c r="B100" s="1099" t="s">
        <v>880</v>
      </c>
      <c r="C100" s="1100"/>
      <c r="D100" s="1100"/>
      <c r="E100" s="1100"/>
      <c r="F100" s="1138"/>
      <c r="G100" s="1139"/>
      <c r="H100" s="1139"/>
      <c r="I100" s="1106"/>
      <c r="J100" s="374"/>
      <c r="K100" s="374"/>
      <c r="L100" s="374"/>
      <c r="M100" s="374"/>
      <c r="N100" s="720"/>
      <c r="O100" s="374"/>
      <c r="P100" s="374"/>
      <c r="Q100" s="374"/>
      <c r="R100" s="374"/>
      <c r="S100" s="374"/>
      <c r="T100" s="374"/>
      <c r="U100" s="374"/>
      <c r="V100" s="374"/>
      <c r="W100" s="374"/>
      <c r="X100" s="374"/>
      <c r="Y100" s="374"/>
    </row>
    <row r="101" spans="1:25" s="683" customFormat="1" ht="54.75" customHeight="1">
      <c r="A101" s="719" t="s">
        <v>768</v>
      </c>
      <c r="B101" s="1130" t="s">
        <v>809</v>
      </c>
      <c r="C101" s="1131"/>
      <c r="D101" s="1131"/>
      <c r="E101" s="1132"/>
      <c r="F101" s="1133"/>
      <c r="G101" s="1134"/>
      <c r="H101" s="1134"/>
      <c r="I101" s="1135"/>
      <c r="J101" s="374"/>
      <c r="K101" s="374"/>
      <c r="L101" s="374"/>
      <c r="M101" s="374"/>
      <c r="N101" s="698"/>
      <c r="O101" s="374"/>
      <c r="P101" s="374"/>
      <c r="Q101" s="374"/>
      <c r="R101" s="374"/>
      <c r="S101" s="374"/>
      <c r="T101" s="374"/>
      <c r="U101" s="374"/>
      <c r="V101" s="374"/>
      <c r="W101" s="374"/>
      <c r="X101" s="374"/>
      <c r="Y101" s="374"/>
    </row>
    <row r="102" spans="1:25" s="683" customFormat="1" ht="27" customHeight="1">
      <c r="A102" s="693" t="s">
        <v>881</v>
      </c>
      <c r="B102" s="1136" t="s">
        <v>882</v>
      </c>
      <c r="C102" s="1136"/>
      <c r="D102" s="1136"/>
      <c r="E102" s="1136"/>
      <c r="F102" s="1136"/>
      <c r="G102" s="1136"/>
      <c r="H102" s="1136"/>
      <c r="I102" s="1136"/>
      <c r="J102" s="695"/>
      <c r="K102" s="695"/>
      <c r="L102" s="695"/>
      <c r="M102" s="695"/>
      <c r="N102" s="695"/>
      <c r="O102" s="695"/>
      <c r="P102" s="695"/>
      <c r="Q102" s="695"/>
      <c r="R102" s="695"/>
      <c r="S102" s="695"/>
      <c r="T102" s="695"/>
      <c r="U102" s="695"/>
      <c r="V102" s="695"/>
      <c r="W102" s="695"/>
      <c r="X102" s="695"/>
      <c r="Y102" s="695"/>
    </row>
    <row r="103" spans="1:25" s="683" customFormat="1" ht="38.25" customHeight="1">
      <c r="A103" s="693">
        <v>1</v>
      </c>
      <c r="B103" s="1102" t="s">
        <v>694</v>
      </c>
      <c r="C103" s="1103"/>
      <c r="D103" s="1103"/>
      <c r="E103" s="1104"/>
      <c r="F103" s="715"/>
      <c r="G103" s="706"/>
      <c r="H103" s="707"/>
      <c r="I103" s="707"/>
      <c r="J103" s="695"/>
      <c r="K103" s="695"/>
      <c r="L103" s="695"/>
      <c r="M103" s="695"/>
      <c r="N103" s="698"/>
      <c r="O103" s="695"/>
      <c r="P103" s="695"/>
      <c r="Q103" s="695"/>
      <c r="R103" s="695"/>
      <c r="S103" s="695"/>
      <c r="T103" s="695"/>
      <c r="U103" s="695"/>
      <c r="V103" s="695"/>
      <c r="W103" s="695"/>
      <c r="X103" s="695"/>
      <c r="Y103" s="695"/>
    </row>
    <row r="104" spans="1:25" s="683" customFormat="1" ht="35.25" customHeight="1">
      <c r="A104" s="693">
        <v>2</v>
      </c>
      <c r="B104" s="1102" t="s">
        <v>695</v>
      </c>
      <c r="C104" s="1103"/>
      <c r="D104" s="1103"/>
      <c r="E104" s="1103"/>
      <c r="F104" s="715"/>
      <c r="G104" s="706"/>
      <c r="H104" s="707"/>
      <c r="I104" s="707"/>
      <c r="J104" s="695"/>
      <c r="K104" s="695"/>
      <c r="L104" s="695"/>
      <c r="M104" s="695"/>
      <c r="N104" s="695"/>
      <c r="O104" s="695"/>
      <c r="P104" s="695"/>
      <c r="Q104" s="695"/>
      <c r="R104" s="695"/>
      <c r="S104" s="695"/>
      <c r="T104" s="695"/>
      <c r="U104" s="695"/>
      <c r="V104" s="695"/>
      <c r="W104" s="695"/>
      <c r="X104" s="695"/>
      <c r="Y104" s="695"/>
    </row>
    <row r="105" spans="1:25" s="683" customFormat="1" ht="34.5" customHeight="1">
      <c r="A105" s="1112">
        <v>3</v>
      </c>
      <c r="B105" s="1115" t="s">
        <v>703</v>
      </c>
      <c r="C105" s="1116"/>
      <c r="D105" s="1116"/>
      <c r="E105" s="1116"/>
      <c r="F105" s="715"/>
      <c r="G105" s="706"/>
      <c r="H105" s="707"/>
      <c r="I105" s="707"/>
      <c r="J105" s="695"/>
      <c r="K105" s="695"/>
      <c r="L105" s="695"/>
      <c r="M105" s="695"/>
      <c r="N105" s="695"/>
      <c r="O105" s="695"/>
      <c r="P105" s="695"/>
      <c r="Q105" s="695"/>
      <c r="R105" s="695"/>
      <c r="S105" s="695"/>
      <c r="T105" s="695"/>
      <c r="U105" s="695"/>
      <c r="V105" s="695"/>
      <c r="W105" s="695"/>
      <c r="X105" s="695"/>
      <c r="Y105" s="695"/>
    </row>
    <row r="106" spans="1:25" s="683" customFormat="1" ht="27.75" customHeight="1">
      <c r="A106" s="1113"/>
      <c r="B106" s="1118"/>
      <c r="C106" s="1119"/>
      <c r="D106" s="1119"/>
      <c r="E106" s="1119"/>
      <c r="F106" s="715"/>
      <c r="G106" s="706"/>
      <c r="H106" s="707"/>
      <c r="I106" s="707"/>
      <c r="J106" s="695"/>
      <c r="K106" s="695"/>
      <c r="L106" s="695"/>
      <c r="M106" s="695"/>
      <c r="N106" s="695"/>
      <c r="O106" s="695"/>
      <c r="P106" s="695"/>
      <c r="Q106" s="695"/>
      <c r="R106" s="695"/>
      <c r="S106" s="695"/>
      <c r="T106" s="695"/>
      <c r="U106" s="695"/>
      <c r="V106" s="695"/>
      <c r="W106" s="695"/>
      <c r="X106" s="695"/>
      <c r="Y106" s="695"/>
    </row>
    <row r="107" spans="1:25" s="683" customFormat="1" ht="31.5" customHeight="1">
      <c r="A107" s="1113"/>
      <c r="B107" s="700"/>
      <c r="E107" s="701" t="s">
        <v>697</v>
      </c>
      <c r="F107" s="715"/>
      <c r="G107" s="706"/>
      <c r="H107" s="707"/>
      <c r="I107" s="707"/>
      <c r="J107" s="695"/>
      <c r="K107" s="695"/>
      <c r="L107" s="695"/>
      <c r="M107" s="695"/>
      <c r="N107" s="695"/>
      <c r="O107" s="695"/>
      <c r="P107" s="695"/>
      <c r="Q107" s="695"/>
      <c r="R107" s="695"/>
      <c r="S107" s="695"/>
      <c r="T107" s="695"/>
      <c r="U107" s="695"/>
      <c r="V107" s="695"/>
      <c r="W107" s="695"/>
      <c r="X107" s="695"/>
      <c r="Y107" s="695"/>
    </row>
    <row r="108" spans="1:25" s="683" customFormat="1" ht="31.5" customHeight="1">
      <c r="A108" s="1113"/>
      <c r="B108" s="700"/>
      <c r="E108" s="701" t="s">
        <v>22</v>
      </c>
      <c r="F108" s="715"/>
      <c r="G108" s="706"/>
      <c r="H108" s="707"/>
      <c r="I108" s="707"/>
      <c r="J108" s="695"/>
      <c r="K108" s="695"/>
      <c r="L108" s="695"/>
      <c r="M108" s="695"/>
      <c r="N108" s="695"/>
      <c r="O108" s="695"/>
      <c r="P108" s="695"/>
      <c r="Q108" s="695"/>
      <c r="R108" s="695"/>
      <c r="S108" s="695"/>
      <c r="T108" s="695"/>
      <c r="U108" s="695"/>
      <c r="V108" s="695"/>
      <c r="W108" s="695"/>
      <c r="X108" s="695"/>
      <c r="Y108" s="695"/>
    </row>
    <row r="109" spans="1:25" s="683" customFormat="1" ht="30" customHeight="1">
      <c r="A109" s="1114"/>
      <c r="B109" s="702"/>
      <c r="C109" s="703"/>
      <c r="D109" s="703"/>
      <c r="E109" s="704" t="s">
        <v>698</v>
      </c>
      <c r="F109" s="715"/>
      <c r="G109" s="706"/>
      <c r="H109" s="707"/>
      <c r="I109" s="707"/>
      <c r="J109" s="695"/>
      <c r="K109" s="695"/>
      <c r="L109" s="695"/>
      <c r="M109" s="695"/>
      <c r="N109" s="695"/>
      <c r="O109" s="695"/>
      <c r="P109" s="695"/>
      <c r="Q109" s="695"/>
      <c r="R109" s="695"/>
      <c r="S109" s="695"/>
      <c r="T109" s="695"/>
      <c r="U109" s="695"/>
      <c r="V109" s="695"/>
      <c r="W109" s="695"/>
      <c r="X109" s="695"/>
      <c r="Y109" s="695"/>
    </row>
    <row r="110" spans="1:25" s="683" customFormat="1" ht="15.75" customHeight="1">
      <c r="A110" s="682"/>
      <c r="B110" s="721"/>
      <c r="C110" s="722"/>
      <c r="D110" s="722"/>
      <c r="E110" s="722"/>
      <c r="F110" s="722"/>
      <c r="G110" s="722"/>
      <c r="H110" s="722"/>
      <c r="I110" s="722"/>
      <c r="J110" s="682"/>
    </row>
    <row r="111" spans="1:25" s="683" customFormat="1" ht="22.5" customHeight="1">
      <c r="A111" s="723" t="s">
        <v>883</v>
      </c>
      <c r="B111" s="1144" t="s">
        <v>884</v>
      </c>
      <c r="C111" s="1144"/>
      <c r="D111" s="1144"/>
      <c r="E111" s="1144"/>
      <c r="F111" s="724"/>
      <c r="G111" s="724"/>
      <c r="H111" s="724"/>
      <c r="I111" s="724"/>
      <c r="J111" s="682"/>
    </row>
    <row r="112" spans="1:25" s="683" customFormat="1" ht="59.25" customHeight="1">
      <c r="A112" s="725" t="s">
        <v>18</v>
      </c>
      <c r="B112" s="1121" t="s">
        <v>945</v>
      </c>
      <c r="C112" s="1121"/>
      <c r="D112" s="1121"/>
      <c r="E112" s="1121"/>
      <c r="F112" s="707"/>
      <c r="G112" s="706"/>
      <c r="H112" s="707"/>
      <c r="I112" s="707"/>
      <c r="J112" s="695"/>
      <c r="K112" s="695"/>
      <c r="L112" s="695"/>
      <c r="M112" s="695"/>
      <c r="N112" s="695"/>
      <c r="O112" s="695"/>
      <c r="P112" s="695"/>
      <c r="Q112" s="695"/>
      <c r="R112" s="695"/>
      <c r="S112" s="695"/>
      <c r="T112" s="695"/>
      <c r="U112" s="695"/>
      <c r="V112" s="695"/>
      <c r="W112" s="695"/>
      <c r="X112" s="695"/>
      <c r="Y112" s="695"/>
    </row>
    <row r="113" spans="1:25" s="683" customFormat="1" ht="42" customHeight="1">
      <c r="A113" s="725" t="s">
        <v>27</v>
      </c>
      <c r="B113" s="1121" t="s">
        <v>946</v>
      </c>
      <c r="C113" s="1145"/>
      <c r="D113" s="1145"/>
      <c r="E113" s="1145"/>
      <c r="F113" s="707"/>
      <c r="G113" s="706"/>
      <c r="H113" s="707"/>
      <c r="I113" s="707"/>
      <c r="J113" s="695"/>
      <c r="K113" s="695"/>
      <c r="L113" s="695"/>
      <c r="M113" s="695"/>
      <c r="N113" s="695"/>
      <c r="O113" s="695"/>
      <c r="P113" s="695"/>
      <c r="Q113" s="695"/>
      <c r="R113" s="695"/>
      <c r="S113" s="695"/>
      <c r="T113" s="695"/>
      <c r="U113" s="695"/>
      <c r="V113" s="695"/>
      <c r="W113" s="695"/>
      <c r="X113" s="695"/>
      <c r="Y113" s="695"/>
    </row>
    <row r="114" spans="1:25" s="683" customFormat="1" ht="36" customHeight="1">
      <c r="A114" s="725" t="s">
        <v>461</v>
      </c>
      <c r="B114" s="1121" t="s">
        <v>947</v>
      </c>
      <c r="C114" s="1121"/>
      <c r="D114" s="1121"/>
      <c r="E114" s="1121"/>
      <c r="F114" s="707"/>
      <c r="G114" s="706"/>
      <c r="H114" s="707"/>
      <c r="I114" s="707"/>
      <c r="J114" s="695"/>
      <c r="K114" s="695"/>
      <c r="L114" s="695"/>
      <c r="M114" s="695"/>
      <c r="N114" s="695"/>
      <c r="O114" s="695"/>
      <c r="P114" s="695"/>
      <c r="Q114" s="695"/>
      <c r="R114" s="695"/>
      <c r="S114" s="695"/>
      <c r="T114" s="695"/>
      <c r="U114" s="695"/>
      <c r="V114" s="695"/>
      <c r="W114" s="695"/>
      <c r="X114" s="695"/>
      <c r="Y114" s="695"/>
    </row>
    <row r="115" spans="1:25" s="683" customFormat="1" ht="34.5" hidden="1" customHeight="1">
      <c r="A115" s="693"/>
      <c r="B115" s="1121"/>
      <c r="C115" s="1121"/>
      <c r="D115" s="1121"/>
      <c r="E115" s="1121"/>
      <c r="F115" s="1139"/>
      <c r="G115" s="1106"/>
      <c r="H115" s="1105"/>
      <c r="I115" s="1106"/>
      <c r="J115" s="695"/>
      <c r="K115" s="695"/>
      <c r="L115" s="695"/>
      <c r="M115" s="695"/>
      <c r="N115" s="695"/>
      <c r="O115" s="695"/>
      <c r="P115" s="695"/>
      <c r="Q115" s="695"/>
      <c r="R115" s="695"/>
      <c r="S115" s="695"/>
      <c r="T115" s="695"/>
      <c r="U115" s="695"/>
      <c r="V115" s="695"/>
      <c r="W115" s="695"/>
      <c r="X115" s="695"/>
      <c r="Y115" s="695"/>
    </row>
    <row r="116" spans="1:25" s="683" customFormat="1" ht="38.25" customHeight="1">
      <c r="A116" s="725" t="s">
        <v>506</v>
      </c>
      <c r="B116" s="1121" t="s">
        <v>699</v>
      </c>
      <c r="C116" s="1121"/>
      <c r="D116" s="1121"/>
      <c r="E116" s="1121"/>
      <c r="F116" s="707"/>
      <c r="G116" s="706"/>
      <c r="H116" s="707"/>
      <c r="I116" s="707"/>
      <c r="J116" s="695"/>
      <c r="K116" s="695"/>
      <c r="L116" s="695"/>
      <c r="M116" s="695"/>
      <c r="N116" s="695"/>
      <c r="O116" s="695"/>
      <c r="P116" s="695"/>
      <c r="Q116" s="695"/>
      <c r="R116" s="695"/>
      <c r="S116" s="695"/>
      <c r="T116" s="695"/>
      <c r="U116" s="695"/>
      <c r="V116" s="695"/>
      <c r="W116" s="695"/>
      <c r="X116" s="695"/>
      <c r="Y116" s="695"/>
    </row>
    <row r="117" spans="1:25" s="683" customFormat="1" ht="32.25" customHeight="1">
      <c r="A117" s="725" t="s">
        <v>462</v>
      </c>
      <c r="B117" s="1121" t="s">
        <v>885</v>
      </c>
      <c r="C117" s="1121"/>
      <c r="D117" s="1121"/>
      <c r="E117" s="1121"/>
      <c r="F117" s="707"/>
      <c r="G117" s="706"/>
      <c r="H117" s="707"/>
      <c r="I117" s="707"/>
      <c r="J117" s="695"/>
      <c r="K117" s="695"/>
      <c r="L117" s="695"/>
      <c r="M117" s="695"/>
      <c r="N117" s="695"/>
      <c r="O117" s="695"/>
      <c r="P117" s="695"/>
      <c r="Q117" s="695"/>
      <c r="R117" s="695"/>
      <c r="S117" s="695"/>
      <c r="T117" s="695"/>
      <c r="U117" s="695"/>
      <c r="V117" s="695"/>
      <c r="W117" s="695"/>
      <c r="X117" s="695"/>
      <c r="Y117" s="695"/>
    </row>
    <row r="118" spans="1:25" s="683" customFormat="1" ht="67.5" customHeight="1">
      <c r="A118" s="1140" t="s">
        <v>465</v>
      </c>
      <c r="B118" s="1122" t="s">
        <v>700</v>
      </c>
      <c r="C118" s="1123"/>
      <c r="D118" s="1123"/>
      <c r="E118" s="1123"/>
      <c r="F118" s="711"/>
      <c r="G118" s="710"/>
      <c r="H118" s="711"/>
      <c r="I118" s="709"/>
      <c r="J118" s="695"/>
      <c r="K118" s="695"/>
      <c r="L118" s="695"/>
      <c r="M118" s="695"/>
      <c r="N118" s="695"/>
      <c r="O118" s="695"/>
      <c r="P118" s="695"/>
      <c r="Q118" s="695"/>
      <c r="R118" s="695"/>
      <c r="S118" s="695"/>
      <c r="T118" s="695"/>
      <c r="U118" s="695"/>
      <c r="V118" s="695"/>
      <c r="W118" s="695"/>
      <c r="X118" s="695"/>
      <c r="Y118" s="695"/>
    </row>
    <row r="119" spans="1:25" s="683" customFormat="1" ht="4.5" customHeight="1">
      <c r="A119" s="1141"/>
      <c r="B119" s="1143" t="s">
        <v>701</v>
      </c>
      <c r="C119" s="1143"/>
      <c r="D119" s="1143"/>
      <c r="E119" s="1143"/>
      <c r="F119" s="726"/>
      <c r="G119" s="727"/>
      <c r="H119" s="726"/>
      <c r="I119" s="728"/>
      <c r="J119" s="695"/>
      <c r="K119" s="695"/>
      <c r="L119" s="695"/>
      <c r="M119" s="695"/>
      <c r="N119" s="695"/>
      <c r="O119" s="695"/>
      <c r="P119" s="695"/>
      <c r="Q119" s="695"/>
      <c r="R119" s="695"/>
      <c r="S119" s="695"/>
      <c r="T119" s="695"/>
      <c r="U119" s="695"/>
      <c r="V119" s="695"/>
      <c r="W119" s="695"/>
      <c r="X119" s="695"/>
      <c r="Y119" s="695"/>
    </row>
    <row r="120" spans="1:25" s="683" customFormat="1" ht="18.75" customHeight="1">
      <c r="A120" s="1142"/>
      <c r="B120" s="1121"/>
      <c r="C120" s="1121"/>
      <c r="D120" s="1121"/>
      <c r="E120" s="1121"/>
      <c r="F120" s="729" t="s">
        <v>765</v>
      </c>
      <c r="G120" s="730" t="s">
        <v>765</v>
      </c>
      <c r="H120" s="731"/>
      <c r="I120" s="732" t="s">
        <v>765</v>
      </c>
      <c r="J120" s="695"/>
      <c r="K120" s="695"/>
      <c r="L120" s="695"/>
      <c r="M120" s="695"/>
      <c r="N120" s="695"/>
      <c r="O120" s="695"/>
      <c r="P120" s="695"/>
      <c r="Q120" s="695"/>
      <c r="R120" s="695"/>
      <c r="S120" s="695"/>
      <c r="T120" s="695"/>
      <c r="U120" s="695"/>
      <c r="V120" s="695"/>
      <c r="W120" s="695"/>
      <c r="X120" s="695"/>
      <c r="Y120" s="695"/>
    </row>
    <row r="121" spans="1:25" s="735" customFormat="1" ht="21.75" customHeight="1">
      <c r="A121" s="703"/>
      <c r="B121" s="733" t="s">
        <v>804</v>
      </c>
      <c r="C121" s="734"/>
      <c r="D121" s="734"/>
      <c r="E121" s="734"/>
      <c r="F121" s="734"/>
      <c r="G121" s="734"/>
      <c r="H121" s="734"/>
      <c r="I121" s="734"/>
      <c r="J121" s="703"/>
    </row>
    <row r="122" spans="1:25" s="683" customFormat="1" ht="18.75" customHeight="1">
      <c r="A122" s="736" t="s">
        <v>886</v>
      </c>
      <c r="B122" s="1096" t="s">
        <v>818</v>
      </c>
      <c r="C122" s="1097"/>
      <c r="D122" s="1097"/>
      <c r="E122" s="1097"/>
      <c r="F122" s="737"/>
      <c r="G122" s="738"/>
      <c r="H122" s="738"/>
      <c r="I122" s="739"/>
      <c r="J122" s="695"/>
      <c r="K122" s="695"/>
      <c r="L122" s="695"/>
      <c r="M122" s="695"/>
      <c r="N122" s="695"/>
      <c r="O122" s="695"/>
      <c r="P122" s="695"/>
      <c r="Q122" s="695"/>
      <c r="R122" s="695"/>
      <c r="S122" s="695"/>
      <c r="T122" s="695"/>
      <c r="U122" s="695"/>
      <c r="V122" s="695"/>
      <c r="W122" s="695"/>
      <c r="X122" s="695"/>
      <c r="Y122" s="695"/>
    </row>
    <row r="123" spans="1:25" s="683" customFormat="1" ht="57.75" customHeight="1">
      <c r="A123" s="725" t="s">
        <v>819</v>
      </c>
      <c r="B123" s="1103" t="s">
        <v>887</v>
      </c>
      <c r="C123" s="1103"/>
      <c r="D123" s="1103"/>
      <c r="E123" s="1137"/>
      <c r="F123" s="708"/>
      <c r="G123" s="1128"/>
      <c r="H123" s="1129"/>
      <c r="I123" s="740"/>
      <c r="J123" s="695"/>
      <c r="K123" s="695"/>
      <c r="L123" s="695"/>
      <c r="M123" s="695"/>
      <c r="N123" s="695"/>
      <c r="O123" s="695"/>
      <c r="P123" s="695"/>
      <c r="Q123" s="695"/>
      <c r="R123" s="695"/>
      <c r="S123" s="695"/>
      <c r="T123" s="695"/>
      <c r="U123" s="695"/>
      <c r="V123" s="695"/>
      <c r="W123" s="695"/>
      <c r="X123" s="695"/>
      <c r="Y123" s="695"/>
    </row>
    <row r="124" spans="1:25" s="683" customFormat="1" ht="48" customHeight="1">
      <c r="A124" s="725" t="s">
        <v>820</v>
      </c>
      <c r="B124" s="1103" t="s">
        <v>948</v>
      </c>
      <c r="C124" s="1103"/>
      <c r="D124" s="1103"/>
      <c r="E124" s="1137"/>
      <c r="F124" s="711"/>
      <c r="G124" s="681"/>
      <c r="H124" s="741"/>
      <c r="I124" s="740"/>
      <c r="J124" s="695"/>
      <c r="K124" s="695"/>
      <c r="L124" s="695"/>
      <c r="M124" s="695"/>
      <c r="N124" s="695"/>
      <c r="O124" s="695"/>
      <c r="P124" s="695"/>
      <c r="Q124" s="695"/>
      <c r="R124" s="695"/>
      <c r="S124" s="695"/>
      <c r="T124" s="695"/>
      <c r="U124" s="695"/>
      <c r="V124" s="695"/>
      <c r="W124" s="695"/>
      <c r="X124" s="695"/>
      <c r="Y124" s="695"/>
    </row>
    <row r="125" spans="1:25" s="683" customFormat="1" ht="40.5" customHeight="1">
      <c r="A125" s="725" t="s">
        <v>822</v>
      </c>
      <c r="B125" s="1146" t="s">
        <v>823</v>
      </c>
      <c r="C125" s="1146"/>
      <c r="D125" s="1146"/>
      <c r="E125" s="1147"/>
      <c r="F125" s="707"/>
      <c r="G125" s="1128"/>
      <c r="H125" s="1129"/>
      <c r="I125" s="707"/>
      <c r="J125" s="695"/>
      <c r="K125" s="695"/>
      <c r="L125" s="695"/>
      <c r="M125" s="695"/>
      <c r="N125" s="695"/>
      <c r="O125" s="695"/>
      <c r="P125" s="695"/>
      <c r="Q125" s="695"/>
      <c r="R125" s="695"/>
      <c r="S125" s="695"/>
      <c r="T125" s="695"/>
      <c r="U125" s="695"/>
      <c r="V125" s="695"/>
      <c r="W125" s="695"/>
      <c r="X125" s="695"/>
      <c r="Y125" s="695"/>
    </row>
    <row r="126" spans="1:25" s="683" customFormat="1" ht="24" customHeight="1">
      <c r="A126" s="725" t="s">
        <v>824</v>
      </c>
      <c r="B126" s="1103" t="s">
        <v>699</v>
      </c>
      <c r="C126" s="1103"/>
      <c r="D126" s="1103"/>
      <c r="E126" s="1137"/>
      <c r="F126" s="707"/>
      <c r="G126" s="1128"/>
      <c r="H126" s="1129"/>
      <c r="I126" s="707"/>
      <c r="J126" s="695"/>
      <c r="K126" s="695"/>
      <c r="L126" s="695"/>
      <c r="M126" s="695"/>
      <c r="N126" s="695"/>
      <c r="O126" s="695"/>
      <c r="P126" s="695"/>
      <c r="Q126" s="695"/>
      <c r="R126" s="695"/>
      <c r="S126" s="695"/>
      <c r="T126" s="695"/>
      <c r="U126" s="695"/>
      <c r="V126" s="695"/>
      <c r="W126" s="695"/>
      <c r="X126" s="695"/>
      <c r="Y126" s="695"/>
    </row>
    <row r="127" spans="1:25" s="683" customFormat="1" ht="27" customHeight="1">
      <c r="A127" s="725" t="s">
        <v>825</v>
      </c>
      <c r="B127" s="1103" t="s">
        <v>888</v>
      </c>
      <c r="C127" s="1103"/>
      <c r="D127" s="1103"/>
      <c r="E127" s="1137"/>
      <c r="F127" s="707"/>
      <c r="G127" s="1128"/>
      <c r="H127" s="1129"/>
      <c r="I127" s="707"/>
      <c r="J127" s="695"/>
      <c r="K127" s="695"/>
      <c r="L127" s="695"/>
      <c r="M127" s="695"/>
      <c r="N127" s="695"/>
      <c r="O127" s="695"/>
      <c r="P127" s="695"/>
      <c r="Q127" s="695"/>
      <c r="R127" s="695"/>
      <c r="S127" s="695"/>
      <c r="T127" s="695"/>
      <c r="U127" s="695"/>
      <c r="V127" s="695"/>
      <c r="W127" s="695"/>
      <c r="X127" s="695"/>
      <c r="Y127" s="695"/>
    </row>
    <row r="128" spans="1:25" s="683" customFormat="1" ht="53.25" customHeight="1">
      <c r="A128" s="1112" t="s">
        <v>816</v>
      </c>
      <c r="B128" s="1122" t="s">
        <v>700</v>
      </c>
      <c r="C128" s="1123"/>
      <c r="D128" s="1123"/>
      <c r="E128" s="1123"/>
      <c r="F128" s="709"/>
      <c r="G128" s="710"/>
      <c r="H128" s="711"/>
      <c r="I128" s="709"/>
      <c r="J128" s="695"/>
      <c r="K128" s="695"/>
      <c r="L128" s="695"/>
      <c r="M128" s="695"/>
      <c r="N128" s="695"/>
      <c r="O128" s="695"/>
      <c r="P128" s="695"/>
      <c r="Q128" s="695"/>
      <c r="R128" s="695"/>
      <c r="S128" s="695"/>
      <c r="T128" s="695"/>
      <c r="U128" s="695"/>
      <c r="V128" s="695"/>
      <c r="W128" s="695"/>
      <c r="X128" s="695"/>
      <c r="Y128" s="695"/>
    </row>
    <row r="129" spans="1:25" s="683" customFormat="1" ht="27" customHeight="1">
      <c r="A129" s="1114"/>
      <c r="B129" s="1124" t="s">
        <v>701</v>
      </c>
      <c r="C129" s="1125"/>
      <c r="D129" s="1125"/>
      <c r="E129" s="1126"/>
      <c r="F129" s="742" t="s">
        <v>830</v>
      </c>
      <c r="G129" s="742" t="s">
        <v>830</v>
      </c>
      <c r="H129" s="743"/>
      <c r="I129" s="744" t="s">
        <v>830</v>
      </c>
      <c r="J129" s="695"/>
      <c r="K129" s="695"/>
      <c r="L129" s="695"/>
      <c r="M129" s="695"/>
      <c r="N129" s="695"/>
      <c r="O129" s="695"/>
      <c r="P129" s="695"/>
      <c r="Q129" s="695"/>
      <c r="R129" s="695"/>
      <c r="S129" s="695"/>
      <c r="T129" s="695"/>
      <c r="U129" s="695"/>
      <c r="V129" s="695"/>
      <c r="W129" s="695"/>
      <c r="X129" s="695"/>
      <c r="Y129" s="695"/>
    </row>
    <row r="130" spans="1:25" s="683" customFormat="1" ht="14.25" customHeight="1">
      <c r="A130" s="716"/>
      <c r="B130" s="745"/>
      <c r="C130" s="746"/>
      <c r="D130" s="746"/>
      <c r="E130" s="747"/>
      <c r="F130" s="722"/>
      <c r="G130" s="722"/>
      <c r="H130" s="722"/>
      <c r="I130" s="722"/>
      <c r="J130" s="695"/>
      <c r="K130" s="695"/>
      <c r="L130" s="695"/>
      <c r="M130" s="695"/>
      <c r="N130" s="695"/>
      <c r="O130" s="695"/>
      <c r="P130" s="695"/>
      <c r="Q130" s="695"/>
      <c r="R130" s="695"/>
      <c r="S130" s="695"/>
      <c r="T130" s="695"/>
      <c r="U130" s="695"/>
      <c r="V130" s="695"/>
      <c r="W130" s="695"/>
      <c r="X130" s="695"/>
      <c r="Y130" s="695"/>
    </row>
    <row r="131" spans="1:25" s="683" customFormat="1" ht="45" customHeight="1">
      <c r="A131" s="693">
        <v>4</v>
      </c>
      <c r="B131" s="1121" t="s">
        <v>949</v>
      </c>
      <c r="C131" s="1121"/>
      <c r="D131" s="1121"/>
      <c r="E131" s="1121"/>
      <c r="F131" s="1121"/>
      <c r="G131" s="1121"/>
      <c r="H131" s="1121"/>
      <c r="I131" s="748"/>
      <c r="J131" s="695"/>
      <c r="K131" s="695"/>
      <c r="L131" s="695"/>
      <c r="M131" s="695"/>
      <c r="N131" s="695"/>
      <c r="O131" s="695"/>
      <c r="P131" s="695"/>
      <c r="Q131" s="695"/>
      <c r="R131" s="695"/>
      <c r="S131" s="695" t="s">
        <v>612</v>
      </c>
      <c r="T131" s="695"/>
      <c r="U131" s="695"/>
      <c r="V131" s="695"/>
      <c r="W131" s="695"/>
      <c r="X131" s="695"/>
      <c r="Y131" s="695"/>
    </row>
    <row r="132" spans="1:25" s="683" customFormat="1" ht="12.75" customHeight="1">
      <c r="A132" s="736"/>
      <c r="B132" s="1096"/>
      <c r="C132" s="1097"/>
      <c r="D132" s="1097"/>
      <c r="E132" s="1097"/>
      <c r="F132" s="737"/>
      <c r="G132" s="738"/>
      <c r="H132" s="738"/>
      <c r="I132" s="739"/>
      <c r="J132" s="695"/>
      <c r="K132" s="695"/>
      <c r="L132" s="695"/>
      <c r="M132" s="695"/>
      <c r="N132" s="695"/>
      <c r="O132" s="695"/>
      <c r="P132" s="695"/>
      <c r="Q132" s="695"/>
      <c r="R132" s="695"/>
      <c r="S132" s="695" t="s">
        <v>464</v>
      </c>
      <c r="T132" s="695"/>
      <c r="U132" s="695"/>
      <c r="V132" s="695"/>
      <c r="W132" s="695"/>
      <c r="X132" s="695"/>
      <c r="Y132" s="695"/>
    </row>
    <row r="133" spans="1:25" s="683" customFormat="1" ht="52.5" customHeight="1">
      <c r="A133" s="693">
        <v>5</v>
      </c>
      <c r="B133" s="1121" t="s">
        <v>950</v>
      </c>
      <c r="C133" s="1121"/>
      <c r="D133" s="1121"/>
      <c r="E133" s="1121"/>
      <c r="F133" s="1121"/>
      <c r="G133" s="1121"/>
      <c r="H133" s="1121"/>
      <c r="I133" s="748" t="s">
        <v>889</v>
      </c>
      <c r="J133" s="695"/>
      <c r="K133" s="695"/>
      <c r="L133" s="695"/>
      <c r="M133" s="695"/>
      <c r="N133" s="695"/>
      <c r="O133" s="695"/>
      <c r="P133" s="695"/>
      <c r="Q133" s="695"/>
      <c r="R133" s="695"/>
      <c r="S133" s="695"/>
      <c r="T133" s="695"/>
      <c r="U133" s="695"/>
      <c r="V133" s="695"/>
      <c r="W133" s="695"/>
      <c r="X133" s="695"/>
      <c r="Y133" s="695"/>
    </row>
    <row r="134" spans="1:25" s="683" customFormat="1" ht="12" customHeight="1">
      <c r="A134" s="736"/>
      <c r="B134" s="1096"/>
      <c r="C134" s="1097"/>
      <c r="D134" s="1097"/>
      <c r="E134" s="1097"/>
      <c r="F134" s="737"/>
      <c r="G134" s="738"/>
      <c r="H134" s="738"/>
      <c r="I134" s="739"/>
      <c r="J134" s="695"/>
      <c r="K134" s="695"/>
      <c r="L134" s="695"/>
      <c r="M134" s="695"/>
      <c r="N134" s="695"/>
      <c r="O134" s="695"/>
      <c r="P134" s="695"/>
      <c r="Q134" s="695"/>
      <c r="R134" s="695"/>
      <c r="S134" s="695"/>
      <c r="T134" s="695"/>
      <c r="U134" s="695"/>
      <c r="V134" s="695"/>
      <c r="W134" s="695"/>
      <c r="X134" s="695"/>
      <c r="Y134" s="695"/>
    </row>
    <row r="135" spans="1:25" s="683" customFormat="1" ht="72" customHeight="1">
      <c r="A135" s="693">
        <v>6</v>
      </c>
      <c r="B135" s="1121" t="s">
        <v>834</v>
      </c>
      <c r="C135" s="1121"/>
      <c r="D135" s="1121"/>
      <c r="E135" s="1121"/>
      <c r="F135" s="1121"/>
      <c r="G135" s="1121"/>
      <c r="H135" s="1121"/>
      <c r="I135" s="748"/>
      <c r="J135" s="695"/>
      <c r="K135" s="695"/>
      <c r="L135" s="695"/>
      <c r="M135" s="695"/>
      <c r="N135" s="695"/>
      <c r="O135" s="695"/>
      <c r="P135" s="695"/>
      <c r="Q135" s="695"/>
      <c r="R135" s="695"/>
      <c r="S135" s="695"/>
      <c r="T135" s="695"/>
      <c r="U135" s="695"/>
      <c r="V135" s="695"/>
      <c r="W135" s="695"/>
      <c r="X135" s="695"/>
      <c r="Y135" s="695"/>
    </row>
    <row r="136" spans="1:25" s="683" customFormat="1" ht="10.5" customHeight="1">
      <c r="A136" s="736"/>
      <c r="B136" s="1096"/>
      <c r="C136" s="1097"/>
      <c r="D136" s="1097"/>
      <c r="E136" s="1097"/>
      <c r="F136" s="737"/>
      <c r="G136" s="738"/>
      <c r="H136" s="738"/>
      <c r="I136" s="739"/>
      <c r="J136" s="695"/>
      <c r="K136" s="695"/>
      <c r="L136" s="695"/>
      <c r="M136" s="695"/>
      <c r="N136" s="695"/>
      <c r="O136" s="695"/>
      <c r="P136" s="695"/>
      <c r="Q136" s="695"/>
      <c r="R136" s="695"/>
      <c r="S136" s="695"/>
      <c r="T136" s="695"/>
      <c r="U136" s="695"/>
      <c r="V136" s="695"/>
      <c r="W136" s="695"/>
      <c r="X136" s="695"/>
      <c r="Y136" s="695"/>
    </row>
    <row r="137" spans="1:25" s="683" customFormat="1" ht="42" customHeight="1">
      <c r="A137" s="693">
        <v>7</v>
      </c>
      <c r="B137" s="1125" t="s">
        <v>702</v>
      </c>
      <c r="C137" s="1125"/>
      <c r="D137" s="1125"/>
      <c r="E137" s="1125"/>
      <c r="F137" s="715" t="s">
        <v>874</v>
      </c>
      <c r="G137" s="1157" t="s">
        <v>875</v>
      </c>
      <c r="H137" s="1158"/>
      <c r="I137" s="715" t="s">
        <v>876</v>
      </c>
      <c r="J137" s="695"/>
      <c r="K137" s="695"/>
      <c r="L137" s="695"/>
      <c r="M137" s="695"/>
      <c r="N137" s="695"/>
      <c r="O137" s="695"/>
      <c r="P137" s="695"/>
      <c r="Q137" s="695"/>
      <c r="R137" s="695"/>
      <c r="S137" s="695"/>
      <c r="T137" s="695"/>
      <c r="U137" s="695"/>
      <c r="V137" s="695"/>
      <c r="W137" s="695"/>
      <c r="X137" s="695"/>
      <c r="Y137" s="695"/>
    </row>
    <row r="138" spans="1:25" s="683" customFormat="1" ht="21.75" customHeight="1">
      <c r="A138" s="682"/>
      <c r="B138" s="682"/>
      <c r="C138" s="682"/>
      <c r="D138" s="682"/>
      <c r="E138" s="682"/>
      <c r="F138" s="682"/>
      <c r="G138" s="682"/>
      <c r="H138" s="682"/>
      <c r="I138" s="682"/>
      <c r="J138" s="682"/>
    </row>
    <row r="139" spans="1:25" ht="27" customHeight="1">
      <c r="A139" s="1159" t="s">
        <v>890</v>
      </c>
      <c r="B139" s="1160"/>
      <c r="C139" s="1160"/>
      <c r="D139" s="1160"/>
      <c r="E139" s="1160"/>
      <c r="F139" s="1160"/>
      <c r="G139" s="1160"/>
      <c r="H139" s="1160"/>
      <c r="I139" s="1161"/>
      <c r="J139" s="468"/>
      <c r="K139" s="468"/>
      <c r="L139" s="468"/>
      <c r="M139" s="509"/>
      <c r="N139" s="468"/>
      <c r="O139" s="468"/>
      <c r="P139" s="468"/>
      <c r="Q139" s="468"/>
      <c r="R139" s="468"/>
      <c r="S139" s="468"/>
      <c r="T139" s="468"/>
      <c r="U139" s="468"/>
      <c r="V139" s="468"/>
      <c r="W139" s="468"/>
      <c r="X139" s="468"/>
    </row>
    <row r="140" spans="1:25" ht="52.5" customHeight="1">
      <c r="A140" s="1154" t="s">
        <v>891</v>
      </c>
      <c r="B140" s="1155"/>
      <c r="C140" s="1155"/>
      <c r="D140" s="1155"/>
      <c r="E140" s="1155"/>
      <c r="F140" s="1155"/>
      <c r="G140" s="1155"/>
      <c r="H140" s="1155"/>
      <c r="I140" s="1155"/>
      <c r="J140" s="468"/>
      <c r="K140" s="468"/>
      <c r="L140" s="468"/>
      <c r="M140" s="509"/>
      <c r="N140" s="468"/>
      <c r="O140" s="468"/>
      <c r="P140" s="468"/>
      <c r="Q140" s="468"/>
      <c r="R140" s="468"/>
      <c r="S140" s="468"/>
      <c r="T140" s="468"/>
      <c r="U140" s="468"/>
      <c r="V140" s="468"/>
      <c r="W140" s="468"/>
      <c r="X140" s="468"/>
    </row>
    <row r="141" spans="1:25" ht="34.5" customHeight="1">
      <c r="A141" s="725" t="s">
        <v>766</v>
      </c>
      <c r="B141" s="1162" t="s">
        <v>879</v>
      </c>
      <c r="C141" s="1162"/>
      <c r="D141" s="1162"/>
      <c r="E141" s="1162"/>
      <c r="F141" s="1151"/>
      <c r="G141" s="1151"/>
      <c r="H141" s="1151"/>
      <c r="I141" s="1129"/>
      <c r="J141" s="468"/>
      <c r="K141" s="468"/>
      <c r="L141" s="468"/>
      <c r="M141" s="509"/>
      <c r="N141" s="468"/>
      <c r="O141" s="468"/>
      <c r="P141" s="468"/>
      <c r="Q141" s="468"/>
      <c r="R141" s="468"/>
      <c r="S141" s="468"/>
      <c r="T141" s="468"/>
      <c r="U141" s="468"/>
      <c r="V141" s="468"/>
      <c r="W141" s="468"/>
      <c r="X141" s="468"/>
    </row>
    <row r="142" spans="1:25" ht="87.75" customHeight="1">
      <c r="A142" s="725" t="s">
        <v>767</v>
      </c>
      <c r="B142" s="1148" t="s">
        <v>840</v>
      </c>
      <c r="C142" s="1149"/>
      <c r="D142" s="1149"/>
      <c r="E142" s="1150"/>
      <c r="F142" s="1128"/>
      <c r="G142" s="1151"/>
      <c r="H142" s="1151"/>
      <c r="I142" s="1129"/>
      <c r="J142" s="468"/>
      <c r="K142" s="468"/>
      <c r="L142" s="468"/>
      <c r="M142" s="509"/>
      <c r="N142" s="468"/>
      <c r="O142" s="468"/>
      <c r="P142" s="468"/>
      <c r="Q142" s="468"/>
      <c r="R142" s="468"/>
      <c r="S142" s="468"/>
      <c r="T142" s="468"/>
      <c r="U142" s="468"/>
      <c r="V142" s="468"/>
      <c r="W142" s="468"/>
      <c r="X142" s="468"/>
    </row>
    <row r="143" spans="1:25" ht="51.75" customHeight="1">
      <c r="A143" s="725" t="s">
        <v>768</v>
      </c>
      <c r="B143" s="1152" t="s">
        <v>841</v>
      </c>
      <c r="C143" s="1152"/>
      <c r="D143" s="1152"/>
      <c r="E143" s="1153"/>
      <c r="F143" s="1151"/>
      <c r="G143" s="1151"/>
      <c r="H143" s="1151"/>
      <c r="I143" s="1129"/>
      <c r="J143" s="468"/>
      <c r="K143" s="468"/>
      <c r="L143" s="468"/>
      <c r="M143" s="509"/>
      <c r="N143" s="468"/>
      <c r="O143" s="468"/>
      <c r="P143" s="468"/>
      <c r="Q143" s="468"/>
      <c r="R143" s="468"/>
      <c r="S143" s="468"/>
      <c r="T143" s="468"/>
      <c r="U143" s="468"/>
      <c r="V143" s="468"/>
      <c r="W143" s="468"/>
      <c r="X143" s="468"/>
    </row>
    <row r="144" spans="1:25" ht="24.75" customHeight="1">
      <c r="A144" s="725" t="s">
        <v>892</v>
      </c>
      <c r="B144" s="1154" t="s">
        <v>893</v>
      </c>
      <c r="C144" s="1155"/>
      <c r="D144" s="1155"/>
      <c r="E144" s="1155"/>
      <c r="F144" s="1155"/>
      <c r="G144" s="1155"/>
      <c r="H144" s="1155"/>
      <c r="I144" s="1156"/>
      <c r="J144" s="354"/>
      <c r="K144" s="354"/>
      <c r="L144" s="354"/>
      <c r="M144" s="354"/>
      <c r="N144" s="354"/>
      <c r="O144" s="354"/>
      <c r="P144" s="354"/>
      <c r="Q144" s="354"/>
      <c r="R144" s="354"/>
      <c r="S144" s="354"/>
      <c r="T144" s="354"/>
      <c r="U144" s="354"/>
      <c r="V144" s="354"/>
      <c r="W144" s="354"/>
      <c r="X144" s="354"/>
    </row>
    <row r="145" spans="1:24" ht="36" customHeight="1">
      <c r="A145" s="725">
        <v>1</v>
      </c>
      <c r="B145" s="1103" t="s">
        <v>694</v>
      </c>
      <c r="C145" s="1103"/>
      <c r="D145" s="1103"/>
      <c r="E145" s="1104"/>
      <c r="F145" s="715"/>
      <c r="G145" s="1128"/>
      <c r="H145" s="1129"/>
      <c r="I145" s="707"/>
      <c r="J145" s="354"/>
      <c r="K145" s="354"/>
      <c r="L145" s="354"/>
      <c r="M145" s="354"/>
      <c r="N145" s="354"/>
      <c r="O145" s="354"/>
      <c r="P145" s="354"/>
      <c r="Q145" s="354"/>
      <c r="R145" s="354"/>
      <c r="S145" s="354"/>
      <c r="T145" s="354"/>
      <c r="U145" s="354"/>
      <c r="V145" s="354"/>
      <c r="W145" s="354"/>
      <c r="X145" s="354"/>
    </row>
    <row r="146" spans="1:24" ht="42" customHeight="1">
      <c r="A146" s="725">
        <v>2</v>
      </c>
      <c r="B146" s="1103" t="s">
        <v>695</v>
      </c>
      <c r="C146" s="1103"/>
      <c r="D146" s="1103"/>
      <c r="E146" s="1104"/>
      <c r="F146" s="715"/>
      <c r="G146" s="1128"/>
      <c r="H146" s="1129"/>
      <c r="I146" s="707"/>
      <c r="J146" s="354"/>
      <c r="K146" s="354"/>
      <c r="L146" s="354"/>
      <c r="M146" s="354"/>
      <c r="N146" s="354"/>
      <c r="O146" s="354"/>
      <c r="P146" s="354"/>
      <c r="Q146" s="354"/>
      <c r="R146" s="354"/>
      <c r="S146" s="354"/>
      <c r="T146" s="354"/>
      <c r="U146" s="354"/>
      <c r="V146" s="354"/>
      <c r="W146" s="354"/>
      <c r="X146" s="354"/>
    </row>
    <row r="147" spans="1:24" ht="33" customHeight="1">
      <c r="A147" s="749">
        <v>3</v>
      </c>
      <c r="B147" s="1116" t="s">
        <v>894</v>
      </c>
      <c r="C147" s="1116"/>
      <c r="D147" s="1116"/>
      <c r="E147" s="1117"/>
      <c r="F147" s="715"/>
      <c r="G147" s="1128"/>
      <c r="H147" s="1129"/>
      <c r="I147" s="707"/>
      <c r="J147" s="354"/>
      <c r="K147" s="354"/>
      <c r="L147" s="354"/>
      <c r="M147" s="354"/>
      <c r="N147" s="354"/>
      <c r="O147" s="354"/>
      <c r="P147" s="354"/>
      <c r="Q147" s="354"/>
      <c r="R147" s="354"/>
      <c r="S147" s="354"/>
      <c r="T147" s="354"/>
      <c r="U147" s="354"/>
      <c r="V147" s="354"/>
      <c r="W147" s="354"/>
      <c r="X147" s="354"/>
    </row>
    <row r="148" spans="1:24" ht="31.5" customHeight="1">
      <c r="A148" s="750"/>
      <c r="B148" s="1119"/>
      <c r="C148" s="1119"/>
      <c r="D148" s="1119"/>
      <c r="E148" s="1120"/>
      <c r="F148" s="715"/>
      <c r="G148" s="1128"/>
      <c r="H148" s="1129"/>
      <c r="I148" s="707"/>
      <c r="J148" s="354"/>
      <c r="K148" s="354"/>
      <c r="L148" s="354"/>
      <c r="M148" s="354"/>
      <c r="N148" s="354"/>
      <c r="O148" s="354"/>
      <c r="P148" s="354"/>
      <c r="Q148" s="354"/>
      <c r="R148" s="354"/>
      <c r="S148" s="354"/>
      <c r="T148" s="354"/>
      <c r="U148" s="354"/>
      <c r="V148" s="354"/>
      <c r="W148" s="354"/>
      <c r="X148" s="354"/>
    </row>
    <row r="149" spans="1:24" ht="28.5" customHeight="1">
      <c r="A149" s="750"/>
      <c r="B149" s="1119"/>
      <c r="C149" s="1119"/>
      <c r="D149" s="1119"/>
      <c r="E149" s="1120"/>
      <c r="F149" s="715"/>
      <c r="G149" s="1128"/>
      <c r="H149" s="1129"/>
      <c r="I149" s="707"/>
      <c r="J149" s="354"/>
      <c r="K149" s="354"/>
      <c r="L149" s="354"/>
      <c r="M149" s="354"/>
      <c r="N149" s="354"/>
      <c r="O149" s="354"/>
      <c r="P149" s="354"/>
      <c r="Q149" s="354"/>
      <c r="R149" s="354"/>
      <c r="S149" s="354"/>
      <c r="T149" s="354"/>
      <c r="U149" s="354"/>
      <c r="V149" s="354"/>
      <c r="W149" s="354"/>
      <c r="X149" s="354"/>
    </row>
    <row r="150" spans="1:24" ht="32.25" customHeight="1">
      <c r="A150" s="750"/>
      <c r="B150" s="1119"/>
      <c r="C150" s="1119"/>
      <c r="D150" s="1119"/>
      <c r="E150" s="1120"/>
      <c r="F150" s="715"/>
      <c r="G150" s="1128"/>
      <c r="H150" s="1129"/>
      <c r="I150" s="707"/>
      <c r="J150" s="354"/>
      <c r="K150" s="354"/>
      <c r="L150" s="354"/>
      <c r="M150" s="354"/>
      <c r="N150" s="354"/>
      <c r="O150" s="354"/>
      <c r="P150" s="354"/>
      <c r="Q150" s="354"/>
      <c r="R150" s="354"/>
      <c r="S150" s="354"/>
      <c r="T150" s="354"/>
      <c r="U150" s="354"/>
      <c r="V150" s="354"/>
      <c r="W150" s="354"/>
      <c r="X150" s="354"/>
    </row>
    <row r="151" spans="1:24" ht="35.25" customHeight="1">
      <c r="A151" s="750"/>
      <c r="B151" s="1163" t="s">
        <v>697</v>
      </c>
      <c r="C151" s="1163"/>
      <c r="D151" s="1163"/>
      <c r="E151" s="1164"/>
      <c r="F151" s="715"/>
      <c r="G151" s="1128"/>
      <c r="H151" s="1129"/>
      <c r="I151" s="707"/>
      <c r="J151" s="354"/>
      <c r="K151" s="354"/>
      <c r="L151" s="354"/>
      <c r="M151" s="354"/>
      <c r="N151" s="354"/>
      <c r="O151" s="354"/>
      <c r="P151" s="354"/>
      <c r="Q151" s="354"/>
      <c r="R151" s="354"/>
      <c r="S151" s="354"/>
      <c r="T151" s="354"/>
      <c r="U151" s="354"/>
      <c r="V151" s="354"/>
      <c r="W151" s="354"/>
      <c r="X151" s="354"/>
    </row>
    <row r="152" spans="1:24" ht="35.25" customHeight="1">
      <c r="A152" s="750"/>
      <c r="B152" s="1163" t="s">
        <v>22</v>
      </c>
      <c r="C152" s="1163"/>
      <c r="D152" s="1163"/>
      <c r="E152" s="1164"/>
      <c r="F152" s="715"/>
      <c r="G152" s="1128"/>
      <c r="H152" s="1129"/>
      <c r="I152" s="707"/>
      <c r="J152" s="354"/>
      <c r="K152" s="354"/>
      <c r="L152" s="354"/>
      <c r="M152" s="354"/>
      <c r="N152" s="354"/>
      <c r="O152" s="354"/>
      <c r="P152" s="354"/>
      <c r="Q152" s="354"/>
      <c r="R152" s="354"/>
      <c r="S152" s="354"/>
      <c r="T152" s="354"/>
      <c r="U152" s="354"/>
      <c r="V152" s="354"/>
      <c r="W152" s="354"/>
      <c r="X152" s="354"/>
    </row>
    <row r="153" spans="1:24" ht="41.25" customHeight="1">
      <c r="A153" s="751"/>
      <c r="B153" s="1165" t="s">
        <v>698</v>
      </c>
      <c r="C153" s="1165"/>
      <c r="D153" s="1165"/>
      <c r="E153" s="1166"/>
      <c r="F153" s="715"/>
      <c r="G153" s="1128"/>
      <c r="H153" s="1129"/>
      <c r="I153" s="707"/>
      <c r="J153" s="354"/>
      <c r="K153" s="354"/>
      <c r="L153" s="354"/>
      <c r="M153" s="354"/>
      <c r="N153" s="354"/>
      <c r="O153" s="354"/>
      <c r="P153" s="354"/>
      <c r="Q153" s="354"/>
      <c r="R153" s="354"/>
      <c r="S153" s="354"/>
      <c r="T153" s="354"/>
      <c r="U153" s="354"/>
      <c r="V153" s="354"/>
      <c r="W153" s="354"/>
      <c r="X153" s="354"/>
    </row>
    <row r="154" spans="1:24" ht="21.75" customHeight="1">
      <c r="A154" s="736" t="s">
        <v>895</v>
      </c>
      <c r="B154" s="1154" t="s">
        <v>843</v>
      </c>
      <c r="C154" s="1155"/>
      <c r="D154" s="1155"/>
      <c r="E154" s="1155"/>
      <c r="F154" s="737"/>
      <c r="G154" s="737"/>
      <c r="H154" s="737"/>
      <c r="I154" s="737"/>
      <c r="J154" s="354"/>
      <c r="K154" s="354"/>
      <c r="L154" s="354"/>
      <c r="M154" s="354"/>
      <c r="N154" s="354"/>
      <c r="O154" s="354"/>
      <c r="P154" s="354"/>
      <c r="Q154" s="354"/>
      <c r="R154" s="354"/>
      <c r="S154" s="354"/>
      <c r="T154" s="354"/>
      <c r="U154" s="354"/>
      <c r="V154" s="354"/>
      <c r="W154" s="354"/>
      <c r="X154" s="354"/>
    </row>
    <row r="155" spans="1:24" ht="44.25" customHeight="1">
      <c r="A155" s="725" t="s">
        <v>819</v>
      </c>
      <c r="B155" s="1103" t="s">
        <v>951</v>
      </c>
      <c r="C155" s="1103"/>
      <c r="D155" s="1103"/>
      <c r="E155" s="1137"/>
      <c r="F155" s="707"/>
      <c r="G155" s="1128"/>
      <c r="H155" s="1129"/>
      <c r="I155" s="707"/>
      <c r="J155" s="354"/>
      <c r="K155" s="354"/>
      <c r="L155" s="354"/>
      <c r="M155" s="354"/>
      <c r="N155" s="354"/>
      <c r="O155" s="354"/>
      <c r="P155" s="354"/>
      <c r="Q155" s="354"/>
      <c r="R155" s="354"/>
      <c r="S155" s="354"/>
      <c r="T155" s="354"/>
      <c r="U155" s="354"/>
      <c r="V155" s="354"/>
      <c r="W155" s="354"/>
      <c r="X155" s="354"/>
    </row>
    <row r="156" spans="1:24" ht="41.25" customHeight="1">
      <c r="A156" s="725" t="s">
        <v>820</v>
      </c>
      <c r="B156" s="1146" t="s">
        <v>844</v>
      </c>
      <c r="C156" s="1146"/>
      <c r="D156" s="1146"/>
      <c r="E156" s="1147"/>
      <c r="F156" s="707"/>
      <c r="G156" s="1128"/>
      <c r="H156" s="1129"/>
      <c r="I156" s="707"/>
      <c r="J156" s="354"/>
      <c r="K156" s="354"/>
      <c r="L156" s="354"/>
      <c r="M156" s="354"/>
      <c r="N156" s="354"/>
      <c r="O156" s="354"/>
      <c r="P156" s="354"/>
      <c r="Q156" s="354"/>
      <c r="R156" s="354"/>
      <c r="S156" s="354"/>
      <c r="T156" s="354"/>
      <c r="U156" s="354"/>
      <c r="V156" s="354"/>
      <c r="W156" s="354"/>
      <c r="X156" s="354"/>
    </row>
    <row r="157" spans="1:24" ht="37.5" customHeight="1">
      <c r="A157" s="725" t="s">
        <v>822</v>
      </c>
      <c r="B157" s="1103" t="s">
        <v>811</v>
      </c>
      <c r="C157" s="1103"/>
      <c r="D157" s="1103"/>
      <c r="E157" s="1137"/>
      <c r="F157" s="707"/>
      <c r="G157" s="1128"/>
      <c r="H157" s="1129"/>
      <c r="I157" s="707"/>
      <c r="J157" s="354"/>
      <c r="K157" s="354"/>
      <c r="L157" s="354"/>
      <c r="M157" s="354"/>
      <c r="N157" s="354"/>
      <c r="O157" s="354"/>
      <c r="P157" s="354"/>
      <c r="Q157" s="354"/>
      <c r="R157" s="354"/>
      <c r="S157" s="354"/>
      <c r="T157" s="354"/>
      <c r="U157" s="354"/>
      <c r="V157" s="354"/>
      <c r="W157" s="354"/>
      <c r="X157" s="354"/>
    </row>
    <row r="158" spans="1:24" ht="32.25" customHeight="1">
      <c r="A158" s="725" t="s">
        <v>824</v>
      </c>
      <c r="B158" s="1103" t="s">
        <v>699</v>
      </c>
      <c r="C158" s="1103"/>
      <c r="D158" s="1103"/>
      <c r="E158" s="1137"/>
      <c r="F158" s="707"/>
      <c r="G158" s="1128"/>
      <c r="H158" s="1129"/>
      <c r="I158" s="707"/>
      <c r="J158" s="354"/>
      <c r="K158" s="354"/>
      <c r="L158" s="354"/>
      <c r="M158" s="354"/>
      <c r="N158" s="354"/>
      <c r="O158" s="354"/>
      <c r="P158" s="354"/>
      <c r="Q158" s="354"/>
      <c r="R158" s="354"/>
      <c r="S158" s="354"/>
      <c r="T158" s="354"/>
      <c r="U158" s="354"/>
      <c r="V158" s="354"/>
      <c r="W158" s="354"/>
      <c r="X158" s="354"/>
    </row>
    <row r="159" spans="1:24" ht="37.5" customHeight="1">
      <c r="A159" s="725" t="s">
        <v>825</v>
      </c>
      <c r="B159" s="1103" t="s">
        <v>813</v>
      </c>
      <c r="C159" s="1103"/>
      <c r="D159" s="1103"/>
      <c r="E159" s="1137"/>
      <c r="F159" s="707"/>
      <c r="G159" s="1128"/>
      <c r="H159" s="1129"/>
      <c r="I159" s="707"/>
      <c r="J159" s="354"/>
      <c r="K159" s="354"/>
      <c r="L159" s="354"/>
      <c r="M159" s="354"/>
      <c r="N159" s="354"/>
      <c r="O159" s="354"/>
      <c r="P159" s="354"/>
      <c r="Q159" s="354"/>
      <c r="R159" s="354"/>
      <c r="S159" s="354"/>
      <c r="T159" s="354"/>
      <c r="U159" s="354"/>
      <c r="V159" s="354"/>
      <c r="W159" s="354"/>
      <c r="X159" s="354"/>
    </row>
    <row r="160" spans="1:24" ht="49.5" customHeight="1">
      <c r="A160" s="1112" t="s">
        <v>815</v>
      </c>
      <c r="B160" s="1122" t="s">
        <v>873</v>
      </c>
      <c r="C160" s="1123"/>
      <c r="D160" s="1123"/>
      <c r="E160" s="1167"/>
      <c r="F160" s="752"/>
      <c r="G160" s="710"/>
      <c r="H160" s="711"/>
      <c r="I160" s="709"/>
      <c r="J160" s="354"/>
      <c r="K160" s="354"/>
      <c r="L160" s="354"/>
      <c r="M160" s="354"/>
      <c r="N160" s="354"/>
      <c r="O160" s="354"/>
      <c r="P160" s="354"/>
      <c r="Q160" s="354"/>
      <c r="R160" s="354"/>
      <c r="S160" s="354"/>
      <c r="T160" s="354"/>
      <c r="U160" s="354"/>
      <c r="V160" s="354"/>
      <c r="W160" s="354"/>
      <c r="X160" s="354"/>
    </row>
    <row r="161" spans="1:24" ht="36" customHeight="1">
      <c r="A161" s="1114"/>
      <c r="B161" s="1124" t="s">
        <v>701</v>
      </c>
      <c r="C161" s="1125"/>
      <c r="D161" s="1125"/>
      <c r="E161" s="1126"/>
      <c r="F161" s="753"/>
      <c r="G161" s="754" t="s">
        <v>765</v>
      </c>
      <c r="H161" s="726"/>
      <c r="I161" s="753" t="s">
        <v>765</v>
      </c>
      <c r="J161" s="354"/>
      <c r="K161" s="354"/>
      <c r="L161" s="354"/>
      <c r="M161" s="354"/>
      <c r="N161" s="354"/>
      <c r="O161" s="354"/>
      <c r="P161" s="354"/>
      <c r="Q161" s="354"/>
      <c r="R161" s="354"/>
      <c r="S161" s="354"/>
      <c r="T161" s="354"/>
      <c r="U161" s="354"/>
      <c r="V161" s="354"/>
      <c r="W161" s="354"/>
      <c r="X161" s="354"/>
    </row>
    <row r="162" spans="1:24" ht="19.5" customHeight="1">
      <c r="A162" s="725"/>
      <c r="B162" s="1168" t="s">
        <v>804</v>
      </c>
      <c r="C162" s="1168"/>
      <c r="D162" s="1168"/>
      <c r="E162" s="1168"/>
      <c r="F162" s="1168"/>
      <c r="G162" s="1168"/>
      <c r="H162" s="1168"/>
      <c r="I162" s="1169"/>
      <c r="J162" s="354"/>
      <c r="K162" s="354"/>
      <c r="L162" s="354"/>
      <c r="M162" s="354"/>
      <c r="N162" s="354"/>
      <c r="O162" s="354"/>
      <c r="P162" s="354"/>
      <c r="Q162" s="354"/>
      <c r="R162" s="354"/>
      <c r="S162" s="354"/>
      <c r="T162" s="354"/>
      <c r="U162" s="354"/>
      <c r="V162" s="354"/>
      <c r="W162" s="354"/>
      <c r="X162" s="354"/>
    </row>
    <row r="163" spans="1:24" ht="24.75" customHeight="1">
      <c r="A163" s="723" t="s">
        <v>896</v>
      </c>
      <c r="B163" s="1154" t="s">
        <v>818</v>
      </c>
      <c r="C163" s="1155"/>
      <c r="D163" s="1155"/>
      <c r="E163" s="1155"/>
      <c r="F163" s="737"/>
      <c r="G163" s="755"/>
      <c r="H163" s="755"/>
      <c r="I163" s="756"/>
      <c r="J163" s="354"/>
      <c r="K163" s="354"/>
      <c r="L163" s="354"/>
      <c r="M163" s="354"/>
      <c r="N163" s="354"/>
      <c r="O163" s="354"/>
      <c r="P163" s="354"/>
      <c r="Q163" s="354"/>
      <c r="R163" s="354"/>
      <c r="S163" s="354"/>
      <c r="T163" s="354"/>
      <c r="U163" s="354"/>
      <c r="V163" s="354"/>
      <c r="W163" s="354"/>
      <c r="X163" s="354"/>
    </row>
    <row r="164" spans="1:24" ht="40.5" customHeight="1">
      <c r="A164" s="725" t="s">
        <v>819</v>
      </c>
      <c r="B164" s="1103" t="s">
        <v>897</v>
      </c>
      <c r="C164" s="1103"/>
      <c r="D164" s="1103"/>
      <c r="E164" s="1137"/>
      <c r="F164" s="708"/>
      <c r="G164" s="1128"/>
      <c r="H164" s="1129"/>
      <c r="I164" s="708"/>
      <c r="J164" s="354"/>
      <c r="K164" s="354"/>
      <c r="L164" s="354"/>
      <c r="M164" s="354"/>
      <c r="N164" s="354"/>
      <c r="O164" s="354"/>
      <c r="P164" s="354"/>
      <c r="Q164" s="354"/>
      <c r="R164" s="354"/>
      <c r="S164" s="354"/>
      <c r="T164" s="354"/>
      <c r="U164" s="354"/>
      <c r="V164" s="354"/>
      <c r="W164" s="354"/>
      <c r="X164" s="354"/>
    </row>
    <row r="165" spans="1:24" ht="30" customHeight="1">
      <c r="A165" s="725" t="s">
        <v>820</v>
      </c>
      <c r="B165" s="1103" t="s">
        <v>821</v>
      </c>
      <c r="C165" s="1103"/>
      <c r="D165" s="1103"/>
      <c r="E165" s="1137"/>
      <c r="F165" s="711"/>
      <c r="G165" s="681"/>
      <c r="H165" s="741"/>
      <c r="I165" s="740"/>
      <c r="J165" s="354"/>
      <c r="K165" s="354"/>
      <c r="L165" s="354"/>
      <c r="M165" s="354"/>
      <c r="N165" s="354"/>
      <c r="O165" s="354"/>
      <c r="P165" s="354"/>
      <c r="Q165" s="354"/>
      <c r="R165" s="354"/>
      <c r="S165" s="354"/>
      <c r="T165" s="354"/>
      <c r="U165" s="354"/>
      <c r="V165" s="354"/>
      <c r="W165" s="354"/>
      <c r="X165" s="354"/>
    </row>
    <row r="166" spans="1:24" ht="35.25" customHeight="1">
      <c r="A166" s="725" t="s">
        <v>822</v>
      </c>
      <c r="B166" s="1146" t="s">
        <v>845</v>
      </c>
      <c r="C166" s="1146"/>
      <c r="D166" s="1146"/>
      <c r="E166" s="1147"/>
      <c r="F166" s="707"/>
      <c r="G166" s="1128"/>
      <c r="H166" s="1129"/>
      <c r="I166" s="707"/>
      <c r="J166" s="354"/>
      <c r="K166" s="354"/>
      <c r="L166" s="354"/>
      <c r="M166" s="354"/>
      <c r="N166" s="354"/>
      <c r="O166" s="354"/>
      <c r="P166" s="354"/>
      <c r="Q166" s="354"/>
      <c r="R166" s="354"/>
      <c r="S166" s="354"/>
      <c r="T166" s="354"/>
      <c r="U166" s="354"/>
      <c r="V166" s="354"/>
      <c r="W166" s="354"/>
      <c r="X166" s="354"/>
    </row>
    <row r="167" spans="1:24" ht="31.5" customHeight="1">
      <c r="A167" s="725" t="s">
        <v>824</v>
      </c>
      <c r="B167" s="1103" t="s">
        <v>699</v>
      </c>
      <c r="C167" s="1103"/>
      <c r="D167" s="1103"/>
      <c r="E167" s="1137"/>
      <c r="F167" s="707"/>
      <c r="G167" s="1128"/>
      <c r="H167" s="1129"/>
      <c r="I167" s="707"/>
      <c r="J167" s="354"/>
      <c r="K167" s="354"/>
      <c r="L167" s="354"/>
      <c r="M167" s="354"/>
      <c r="N167" s="354"/>
      <c r="O167" s="354"/>
      <c r="P167" s="354"/>
      <c r="Q167" s="354"/>
      <c r="R167" s="354"/>
      <c r="S167" s="354"/>
      <c r="T167" s="354"/>
      <c r="U167" s="354"/>
      <c r="V167" s="354"/>
      <c r="W167" s="354"/>
      <c r="X167" s="354"/>
    </row>
    <row r="168" spans="1:24" ht="33" customHeight="1">
      <c r="A168" s="725" t="s">
        <v>825</v>
      </c>
      <c r="B168" s="1103" t="s">
        <v>826</v>
      </c>
      <c r="C168" s="1103"/>
      <c r="D168" s="1103"/>
      <c r="E168" s="1137"/>
      <c r="F168" s="707"/>
      <c r="G168" s="1128"/>
      <c r="H168" s="1129"/>
      <c r="I168" s="707"/>
      <c r="J168" s="354"/>
      <c r="K168" s="354"/>
      <c r="L168" s="354"/>
      <c r="M168" s="354"/>
      <c r="N168" s="354"/>
      <c r="O168" s="354"/>
      <c r="P168" s="354"/>
      <c r="Q168" s="354"/>
      <c r="R168" s="354"/>
      <c r="S168" s="354"/>
      <c r="T168" s="354"/>
      <c r="U168" s="354"/>
      <c r="V168" s="354"/>
      <c r="W168" s="354"/>
      <c r="X168" s="354"/>
    </row>
    <row r="169" spans="1:24" ht="48" customHeight="1">
      <c r="A169" s="1112" t="s">
        <v>852</v>
      </c>
      <c r="B169" s="1122" t="s">
        <v>700</v>
      </c>
      <c r="C169" s="1123"/>
      <c r="D169" s="1123"/>
      <c r="E169" s="1167"/>
      <c r="F169" s="709"/>
      <c r="G169" s="710"/>
      <c r="H169" s="711"/>
      <c r="I169" s="709"/>
    </row>
    <row r="170" spans="1:24" ht="48" customHeight="1">
      <c r="A170" s="1114"/>
      <c r="B170" s="1124" t="s">
        <v>701</v>
      </c>
      <c r="C170" s="1125"/>
      <c r="D170" s="1125"/>
      <c r="E170" s="1126"/>
      <c r="F170" s="742" t="s">
        <v>830</v>
      </c>
      <c r="G170" s="742" t="s">
        <v>830</v>
      </c>
      <c r="H170" s="743"/>
      <c r="I170" s="742" t="s">
        <v>830</v>
      </c>
    </row>
    <row r="171" spans="1:24" ht="16.5" customHeight="1">
      <c r="A171" s="757"/>
      <c r="B171" s="718"/>
      <c r="C171" s="718"/>
      <c r="D171" s="718"/>
      <c r="E171" s="718"/>
      <c r="F171" s="718"/>
      <c r="G171" s="718"/>
      <c r="H171" s="718"/>
      <c r="I171" s="718"/>
    </row>
    <row r="172" spans="1:24" ht="53.25" customHeight="1">
      <c r="A172" s="725">
        <v>5</v>
      </c>
      <c r="B172" s="1121" t="s">
        <v>952</v>
      </c>
      <c r="C172" s="1121"/>
      <c r="D172" s="1121"/>
      <c r="E172" s="1121"/>
      <c r="F172" s="1121"/>
      <c r="G172" s="1121"/>
      <c r="H172" s="1121"/>
      <c r="I172" s="758"/>
    </row>
    <row r="173" spans="1:24" ht="9" customHeight="1">
      <c r="A173" s="374"/>
      <c r="B173" s="1170"/>
      <c r="C173" s="1170"/>
      <c r="D173" s="1170"/>
      <c r="E173" s="1170"/>
      <c r="F173" s="1170"/>
      <c r="G173" s="1170"/>
      <c r="H173" s="1170"/>
      <c r="I173" s="1170"/>
    </row>
    <row r="174" spans="1:24" ht="61.5" customHeight="1">
      <c r="A174" s="725">
        <v>6</v>
      </c>
      <c r="B174" s="1121" t="s">
        <v>953</v>
      </c>
      <c r="C174" s="1121"/>
      <c r="D174" s="1121"/>
      <c r="E174" s="1121"/>
      <c r="F174" s="1121"/>
      <c r="G174" s="1121"/>
      <c r="H174" s="1121"/>
      <c r="I174" s="758"/>
    </row>
    <row r="175" spans="1:24" ht="15.75" customHeight="1">
      <c r="A175" s="1171"/>
      <c r="B175" s="1172"/>
      <c r="C175" s="1172"/>
      <c r="D175" s="1172"/>
      <c r="E175" s="1172"/>
      <c r="F175" s="1172"/>
      <c r="G175" s="1172"/>
      <c r="H175" s="1172"/>
      <c r="I175" s="1173"/>
    </row>
    <row r="176" spans="1:24" ht="72" customHeight="1">
      <c r="A176" s="725">
        <v>7</v>
      </c>
      <c r="B176" s="1121" t="s">
        <v>954</v>
      </c>
      <c r="C176" s="1121"/>
      <c r="D176" s="1121"/>
      <c r="E176" s="1121"/>
      <c r="F176" s="1121"/>
      <c r="G176" s="1121"/>
      <c r="H176" s="1121"/>
      <c r="I176" s="758"/>
    </row>
    <row r="177" spans="1:24" ht="45.75" customHeight="1">
      <c r="A177" s="759">
        <v>8</v>
      </c>
      <c r="B177" s="1125" t="s">
        <v>702</v>
      </c>
      <c r="C177" s="1125"/>
      <c r="D177" s="1125"/>
      <c r="E177" s="1126"/>
      <c r="F177" s="715" t="s">
        <v>874</v>
      </c>
      <c r="G177" s="1157" t="s">
        <v>875</v>
      </c>
      <c r="H177" s="1158"/>
      <c r="I177" s="715" t="s">
        <v>876</v>
      </c>
    </row>
    <row r="178" spans="1:24" ht="10.5" customHeight="1">
      <c r="A178" s="378"/>
      <c r="B178" s="333"/>
      <c r="C178" s="333"/>
      <c r="D178" s="333"/>
      <c r="E178" s="508"/>
      <c r="F178" s="508"/>
      <c r="G178" s="508"/>
      <c r="H178" s="760"/>
      <c r="I178" s="468"/>
      <c r="J178" s="468"/>
      <c r="K178" s="468"/>
      <c r="L178" s="468"/>
      <c r="M178" s="509"/>
      <c r="N178" s="468"/>
      <c r="O178" s="468"/>
      <c r="P178" s="468"/>
      <c r="Q178" s="468"/>
      <c r="R178" s="468"/>
      <c r="S178" s="468"/>
      <c r="T178" s="468"/>
      <c r="U178" s="468"/>
      <c r="V178" s="468"/>
      <c r="W178" s="468"/>
      <c r="X178" s="468"/>
    </row>
    <row r="179" spans="1:24" ht="16.5" customHeight="1">
      <c r="A179" s="761" t="s">
        <v>898</v>
      </c>
      <c r="B179" s="889" t="s">
        <v>899</v>
      </c>
      <c r="C179" s="889"/>
      <c r="D179" s="889"/>
      <c r="E179" s="889"/>
      <c r="F179" s="889"/>
      <c r="G179" s="889"/>
      <c r="H179" s="889"/>
      <c r="I179" s="378"/>
    </row>
    <row r="180" spans="1:24" ht="9" customHeight="1">
      <c r="A180" s="378"/>
      <c r="B180" s="468"/>
      <c r="C180" s="468"/>
      <c r="D180" s="468"/>
      <c r="E180" s="468"/>
      <c r="F180" s="468"/>
      <c r="G180" s="468"/>
      <c r="H180" s="378"/>
      <c r="I180" s="378"/>
    </row>
    <row r="181" spans="1:24" ht="42.75" customHeight="1">
      <c r="A181" s="762"/>
      <c r="B181" s="1012" t="s">
        <v>900</v>
      </c>
      <c r="C181" s="1012"/>
      <c r="D181" s="1012"/>
      <c r="E181" s="1012"/>
      <c r="F181" s="1012"/>
      <c r="G181" s="1012"/>
      <c r="H181" s="1012"/>
    </row>
    <row r="182" spans="1:24" ht="30" customHeight="1">
      <c r="A182" s="511" t="s">
        <v>766</v>
      </c>
      <c r="B182" s="1178" t="s">
        <v>854</v>
      </c>
      <c r="C182" s="1178"/>
      <c r="D182" s="1178"/>
      <c r="E182" s="1178"/>
      <c r="F182" s="1178"/>
      <c r="G182" s="1178"/>
      <c r="H182" s="1178"/>
      <c r="I182" s="1178"/>
    </row>
    <row r="183" spans="1:24" ht="81" customHeight="1">
      <c r="A183" s="511" t="s">
        <v>767</v>
      </c>
      <c r="B183" s="1179" t="s">
        <v>964</v>
      </c>
      <c r="C183" s="1179"/>
      <c r="D183" s="1179"/>
      <c r="E183" s="1179"/>
      <c r="F183" s="1179"/>
      <c r="G183" s="1179"/>
      <c r="H183" s="1179"/>
      <c r="I183" s="1179"/>
    </row>
    <row r="184" spans="1:24" ht="62.25" customHeight="1">
      <c r="A184" s="511" t="s">
        <v>768</v>
      </c>
      <c r="B184" s="1179" t="s">
        <v>955</v>
      </c>
      <c r="C184" s="1179"/>
      <c r="D184" s="1179"/>
      <c r="E184" s="1179"/>
      <c r="F184" s="1179"/>
      <c r="G184" s="1179"/>
      <c r="H184" s="1179"/>
      <c r="I184" s="1179"/>
    </row>
    <row r="185" spans="1:24" ht="306.75" customHeight="1">
      <c r="A185" s="510"/>
      <c r="B185" s="1180" t="s">
        <v>962</v>
      </c>
      <c r="C185" s="1180"/>
      <c r="D185" s="1180"/>
      <c r="E185" s="1180"/>
      <c r="F185" s="1180"/>
      <c r="G185" s="1180"/>
      <c r="H185" s="1180"/>
      <c r="I185" s="1180"/>
    </row>
    <row r="186" spans="1:24" ht="100.5" customHeight="1">
      <c r="A186" s="511"/>
      <c r="B186" s="1174" t="s">
        <v>965</v>
      </c>
      <c r="C186" s="1174"/>
      <c r="D186" s="1174"/>
      <c r="E186" s="1174"/>
      <c r="F186" s="1174"/>
      <c r="G186" s="1174"/>
      <c r="H186" s="1174"/>
      <c r="I186" s="1174"/>
    </row>
    <row r="187" spans="1:24" ht="19.5" customHeight="1">
      <c r="A187" s="761" t="s">
        <v>966</v>
      </c>
      <c r="B187" s="1174" t="s">
        <v>740</v>
      </c>
      <c r="C187" s="1174"/>
      <c r="D187" s="1174"/>
      <c r="E187" s="1174"/>
      <c r="F187" s="1174"/>
      <c r="G187" s="1174"/>
      <c r="H187" s="1174"/>
      <c r="I187" s="1174"/>
    </row>
    <row r="188" spans="1:24" ht="21.75" customHeight="1">
      <c r="A188" s="378"/>
      <c r="B188" s="763"/>
      <c r="C188" s="763"/>
      <c r="D188" s="763"/>
      <c r="E188" s="763"/>
      <c r="F188" s="763"/>
      <c r="G188" s="763"/>
      <c r="H188" s="763"/>
      <c r="I188" s="378"/>
    </row>
    <row r="189" spans="1:24" ht="75" customHeight="1">
      <c r="A189" s="511"/>
      <c r="B189" s="886" t="s">
        <v>901</v>
      </c>
      <c r="C189" s="886"/>
      <c r="D189" s="886"/>
      <c r="E189" s="886"/>
      <c r="F189" s="886"/>
      <c r="G189" s="886"/>
      <c r="H189" s="886"/>
      <c r="I189" s="378"/>
    </row>
    <row r="190" spans="1:24" ht="20.25" customHeight="1">
      <c r="A190" s="764">
        <v>4</v>
      </c>
      <c r="B190" s="1175" t="s">
        <v>902</v>
      </c>
      <c r="C190" s="1175"/>
      <c r="D190" s="1175"/>
      <c r="E190" s="1175"/>
      <c r="F190" s="1175"/>
      <c r="G190" s="1175"/>
      <c r="H190" s="1175"/>
      <c r="I190" s="378"/>
      <c r="M190" s="375" t="str">
        <f>M21</f>
        <v>2 or more</v>
      </c>
    </row>
    <row r="191" spans="1:24" ht="29.25" customHeight="1">
      <c r="A191" s="482"/>
      <c r="B191" s="948" t="s">
        <v>673</v>
      </c>
      <c r="C191" s="949"/>
      <c r="D191" s="1176"/>
      <c r="E191" s="1177"/>
      <c r="F191" s="1151"/>
      <c r="G191" s="1151"/>
      <c r="H191" s="1129"/>
      <c r="I191" s="378"/>
    </row>
    <row r="192" spans="1:24" ht="90" customHeight="1">
      <c r="A192" s="516"/>
      <c r="B192" s="959" t="s">
        <v>903</v>
      </c>
      <c r="C192" s="960"/>
      <c r="D192" s="904"/>
      <c r="E192" s="518"/>
      <c r="F192" s="910"/>
      <c r="G192" s="911"/>
      <c r="H192" s="912"/>
      <c r="I192" s="378"/>
    </row>
    <row r="193" spans="1:9" ht="25.5" customHeight="1">
      <c r="A193" s="482" t="s">
        <v>705</v>
      </c>
      <c r="B193" s="948" t="s">
        <v>706</v>
      </c>
      <c r="C193" s="949"/>
      <c r="D193" s="949"/>
      <c r="E193" s="949"/>
      <c r="F193" s="949"/>
      <c r="G193" s="949"/>
      <c r="H193" s="949"/>
      <c r="I193" s="378"/>
    </row>
    <row r="194" spans="1:9" ht="34.5" customHeight="1">
      <c r="A194" s="516"/>
      <c r="B194" s="909" t="s">
        <v>712</v>
      </c>
      <c r="C194" s="909"/>
      <c r="D194" s="480" t="s">
        <v>760</v>
      </c>
      <c r="E194" s="513"/>
      <c r="F194" s="897" t="s">
        <v>709</v>
      </c>
      <c r="G194" s="972"/>
      <c r="H194" s="898"/>
      <c r="I194" s="378"/>
    </row>
    <row r="195" spans="1:9" ht="15.75" customHeight="1">
      <c r="A195" s="516">
        <v>1</v>
      </c>
      <c r="B195" s="1004" t="s">
        <v>904</v>
      </c>
      <c r="C195" s="1005"/>
      <c r="D195" s="522"/>
      <c r="E195" s="513"/>
      <c r="F195" s="910"/>
      <c r="G195" s="911"/>
      <c r="H195" s="912"/>
    </row>
    <row r="196" spans="1:9" ht="15.75" customHeight="1">
      <c r="A196" s="516">
        <v>2</v>
      </c>
      <c r="B196" s="1004" t="s">
        <v>905</v>
      </c>
      <c r="C196" s="1005"/>
      <c r="D196" s="522"/>
      <c r="E196" s="513"/>
      <c r="F196" s="910"/>
      <c r="G196" s="911"/>
      <c r="H196" s="912"/>
      <c r="I196" s="378"/>
    </row>
    <row r="197" spans="1:9" ht="16.5" customHeight="1">
      <c r="A197" s="516">
        <v>3</v>
      </c>
      <c r="B197" s="1004" t="s">
        <v>906</v>
      </c>
      <c r="C197" s="1005"/>
      <c r="D197" s="522"/>
      <c r="E197" s="513"/>
      <c r="F197" s="910"/>
      <c r="G197" s="911"/>
      <c r="H197" s="912"/>
      <c r="I197" s="378"/>
    </row>
    <row r="198" spans="1:9" ht="15" customHeight="1">
      <c r="A198" s="482"/>
      <c r="B198" s="512"/>
      <c r="C198" s="513"/>
      <c r="D198" s="513"/>
      <c r="E198" s="513"/>
      <c r="F198" s="513"/>
      <c r="G198" s="513"/>
      <c r="H198" s="513"/>
      <c r="I198" s="378"/>
    </row>
    <row r="199" spans="1:9" ht="20.25" customHeight="1">
      <c r="A199" s="514" t="s">
        <v>663</v>
      </c>
      <c r="B199" s="948" t="s">
        <v>720</v>
      </c>
      <c r="C199" s="949"/>
      <c r="D199" s="949"/>
      <c r="E199" s="949"/>
      <c r="F199" s="949"/>
      <c r="G199" s="949"/>
      <c r="H199" s="949"/>
      <c r="I199" s="378"/>
    </row>
    <row r="200" spans="1:9" ht="59.25" customHeight="1">
      <c r="A200" s="765" t="s">
        <v>711</v>
      </c>
      <c r="B200" s="1181" t="s">
        <v>712</v>
      </c>
      <c r="C200" s="1182"/>
      <c r="D200" s="583" t="s">
        <v>761</v>
      </c>
      <c r="E200" s="512"/>
      <c r="F200" s="948" t="s">
        <v>709</v>
      </c>
      <c r="G200" s="949"/>
      <c r="H200" s="965"/>
      <c r="I200" s="378"/>
    </row>
    <row r="201" spans="1:9" ht="15.75" customHeight="1">
      <c r="A201" s="516">
        <v>1</v>
      </c>
      <c r="B201" s="1004" t="s">
        <v>904</v>
      </c>
      <c r="C201" s="1005"/>
      <c r="D201" s="522"/>
      <c r="E201" s="513"/>
      <c r="F201" s="910"/>
      <c r="G201" s="911"/>
      <c r="H201" s="912"/>
      <c r="I201" s="378"/>
    </row>
    <row r="202" spans="1:9" ht="15.75" customHeight="1">
      <c r="A202" s="516">
        <v>2</v>
      </c>
      <c r="B202" s="1004" t="s">
        <v>905</v>
      </c>
      <c r="C202" s="1005"/>
      <c r="D202" s="522"/>
      <c r="E202" s="513"/>
      <c r="F202" s="910"/>
      <c r="G202" s="911"/>
      <c r="H202" s="912"/>
    </row>
    <row r="203" spans="1:9" ht="15.75" customHeight="1">
      <c r="A203" s="516">
        <v>3</v>
      </c>
      <c r="B203" s="1004" t="s">
        <v>906</v>
      </c>
      <c r="C203" s="1005"/>
      <c r="D203" s="522"/>
      <c r="E203" s="513"/>
      <c r="F203" s="910"/>
      <c r="G203" s="911"/>
      <c r="H203" s="912"/>
      <c r="I203" s="378"/>
    </row>
    <row r="204" spans="1:9" ht="16.5" customHeight="1">
      <c r="A204" s="516">
        <v>4</v>
      </c>
      <c r="B204" s="1004" t="s">
        <v>907</v>
      </c>
      <c r="C204" s="1005"/>
      <c r="D204" s="522"/>
      <c r="E204" s="513"/>
      <c r="F204" s="910"/>
      <c r="G204" s="911"/>
      <c r="H204" s="912"/>
      <c r="I204" s="378"/>
    </row>
    <row r="205" spans="1:9" ht="16.5" customHeight="1">
      <c r="A205" s="516">
        <v>5</v>
      </c>
      <c r="B205" s="1004" t="s">
        <v>908</v>
      </c>
      <c r="C205" s="1005"/>
      <c r="D205" s="522"/>
      <c r="E205" s="513"/>
      <c r="F205" s="910"/>
      <c r="G205" s="911"/>
      <c r="H205" s="912"/>
      <c r="I205" s="378"/>
    </row>
    <row r="206" spans="1:9" ht="51" customHeight="1">
      <c r="A206" s="516"/>
      <c r="B206" s="1088" t="s">
        <v>722</v>
      </c>
      <c r="C206" s="1009"/>
      <c r="D206" s="522"/>
      <c r="E206" s="583"/>
      <c r="F206" s="513"/>
      <c r="G206" s="513"/>
      <c r="H206" s="570"/>
      <c r="I206" s="378"/>
    </row>
    <row r="207" spans="1:9" ht="16.5" customHeight="1">
      <c r="A207" s="511"/>
      <c r="B207" s="376"/>
      <c r="C207" s="376"/>
      <c r="D207" s="508"/>
      <c r="E207" s="508"/>
      <c r="F207" s="508"/>
      <c r="G207" s="508"/>
      <c r="H207" s="508"/>
      <c r="I207" s="378"/>
    </row>
    <row r="208" spans="1:9" ht="16.5" customHeight="1">
      <c r="A208" s="514" t="s">
        <v>723</v>
      </c>
      <c r="B208" s="965" t="s">
        <v>724</v>
      </c>
      <c r="C208" s="995"/>
      <c r="D208" s="532"/>
      <c r="E208" s="996"/>
      <c r="F208" s="997"/>
      <c r="G208" s="998"/>
      <c r="H208" s="999"/>
      <c r="I208" s="378"/>
    </row>
    <row r="209" spans="1:13" ht="34.5" customHeight="1">
      <c r="A209" s="514"/>
      <c r="B209" s="949"/>
      <c r="C209" s="965"/>
      <c r="D209" s="533" t="s">
        <v>762</v>
      </c>
      <c r="E209" s="1000" t="s">
        <v>709</v>
      </c>
      <c r="F209" s="1087"/>
      <c r="G209" s="1087"/>
      <c r="H209" s="1001"/>
      <c r="I209" s="378"/>
    </row>
    <row r="210" spans="1:13" ht="56.25" customHeight="1">
      <c r="A210" s="516"/>
      <c r="B210" s="966" t="s">
        <v>726</v>
      </c>
      <c r="C210" s="967"/>
      <c r="D210" s="522"/>
      <c r="E210" s="910"/>
      <c r="F210" s="911"/>
      <c r="G210" s="911"/>
      <c r="H210" s="912"/>
    </row>
    <row r="211" spans="1:13" ht="15.75" customHeight="1">
      <c r="A211" s="516"/>
      <c r="B211" s="906" t="s">
        <v>727</v>
      </c>
      <c r="C211" s="964"/>
      <c r="D211" s="531"/>
      <c r="E211" s="959"/>
      <c r="F211" s="968"/>
      <c r="G211" s="969"/>
      <c r="H211" s="970"/>
      <c r="I211" s="378"/>
    </row>
    <row r="212" spans="1:13" ht="79.5" customHeight="1">
      <c r="A212" s="584"/>
      <c r="B212" s="966" t="s">
        <v>728</v>
      </c>
      <c r="C212" s="967"/>
      <c r="D212" s="522"/>
      <c r="E212" s="910"/>
      <c r="F212" s="911"/>
      <c r="G212" s="911"/>
      <c r="H212" s="912"/>
      <c r="I212" s="378"/>
    </row>
    <row r="213" spans="1:13" ht="14.25" customHeight="1">
      <c r="A213" s="586"/>
      <c r="B213" s="468"/>
      <c r="C213" s="468"/>
      <c r="D213" s="468"/>
      <c r="G213" s="468"/>
    </row>
    <row r="214" spans="1:13" ht="20.25" customHeight="1">
      <c r="A214" s="764">
        <v>5</v>
      </c>
      <c r="B214" s="952" t="s">
        <v>909</v>
      </c>
      <c r="C214" s="953"/>
      <c r="D214" s="953"/>
      <c r="E214" s="953"/>
      <c r="F214" s="953"/>
      <c r="G214" s="953"/>
      <c r="H214" s="953"/>
      <c r="I214" s="378"/>
      <c r="M214" s="375">
        <f>M47</f>
        <v>0</v>
      </c>
    </row>
    <row r="215" spans="1:13" ht="29.25" customHeight="1">
      <c r="A215" s="482"/>
      <c r="B215" s="948" t="s">
        <v>910</v>
      </c>
      <c r="C215" s="949"/>
      <c r="D215" s="1176"/>
      <c r="E215" s="1177"/>
      <c r="F215" s="1151"/>
      <c r="G215" s="1151"/>
      <c r="H215" s="1129"/>
      <c r="I215" s="378"/>
    </row>
    <row r="216" spans="1:13" ht="90" customHeight="1">
      <c r="A216" s="516"/>
      <c r="B216" s="959" t="s">
        <v>903</v>
      </c>
      <c r="C216" s="960"/>
      <c r="D216" s="904"/>
      <c r="E216" s="518"/>
      <c r="F216" s="910"/>
      <c r="G216" s="911"/>
      <c r="H216" s="912"/>
      <c r="I216" s="378"/>
    </row>
    <row r="217" spans="1:13" ht="25.5" customHeight="1">
      <c r="A217" s="482" t="s">
        <v>705</v>
      </c>
      <c r="B217" s="948" t="s">
        <v>706</v>
      </c>
      <c r="C217" s="949"/>
      <c r="D217" s="949"/>
      <c r="E217" s="949"/>
      <c r="F217" s="949"/>
      <c r="G217" s="949"/>
      <c r="H217" s="949"/>
      <c r="I217" s="378"/>
    </row>
    <row r="218" spans="1:13" ht="34.5" customHeight="1">
      <c r="A218" s="516"/>
      <c r="B218" s="909" t="s">
        <v>712</v>
      </c>
      <c r="C218" s="909"/>
      <c r="D218" s="480" t="s">
        <v>760</v>
      </c>
      <c r="E218" s="513"/>
      <c r="F218" s="897" t="s">
        <v>709</v>
      </c>
      <c r="G218" s="972"/>
      <c r="H218" s="898"/>
      <c r="I218" s="378"/>
    </row>
    <row r="219" spans="1:13" ht="15.75" customHeight="1">
      <c r="A219" s="516">
        <v>1</v>
      </c>
      <c r="B219" s="1004" t="s">
        <v>904</v>
      </c>
      <c r="C219" s="1005"/>
      <c r="D219" s="522"/>
      <c r="E219" s="513"/>
      <c r="F219" s="910"/>
      <c r="G219" s="911"/>
      <c r="H219" s="912"/>
    </row>
    <row r="220" spans="1:13" ht="15.75" customHeight="1">
      <c r="A220" s="516">
        <v>2</v>
      </c>
      <c r="B220" s="1004" t="s">
        <v>905</v>
      </c>
      <c r="C220" s="1005"/>
      <c r="D220" s="522"/>
      <c r="E220" s="513"/>
      <c r="F220" s="910"/>
      <c r="G220" s="911"/>
      <c r="H220" s="912"/>
      <c r="I220" s="378"/>
    </row>
    <row r="221" spans="1:13" ht="16.5" customHeight="1">
      <c r="A221" s="516">
        <v>3</v>
      </c>
      <c r="B221" s="1004" t="s">
        <v>906</v>
      </c>
      <c r="C221" s="1005"/>
      <c r="D221" s="522"/>
      <c r="E221" s="513"/>
      <c r="F221" s="910"/>
      <c r="G221" s="911"/>
      <c r="H221" s="912"/>
      <c r="I221" s="378"/>
    </row>
    <row r="222" spans="1:13" ht="15" customHeight="1">
      <c r="A222" s="482"/>
      <c r="B222" s="512"/>
      <c r="C222" s="513"/>
      <c r="D222" s="513"/>
      <c r="E222" s="513"/>
      <c r="F222" s="513"/>
      <c r="G222" s="513"/>
      <c r="H222" s="513"/>
      <c r="I222" s="378"/>
    </row>
    <row r="223" spans="1:13" ht="20.25" customHeight="1">
      <c r="A223" s="514" t="s">
        <v>663</v>
      </c>
      <c r="B223" s="948" t="s">
        <v>720</v>
      </c>
      <c r="C223" s="949"/>
      <c r="D223" s="949"/>
      <c r="E223" s="949"/>
      <c r="F223" s="949"/>
      <c r="G223" s="949"/>
      <c r="H223" s="949"/>
      <c r="I223" s="378"/>
    </row>
    <row r="224" spans="1:13" ht="59.25" customHeight="1">
      <c r="A224" s="765" t="s">
        <v>711</v>
      </c>
      <c r="B224" s="1181" t="s">
        <v>712</v>
      </c>
      <c r="C224" s="1182"/>
      <c r="D224" s="583" t="s">
        <v>761</v>
      </c>
      <c r="E224" s="512"/>
      <c r="F224" s="948" t="s">
        <v>709</v>
      </c>
      <c r="G224" s="949"/>
      <c r="H224" s="965"/>
      <c r="I224" s="378"/>
    </row>
    <row r="225" spans="1:9" ht="15.75" customHeight="1">
      <c r="A225" s="516">
        <v>1</v>
      </c>
      <c r="B225" s="1004" t="s">
        <v>904</v>
      </c>
      <c r="C225" s="1005"/>
      <c r="D225" s="522"/>
      <c r="E225" s="513"/>
      <c r="F225" s="910"/>
      <c r="G225" s="911"/>
      <c r="H225" s="912"/>
      <c r="I225" s="378"/>
    </row>
    <row r="226" spans="1:9" ht="15.75" customHeight="1">
      <c r="A226" s="516">
        <v>2</v>
      </c>
      <c r="B226" s="1004" t="s">
        <v>905</v>
      </c>
      <c r="C226" s="1005"/>
      <c r="D226" s="522"/>
      <c r="E226" s="513"/>
      <c r="F226" s="910"/>
      <c r="G226" s="911"/>
      <c r="H226" s="912"/>
    </row>
    <row r="227" spans="1:9" ht="15.75" customHeight="1">
      <c r="A227" s="516">
        <v>3</v>
      </c>
      <c r="B227" s="1004" t="s">
        <v>906</v>
      </c>
      <c r="C227" s="1005"/>
      <c r="D227" s="522"/>
      <c r="E227" s="513"/>
      <c r="F227" s="910"/>
      <c r="G227" s="911"/>
      <c r="H227" s="912"/>
      <c r="I227" s="378"/>
    </row>
    <row r="228" spans="1:9" ht="16.5" customHeight="1">
      <c r="A228" s="516">
        <v>4</v>
      </c>
      <c r="B228" s="1004" t="s">
        <v>907</v>
      </c>
      <c r="C228" s="1005"/>
      <c r="D228" s="522"/>
      <c r="E228" s="513"/>
      <c r="F228" s="910"/>
      <c r="G228" s="911"/>
      <c r="H228" s="912"/>
      <c r="I228" s="378"/>
    </row>
    <row r="229" spans="1:9" ht="16.5" customHeight="1">
      <c r="A229" s="516">
        <v>5</v>
      </c>
      <c r="B229" s="1004" t="s">
        <v>908</v>
      </c>
      <c r="C229" s="1005"/>
      <c r="D229" s="522"/>
      <c r="E229" s="513"/>
      <c r="F229" s="910"/>
      <c r="G229" s="911"/>
      <c r="H229" s="912"/>
      <c r="I229" s="378"/>
    </row>
    <row r="230" spans="1:9" ht="51" customHeight="1">
      <c r="A230" s="516"/>
      <c r="B230" s="1088" t="s">
        <v>722</v>
      </c>
      <c r="C230" s="1009"/>
      <c r="D230" s="522"/>
      <c r="E230" s="583"/>
      <c r="F230" s="513"/>
      <c r="G230" s="513"/>
      <c r="H230" s="570"/>
      <c r="I230" s="378"/>
    </row>
    <row r="231" spans="1:9" ht="16.5" customHeight="1">
      <c r="A231" s="511"/>
      <c r="B231" s="376"/>
      <c r="C231" s="376"/>
      <c r="D231" s="508"/>
      <c r="E231" s="508"/>
      <c r="F231" s="508"/>
      <c r="G231" s="508"/>
      <c r="H231" s="508"/>
      <c r="I231" s="378"/>
    </row>
    <row r="232" spans="1:9" ht="16.5" customHeight="1">
      <c r="A232" s="514" t="s">
        <v>723</v>
      </c>
      <c r="B232" s="965" t="s">
        <v>724</v>
      </c>
      <c r="C232" s="995"/>
      <c r="D232" s="532"/>
      <c r="E232" s="996"/>
      <c r="F232" s="997"/>
      <c r="G232" s="998"/>
      <c r="H232" s="999"/>
      <c r="I232" s="378"/>
    </row>
    <row r="233" spans="1:9" ht="34.5" customHeight="1">
      <c r="A233" s="514"/>
      <c r="B233" s="949"/>
      <c r="C233" s="965"/>
      <c r="D233" s="533" t="s">
        <v>762</v>
      </c>
      <c r="E233" s="1000" t="s">
        <v>709</v>
      </c>
      <c r="F233" s="1087"/>
      <c r="G233" s="1087"/>
      <c r="H233" s="1001"/>
      <c r="I233" s="378"/>
    </row>
    <row r="234" spans="1:9" ht="56.25" customHeight="1">
      <c r="A234" s="516"/>
      <c r="B234" s="966" t="s">
        <v>726</v>
      </c>
      <c r="C234" s="967"/>
      <c r="D234" s="522"/>
      <c r="E234" s="910"/>
      <c r="F234" s="911"/>
      <c r="G234" s="911"/>
      <c r="H234" s="912"/>
    </row>
    <row r="235" spans="1:9" ht="15.75" customHeight="1">
      <c r="A235" s="516"/>
      <c r="B235" s="906" t="s">
        <v>727</v>
      </c>
      <c r="C235" s="964"/>
      <c r="D235" s="531"/>
      <c r="E235" s="959"/>
      <c r="F235" s="968"/>
      <c r="G235" s="969"/>
      <c r="H235" s="970"/>
      <c r="I235" s="378"/>
    </row>
    <row r="236" spans="1:9" ht="79.5" customHeight="1">
      <c r="A236" s="584"/>
      <c r="B236" s="966" t="s">
        <v>728</v>
      </c>
      <c r="C236" s="967"/>
      <c r="D236" s="522"/>
      <c r="E236" s="910"/>
      <c r="F236" s="911"/>
      <c r="G236" s="911"/>
      <c r="H236" s="912"/>
      <c r="I236" s="378"/>
    </row>
    <row r="237" spans="1:9" ht="27.75" customHeight="1">
      <c r="A237" s="551" t="s">
        <v>911</v>
      </c>
      <c r="B237" s="884" t="s">
        <v>746</v>
      </c>
      <c r="C237" s="884"/>
      <c r="D237" s="884"/>
      <c r="E237" s="884"/>
      <c r="F237" s="884"/>
      <c r="G237" s="884"/>
      <c r="H237" s="884"/>
      <c r="I237" s="378"/>
    </row>
    <row r="238" spans="1:9" ht="42" customHeight="1">
      <c r="A238" s="552">
        <v>6.1</v>
      </c>
      <c r="B238" s="886" t="s">
        <v>747</v>
      </c>
      <c r="C238" s="886"/>
      <c r="D238" s="886"/>
      <c r="E238" s="886"/>
      <c r="F238" s="886"/>
      <c r="G238" s="886"/>
      <c r="H238" s="886"/>
    </row>
    <row r="239" spans="1:9" ht="120" customHeight="1">
      <c r="A239" s="384" t="s">
        <v>912</v>
      </c>
      <c r="B239" s="511" t="s">
        <v>748</v>
      </c>
      <c r="C239" s="886" t="s">
        <v>749</v>
      </c>
      <c r="D239" s="886"/>
      <c r="E239" s="886"/>
      <c r="F239" s="886"/>
      <c r="G239" s="886"/>
      <c r="H239" s="886"/>
      <c r="I239" s="557"/>
    </row>
    <row r="240" spans="1:9" ht="81.75" customHeight="1">
      <c r="A240" s="378"/>
      <c r="B240" s="511" t="s">
        <v>463</v>
      </c>
      <c r="C240" s="886" t="s">
        <v>750</v>
      </c>
      <c r="D240" s="886"/>
      <c r="E240" s="886"/>
      <c r="F240" s="886"/>
      <c r="G240" s="886"/>
      <c r="H240" s="886"/>
      <c r="I240" s="378"/>
    </row>
    <row r="241" spans="1:12" ht="21" customHeight="1">
      <c r="A241" s="378"/>
      <c r="B241" s="378"/>
      <c r="C241" s="378"/>
      <c r="D241" s="378"/>
      <c r="E241" s="378"/>
      <c r="F241" s="378"/>
      <c r="G241" s="378"/>
      <c r="H241" s="378"/>
      <c r="I241" s="378"/>
    </row>
    <row r="242" spans="1:12" ht="36.75" customHeight="1">
      <c r="A242" s="552">
        <v>6.2</v>
      </c>
      <c r="B242" s="886" t="s">
        <v>165</v>
      </c>
      <c r="C242" s="886"/>
      <c r="D242" s="886"/>
      <c r="E242" s="886"/>
      <c r="F242" s="886"/>
      <c r="G242" s="886"/>
      <c r="H242" s="886"/>
    </row>
    <row r="243" spans="1:12" ht="10.5" customHeight="1">
      <c r="A243" s="378"/>
      <c r="B243" s="378"/>
      <c r="C243" s="378"/>
      <c r="D243" s="378"/>
      <c r="E243" s="378"/>
      <c r="F243" s="378"/>
      <c r="G243" s="378"/>
      <c r="H243" s="378"/>
      <c r="I243" s="378"/>
    </row>
    <row r="244" spans="1:12" ht="24" customHeight="1">
      <c r="A244" s="320"/>
      <c r="B244" s="886" t="s">
        <v>751</v>
      </c>
      <c r="C244" s="886"/>
      <c r="D244" s="886"/>
      <c r="E244" s="886"/>
      <c r="F244" s="886"/>
      <c r="G244" s="886"/>
      <c r="H244" s="886"/>
      <c r="I244" s="378"/>
    </row>
    <row r="245" spans="1:12" ht="32.25" customHeight="1">
      <c r="A245" s="558"/>
      <c r="B245" s="1020"/>
      <c r="C245" s="1021"/>
      <c r="D245" s="559" t="s">
        <v>752</v>
      </c>
      <c r="E245" s="1022"/>
      <c r="F245" s="1023"/>
      <c r="G245" s="1023"/>
      <c r="H245" s="1023"/>
      <c r="I245" s="378"/>
    </row>
    <row r="246" spans="1:12" ht="50.25" customHeight="1">
      <c r="A246" s="560" t="s">
        <v>658</v>
      </c>
      <c r="B246" s="963" t="s">
        <v>753</v>
      </c>
      <c r="C246" s="963"/>
      <c r="D246" s="348" t="s">
        <v>754</v>
      </c>
      <c r="E246" s="378"/>
      <c r="F246" s="378"/>
      <c r="G246" s="378"/>
      <c r="H246" s="378"/>
      <c r="I246" s="378"/>
    </row>
    <row r="247" spans="1:12" ht="21" customHeight="1">
      <c r="A247" s="561"/>
      <c r="B247" s="1024" t="s">
        <v>755</v>
      </c>
      <c r="C247" s="1025"/>
      <c r="D247" s="562"/>
      <c r="E247" s="378"/>
      <c r="F247" s="378"/>
      <c r="G247" s="378"/>
      <c r="H247" s="378"/>
      <c r="I247" s="354"/>
      <c r="J247" s="563"/>
      <c r="K247" s="564"/>
    </row>
    <row r="248" spans="1:12" ht="23.25" customHeight="1">
      <c r="A248" s="561"/>
      <c r="B248" s="1024" t="s">
        <v>756</v>
      </c>
      <c r="C248" s="1025"/>
      <c r="D248" s="562"/>
      <c r="E248" s="378"/>
      <c r="F248" s="378"/>
      <c r="G248" s="378"/>
      <c r="H248" s="378"/>
      <c r="J248" s="565"/>
      <c r="K248" s="566"/>
    </row>
    <row r="249" spans="1:12" ht="21.75" customHeight="1">
      <c r="A249" s="561"/>
      <c r="B249" s="1024" t="s">
        <v>757</v>
      </c>
      <c r="C249" s="1025"/>
      <c r="D249" s="562"/>
      <c r="E249" s="378"/>
      <c r="F249" s="378"/>
      <c r="G249" s="378"/>
      <c r="H249" s="378"/>
      <c r="I249" s="354"/>
      <c r="J249" s="563"/>
      <c r="K249" s="564"/>
      <c r="L249" s="354"/>
    </row>
    <row r="250" spans="1:12" ht="20.25" customHeight="1">
      <c r="A250" s="561"/>
      <c r="B250" s="1024" t="s">
        <v>758</v>
      </c>
      <c r="C250" s="1025"/>
      <c r="D250" s="562"/>
      <c r="E250" s="378"/>
      <c r="F250" s="378"/>
      <c r="G250" s="378"/>
      <c r="H250" s="378"/>
      <c r="I250" s="354"/>
      <c r="J250" s="563"/>
      <c r="K250" s="564"/>
      <c r="L250" s="354"/>
    </row>
    <row r="251" spans="1:12" ht="21.75" customHeight="1">
      <c r="A251" s="561"/>
      <c r="B251" s="915" t="s">
        <v>759</v>
      </c>
      <c r="C251" s="917"/>
      <c r="D251" s="562"/>
      <c r="E251" s="378"/>
      <c r="F251" s="378"/>
      <c r="G251" s="378"/>
      <c r="H251" s="378"/>
      <c r="I251" s="354"/>
      <c r="J251" s="563"/>
      <c r="K251" s="564"/>
      <c r="L251" s="354"/>
    </row>
    <row r="252" spans="1:12" ht="16.5" customHeight="1">
      <c r="A252" s="378"/>
      <c r="B252" s="378"/>
      <c r="C252" s="378"/>
      <c r="D252" s="378"/>
      <c r="E252" s="378"/>
      <c r="F252" s="378"/>
      <c r="G252" s="378"/>
      <c r="H252" s="378"/>
      <c r="I252" s="378"/>
    </row>
    <row r="253" spans="1:12">
      <c r="A253" s="378"/>
      <c r="B253" s="378"/>
      <c r="C253" s="378"/>
      <c r="D253" s="378"/>
      <c r="E253" s="378"/>
      <c r="F253" s="378"/>
      <c r="G253" s="378"/>
      <c r="H253" s="378"/>
      <c r="I253" s="378"/>
    </row>
    <row r="255" spans="1:12" ht="16.5">
      <c r="B255" s="352" t="s">
        <v>6</v>
      </c>
      <c r="C255" s="567">
        <f>'Attach 3(JV)'!B24</f>
        <v>0</v>
      </c>
      <c r="F255" s="351" t="s">
        <v>4</v>
      </c>
      <c r="G255" s="352">
        <f>'Attach 3(JV)'!E24</f>
        <v>0</v>
      </c>
      <c r="H255" s="352"/>
      <c r="I255" s="352"/>
    </row>
    <row r="256" spans="1:12" ht="16.5">
      <c r="B256" s="352" t="s">
        <v>7</v>
      </c>
      <c r="C256" s="567">
        <f>'Attach 3(JV)'!B25</f>
        <v>0</v>
      </c>
      <c r="F256" s="351" t="s">
        <v>5</v>
      </c>
      <c r="G256" s="352">
        <f>'Attach 3(JV)'!E25</f>
        <v>0</v>
      </c>
      <c r="H256" s="352"/>
      <c r="I256" s="352"/>
    </row>
  </sheetData>
  <sheetProtection password="EDA3" sheet="1" objects="1" scenarios="1" formatColumns="0" formatRows="0" selectLockedCells="1"/>
  <customSheetViews>
    <customSheetView guid="{5476C51C-4037-4B28-A818-10D7CDF0C66A}"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1"/>
      <headerFooter alignWithMargins="0"/>
    </customSheetView>
    <customSheetView guid="{45814E31-7EF7-46D4-AAA9-9580F481731A}"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2" fitToHeight="7" orientation="portrait" r:id="rId2"/>
      <headerFooter alignWithMargins="0"/>
    </customSheetView>
    <customSheetView guid="{ABDD40A7-66B9-43CC-B63B-09D98A5A40BE}"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2" fitToHeight="7" orientation="portrait" r:id="rId3"/>
      <headerFooter alignWithMargins="0"/>
    </customSheetView>
    <customSheetView guid="{A8583C01-5E6A-4469-ADCA-440E12AA8084}"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4"/>
      <headerFooter alignWithMargins="0"/>
    </customSheetView>
    <customSheetView guid="{2CF6F19D-227C-4840-A9E1-6C944B0145DB}"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5"/>
      <headerFooter alignWithMargins="0"/>
    </customSheetView>
    <customSheetView guid="{91F0A354-BED8-4256-9A56-8B391088A09C}"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6"/>
      <headerFooter alignWithMargins="0"/>
    </customSheetView>
    <customSheetView guid="{3836A67F-51F8-4B52-B51D-937DC398CD1F}"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7"/>
      <headerFooter alignWithMargins="0"/>
    </customSheetView>
    <customSheetView guid="{7060B914-93C4-4D75-AFF4-2E6EDEC8C9B0}"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8"/>
      <headerFooter alignWithMargins="0"/>
    </customSheetView>
  </customSheetViews>
  <mergeCells count="302">
    <mergeCell ref="B247:C247"/>
    <mergeCell ref="B248:C248"/>
    <mergeCell ref="B249:C249"/>
    <mergeCell ref="B250:C250"/>
    <mergeCell ref="B251:C251"/>
    <mergeCell ref="B242:H242"/>
    <mergeCell ref="B244:H244"/>
    <mergeCell ref="B245:C245"/>
    <mergeCell ref="E245:F245"/>
    <mergeCell ref="G245:H245"/>
    <mergeCell ref="B246:C246"/>
    <mergeCell ref="B236:C236"/>
    <mergeCell ref="E236:H236"/>
    <mergeCell ref="B237:H237"/>
    <mergeCell ref="B238:H238"/>
    <mergeCell ref="C239:H239"/>
    <mergeCell ref="C240:H240"/>
    <mergeCell ref="B233:C233"/>
    <mergeCell ref="E233:H233"/>
    <mergeCell ref="B234:C234"/>
    <mergeCell ref="E234:H234"/>
    <mergeCell ref="B235:C235"/>
    <mergeCell ref="E235:F235"/>
    <mergeCell ref="G235:H235"/>
    <mergeCell ref="B229:C229"/>
    <mergeCell ref="F229:H229"/>
    <mergeCell ref="B230:C230"/>
    <mergeCell ref="B232:C232"/>
    <mergeCell ref="E232:F232"/>
    <mergeCell ref="G232:H232"/>
    <mergeCell ref="B226:C226"/>
    <mergeCell ref="F226:H226"/>
    <mergeCell ref="B227:C227"/>
    <mergeCell ref="F227:H227"/>
    <mergeCell ref="B228:C228"/>
    <mergeCell ref="F228:H228"/>
    <mergeCell ref="B221:C221"/>
    <mergeCell ref="F221:H221"/>
    <mergeCell ref="B223:H223"/>
    <mergeCell ref="B224:C224"/>
    <mergeCell ref="F224:H224"/>
    <mergeCell ref="B225:C225"/>
    <mergeCell ref="F225:H225"/>
    <mergeCell ref="B217:H217"/>
    <mergeCell ref="B218:C218"/>
    <mergeCell ref="F218:H218"/>
    <mergeCell ref="B219:C219"/>
    <mergeCell ref="F219:H219"/>
    <mergeCell ref="B220:C220"/>
    <mergeCell ref="F220:H220"/>
    <mergeCell ref="B212:C212"/>
    <mergeCell ref="E212:H212"/>
    <mergeCell ref="B214:H214"/>
    <mergeCell ref="B215:D215"/>
    <mergeCell ref="E215:H215"/>
    <mergeCell ref="B216:D216"/>
    <mergeCell ref="F216:H216"/>
    <mergeCell ref="B209:C209"/>
    <mergeCell ref="E209:H209"/>
    <mergeCell ref="B210:C210"/>
    <mergeCell ref="E210:H210"/>
    <mergeCell ref="B211:C211"/>
    <mergeCell ref="E211:F211"/>
    <mergeCell ref="G211:H211"/>
    <mergeCell ref="B205:C205"/>
    <mergeCell ref="F205:H205"/>
    <mergeCell ref="B206:C206"/>
    <mergeCell ref="B208:C208"/>
    <mergeCell ref="E208:F208"/>
    <mergeCell ref="G208:H208"/>
    <mergeCell ref="B202:C202"/>
    <mergeCell ref="F202:H202"/>
    <mergeCell ref="B203:C203"/>
    <mergeCell ref="F203:H203"/>
    <mergeCell ref="B204:C204"/>
    <mergeCell ref="F204:H204"/>
    <mergeCell ref="B197:C197"/>
    <mergeCell ref="F197:H197"/>
    <mergeCell ref="B199:H199"/>
    <mergeCell ref="B200:C200"/>
    <mergeCell ref="F200:H200"/>
    <mergeCell ref="B201:C201"/>
    <mergeCell ref="F201:H201"/>
    <mergeCell ref="B193:H193"/>
    <mergeCell ref="B194:C194"/>
    <mergeCell ref="F194:H194"/>
    <mergeCell ref="B195:C195"/>
    <mergeCell ref="F195:H195"/>
    <mergeCell ref="B196:C196"/>
    <mergeCell ref="F196:H196"/>
    <mergeCell ref="B186:I186"/>
    <mergeCell ref="B189:H189"/>
    <mergeCell ref="B190:H190"/>
    <mergeCell ref="B191:D191"/>
    <mergeCell ref="E191:H191"/>
    <mergeCell ref="B192:D192"/>
    <mergeCell ref="F192:H192"/>
    <mergeCell ref="B179:H179"/>
    <mergeCell ref="B181:H181"/>
    <mergeCell ref="B182:I182"/>
    <mergeCell ref="B183:I183"/>
    <mergeCell ref="B184:I184"/>
    <mergeCell ref="B185:I185"/>
    <mergeCell ref="B187:I187"/>
    <mergeCell ref="B172:H172"/>
    <mergeCell ref="B173:I173"/>
    <mergeCell ref="B174:H174"/>
    <mergeCell ref="A175:I175"/>
    <mergeCell ref="B176:H176"/>
    <mergeCell ref="B177:E177"/>
    <mergeCell ref="G177:H177"/>
    <mergeCell ref="B167:E167"/>
    <mergeCell ref="G167:H167"/>
    <mergeCell ref="B168:E168"/>
    <mergeCell ref="G168:H168"/>
    <mergeCell ref="A169:A170"/>
    <mergeCell ref="B169:E169"/>
    <mergeCell ref="B170:E170"/>
    <mergeCell ref="B162:I162"/>
    <mergeCell ref="B163:E163"/>
    <mergeCell ref="B164:E164"/>
    <mergeCell ref="G164:H164"/>
    <mergeCell ref="B165:E165"/>
    <mergeCell ref="B166:E166"/>
    <mergeCell ref="G166:H166"/>
    <mergeCell ref="B158:E158"/>
    <mergeCell ref="G158:H158"/>
    <mergeCell ref="B159:E159"/>
    <mergeCell ref="G159:H159"/>
    <mergeCell ref="A160:A161"/>
    <mergeCell ref="B160:E160"/>
    <mergeCell ref="B161:E161"/>
    <mergeCell ref="B154:E154"/>
    <mergeCell ref="B155:E155"/>
    <mergeCell ref="G155:H155"/>
    <mergeCell ref="B156:E156"/>
    <mergeCell ref="G156:H156"/>
    <mergeCell ref="B157:E157"/>
    <mergeCell ref="G157:H157"/>
    <mergeCell ref="B151:E151"/>
    <mergeCell ref="G151:H151"/>
    <mergeCell ref="B152:E152"/>
    <mergeCell ref="G152:H152"/>
    <mergeCell ref="B153:E153"/>
    <mergeCell ref="G153:H153"/>
    <mergeCell ref="B146:E146"/>
    <mergeCell ref="G146:H146"/>
    <mergeCell ref="B147:E150"/>
    <mergeCell ref="G147:H147"/>
    <mergeCell ref="G148:H148"/>
    <mergeCell ref="G149:H149"/>
    <mergeCell ref="G150:H150"/>
    <mergeCell ref="B142:E142"/>
    <mergeCell ref="F142:I142"/>
    <mergeCell ref="B143:E143"/>
    <mergeCell ref="F143:I143"/>
    <mergeCell ref="B144:I144"/>
    <mergeCell ref="B145:E145"/>
    <mergeCell ref="G145:H145"/>
    <mergeCell ref="B137:E137"/>
    <mergeCell ref="G137:H137"/>
    <mergeCell ref="A139:I139"/>
    <mergeCell ref="A140:I140"/>
    <mergeCell ref="B141:E141"/>
    <mergeCell ref="F141:I141"/>
    <mergeCell ref="B131:H131"/>
    <mergeCell ref="B132:E132"/>
    <mergeCell ref="B133:H133"/>
    <mergeCell ref="B134:E134"/>
    <mergeCell ref="B135:H135"/>
    <mergeCell ref="B136:E136"/>
    <mergeCell ref="B126:E126"/>
    <mergeCell ref="G126:H126"/>
    <mergeCell ref="B127:E127"/>
    <mergeCell ref="G127:H127"/>
    <mergeCell ref="A128:A129"/>
    <mergeCell ref="B128:E128"/>
    <mergeCell ref="B129:E129"/>
    <mergeCell ref="B122:E122"/>
    <mergeCell ref="B123:E123"/>
    <mergeCell ref="G123:H123"/>
    <mergeCell ref="B124:E124"/>
    <mergeCell ref="B125:E125"/>
    <mergeCell ref="G125:H125"/>
    <mergeCell ref="H115:I115"/>
    <mergeCell ref="B116:E116"/>
    <mergeCell ref="B117:E117"/>
    <mergeCell ref="A118:A120"/>
    <mergeCell ref="B118:E118"/>
    <mergeCell ref="B119:E120"/>
    <mergeCell ref="B111:E111"/>
    <mergeCell ref="B112:E112"/>
    <mergeCell ref="B113:E113"/>
    <mergeCell ref="B114:E114"/>
    <mergeCell ref="B115:E115"/>
    <mergeCell ref="F115:G115"/>
    <mergeCell ref="B101:E101"/>
    <mergeCell ref="F101:I101"/>
    <mergeCell ref="B102:I102"/>
    <mergeCell ref="B103:E103"/>
    <mergeCell ref="B104:E104"/>
    <mergeCell ref="A105:A109"/>
    <mergeCell ref="B105:E106"/>
    <mergeCell ref="B95:E95"/>
    <mergeCell ref="A97:I97"/>
    <mergeCell ref="A98:I98"/>
    <mergeCell ref="B99:E99"/>
    <mergeCell ref="F99:I99"/>
    <mergeCell ref="B100:E100"/>
    <mergeCell ref="F100:I100"/>
    <mergeCell ref="B90:E90"/>
    <mergeCell ref="B91:E91"/>
    <mergeCell ref="B92:E92"/>
    <mergeCell ref="A93:A94"/>
    <mergeCell ref="B93:E93"/>
    <mergeCell ref="B94:E94"/>
    <mergeCell ref="G86:H86"/>
    <mergeCell ref="B87:E87"/>
    <mergeCell ref="B88:E88"/>
    <mergeCell ref="G88:H88"/>
    <mergeCell ref="B89:E89"/>
    <mergeCell ref="F89:G89"/>
    <mergeCell ref="H89:I89"/>
    <mergeCell ref="B79:E79"/>
    <mergeCell ref="G79:H79"/>
    <mergeCell ref="A80:A86"/>
    <mergeCell ref="B80:E83"/>
    <mergeCell ref="G80:H80"/>
    <mergeCell ref="G81:H81"/>
    <mergeCell ref="G82:H82"/>
    <mergeCell ref="G83:H83"/>
    <mergeCell ref="G84:H84"/>
    <mergeCell ref="G85:H85"/>
    <mergeCell ref="A75:I75"/>
    <mergeCell ref="B76:E76"/>
    <mergeCell ref="F76:I76"/>
    <mergeCell ref="B77:E77"/>
    <mergeCell ref="F77:I77"/>
    <mergeCell ref="B78:E78"/>
    <mergeCell ref="G78:H78"/>
    <mergeCell ref="B66:I66"/>
    <mergeCell ref="B68:I68"/>
    <mergeCell ref="B69:I69"/>
    <mergeCell ref="B70:I70"/>
    <mergeCell ref="B71:I71"/>
    <mergeCell ref="A74:I74"/>
    <mergeCell ref="D54:F54"/>
    <mergeCell ref="D55:F55"/>
    <mergeCell ref="B57:F57"/>
    <mergeCell ref="B58:F58"/>
    <mergeCell ref="B61:I61"/>
    <mergeCell ref="B64:I64"/>
    <mergeCell ref="B50:C50"/>
    <mergeCell ref="D50:F50"/>
    <mergeCell ref="B51:C51"/>
    <mergeCell ref="B52:C52"/>
    <mergeCell ref="D52:F52"/>
    <mergeCell ref="D53:F53"/>
    <mergeCell ref="B47:C47"/>
    <mergeCell ref="D47:F47"/>
    <mergeCell ref="B48:C48"/>
    <mergeCell ref="D48:F48"/>
    <mergeCell ref="B49:C49"/>
    <mergeCell ref="D49:F49"/>
    <mergeCell ref="A43:A45"/>
    <mergeCell ref="B43:C45"/>
    <mergeCell ref="D43:F43"/>
    <mergeCell ref="D44:F44"/>
    <mergeCell ref="D45:F45"/>
    <mergeCell ref="B46:C46"/>
    <mergeCell ref="D46:F46"/>
    <mergeCell ref="B37:H37"/>
    <mergeCell ref="B38:H38"/>
    <mergeCell ref="A39:A41"/>
    <mergeCell ref="B39:C41"/>
    <mergeCell ref="D39:F41"/>
    <mergeCell ref="B42:C42"/>
    <mergeCell ref="D42:F42"/>
    <mergeCell ref="B29:H29"/>
    <mergeCell ref="B30:H30"/>
    <mergeCell ref="B32:H32"/>
    <mergeCell ref="B33:H33"/>
    <mergeCell ref="B34:H34"/>
    <mergeCell ref="B36:H36"/>
    <mergeCell ref="A26:H26"/>
    <mergeCell ref="B27:H27"/>
    <mergeCell ref="B28:H28"/>
    <mergeCell ref="B12:C12"/>
    <mergeCell ref="B13:C13"/>
    <mergeCell ref="A16:I16"/>
    <mergeCell ref="B18:F18"/>
    <mergeCell ref="B19:H19"/>
    <mergeCell ref="B20:H20"/>
    <mergeCell ref="A3:I3"/>
    <mergeCell ref="A5:I5"/>
    <mergeCell ref="A8:D8"/>
    <mergeCell ref="B9:C9"/>
    <mergeCell ref="B10:C10"/>
    <mergeCell ref="B11:C11"/>
    <mergeCell ref="B21:H21"/>
    <mergeCell ref="B22:H22"/>
    <mergeCell ref="A25:H25"/>
  </mergeCells>
  <conditionalFormatting sqref="A19">
    <cfRule type="expression" dxfId="52" priority="27" stopIfTrue="1">
      <formula>$M$18="Sole Bidder"</formula>
    </cfRule>
    <cfRule type="expression" dxfId="51" priority="28" stopIfTrue="1">
      <formula>$M$18=1</formula>
    </cfRule>
  </conditionalFormatting>
  <conditionalFormatting sqref="A225">
    <cfRule type="expression" dxfId="50" priority="12" stopIfTrue="1">
      <formula>$E$192="No"</formula>
    </cfRule>
  </conditionalFormatting>
  <conditionalFormatting sqref="A237">
    <cfRule type="expression" dxfId="49" priority="25" stopIfTrue="1">
      <formula>$M$18="Sole Bidder"</formula>
    </cfRule>
  </conditionalFormatting>
  <conditionalFormatting sqref="A20:H21">
    <cfRule type="expression" dxfId="48" priority="34" stopIfTrue="1">
      <formula>$M$20=2</formula>
    </cfRule>
  </conditionalFormatting>
  <conditionalFormatting sqref="A22:H22">
    <cfRule type="expression" dxfId="47" priority="33" stopIfTrue="1">
      <formula>AND($M$20=2,$M$21="2 or more")</formula>
    </cfRule>
  </conditionalFormatting>
  <conditionalFormatting sqref="A25:H25 A32:H33 D194 E207:H207 E210 E211:H211 E212 D245">
    <cfRule type="expression" dxfId="46" priority="24" stopIfTrue="1">
      <formula>$M$18="Sole Bidder"</formula>
    </cfRule>
  </conditionalFormatting>
  <conditionalFormatting sqref="A34:H34">
    <cfRule type="expression" dxfId="45" priority="35" stopIfTrue="1">
      <formula>$M$20&lt;2</formula>
    </cfRule>
  </conditionalFormatting>
  <conditionalFormatting sqref="B18:F18 B19:H19">
    <cfRule type="expression" dxfId="44" priority="32" stopIfTrue="1">
      <formula>$M$20&lt;2</formula>
    </cfRule>
  </conditionalFormatting>
  <conditionalFormatting sqref="D218 E231:H231 E234 E235:H235 E236">
    <cfRule type="expression" dxfId="43" priority="11" stopIfTrue="1">
      <formula>$M$18="Sole Bidder"</formula>
    </cfRule>
  </conditionalFormatting>
  <conditionalFormatting sqref="D247:D251">
    <cfRule type="expression" dxfId="42" priority="23" stopIfTrue="1">
      <formula>#REF!&lt;2</formula>
    </cfRule>
  </conditionalFormatting>
  <conditionalFormatting sqref="D200:F200">
    <cfRule type="expression" dxfId="41" priority="14" stopIfTrue="1">
      <formula>$M$18="Sole Bidder"</formula>
    </cfRule>
  </conditionalFormatting>
  <conditionalFormatting sqref="D224:F224">
    <cfRule type="expression" dxfId="40" priority="2" stopIfTrue="1">
      <formula>$M$18="Sole Bidder"</formula>
    </cfRule>
  </conditionalFormatting>
  <conditionalFormatting sqref="E245:H245">
    <cfRule type="expression" dxfId="39" priority="29" stopIfTrue="1">
      <formula>#REF!&lt;2</formula>
    </cfRule>
  </conditionalFormatting>
  <conditionalFormatting sqref="F192">
    <cfRule type="expression" dxfId="38" priority="21" stopIfTrue="1">
      <formula>$M$18="Sole Bidder"</formula>
    </cfRule>
    <cfRule type="expression" dxfId="37" priority="22" stopIfTrue="1">
      <formula>$E$192="No"</formula>
    </cfRule>
  </conditionalFormatting>
  <conditionalFormatting sqref="F194">
    <cfRule type="expression" dxfId="36" priority="13" stopIfTrue="1">
      <formula>$M$18="Sole Bidder"</formula>
    </cfRule>
  </conditionalFormatting>
  <conditionalFormatting sqref="F201 F225 A201 D201 D225">
    <cfRule type="expression" dxfId="35" priority="26" stopIfTrue="1">
      <formula>$E$192="No"</formula>
    </cfRule>
  </conditionalFormatting>
  <conditionalFormatting sqref="F201:F205">
    <cfRule type="expression" dxfId="34" priority="15" stopIfTrue="1">
      <formula>$M$18="Sole Bidder"</formula>
    </cfRule>
  </conditionalFormatting>
  <conditionalFormatting sqref="F203:F205">
    <cfRule type="expression" dxfId="33" priority="16" stopIfTrue="1">
      <formula>$E$192="No"</formula>
    </cfRule>
  </conditionalFormatting>
  <conditionalFormatting sqref="F216">
    <cfRule type="expression" dxfId="32" priority="9" stopIfTrue="1">
      <formula>$M$18="Sole Bidder"</formula>
    </cfRule>
    <cfRule type="expression" dxfId="31" priority="10" stopIfTrue="1">
      <formula>$E$192="No"</formula>
    </cfRule>
  </conditionalFormatting>
  <conditionalFormatting sqref="F218">
    <cfRule type="expression" dxfId="30" priority="1" stopIfTrue="1">
      <formula>$M$18="Sole Bidder"</formula>
    </cfRule>
  </conditionalFormatting>
  <conditionalFormatting sqref="F225:F229">
    <cfRule type="expression" dxfId="29" priority="3" stopIfTrue="1">
      <formula>$M$18="Sole Bidder"</formula>
    </cfRule>
  </conditionalFormatting>
  <conditionalFormatting sqref="F227:F229">
    <cfRule type="expression" dxfId="28" priority="4" stopIfTrue="1">
      <formula>$E$192="No"</formula>
    </cfRule>
  </conditionalFormatting>
  <conditionalFormatting sqref="G245:H245">
    <cfRule type="expression" dxfId="27" priority="31" stopIfTrue="1">
      <formula>$M$190=1</formula>
    </cfRule>
  </conditionalFormatting>
  <dataValidations count="3">
    <dataValidation type="list" allowBlank="1" showInputMessage="1" showErrorMessage="1" sqref="I131" xr:uid="{00000000-0002-0000-0700-000000000000}">
      <formula1>$S$128:$S$128</formula1>
    </dataValidation>
    <dataValidation type="list" allowBlank="1" showInputMessage="1" showErrorMessage="1" sqref="I174 I172 I176" xr:uid="{00000000-0002-0000-0700-000001000000}">
      <formula1>"YES,NO"</formula1>
    </dataValidation>
    <dataValidation type="list" allowBlank="1" showInputMessage="1" showErrorMessage="1" sqref="G247:G251 I135 G57:G58 D247:E251 F100:I100 F142:I142 E192 E194 E216 E218" xr:uid="{00000000-0002-0000-0700-000002000000}">
      <formula1>"Yes,No"</formula1>
    </dataValidation>
  </dataValidations>
  <printOptions horizontalCentered="1"/>
  <pageMargins left="0.42" right="0.28999999999999998" top="0.4" bottom="0.56000000000000005" header="0.32" footer="0.24"/>
  <pageSetup paperSize="9" scale="61" fitToHeight="7" orientation="portrait" r:id="rId9"/>
  <headerFooter alignWithMargins="0"/>
  <rowBreaks count="4" manualBreakCount="4">
    <brk id="73" max="8" man="1"/>
    <brk id="96" max="8" man="1"/>
    <brk id="178" max="8" man="1"/>
    <brk id="236" max="8" man="1"/>
  </rowBreaks>
  <drawing r:id="rId10"/>
  <legacyDrawing r:id="rId11"/>
  <mc:AlternateContent xmlns:mc="http://schemas.openxmlformats.org/markup-compatibility/2006">
    <mc:Choice Requires="x14">
      <controls>
        <mc:AlternateContent xmlns:mc="http://schemas.openxmlformats.org/markup-compatibility/2006">
          <mc:Choice Requires="x14">
            <control shapeId="118785" r:id="rId12" name="Check Box 1">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6" r:id="rId13" name="Check Box 2">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7" r:id="rId14" name="Check Box 3">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8" r:id="rId15" name="Check Box 4">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9" r:id="rId16" name="Check Box 5">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90" r:id="rId17" name="Check Box 6">
              <controlPr defaultSize="0" autoFill="0" autoLine="0" autoPict="0">
                <anchor moveWithCells="1" sizeWithCells="1">
                  <from>
                    <xdr:col>5</xdr:col>
                    <xdr:colOff>47625</xdr:colOff>
                    <xdr:row>86</xdr:row>
                    <xdr:rowOff>0</xdr:rowOff>
                  </from>
                  <to>
                    <xdr:col>5</xdr:col>
                    <xdr:colOff>47625</xdr:colOff>
                    <xdr:row>86</xdr:row>
                    <xdr:rowOff>0</xdr:rowOff>
                  </to>
                </anchor>
              </controlPr>
            </control>
          </mc:Choice>
        </mc:AlternateContent>
        <mc:AlternateContent xmlns:mc="http://schemas.openxmlformats.org/markup-compatibility/2006">
          <mc:Choice Requires="x14">
            <control shapeId="118791" r:id="rId18" name="Check Box 7">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2" r:id="rId19" name="Check Box 8">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3" r:id="rId20" name="Check Box 9">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4" r:id="rId21" name="Check Box 10">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5" r:id="rId22" name="Check Box 11">
              <controlPr defaultSize="0" autoFill="0" autoLine="0" autoPict="0">
                <anchor moveWithCells="1" sizeWithCells="1">
                  <from>
                    <xdr:col>8</xdr:col>
                    <xdr:colOff>1790700</xdr:colOff>
                    <xdr:row>86</xdr:row>
                    <xdr:rowOff>0</xdr:rowOff>
                  </from>
                  <to>
                    <xdr:col>9</xdr:col>
                    <xdr:colOff>0</xdr:colOff>
                    <xdr:row>86</xdr:row>
                    <xdr:rowOff>0</xdr:rowOff>
                  </to>
                </anchor>
              </controlPr>
            </control>
          </mc:Choice>
        </mc:AlternateContent>
        <mc:AlternateContent xmlns:mc="http://schemas.openxmlformats.org/markup-compatibility/2006">
          <mc:Choice Requires="x14">
            <control shapeId="118796" r:id="rId23" name="Check Box 12">
              <controlPr defaultSize="0" autoFill="0" autoLine="0" autoPict="0">
                <anchor moveWithCells="1" sizeWithCells="1">
                  <from>
                    <xdr:col>7</xdr:col>
                    <xdr:colOff>47625</xdr:colOff>
                    <xdr:row>86</xdr:row>
                    <xdr:rowOff>0</xdr:rowOff>
                  </from>
                  <to>
                    <xdr:col>7</xdr:col>
                    <xdr:colOff>47625</xdr:colOff>
                    <xdr:row>86</xdr:row>
                    <xdr:rowOff>0</xdr:rowOff>
                  </to>
                </anchor>
              </controlPr>
            </control>
          </mc:Choice>
        </mc:AlternateContent>
        <mc:AlternateContent xmlns:mc="http://schemas.openxmlformats.org/markup-compatibility/2006">
          <mc:Choice Requires="x14">
            <control shapeId="118797" r:id="rId24" name="Check Box 13">
              <controlPr defaultSize="0" autoFill="0" autoLine="0" autoPict="0">
                <anchor moveWithCells="1" sizeWithCells="1">
                  <from>
                    <xdr:col>5</xdr:col>
                    <xdr:colOff>66675</xdr:colOff>
                    <xdr:row>92</xdr:row>
                    <xdr:rowOff>38100</xdr:rowOff>
                  </from>
                  <to>
                    <xdr:col>5</xdr:col>
                    <xdr:colOff>523875</xdr:colOff>
                    <xdr:row>93</xdr:row>
                    <xdr:rowOff>171450</xdr:rowOff>
                  </to>
                </anchor>
              </controlPr>
            </control>
          </mc:Choice>
        </mc:AlternateContent>
        <mc:AlternateContent xmlns:mc="http://schemas.openxmlformats.org/markup-compatibility/2006">
          <mc:Choice Requires="x14">
            <control shapeId="118798" r:id="rId25" name="Check Box 14">
              <controlPr defaultSize="0" autoFill="0" autoLine="0" autoPict="0">
                <anchor moveWithCells="1" sizeWithCells="1">
                  <from>
                    <xdr:col>5</xdr:col>
                    <xdr:colOff>685800</xdr:colOff>
                    <xdr:row>92</xdr:row>
                    <xdr:rowOff>38100</xdr:rowOff>
                  </from>
                  <to>
                    <xdr:col>5</xdr:col>
                    <xdr:colOff>1314450</xdr:colOff>
                    <xdr:row>93</xdr:row>
                    <xdr:rowOff>171450</xdr:rowOff>
                  </to>
                </anchor>
              </controlPr>
            </control>
          </mc:Choice>
        </mc:AlternateContent>
        <mc:AlternateContent xmlns:mc="http://schemas.openxmlformats.org/markup-compatibility/2006">
          <mc:Choice Requires="x14">
            <control shapeId="118799" r:id="rId26" name="Check Box 15">
              <controlPr defaultSize="0" autoFill="0" autoLine="0" autoPict="0">
                <anchor moveWithCells="1" sizeWithCells="1">
                  <from>
                    <xdr:col>5</xdr:col>
                    <xdr:colOff>57150</xdr:colOff>
                    <xdr:row>93</xdr:row>
                    <xdr:rowOff>190500</xdr:rowOff>
                  </from>
                  <to>
                    <xdr:col>5</xdr:col>
                    <xdr:colOff>628650</xdr:colOff>
                    <xdr:row>93</xdr:row>
                    <xdr:rowOff>657225</xdr:rowOff>
                  </to>
                </anchor>
              </controlPr>
            </control>
          </mc:Choice>
        </mc:AlternateContent>
        <mc:AlternateContent xmlns:mc="http://schemas.openxmlformats.org/markup-compatibility/2006">
          <mc:Choice Requires="x14">
            <control shapeId="118800" r:id="rId27" name="Check Box 16">
              <controlPr defaultSize="0" autoFill="0" autoLine="0" autoPict="0">
                <anchor moveWithCells="1" sizeWithCells="1">
                  <from>
                    <xdr:col>5</xdr:col>
                    <xdr:colOff>695325</xdr:colOff>
                    <xdr:row>93</xdr:row>
                    <xdr:rowOff>200025</xdr:rowOff>
                  </from>
                  <to>
                    <xdr:col>5</xdr:col>
                    <xdr:colOff>1676400</xdr:colOff>
                    <xdr:row>93</xdr:row>
                    <xdr:rowOff>666750</xdr:rowOff>
                  </to>
                </anchor>
              </controlPr>
            </control>
          </mc:Choice>
        </mc:AlternateContent>
        <mc:AlternateContent xmlns:mc="http://schemas.openxmlformats.org/markup-compatibility/2006">
          <mc:Choice Requires="x14">
            <control shapeId="118801" r:id="rId28" name="Check Box 17">
              <controlPr defaultSize="0" autoFill="0" autoLine="0" autoPict="0">
                <anchor moveWithCells="1" sizeWithCells="1">
                  <from>
                    <xdr:col>6</xdr:col>
                    <xdr:colOff>133350</xdr:colOff>
                    <xdr:row>92</xdr:row>
                    <xdr:rowOff>19050</xdr:rowOff>
                  </from>
                  <to>
                    <xdr:col>6</xdr:col>
                    <xdr:colOff>552450</xdr:colOff>
                    <xdr:row>93</xdr:row>
                    <xdr:rowOff>190500</xdr:rowOff>
                  </to>
                </anchor>
              </controlPr>
            </control>
          </mc:Choice>
        </mc:AlternateContent>
        <mc:AlternateContent xmlns:mc="http://schemas.openxmlformats.org/markup-compatibility/2006">
          <mc:Choice Requires="x14">
            <control shapeId="118802" r:id="rId29" name="Check Box 18">
              <controlPr defaultSize="0" autoFill="0" autoLine="0" autoPict="0">
                <anchor moveWithCells="1" sizeWithCells="1">
                  <from>
                    <xdr:col>6</xdr:col>
                    <xdr:colOff>714375</xdr:colOff>
                    <xdr:row>92</xdr:row>
                    <xdr:rowOff>19050</xdr:rowOff>
                  </from>
                  <to>
                    <xdr:col>7</xdr:col>
                    <xdr:colOff>209550</xdr:colOff>
                    <xdr:row>93</xdr:row>
                    <xdr:rowOff>190500</xdr:rowOff>
                  </to>
                </anchor>
              </controlPr>
            </control>
          </mc:Choice>
        </mc:AlternateContent>
        <mc:AlternateContent xmlns:mc="http://schemas.openxmlformats.org/markup-compatibility/2006">
          <mc:Choice Requires="x14">
            <control shapeId="118803" r:id="rId30" name="Check Box 19">
              <controlPr defaultSize="0" autoFill="0" autoLine="0" autoPict="0">
                <anchor moveWithCells="1" sizeWithCells="1">
                  <from>
                    <xdr:col>6</xdr:col>
                    <xdr:colOff>123825</xdr:colOff>
                    <xdr:row>93</xdr:row>
                    <xdr:rowOff>209550</xdr:rowOff>
                  </from>
                  <to>
                    <xdr:col>6</xdr:col>
                    <xdr:colOff>657225</xdr:colOff>
                    <xdr:row>93</xdr:row>
                    <xdr:rowOff>704850</xdr:rowOff>
                  </to>
                </anchor>
              </controlPr>
            </control>
          </mc:Choice>
        </mc:AlternateContent>
        <mc:AlternateContent xmlns:mc="http://schemas.openxmlformats.org/markup-compatibility/2006">
          <mc:Choice Requires="x14">
            <control shapeId="118804" r:id="rId31" name="Check Box 20">
              <controlPr defaultSize="0" autoFill="0" autoLine="0" autoPict="0">
                <anchor moveWithCells="1" sizeWithCells="1">
                  <from>
                    <xdr:col>6</xdr:col>
                    <xdr:colOff>714375</xdr:colOff>
                    <xdr:row>93</xdr:row>
                    <xdr:rowOff>219075</xdr:rowOff>
                  </from>
                  <to>
                    <xdr:col>7</xdr:col>
                    <xdr:colOff>542925</xdr:colOff>
                    <xdr:row>93</xdr:row>
                    <xdr:rowOff>723900</xdr:rowOff>
                  </to>
                </anchor>
              </controlPr>
            </control>
          </mc:Choice>
        </mc:AlternateContent>
        <mc:AlternateContent xmlns:mc="http://schemas.openxmlformats.org/markup-compatibility/2006">
          <mc:Choice Requires="x14">
            <control shapeId="118805" r:id="rId32" name="Check Box 21">
              <controlPr defaultSize="0" autoFill="0" autoLine="0" autoPict="0">
                <anchor moveWithCells="1" sizeWithCells="1">
                  <from>
                    <xdr:col>8</xdr:col>
                    <xdr:colOff>66675</xdr:colOff>
                    <xdr:row>92</xdr:row>
                    <xdr:rowOff>9525</xdr:rowOff>
                  </from>
                  <to>
                    <xdr:col>8</xdr:col>
                    <xdr:colOff>495300</xdr:colOff>
                    <xdr:row>93</xdr:row>
                    <xdr:rowOff>133350</xdr:rowOff>
                  </to>
                </anchor>
              </controlPr>
            </control>
          </mc:Choice>
        </mc:AlternateContent>
        <mc:AlternateContent xmlns:mc="http://schemas.openxmlformats.org/markup-compatibility/2006">
          <mc:Choice Requires="x14">
            <control shapeId="118806" r:id="rId33" name="Check Box 22">
              <controlPr defaultSize="0" autoFill="0" autoLine="0" autoPict="0">
                <anchor moveWithCells="1" sizeWithCells="1">
                  <from>
                    <xdr:col>8</xdr:col>
                    <xdr:colOff>647700</xdr:colOff>
                    <xdr:row>92</xdr:row>
                    <xdr:rowOff>9525</xdr:rowOff>
                  </from>
                  <to>
                    <xdr:col>8</xdr:col>
                    <xdr:colOff>1247775</xdr:colOff>
                    <xdr:row>93</xdr:row>
                    <xdr:rowOff>133350</xdr:rowOff>
                  </to>
                </anchor>
              </controlPr>
            </control>
          </mc:Choice>
        </mc:AlternateContent>
        <mc:AlternateContent xmlns:mc="http://schemas.openxmlformats.org/markup-compatibility/2006">
          <mc:Choice Requires="x14">
            <control shapeId="118807" r:id="rId34" name="Check Box 23">
              <controlPr defaultSize="0" autoFill="0" autoLine="0" autoPict="0">
                <anchor moveWithCells="1" sizeWithCells="1">
                  <from>
                    <xdr:col>8</xdr:col>
                    <xdr:colOff>57150</xdr:colOff>
                    <xdr:row>93</xdr:row>
                    <xdr:rowOff>152400</xdr:rowOff>
                  </from>
                  <to>
                    <xdr:col>8</xdr:col>
                    <xdr:colOff>600075</xdr:colOff>
                    <xdr:row>93</xdr:row>
                    <xdr:rowOff>609600</xdr:rowOff>
                  </to>
                </anchor>
              </controlPr>
            </control>
          </mc:Choice>
        </mc:AlternateContent>
        <mc:AlternateContent xmlns:mc="http://schemas.openxmlformats.org/markup-compatibility/2006">
          <mc:Choice Requires="x14">
            <control shapeId="118808" r:id="rId35" name="Check Box 24">
              <controlPr defaultSize="0" autoFill="0" autoLine="0" autoPict="0">
                <anchor moveWithCells="1" sizeWithCells="1">
                  <from>
                    <xdr:col>8</xdr:col>
                    <xdr:colOff>657225</xdr:colOff>
                    <xdr:row>93</xdr:row>
                    <xdr:rowOff>161925</xdr:rowOff>
                  </from>
                  <to>
                    <xdr:col>8</xdr:col>
                    <xdr:colOff>1581150</xdr:colOff>
                    <xdr:row>93</xdr:row>
                    <xdr:rowOff>619125</xdr:rowOff>
                  </to>
                </anchor>
              </controlPr>
            </control>
          </mc:Choice>
        </mc:AlternateContent>
        <mc:AlternateContent xmlns:mc="http://schemas.openxmlformats.org/markup-compatibility/2006">
          <mc:Choice Requires="x14">
            <control shapeId="118809" r:id="rId36" name="Check Box 25">
              <controlPr defaultSize="0" autoFill="0" autoLine="0" autoPict="0">
                <anchor moveWithCells="1" sizeWithCells="1">
                  <from>
                    <xdr:col>5</xdr:col>
                    <xdr:colOff>19050</xdr:colOff>
                    <xdr:row>117</xdr:row>
                    <xdr:rowOff>76200</xdr:rowOff>
                  </from>
                  <to>
                    <xdr:col>5</xdr:col>
                    <xdr:colOff>628650</xdr:colOff>
                    <xdr:row>117</xdr:row>
                    <xdr:rowOff>476250</xdr:rowOff>
                  </to>
                </anchor>
              </controlPr>
            </control>
          </mc:Choice>
        </mc:AlternateContent>
        <mc:AlternateContent xmlns:mc="http://schemas.openxmlformats.org/markup-compatibility/2006">
          <mc:Choice Requires="x14">
            <control shapeId="118810" r:id="rId37" name="Check Box 26">
              <controlPr defaultSize="0" autoFill="0" autoLine="0" autoPict="0">
                <anchor moveWithCells="1" sizeWithCells="1">
                  <from>
                    <xdr:col>5</xdr:col>
                    <xdr:colOff>9525</xdr:colOff>
                    <xdr:row>117</xdr:row>
                    <xdr:rowOff>361950</xdr:rowOff>
                  </from>
                  <to>
                    <xdr:col>5</xdr:col>
                    <xdr:colOff>904875</xdr:colOff>
                    <xdr:row>117</xdr:row>
                    <xdr:rowOff>762000</xdr:rowOff>
                  </to>
                </anchor>
              </controlPr>
            </control>
          </mc:Choice>
        </mc:AlternateContent>
        <mc:AlternateContent xmlns:mc="http://schemas.openxmlformats.org/markup-compatibility/2006">
          <mc:Choice Requires="x14">
            <control shapeId="118811" r:id="rId38" name="Check Box 27">
              <controlPr defaultSize="0" autoFill="0" autoLine="0" autoPict="0">
                <anchor moveWithCells="1" sizeWithCells="1">
                  <from>
                    <xdr:col>5</xdr:col>
                    <xdr:colOff>962025</xdr:colOff>
                    <xdr:row>117</xdr:row>
                    <xdr:rowOff>371475</xdr:rowOff>
                  </from>
                  <to>
                    <xdr:col>5</xdr:col>
                    <xdr:colOff>1638300</xdr:colOff>
                    <xdr:row>117</xdr:row>
                    <xdr:rowOff>771525</xdr:rowOff>
                  </to>
                </anchor>
              </controlPr>
            </control>
          </mc:Choice>
        </mc:AlternateContent>
        <mc:AlternateContent xmlns:mc="http://schemas.openxmlformats.org/markup-compatibility/2006">
          <mc:Choice Requires="x14">
            <control shapeId="118812" r:id="rId39" name="Check Box 28">
              <controlPr defaultSize="0" autoFill="0" autoLine="0" autoPict="0">
                <anchor moveWithCells="1" sizeWithCells="1">
                  <from>
                    <xdr:col>6</xdr:col>
                    <xdr:colOff>85725</xdr:colOff>
                    <xdr:row>117</xdr:row>
                    <xdr:rowOff>171450</xdr:rowOff>
                  </from>
                  <to>
                    <xdr:col>6</xdr:col>
                    <xdr:colOff>695325</xdr:colOff>
                    <xdr:row>117</xdr:row>
                    <xdr:rowOff>561975</xdr:rowOff>
                  </to>
                </anchor>
              </controlPr>
            </control>
          </mc:Choice>
        </mc:AlternateContent>
        <mc:AlternateContent xmlns:mc="http://schemas.openxmlformats.org/markup-compatibility/2006">
          <mc:Choice Requires="x14">
            <control shapeId="118813" r:id="rId40" name="Check Box 29">
              <controlPr defaultSize="0" autoFill="0" autoLine="0" autoPict="0">
                <anchor moveWithCells="1" sizeWithCells="1">
                  <from>
                    <xdr:col>6</xdr:col>
                    <xdr:colOff>76200</xdr:colOff>
                    <xdr:row>117</xdr:row>
                    <xdr:rowOff>457200</xdr:rowOff>
                  </from>
                  <to>
                    <xdr:col>6</xdr:col>
                    <xdr:colOff>962025</xdr:colOff>
                    <xdr:row>117</xdr:row>
                    <xdr:rowOff>838200</xdr:rowOff>
                  </to>
                </anchor>
              </controlPr>
            </control>
          </mc:Choice>
        </mc:AlternateContent>
        <mc:AlternateContent xmlns:mc="http://schemas.openxmlformats.org/markup-compatibility/2006">
          <mc:Choice Requires="x14">
            <control shapeId="118814" r:id="rId41" name="Check Box 30">
              <controlPr defaultSize="0" autoFill="0" autoLine="0" autoPict="0">
                <anchor moveWithCells="1" sizeWithCells="1">
                  <from>
                    <xdr:col>6</xdr:col>
                    <xdr:colOff>1028700</xdr:colOff>
                    <xdr:row>117</xdr:row>
                    <xdr:rowOff>457200</xdr:rowOff>
                  </from>
                  <to>
                    <xdr:col>7</xdr:col>
                    <xdr:colOff>590550</xdr:colOff>
                    <xdr:row>117</xdr:row>
                    <xdr:rowOff>857250</xdr:rowOff>
                  </to>
                </anchor>
              </controlPr>
            </control>
          </mc:Choice>
        </mc:AlternateContent>
        <mc:AlternateContent xmlns:mc="http://schemas.openxmlformats.org/markup-compatibility/2006">
          <mc:Choice Requires="x14">
            <control shapeId="118815" r:id="rId42" name="Check Box 31">
              <controlPr defaultSize="0" autoFill="0" autoLine="0" autoPict="0">
                <anchor moveWithCells="1" sizeWithCells="1">
                  <from>
                    <xdr:col>8</xdr:col>
                    <xdr:colOff>104775</xdr:colOff>
                    <xdr:row>117</xdr:row>
                    <xdr:rowOff>152400</xdr:rowOff>
                  </from>
                  <to>
                    <xdr:col>8</xdr:col>
                    <xdr:colOff>704850</xdr:colOff>
                    <xdr:row>117</xdr:row>
                    <xdr:rowOff>542925</xdr:rowOff>
                  </to>
                </anchor>
              </controlPr>
            </control>
          </mc:Choice>
        </mc:AlternateContent>
        <mc:AlternateContent xmlns:mc="http://schemas.openxmlformats.org/markup-compatibility/2006">
          <mc:Choice Requires="x14">
            <control shapeId="118816" r:id="rId43" name="Check Box 32">
              <controlPr defaultSize="0" autoFill="0" autoLine="0" autoPict="0">
                <anchor moveWithCells="1" sizeWithCells="1">
                  <from>
                    <xdr:col>8</xdr:col>
                    <xdr:colOff>95250</xdr:colOff>
                    <xdr:row>117</xdr:row>
                    <xdr:rowOff>438150</xdr:rowOff>
                  </from>
                  <to>
                    <xdr:col>8</xdr:col>
                    <xdr:colOff>981075</xdr:colOff>
                    <xdr:row>117</xdr:row>
                    <xdr:rowOff>828675</xdr:rowOff>
                  </to>
                </anchor>
              </controlPr>
            </control>
          </mc:Choice>
        </mc:AlternateContent>
        <mc:AlternateContent xmlns:mc="http://schemas.openxmlformats.org/markup-compatibility/2006">
          <mc:Choice Requires="x14">
            <control shapeId="118817" r:id="rId44" name="Check Box 33">
              <controlPr defaultSize="0" autoFill="0" autoLine="0" autoPict="0">
                <anchor moveWithCells="1" sizeWithCells="1">
                  <from>
                    <xdr:col>8</xdr:col>
                    <xdr:colOff>1038225</xdr:colOff>
                    <xdr:row>117</xdr:row>
                    <xdr:rowOff>447675</xdr:rowOff>
                  </from>
                  <to>
                    <xdr:col>8</xdr:col>
                    <xdr:colOff>1704975</xdr:colOff>
                    <xdr:row>117</xdr:row>
                    <xdr:rowOff>847725</xdr:rowOff>
                  </to>
                </anchor>
              </controlPr>
            </control>
          </mc:Choice>
        </mc:AlternateContent>
        <mc:AlternateContent xmlns:mc="http://schemas.openxmlformats.org/markup-compatibility/2006">
          <mc:Choice Requires="x14">
            <control shapeId="118818" r:id="rId45" name="Check Box 34">
              <controlPr defaultSize="0" autoFill="0" autoLine="0" autoPict="0">
                <anchor moveWithCells="1" sizeWithCells="1">
                  <from>
                    <xdr:col>4</xdr:col>
                    <xdr:colOff>942975</xdr:colOff>
                    <xdr:row>127</xdr:row>
                    <xdr:rowOff>66675</xdr:rowOff>
                  </from>
                  <to>
                    <xdr:col>5</xdr:col>
                    <xdr:colOff>590550</xdr:colOff>
                    <xdr:row>127</xdr:row>
                    <xdr:rowOff>409575</xdr:rowOff>
                  </to>
                </anchor>
              </controlPr>
            </control>
          </mc:Choice>
        </mc:AlternateContent>
        <mc:AlternateContent xmlns:mc="http://schemas.openxmlformats.org/markup-compatibility/2006">
          <mc:Choice Requires="x14">
            <control shapeId="118819" r:id="rId46" name="Check Box 35">
              <controlPr defaultSize="0" autoFill="0" autoLine="0" autoPict="0">
                <anchor moveWithCells="1" sizeWithCells="1">
                  <from>
                    <xdr:col>4</xdr:col>
                    <xdr:colOff>933450</xdr:colOff>
                    <xdr:row>127</xdr:row>
                    <xdr:rowOff>314325</xdr:rowOff>
                  </from>
                  <to>
                    <xdr:col>5</xdr:col>
                    <xdr:colOff>866775</xdr:colOff>
                    <xdr:row>127</xdr:row>
                    <xdr:rowOff>666750</xdr:rowOff>
                  </to>
                </anchor>
              </controlPr>
            </control>
          </mc:Choice>
        </mc:AlternateContent>
        <mc:AlternateContent xmlns:mc="http://schemas.openxmlformats.org/markup-compatibility/2006">
          <mc:Choice Requires="x14">
            <control shapeId="118820" r:id="rId47" name="Check Box 36">
              <controlPr defaultSize="0" autoFill="0" autoLine="0" autoPict="0">
                <anchor moveWithCells="1" sizeWithCells="1">
                  <from>
                    <xdr:col>5</xdr:col>
                    <xdr:colOff>923925</xdr:colOff>
                    <xdr:row>127</xdr:row>
                    <xdr:rowOff>323850</xdr:rowOff>
                  </from>
                  <to>
                    <xdr:col>5</xdr:col>
                    <xdr:colOff>1600200</xdr:colOff>
                    <xdr:row>128</xdr:row>
                    <xdr:rowOff>0</xdr:rowOff>
                  </to>
                </anchor>
              </controlPr>
            </control>
          </mc:Choice>
        </mc:AlternateContent>
        <mc:AlternateContent xmlns:mc="http://schemas.openxmlformats.org/markup-compatibility/2006">
          <mc:Choice Requires="x14">
            <control shapeId="118821" r:id="rId48" name="Check Box 37">
              <controlPr defaultSize="0" autoFill="0" autoLine="0" autoPict="0">
                <anchor moveWithCells="1" sizeWithCells="1">
                  <from>
                    <xdr:col>6</xdr:col>
                    <xdr:colOff>133350</xdr:colOff>
                    <xdr:row>127</xdr:row>
                    <xdr:rowOff>28575</xdr:rowOff>
                  </from>
                  <to>
                    <xdr:col>6</xdr:col>
                    <xdr:colOff>742950</xdr:colOff>
                    <xdr:row>127</xdr:row>
                    <xdr:rowOff>390525</xdr:rowOff>
                  </to>
                </anchor>
              </controlPr>
            </control>
          </mc:Choice>
        </mc:AlternateContent>
        <mc:AlternateContent xmlns:mc="http://schemas.openxmlformats.org/markup-compatibility/2006">
          <mc:Choice Requires="x14">
            <control shapeId="118822" r:id="rId49" name="Check Box 38">
              <controlPr defaultSize="0" autoFill="0" autoLine="0" autoPict="0">
                <anchor moveWithCells="1" sizeWithCells="1">
                  <from>
                    <xdr:col>6</xdr:col>
                    <xdr:colOff>123825</xdr:colOff>
                    <xdr:row>127</xdr:row>
                    <xdr:rowOff>295275</xdr:rowOff>
                  </from>
                  <to>
                    <xdr:col>6</xdr:col>
                    <xdr:colOff>1019175</xdr:colOff>
                    <xdr:row>127</xdr:row>
                    <xdr:rowOff>657225</xdr:rowOff>
                  </to>
                </anchor>
              </controlPr>
            </control>
          </mc:Choice>
        </mc:AlternateContent>
        <mc:AlternateContent xmlns:mc="http://schemas.openxmlformats.org/markup-compatibility/2006">
          <mc:Choice Requires="x14">
            <control shapeId="118823" r:id="rId50" name="Check Box 39">
              <controlPr defaultSize="0" autoFill="0" autoLine="0" autoPict="0">
                <anchor moveWithCells="1" sizeWithCells="1">
                  <from>
                    <xdr:col>6</xdr:col>
                    <xdr:colOff>1085850</xdr:colOff>
                    <xdr:row>127</xdr:row>
                    <xdr:rowOff>304800</xdr:rowOff>
                  </from>
                  <to>
                    <xdr:col>7</xdr:col>
                    <xdr:colOff>657225</xdr:colOff>
                    <xdr:row>128</xdr:row>
                    <xdr:rowOff>0</xdr:rowOff>
                  </to>
                </anchor>
              </controlPr>
            </control>
          </mc:Choice>
        </mc:AlternateContent>
        <mc:AlternateContent xmlns:mc="http://schemas.openxmlformats.org/markup-compatibility/2006">
          <mc:Choice Requires="x14">
            <control shapeId="118824" r:id="rId51" name="Check Box 40">
              <controlPr defaultSize="0" autoFill="0" autoLine="0" autoPict="0">
                <anchor moveWithCells="1" sizeWithCells="1">
                  <from>
                    <xdr:col>8</xdr:col>
                    <xdr:colOff>123825</xdr:colOff>
                    <xdr:row>127</xdr:row>
                    <xdr:rowOff>28575</xdr:rowOff>
                  </from>
                  <to>
                    <xdr:col>8</xdr:col>
                    <xdr:colOff>733425</xdr:colOff>
                    <xdr:row>127</xdr:row>
                    <xdr:rowOff>390525</xdr:rowOff>
                  </to>
                </anchor>
              </controlPr>
            </control>
          </mc:Choice>
        </mc:AlternateContent>
        <mc:AlternateContent xmlns:mc="http://schemas.openxmlformats.org/markup-compatibility/2006">
          <mc:Choice Requires="x14">
            <control shapeId="118825" r:id="rId52" name="Check Box 41">
              <controlPr defaultSize="0" autoFill="0" autoLine="0" autoPict="0">
                <anchor moveWithCells="1" sizeWithCells="1">
                  <from>
                    <xdr:col>8</xdr:col>
                    <xdr:colOff>114300</xdr:colOff>
                    <xdr:row>127</xdr:row>
                    <xdr:rowOff>295275</xdr:rowOff>
                  </from>
                  <to>
                    <xdr:col>8</xdr:col>
                    <xdr:colOff>1009650</xdr:colOff>
                    <xdr:row>127</xdr:row>
                    <xdr:rowOff>657225</xdr:rowOff>
                  </to>
                </anchor>
              </controlPr>
            </control>
          </mc:Choice>
        </mc:AlternateContent>
        <mc:AlternateContent xmlns:mc="http://schemas.openxmlformats.org/markup-compatibility/2006">
          <mc:Choice Requires="x14">
            <control shapeId="118826" r:id="rId53" name="Check Box 42">
              <controlPr defaultSize="0" autoFill="0" autoLine="0" autoPict="0">
                <anchor moveWithCells="1" sizeWithCells="1">
                  <from>
                    <xdr:col>8</xdr:col>
                    <xdr:colOff>1066800</xdr:colOff>
                    <xdr:row>127</xdr:row>
                    <xdr:rowOff>304800</xdr:rowOff>
                  </from>
                  <to>
                    <xdr:col>8</xdr:col>
                    <xdr:colOff>1743075</xdr:colOff>
                    <xdr:row>128</xdr:row>
                    <xdr:rowOff>0</xdr:rowOff>
                  </to>
                </anchor>
              </controlPr>
            </control>
          </mc:Choice>
        </mc:AlternateContent>
        <mc:AlternateContent xmlns:mc="http://schemas.openxmlformats.org/markup-compatibility/2006">
          <mc:Choice Requires="x14">
            <control shapeId="118827" r:id="rId54" name="Check Box 43">
              <controlPr defaultSize="0" autoFill="0" autoLine="0" autoPict="0">
                <anchor moveWithCells="1" sizeWithCells="1">
                  <from>
                    <xdr:col>5</xdr:col>
                    <xdr:colOff>9525</xdr:colOff>
                    <xdr:row>159</xdr:row>
                    <xdr:rowOff>104775</xdr:rowOff>
                  </from>
                  <to>
                    <xdr:col>5</xdr:col>
                    <xdr:colOff>619125</xdr:colOff>
                    <xdr:row>159</xdr:row>
                    <xdr:rowOff>447675</xdr:rowOff>
                  </to>
                </anchor>
              </controlPr>
            </control>
          </mc:Choice>
        </mc:AlternateContent>
        <mc:AlternateContent xmlns:mc="http://schemas.openxmlformats.org/markup-compatibility/2006">
          <mc:Choice Requires="x14">
            <control shapeId="118828" r:id="rId55" name="Check Box 44">
              <controlPr defaultSize="0" autoFill="0" autoLine="0" autoPict="0">
                <anchor moveWithCells="1" sizeWithCells="1">
                  <from>
                    <xdr:col>5</xdr:col>
                    <xdr:colOff>0</xdr:colOff>
                    <xdr:row>159</xdr:row>
                    <xdr:rowOff>352425</xdr:rowOff>
                  </from>
                  <to>
                    <xdr:col>5</xdr:col>
                    <xdr:colOff>895350</xdr:colOff>
                    <xdr:row>160</xdr:row>
                    <xdr:rowOff>76200</xdr:rowOff>
                  </to>
                </anchor>
              </controlPr>
            </control>
          </mc:Choice>
        </mc:AlternateContent>
        <mc:AlternateContent xmlns:mc="http://schemas.openxmlformats.org/markup-compatibility/2006">
          <mc:Choice Requires="x14">
            <control shapeId="118829" r:id="rId56" name="Check Box 45">
              <controlPr defaultSize="0" autoFill="0" autoLine="0" autoPict="0">
                <anchor moveWithCells="1" sizeWithCells="1">
                  <from>
                    <xdr:col>5</xdr:col>
                    <xdr:colOff>952500</xdr:colOff>
                    <xdr:row>159</xdr:row>
                    <xdr:rowOff>361950</xdr:rowOff>
                  </from>
                  <to>
                    <xdr:col>5</xdr:col>
                    <xdr:colOff>1628775</xdr:colOff>
                    <xdr:row>160</xdr:row>
                    <xdr:rowOff>85725</xdr:rowOff>
                  </to>
                </anchor>
              </controlPr>
            </control>
          </mc:Choice>
        </mc:AlternateContent>
        <mc:AlternateContent xmlns:mc="http://schemas.openxmlformats.org/markup-compatibility/2006">
          <mc:Choice Requires="x14">
            <control shapeId="118830" r:id="rId57" name="Check Box 46">
              <controlPr defaultSize="0" autoFill="0" autoLine="0" autoPict="0">
                <anchor moveWithCells="1" sizeWithCells="1">
                  <from>
                    <xdr:col>6</xdr:col>
                    <xdr:colOff>104775</xdr:colOff>
                    <xdr:row>159</xdr:row>
                    <xdr:rowOff>57150</xdr:rowOff>
                  </from>
                  <to>
                    <xdr:col>6</xdr:col>
                    <xdr:colOff>714375</xdr:colOff>
                    <xdr:row>159</xdr:row>
                    <xdr:rowOff>400050</xdr:rowOff>
                  </to>
                </anchor>
              </controlPr>
            </control>
          </mc:Choice>
        </mc:AlternateContent>
        <mc:AlternateContent xmlns:mc="http://schemas.openxmlformats.org/markup-compatibility/2006">
          <mc:Choice Requires="x14">
            <control shapeId="118831" r:id="rId58" name="Check Box 47">
              <controlPr defaultSize="0" autoFill="0" autoLine="0" autoPict="0">
                <anchor moveWithCells="1" sizeWithCells="1">
                  <from>
                    <xdr:col>6</xdr:col>
                    <xdr:colOff>95250</xdr:colOff>
                    <xdr:row>159</xdr:row>
                    <xdr:rowOff>304800</xdr:rowOff>
                  </from>
                  <to>
                    <xdr:col>6</xdr:col>
                    <xdr:colOff>990600</xdr:colOff>
                    <xdr:row>160</xdr:row>
                    <xdr:rowOff>28575</xdr:rowOff>
                  </to>
                </anchor>
              </controlPr>
            </control>
          </mc:Choice>
        </mc:AlternateContent>
        <mc:AlternateContent xmlns:mc="http://schemas.openxmlformats.org/markup-compatibility/2006">
          <mc:Choice Requires="x14">
            <control shapeId="118832" r:id="rId59" name="Check Box 48">
              <controlPr defaultSize="0" autoFill="0" autoLine="0" autoPict="0">
                <anchor moveWithCells="1" sizeWithCells="1">
                  <from>
                    <xdr:col>6</xdr:col>
                    <xdr:colOff>1057275</xdr:colOff>
                    <xdr:row>159</xdr:row>
                    <xdr:rowOff>314325</xdr:rowOff>
                  </from>
                  <to>
                    <xdr:col>7</xdr:col>
                    <xdr:colOff>628650</xdr:colOff>
                    <xdr:row>160</xdr:row>
                    <xdr:rowOff>38100</xdr:rowOff>
                  </to>
                </anchor>
              </controlPr>
            </control>
          </mc:Choice>
        </mc:AlternateContent>
        <mc:AlternateContent xmlns:mc="http://schemas.openxmlformats.org/markup-compatibility/2006">
          <mc:Choice Requires="x14">
            <control shapeId="118833" r:id="rId60" name="Check Box 49">
              <controlPr defaultSize="0" autoFill="0" autoLine="0" autoPict="0">
                <anchor moveWithCells="1" sizeWithCells="1">
                  <from>
                    <xdr:col>8</xdr:col>
                    <xdr:colOff>123825</xdr:colOff>
                    <xdr:row>159</xdr:row>
                    <xdr:rowOff>104775</xdr:rowOff>
                  </from>
                  <to>
                    <xdr:col>8</xdr:col>
                    <xdr:colOff>733425</xdr:colOff>
                    <xdr:row>159</xdr:row>
                    <xdr:rowOff>447675</xdr:rowOff>
                  </to>
                </anchor>
              </controlPr>
            </control>
          </mc:Choice>
        </mc:AlternateContent>
        <mc:AlternateContent xmlns:mc="http://schemas.openxmlformats.org/markup-compatibility/2006">
          <mc:Choice Requires="x14">
            <control shapeId="118834" r:id="rId61" name="Check Box 50">
              <controlPr defaultSize="0" autoFill="0" autoLine="0" autoPict="0">
                <anchor moveWithCells="1" sizeWithCells="1">
                  <from>
                    <xdr:col>8</xdr:col>
                    <xdr:colOff>114300</xdr:colOff>
                    <xdr:row>159</xdr:row>
                    <xdr:rowOff>352425</xdr:rowOff>
                  </from>
                  <to>
                    <xdr:col>8</xdr:col>
                    <xdr:colOff>1009650</xdr:colOff>
                    <xdr:row>160</xdr:row>
                    <xdr:rowOff>76200</xdr:rowOff>
                  </to>
                </anchor>
              </controlPr>
            </control>
          </mc:Choice>
        </mc:AlternateContent>
        <mc:AlternateContent xmlns:mc="http://schemas.openxmlformats.org/markup-compatibility/2006">
          <mc:Choice Requires="x14">
            <control shapeId="118835" r:id="rId62" name="Check Box 51">
              <controlPr defaultSize="0" autoFill="0" autoLine="0" autoPict="0">
                <anchor moveWithCells="1" sizeWithCells="1">
                  <from>
                    <xdr:col>8</xdr:col>
                    <xdr:colOff>1066800</xdr:colOff>
                    <xdr:row>159</xdr:row>
                    <xdr:rowOff>361950</xdr:rowOff>
                  </from>
                  <to>
                    <xdr:col>8</xdr:col>
                    <xdr:colOff>1743075</xdr:colOff>
                    <xdr:row>160</xdr:row>
                    <xdr:rowOff>85725</xdr:rowOff>
                  </to>
                </anchor>
              </controlPr>
            </control>
          </mc:Choice>
        </mc:AlternateContent>
        <mc:AlternateContent xmlns:mc="http://schemas.openxmlformats.org/markup-compatibility/2006">
          <mc:Choice Requires="x14">
            <control shapeId="118836" r:id="rId63" name="Check Box 52">
              <controlPr defaultSize="0" autoFill="0" autoLine="0" autoPict="0">
                <anchor moveWithCells="1" sizeWithCells="1">
                  <from>
                    <xdr:col>4</xdr:col>
                    <xdr:colOff>952500</xdr:colOff>
                    <xdr:row>168</xdr:row>
                    <xdr:rowOff>114300</xdr:rowOff>
                  </from>
                  <to>
                    <xdr:col>5</xdr:col>
                    <xdr:colOff>600075</xdr:colOff>
                    <xdr:row>168</xdr:row>
                    <xdr:rowOff>457200</xdr:rowOff>
                  </to>
                </anchor>
              </controlPr>
            </control>
          </mc:Choice>
        </mc:AlternateContent>
        <mc:AlternateContent xmlns:mc="http://schemas.openxmlformats.org/markup-compatibility/2006">
          <mc:Choice Requires="x14">
            <control shapeId="118837" r:id="rId64" name="Check Box 53">
              <controlPr defaultSize="0" autoFill="0" autoLine="0" autoPict="0">
                <anchor moveWithCells="1" sizeWithCells="1">
                  <from>
                    <xdr:col>4</xdr:col>
                    <xdr:colOff>942975</xdr:colOff>
                    <xdr:row>168</xdr:row>
                    <xdr:rowOff>361950</xdr:rowOff>
                  </from>
                  <to>
                    <xdr:col>5</xdr:col>
                    <xdr:colOff>876300</xdr:colOff>
                    <xdr:row>169</xdr:row>
                    <xdr:rowOff>104775</xdr:rowOff>
                  </to>
                </anchor>
              </controlPr>
            </control>
          </mc:Choice>
        </mc:AlternateContent>
        <mc:AlternateContent xmlns:mc="http://schemas.openxmlformats.org/markup-compatibility/2006">
          <mc:Choice Requires="x14">
            <control shapeId="118838" r:id="rId65" name="Check Box 54">
              <controlPr defaultSize="0" autoFill="0" autoLine="0" autoPict="0">
                <anchor moveWithCells="1" sizeWithCells="1">
                  <from>
                    <xdr:col>5</xdr:col>
                    <xdr:colOff>933450</xdr:colOff>
                    <xdr:row>168</xdr:row>
                    <xdr:rowOff>371475</xdr:rowOff>
                  </from>
                  <to>
                    <xdr:col>5</xdr:col>
                    <xdr:colOff>1609725</xdr:colOff>
                    <xdr:row>169</xdr:row>
                    <xdr:rowOff>114300</xdr:rowOff>
                  </to>
                </anchor>
              </controlPr>
            </control>
          </mc:Choice>
        </mc:AlternateContent>
        <mc:AlternateContent xmlns:mc="http://schemas.openxmlformats.org/markup-compatibility/2006">
          <mc:Choice Requires="x14">
            <control shapeId="118839" r:id="rId66" name="Check Box 55">
              <controlPr defaultSize="0" autoFill="0" autoLine="0" autoPict="0">
                <anchor moveWithCells="1" sizeWithCells="1">
                  <from>
                    <xdr:col>6</xdr:col>
                    <xdr:colOff>180975</xdr:colOff>
                    <xdr:row>168</xdr:row>
                    <xdr:rowOff>142875</xdr:rowOff>
                  </from>
                  <to>
                    <xdr:col>6</xdr:col>
                    <xdr:colOff>790575</xdr:colOff>
                    <xdr:row>168</xdr:row>
                    <xdr:rowOff>485775</xdr:rowOff>
                  </to>
                </anchor>
              </controlPr>
            </control>
          </mc:Choice>
        </mc:AlternateContent>
        <mc:AlternateContent xmlns:mc="http://schemas.openxmlformats.org/markup-compatibility/2006">
          <mc:Choice Requires="x14">
            <control shapeId="118840" r:id="rId67" name="Check Box 56">
              <controlPr defaultSize="0" autoFill="0" autoLine="0" autoPict="0">
                <anchor moveWithCells="1" sizeWithCells="1">
                  <from>
                    <xdr:col>6</xdr:col>
                    <xdr:colOff>171450</xdr:colOff>
                    <xdr:row>168</xdr:row>
                    <xdr:rowOff>390525</xdr:rowOff>
                  </from>
                  <to>
                    <xdr:col>6</xdr:col>
                    <xdr:colOff>1066800</xdr:colOff>
                    <xdr:row>169</xdr:row>
                    <xdr:rowOff>133350</xdr:rowOff>
                  </to>
                </anchor>
              </controlPr>
            </control>
          </mc:Choice>
        </mc:AlternateContent>
        <mc:AlternateContent xmlns:mc="http://schemas.openxmlformats.org/markup-compatibility/2006">
          <mc:Choice Requires="x14">
            <control shapeId="118841" r:id="rId68" name="Check Box 57">
              <controlPr defaultSize="0" autoFill="0" autoLine="0" autoPict="0">
                <anchor moveWithCells="1" sizeWithCells="1">
                  <from>
                    <xdr:col>7</xdr:col>
                    <xdr:colOff>28575</xdr:colOff>
                    <xdr:row>168</xdr:row>
                    <xdr:rowOff>400050</xdr:rowOff>
                  </from>
                  <to>
                    <xdr:col>7</xdr:col>
                    <xdr:colOff>704850</xdr:colOff>
                    <xdr:row>169</xdr:row>
                    <xdr:rowOff>142875</xdr:rowOff>
                  </to>
                </anchor>
              </controlPr>
            </control>
          </mc:Choice>
        </mc:AlternateContent>
        <mc:AlternateContent xmlns:mc="http://schemas.openxmlformats.org/markup-compatibility/2006">
          <mc:Choice Requires="x14">
            <control shapeId="118842" r:id="rId69" name="Check Box 58">
              <controlPr defaultSize="0" autoFill="0" autoLine="0" autoPict="0">
                <anchor moveWithCells="1" sizeWithCells="1">
                  <from>
                    <xdr:col>8</xdr:col>
                    <xdr:colOff>161925</xdr:colOff>
                    <xdr:row>168</xdr:row>
                    <xdr:rowOff>123825</xdr:rowOff>
                  </from>
                  <to>
                    <xdr:col>8</xdr:col>
                    <xdr:colOff>771525</xdr:colOff>
                    <xdr:row>168</xdr:row>
                    <xdr:rowOff>466725</xdr:rowOff>
                  </to>
                </anchor>
              </controlPr>
            </control>
          </mc:Choice>
        </mc:AlternateContent>
        <mc:AlternateContent xmlns:mc="http://schemas.openxmlformats.org/markup-compatibility/2006">
          <mc:Choice Requires="x14">
            <control shapeId="118843" r:id="rId70" name="Check Box 59">
              <controlPr defaultSize="0" autoFill="0" autoLine="0" autoPict="0">
                <anchor moveWithCells="1" sizeWithCells="1">
                  <from>
                    <xdr:col>8</xdr:col>
                    <xdr:colOff>152400</xdr:colOff>
                    <xdr:row>168</xdr:row>
                    <xdr:rowOff>371475</xdr:rowOff>
                  </from>
                  <to>
                    <xdr:col>8</xdr:col>
                    <xdr:colOff>1047750</xdr:colOff>
                    <xdr:row>169</xdr:row>
                    <xdr:rowOff>114300</xdr:rowOff>
                  </to>
                </anchor>
              </controlPr>
            </control>
          </mc:Choice>
        </mc:AlternateContent>
        <mc:AlternateContent xmlns:mc="http://schemas.openxmlformats.org/markup-compatibility/2006">
          <mc:Choice Requires="x14">
            <control shapeId="118844" r:id="rId71" name="Check Box 60">
              <controlPr defaultSize="0" autoFill="0" autoLine="0" autoPict="0">
                <anchor moveWithCells="1" sizeWithCells="1">
                  <from>
                    <xdr:col>8</xdr:col>
                    <xdr:colOff>1104900</xdr:colOff>
                    <xdr:row>168</xdr:row>
                    <xdr:rowOff>381000</xdr:rowOff>
                  </from>
                  <to>
                    <xdr:col>8</xdr:col>
                    <xdr:colOff>1781175</xdr:colOff>
                    <xdr:row>169</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57"/>
  </sheetPr>
  <dimension ref="A1:U42"/>
  <sheetViews>
    <sheetView showGridLines="0" showZeros="0" view="pageBreakPreview" zoomScaleSheetLayoutView="100" workbookViewId="0">
      <selection activeCell="F18" sqref="F18"/>
    </sheetView>
  </sheetViews>
  <sheetFormatPr defaultRowHeight="16.5"/>
  <cols>
    <col min="1" max="1" width="12.140625" style="29" customWidth="1"/>
    <col min="2" max="2" width="20.5703125" style="29" customWidth="1"/>
    <col min="3" max="3" width="11.42578125" style="29" customWidth="1"/>
    <col min="4" max="4" width="15.42578125" style="29" customWidth="1"/>
    <col min="5" max="5" width="39.28515625" style="29" customWidth="1"/>
    <col min="6" max="7" width="24.28515625" style="143" customWidth="1"/>
    <col min="8" max="9" width="0" style="138" hidden="1" customWidth="1"/>
    <col min="10" max="15" width="0" style="25" hidden="1" customWidth="1"/>
    <col min="16" max="16384" width="9.140625" style="25"/>
  </cols>
  <sheetData>
    <row r="1" spans="1:9" s="84" customFormat="1" ht="22.5" customHeight="1">
      <c r="A1" s="1183" t="str">
        <f>'Attach 3(JV)'!A1</f>
        <v>Specification No. :CC/NT/G-MISC/DOM/A06/26/00981</v>
      </c>
      <c r="B1" s="1183"/>
      <c r="C1" s="1183"/>
      <c r="D1" s="1183"/>
      <c r="E1" s="610"/>
      <c r="F1" s="611"/>
      <c r="G1" s="587" t="str">
        <f>"Attachment-4 " &amp; 'Attach 3(JV)'!AV1</f>
        <v xml:space="preserve">Attachment-4 </v>
      </c>
      <c r="H1" s="138"/>
      <c r="I1" s="138"/>
    </row>
    <row r="2" spans="1:9" ht="12.75" customHeight="1"/>
    <row r="3" spans="1:9" ht="63" customHeight="1">
      <c r="A3" s="859" t="str">
        <f>'Attach 3(JV)'!A3</f>
        <v>Procurement of Insulated Cross Arm for 400kV System under vendor development.</v>
      </c>
      <c r="B3" s="860"/>
      <c r="C3" s="860"/>
      <c r="D3" s="860"/>
      <c r="E3" s="860"/>
      <c r="F3" s="860"/>
      <c r="G3" s="860"/>
    </row>
    <row r="4" spans="1:9" ht="20.100000000000001" customHeight="1">
      <c r="A4" s="28"/>
      <c r="H4" s="146"/>
    </row>
    <row r="5" spans="1:9" ht="20.100000000000001" customHeight="1">
      <c r="A5" s="872" t="s">
        <v>342</v>
      </c>
      <c r="B5" s="872"/>
      <c r="C5" s="872"/>
      <c r="D5" s="872"/>
      <c r="E5" s="872"/>
      <c r="F5" s="872"/>
      <c r="G5" s="872"/>
      <c r="H5" s="146"/>
    </row>
    <row r="6" spans="1:9" ht="20.100000000000001" customHeight="1">
      <c r="A6" s="32"/>
      <c r="H6" s="146"/>
    </row>
    <row r="7" spans="1:9" ht="20.100000000000001" customHeight="1">
      <c r="A7" s="33" t="str">
        <f>'Attach 3(JV)'!A7</f>
        <v>Bidder’s Name and Address :</v>
      </c>
      <c r="F7" s="15" t="str">
        <f>'Attach 3(JV)'!E7</f>
        <v>To:</v>
      </c>
      <c r="H7" s="146"/>
    </row>
    <row r="8" spans="1:9" ht="36" customHeight="1">
      <c r="A8" s="878" t="str">
        <f>'Attach 3(JV)'!A8</f>
        <v/>
      </c>
      <c r="B8" s="878"/>
      <c r="C8" s="878"/>
      <c r="D8" s="878"/>
      <c r="F8" s="128" t="str">
        <f>'Attach 3(JV)'!E8</f>
        <v>Contract Services</v>
      </c>
      <c r="H8" s="146"/>
    </row>
    <row r="9" spans="1:9" ht="20.100000000000001" customHeight="1">
      <c r="A9" s="13" t="s">
        <v>336</v>
      </c>
      <c r="B9" s="875">
        <f>'Attach 3(JV)'!B9</f>
        <v>0</v>
      </c>
      <c r="C9" s="875"/>
      <c r="D9" s="875"/>
      <c r="F9" s="128" t="str">
        <f>'Attach 3(JV)'!E9</f>
        <v>Power Grid Corporation of India Ltd.,</v>
      </c>
      <c r="H9" s="146"/>
    </row>
    <row r="10" spans="1:9" ht="20.100000000000001" customHeight="1">
      <c r="A10" s="13" t="s">
        <v>338</v>
      </c>
      <c r="B10" s="875">
        <f>'Attach 3(JV)'!B10</f>
        <v>0</v>
      </c>
      <c r="C10" s="875"/>
      <c r="D10" s="875"/>
      <c r="F10" s="128" t="str">
        <f>'Attach 3(JV)'!E10</f>
        <v>"Saudamini", Plot No. 2, Sector 29</v>
      </c>
      <c r="H10" s="146"/>
    </row>
    <row r="11" spans="1:9" ht="20.100000000000001" customHeight="1">
      <c r="B11" s="875" t="str">
        <f>'Attach 3(JV)'!B11</f>
        <v/>
      </c>
      <c r="C11" s="875"/>
      <c r="D11" s="875"/>
      <c r="F11" s="128" t="str">
        <f>'Attach 3(JV)'!E11</f>
        <v>Gurgaon (Haryana) - 122001</v>
      </c>
    </row>
    <row r="12" spans="1:9" ht="20.100000000000001" customHeight="1">
      <c r="A12" s="32"/>
      <c r="B12" s="875" t="str">
        <f>'Attach 3(JV)'!B12</f>
        <v/>
      </c>
      <c r="C12" s="875"/>
      <c r="D12" s="875"/>
      <c r="E12" s="15"/>
    </row>
    <row r="13" spans="1:9" ht="20.100000000000001" customHeight="1">
      <c r="A13" s="32"/>
      <c r="B13" s="123"/>
      <c r="C13" s="123"/>
      <c r="D13" s="123"/>
      <c r="E13" s="25"/>
      <c r="F13" s="144"/>
      <c r="G13" s="144"/>
    </row>
    <row r="14" spans="1:9" ht="20.100000000000001" customHeight="1">
      <c r="A14" s="32"/>
      <c r="B14" s="123"/>
      <c r="C14" s="123"/>
      <c r="D14" s="123"/>
    </row>
    <row r="15" spans="1:9" ht="20.100000000000001" customHeight="1">
      <c r="A15" s="29" t="s">
        <v>331</v>
      </c>
    </row>
    <row r="16" spans="1:9" ht="20.100000000000001" customHeight="1">
      <c r="A16" s="32"/>
    </row>
    <row r="17" spans="1:21" ht="50.1" customHeight="1">
      <c r="A17" s="1185" t="str">
        <f>"We hereby certify that equipment and materials to be supplied are produced in " &amp;H26 &amp; " eligible source " &amp; F26</f>
        <v>We hereby certify that equipment and materials to be supplied are produced in [Name of Countries],  eligible source country.</v>
      </c>
      <c r="B17" s="1185"/>
      <c r="C17" s="1185"/>
      <c r="D17" s="1185"/>
      <c r="E17" s="1185"/>
      <c r="F17" s="145" t="s">
        <v>174</v>
      </c>
      <c r="G17" s="145" t="s">
        <v>175</v>
      </c>
    </row>
    <row r="18" spans="1:21" ht="45" customHeight="1">
      <c r="A18" s="1184" t="str">
        <f>"We hereby certify that our company is incorporated and registered in " &amp;I26 &amp; " eligible source " &amp;G26</f>
        <v>We hereby certify that our company is incorporated and registered in [Name of Countries],  eligible source country.</v>
      </c>
      <c r="B18" s="1184"/>
      <c r="C18" s="1184"/>
      <c r="D18" s="1184"/>
      <c r="E18" s="1184"/>
      <c r="F18" s="150" t="s">
        <v>148</v>
      </c>
      <c r="G18" s="150" t="s">
        <v>148</v>
      </c>
      <c r="H18" s="135" t="str">
        <f t="shared" ref="H18:I25" si="0">IF(F18 = "", "", F18&amp; ", ")</f>
        <v xml:space="preserve">[Name of Countries], </v>
      </c>
      <c r="I18" s="135" t="str">
        <f t="shared" si="0"/>
        <v xml:space="preserve">[Name of Countries], </v>
      </c>
    </row>
    <row r="19" spans="1:21" ht="33" customHeight="1">
      <c r="A19" s="148"/>
      <c r="B19" s="148"/>
      <c r="C19" s="148"/>
      <c r="D19" s="148"/>
      <c r="E19" s="148"/>
      <c r="F19" s="150"/>
      <c r="G19" s="150"/>
      <c r="H19" s="135" t="str">
        <f t="shared" si="0"/>
        <v/>
      </c>
      <c r="I19" s="135" t="str">
        <f t="shared" si="0"/>
        <v/>
      </c>
    </row>
    <row r="20" spans="1:21" ht="33" customHeight="1">
      <c r="A20" s="148"/>
      <c r="B20" s="148"/>
      <c r="C20" s="148"/>
      <c r="D20" s="37"/>
      <c r="E20" s="148"/>
      <c r="F20" s="150"/>
      <c r="G20" s="150"/>
      <c r="H20" s="135" t="str">
        <f t="shared" si="0"/>
        <v/>
      </c>
      <c r="I20" s="135" t="str">
        <f t="shared" si="0"/>
        <v/>
      </c>
    </row>
    <row r="21" spans="1:21" ht="33" customHeight="1">
      <c r="A21" s="36" t="s">
        <v>6</v>
      </c>
      <c r="B21" s="69">
        <f>'Attach 3(JV)'!B24</f>
        <v>0</v>
      </c>
      <c r="D21" s="37" t="s">
        <v>4</v>
      </c>
      <c r="E21" s="241">
        <f>'Attach 3(JV)'!E24</f>
        <v>0</v>
      </c>
      <c r="F21" s="150"/>
      <c r="G21" s="150"/>
      <c r="H21" s="135" t="str">
        <f t="shared" si="0"/>
        <v/>
      </c>
      <c r="I21" s="135" t="str">
        <f t="shared" si="0"/>
        <v/>
      </c>
    </row>
    <row r="22" spans="1:21" ht="33" customHeight="1">
      <c r="A22" s="36" t="s">
        <v>7</v>
      </c>
      <c r="B22" s="241">
        <f>'Attach 3(JV)'!B25</f>
        <v>0</v>
      </c>
      <c r="D22" s="37" t="s">
        <v>5</v>
      </c>
      <c r="E22" s="241">
        <f>'Attach 3(JV)'!E25</f>
        <v>0</v>
      </c>
      <c r="F22" s="150"/>
      <c r="G22" s="150"/>
      <c r="H22" s="135" t="str">
        <f t="shared" si="0"/>
        <v/>
      </c>
      <c r="I22" s="135" t="str">
        <f t="shared" si="0"/>
        <v/>
      </c>
    </row>
    <row r="23" spans="1:21" ht="33" customHeight="1">
      <c r="D23" s="37"/>
      <c r="H23" s="135" t="str">
        <f t="shared" si="0"/>
        <v/>
      </c>
      <c r="I23" s="135" t="str">
        <f t="shared" si="0"/>
        <v/>
      </c>
    </row>
    <row r="24" spans="1:21" ht="33" customHeight="1">
      <c r="D24" s="37"/>
      <c r="H24" s="135" t="str">
        <f t="shared" si="0"/>
        <v/>
      </c>
      <c r="I24" s="135" t="str">
        <f t="shared" si="0"/>
        <v/>
      </c>
    </row>
    <row r="25" spans="1:21" ht="33" customHeight="1">
      <c r="A25" s="25"/>
      <c r="B25" s="25"/>
      <c r="C25" s="25"/>
      <c r="D25" s="25"/>
      <c r="E25" s="25"/>
      <c r="H25" s="135" t="str">
        <f t="shared" si="0"/>
        <v/>
      </c>
      <c r="I25" s="135" t="str">
        <f t="shared" si="0"/>
        <v/>
      </c>
      <c r="T25" s="143"/>
      <c r="U25" s="143"/>
    </row>
    <row r="26" spans="1:21" ht="33" hidden="1" customHeight="1">
      <c r="A26" s="25"/>
      <c r="B26" s="25"/>
      <c r="C26" s="25"/>
      <c r="D26" s="25"/>
      <c r="E26" s="25"/>
      <c r="F26" s="147" t="str">
        <f>IF((8-COUNTBLANK(F18:F25)) &lt;2, "country.", "countries.")</f>
        <v>country.</v>
      </c>
      <c r="G26" s="147" t="str">
        <f>IF((8-COUNTBLANK(G18:G25)) &lt;2, "country.", "countries.")</f>
        <v>country.</v>
      </c>
      <c r="H26" s="135" t="str">
        <f>IF(COUNTBLANK(F18:F25) =8, "[Enter the name of country where from equipments &amp; material shall be supplied]",CONCATENATE(H18,H19,H20,H21,H22,H23,H24,H25))</f>
        <v xml:space="preserve">[Name of Countries], </v>
      </c>
      <c r="I26" s="135" t="str">
        <f>IF(COUNTBLANK(G18:G25) =8, "[Enter the name of country where from equipments &amp; material shall be supplied]",CONCATENATE(I18,I19,I20,I21,I22,I23,I24,I25))</f>
        <v xml:space="preserve">[Name of Countries], </v>
      </c>
    </row>
    <row r="27" spans="1:21" ht="33" customHeight="1">
      <c r="A27" s="25"/>
      <c r="B27" s="25"/>
      <c r="C27" s="25"/>
      <c r="D27" s="25"/>
      <c r="E27" s="25"/>
    </row>
    <row r="28" spans="1:21" ht="33" customHeight="1">
      <c r="A28" s="25"/>
      <c r="B28" s="25"/>
      <c r="C28" s="25"/>
      <c r="D28" s="25"/>
      <c r="E28" s="25"/>
    </row>
    <row r="29" spans="1:21" ht="33" customHeight="1">
      <c r="A29" s="25"/>
      <c r="B29" s="25"/>
      <c r="C29" s="25"/>
      <c r="D29" s="25"/>
      <c r="E29" s="25"/>
    </row>
    <row r="30" spans="1:21" ht="20.100000000000001" customHeight="1"/>
    <row r="31" spans="1:21" ht="20.100000000000001" customHeight="1">
      <c r="A31" s="38"/>
    </row>
    <row r="32" spans="1:21" ht="20.100000000000001" customHeight="1"/>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c r="A38" s="38"/>
    </row>
    <row r="39" spans="1:1" ht="20.100000000000001" customHeight="1"/>
    <row r="40" spans="1:1" ht="20.100000000000001" customHeight="1"/>
    <row r="41" spans="1:1" ht="20.100000000000001" customHeight="1"/>
    <row r="42" spans="1:1" ht="20.100000000000001" customHeight="1"/>
  </sheetData>
  <sheetProtection algorithmName="SHA-512" hashValue="6n34DjuDjG4rW93WLb0hdV2zF9GJSg8ILqhlyEgEUYkMmQp/0TP3e87uxakmPL83xrk5Yrvq/0K1VzylhzDreA==" saltValue="Sy5g6Do1VKa54L2yCA/gvg==" spinCount="100000" sheet="1" formatColumns="0" formatRows="0" selectLockedCells="1"/>
  <customSheetViews>
    <customSheetView guid="{5476C51C-4037-4B28-A818-10D7CDF0C66A}" showPageBreaks="1" showGridLines="0" zeroValues="0" printArea="1" hiddenRows="1" hiddenColumns="1" view="pageBreakPreview" topLeftCell="A4">
      <selection activeCell="F18" sqref="F18"/>
      <pageMargins left="0.75" right="0.63" top="0.57999999999999996" bottom="0.6" header="0.34" footer="0.35"/>
      <pageSetup scale="68" orientation="portrait" r:id="rId1"/>
      <headerFooter alignWithMargins="0">
        <oddFooter>&amp;R&amp;"Book Antiqua,Bold"&amp;8 Page &amp;P of &amp;N</oddFooter>
      </headerFooter>
    </customSheetView>
    <customSheetView guid="{45814E31-7EF7-46D4-AAA9-9580F481731A}" showPageBreaks="1" showGridLines="0" zeroValues="0" printArea="1" hiddenRows="1" hiddenColumns="1" view="pageBreakPreview">
      <selection activeCell="F19" sqref="F19"/>
      <pageMargins left="0.75" right="0.63" top="0.57999999999999996" bottom="0.6" header="0.34" footer="0.35"/>
      <pageSetup scale="68" orientation="portrait" r:id="rId2"/>
      <headerFooter alignWithMargins="0">
        <oddFooter>&amp;R&amp;"Book Antiqua,Bold"&amp;8 Page &amp;P of &amp;N</oddFooter>
      </headerFooter>
    </customSheetView>
    <customSheetView guid="{ABDD40A7-66B9-43CC-B63B-09D98A5A40BE}" showPageBreaks="1" showGridLines="0" zeroValues="0" printArea="1" hiddenRows="1" hiddenColumns="1" view="pageBreakPreview">
      <selection activeCell="F22" sqref="F22"/>
      <pageMargins left="0.75" right="0.63" top="0.57999999999999996" bottom="0.6" header="0.34" footer="0.35"/>
      <pageSetup scale="68" orientation="portrait" r:id="rId3"/>
      <headerFooter alignWithMargins="0">
        <oddFooter>&amp;R&amp;"Book Antiqua,Bold"&amp;8 Page &amp;P of &amp;N</oddFooter>
      </headerFooter>
    </customSheetView>
    <customSheetView guid="{A8583C01-5E6A-4469-ADCA-440E12AA8084}" showPageBreaks="1" showGridLines="0" zeroValues="0" printArea="1" hiddenRows="1" hiddenColumns="1" view="pageBreakPreview">
      <selection activeCell="F22" sqref="F22"/>
      <pageMargins left="0.75" right="0.63" top="0.57999999999999996" bottom="0.6" header="0.34" footer="0.35"/>
      <pageSetup scale="68" orientation="portrait" r:id="rId4"/>
      <headerFooter alignWithMargins="0">
        <oddFooter>&amp;R&amp;"Book Antiqua,Bold"&amp;8 Page &amp;P of &amp;N</oddFooter>
      </headerFooter>
    </customSheetView>
    <customSheetView guid="{05855B4F-D61E-4C97-B759-B2F96767F6F8}" showPageBreaks="1" showGridLines="0" zeroValues="0" printArea="1" hiddenColumns="1" view="pageBreakPreview">
      <selection activeCell="F18" sqref="F18"/>
      <pageMargins left="0.75" right="0.63" top="0.57999999999999996" bottom="0.6" header="0.34" footer="0.35"/>
      <pageSetup scale="68" orientation="portrait" r:id="rId5"/>
      <headerFooter alignWithMargins="0">
        <oddFooter>&amp;R&amp;"Book Antiqua,Bold"&amp;8 Page &amp;P of &amp;N</oddFooter>
      </headerFooter>
    </customSheetView>
    <customSheetView guid="{82E8A0F5-0020-4355-95CF-28601763A783}" showPageBreaks="1" showGridLines="0" zeroValues="0" printArea="1" view="pageBreakPreview" topLeftCell="A6">
      <selection activeCell="F18" sqref="F18"/>
      <pageMargins left="0.75" right="0.63" top="0.57999999999999996" bottom="0.6" header="0.34" footer="0.35"/>
      <pageSetup scale="68" orientation="portrait" r:id="rId6"/>
      <headerFooter alignWithMargins="0">
        <oddFooter>&amp;R&amp;"Book Antiqua,Bold"&amp;8 Page &amp;P of &amp;N</oddFooter>
      </headerFooter>
    </customSheetView>
    <customSheetView guid="{340562B9-6CEE-4962-8D7D-CA1C6778F52C}" showPageBreaks="1" showGridLines="0" zeroValues="0" printArea="1" view="pageBreakPreview" topLeftCell="A28">
      <selection activeCell="F18" sqref="F18"/>
      <pageMargins left="0.75" right="0.63" top="0.57999999999999996" bottom="0.6" header="0.34" footer="0.35"/>
      <pageSetup orientation="portrait" r:id="rId7"/>
      <headerFooter alignWithMargins="0">
        <oddFooter>&amp;R&amp;"Book Antiqua,Bold"&amp;8 Page &amp;P of &amp;N</oddFooter>
      </headerFooter>
    </customSheetView>
    <customSheetView guid="{38BECF6E-1A53-4F98-87B9-44F2C5F77E08}" showPageBreaks="1" showGridLines="0" zeroValues="0" printArea="1" view="pageBreakPreview" topLeftCell="A6">
      <selection activeCell="F18" sqref="F18"/>
      <pageMargins left="0.75" right="0.63" top="0.57999999999999996" bottom="0.6" header="0.34" footer="0.35"/>
      <pageSetup orientation="portrait" r:id="rId8"/>
      <headerFooter alignWithMargins="0">
        <oddFooter>&amp;R&amp;"Book Antiqua,Bold"&amp;8 Page &amp;P of &amp;N</oddFooter>
      </headerFooter>
    </customSheetView>
    <customSheetView guid="{8E3ED18F-7B8F-4A1C-969D-A70DC3B696C3}" showPageBreaks="1" showGridLines="0" zeroValues="0" printArea="1" view="pageBreakPreview" topLeftCell="A13">
      <selection activeCell="A17" sqref="A17:E17"/>
      <pageMargins left="0.75" right="0.63" top="0.57999999999999996" bottom="0.6" header="0.34" footer="0.35"/>
      <pageSetup orientation="portrait" r:id="rId9"/>
      <headerFooter alignWithMargins="0">
        <oddFooter>&amp;R&amp;"Book Antiqua,Bold"&amp;8 Page &amp;P of &amp;N</oddFooter>
      </headerFooter>
    </customSheetView>
    <customSheetView guid="{477F7E43-D393-45BA-B99B-D838E4629B5D}" showPageBreaks="1" showGridLines="0" zeroValues="0" printArea="1" view="pageBreakPreview" topLeftCell="A13">
      <selection activeCell="A17" sqref="A17:E17"/>
      <pageMargins left="0.75" right="0.63" top="0.57999999999999996" bottom="0.6" header="0.34" footer="0.35"/>
      <pageSetup orientation="portrait" r:id="rId10"/>
      <headerFooter alignWithMargins="0">
        <oddFooter>&amp;R&amp;"Book Antiqua,Bold"&amp;8 Page &amp;P of &amp;N</oddFooter>
      </headerFooter>
    </customSheetView>
    <customSheetView guid="{240327DD-375F-45D4-BA52-89AFD79FE6A1}" showPageBreaks="1" showGridLines="0" zeroValues="0" printArea="1" view="pageBreakPreview">
      <selection activeCell="F18" sqref="F18"/>
      <pageMargins left="0.75" right="0.63" top="0.57999999999999996" bottom="0.6" header="0.34" footer="0.35"/>
      <pageSetup orientation="portrait" r:id="rId11"/>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zeroValues="0" topLeftCell="A16">
      <selection activeCell="F20" sqref="F20"/>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zeroValues="0">
      <selection activeCell="F18" sqref="F18"/>
      <pageMargins left="0.75" right="0.63" top="0.57999999999999996" bottom="0.6" header="0.34" footer="0.35"/>
      <pageSetup orientation="portrait" r:id="rId14"/>
      <headerFooter alignWithMargins="0">
        <oddFooter>&amp;R&amp;"Book Antiqua,Bold"&amp;8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PageBreaks="1" zeroValues="0" printArea="1" view="pageBreakPreview" showRuler="0">
      <selection activeCell="A18" sqref="A18:E18"/>
      <pageMargins left="0.75" right="0.75" top="0.77" bottom="1" header="0.5" footer="0.5"/>
      <pageSetup orientation="portrait" r:id="rId16"/>
      <headerFooter alignWithMargins="0">
        <oddFooter>&amp;L&amp;8Tower Package-P238-TW04, TL associated with Phase-I Generation Project in Orissa (Part-C)&amp;R&amp;"Book Antiqua,Bold"&amp;8Attachment-4 TW04  / Page &amp;P of &amp;N</oddFooter>
      </headerFooter>
    </customSheetView>
    <customSheetView guid="{8E7B022F-1113-4BA2-B2BA-8EDBE02A2557}" showPageBreaks="1" showGridLines="0" zeroValues="0" printArea="1" showRuler="0">
      <selection activeCell="F18" sqref="F18"/>
      <pageMargins left="0.75" right="0.63" top="0.57999999999999996" bottom="0.6" header="0.34" footer="0.35"/>
      <pageSetup orientation="portrait" r:id="rId17"/>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selection activeCell="F18" sqref="F18"/>
      <pageMargins left="0.75" right="0.63" top="0.57999999999999996" bottom="0.6" header="0.34" footer="0.35"/>
      <pageSetup orientation="portrait" r:id="rId18"/>
      <headerFooter alignWithMargins="0">
        <oddFooter>&amp;R&amp;"Book Antiqua,Bold"&amp;8 Page &amp;P of &amp;N</oddFooter>
      </headerFooter>
    </customSheetView>
    <customSheetView guid="{494F6778-23FE-4AAC-B37D-6C7543FC13B9}" showGridLines="0" zeroValues="0" topLeftCell="A16">
      <selection activeCell="F20" sqref="F20"/>
      <pageMargins left="0.75" right="0.63" top="0.57999999999999996" bottom="0.6" header="0.34" footer="0.35"/>
      <pageSetup orientation="portrait" r:id="rId19"/>
      <headerFooter alignWithMargins="0">
        <oddFooter>&amp;R&amp;"Book Antiqua,Bold"&amp;8 Page &amp;P of &amp;N</oddFooter>
      </headerFooter>
    </customSheetView>
    <customSheetView guid="{F9FE2C60-2849-4C32-B532-2B1A89FFA9CD}" showGridLines="0" zeroValues="0">
      <selection activeCell="F18" sqref="F18"/>
      <pageMargins left="0.75" right="0.63" top="0.57999999999999996" bottom="0.6" header="0.34" footer="0.35"/>
      <pageSetup orientation="portrait" r:id="rId20"/>
      <headerFooter alignWithMargins="0">
        <oddFooter>&amp;R&amp;"Book Antiqua,Bold"&amp;8 Page &amp;P of &amp;N</oddFooter>
      </headerFooter>
    </customSheetView>
    <customSheetView guid="{FE4EC9C4-31B9-4D40-8323-5B16C3BC840F}" showPageBreaks="1" showGridLines="0" zeroValues="0" printArea="1" view="pageBreakPreview">
      <selection activeCell="F18" sqref="F18"/>
      <pageMargins left="0.75" right="0.63" top="0.57999999999999996" bottom="0.6" header="0.34" footer="0.35"/>
      <pageSetup orientation="portrait" r:id="rId21"/>
      <headerFooter alignWithMargins="0">
        <oddFooter>&amp;R&amp;"Book Antiqua,Bold"&amp;8 Page &amp;P of &amp;N</oddFooter>
      </headerFooter>
    </customSheetView>
    <customSheetView guid="{C5EDD9E3-0801-4479-8600-A80B0FCFDF0B}" showPageBreaks="1" showGridLines="0" zeroValues="0" printArea="1" view="pageBreakPreview">
      <selection activeCell="A17" sqref="A17:E17"/>
      <pageMargins left="0.75" right="0.63" top="0.57999999999999996" bottom="0.6" header="0.34" footer="0.35"/>
      <pageSetup orientation="portrait" r:id="rId22"/>
      <headerFooter alignWithMargins="0">
        <oddFooter>&amp;R&amp;"Book Antiqua,Bold"&amp;8 Page &amp;P of &amp;N</oddFooter>
      </headerFooter>
    </customSheetView>
    <customSheetView guid="{15A19D23-A9FD-4FC1-B7B0-F2D16BDFC729}" showPageBreaks="1" showGridLines="0" zeroValues="0" printArea="1" view="pageBreakPreview" topLeftCell="A13">
      <selection activeCell="A17" sqref="A17:E17"/>
      <pageMargins left="0.75" right="0.63" top="0.57999999999999996" bottom="0.6" header="0.34" footer="0.35"/>
      <pageSetup orientation="portrait" r:id="rId23"/>
      <headerFooter alignWithMargins="0">
        <oddFooter>&amp;R&amp;"Book Antiqua,Bold"&amp;8 Page &amp;P of &amp;N</oddFooter>
      </headerFooter>
    </customSheetView>
    <customSheetView guid="{97C0FC0E-800C-45C9-895E-E91A3F1ADBA4}" showPageBreaks="1" showGridLines="0" zeroValues="0" printArea="1" view="pageBreakPreview">
      <selection activeCell="F18" sqref="F18"/>
      <pageMargins left="0.75" right="0.63" top="0.57999999999999996" bottom="0.6" header="0.34" footer="0.35"/>
      <pageSetup orientation="portrait" r:id="rId24"/>
      <headerFooter alignWithMargins="0">
        <oddFooter>&amp;R&amp;"Book Antiqua,Bold"&amp;8 Page &amp;P of &amp;N</oddFooter>
      </headerFooter>
    </customSheetView>
    <customSheetView guid="{CB7992C9-ABA5-4C7D-8C49-1E1D8E8875C7}" showPageBreaks="1" showGridLines="0" zeroValues="0" printArea="1" view="pageBreakPreview" topLeftCell="A10">
      <selection activeCell="F18" sqref="F18"/>
      <pageMargins left="0.75" right="0.63" top="0.57999999999999996" bottom="0.6" header="0.34" footer="0.35"/>
      <pageSetup scale="68" orientation="portrait" r:id="rId25"/>
      <headerFooter alignWithMargins="0">
        <oddFooter>&amp;R&amp;"Book Antiqua,Bold"&amp;8 Page &amp;P of &amp;N</oddFooter>
      </headerFooter>
    </customSheetView>
    <customSheetView guid="{E51D3662-FFCE-4FD6-A590-7DDC9E38C41F}" showPageBreaks="1" showGridLines="0" zeroValues="0" printArea="1" view="pageBreakPreview" topLeftCell="A16">
      <selection activeCell="F18" sqref="F18"/>
      <pageMargins left="0.75" right="0.63" top="0.57999999999999996" bottom="0.6" header="0.34" footer="0.35"/>
      <pageSetup scale="68" orientation="portrait" r:id="rId26"/>
      <headerFooter alignWithMargins="0">
        <oddFooter>&amp;R&amp;"Book Antiqua,Bold"&amp;8 Page &amp;P of &amp;N</oddFooter>
      </headerFooter>
    </customSheetView>
    <customSheetView guid="{2CF6F19D-227C-4840-A9E1-6C944B0145DB}" showPageBreaks="1" showGridLines="0" zeroValues="0" printArea="1" hiddenRows="1" hiddenColumns="1" view="pageBreakPreview" topLeftCell="A7">
      <selection activeCell="F22" sqref="F22"/>
      <pageMargins left="0.75" right="0.63" top="0.57999999999999996" bottom="0.6" header="0.34" footer="0.35"/>
      <pageSetup scale="68" orientation="portrait" r:id="rId27"/>
      <headerFooter alignWithMargins="0">
        <oddFooter>&amp;R&amp;"Book Antiqua,Bold"&amp;8 Page &amp;P of &amp;N</oddFooter>
      </headerFooter>
    </customSheetView>
    <customSheetView guid="{91F0A354-BED8-4256-9A56-8B391088A09C}" showPageBreaks="1" showGridLines="0" zeroValues="0" printArea="1" hiddenRows="1" hiddenColumns="1" view="pageBreakPreview">
      <selection activeCell="F19" sqref="F19"/>
      <pageMargins left="0.75" right="0.63" top="0.57999999999999996" bottom="0.6" header="0.34" footer="0.35"/>
      <pageSetup scale="68" orientation="portrait" r:id="rId28"/>
      <headerFooter alignWithMargins="0">
        <oddFooter>&amp;R&amp;"Book Antiqua,Bold"&amp;8 Page &amp;P of &amp;N</oddFooter>
      </headerFooter>
    </customSheetView>
    <customSheetView guid="{3836A67F-51F8-4B52-B51D-937DC398CD1F}" showPageBreaks="1" showGridLines="0" zeroValues="0" printArea="1" hiddenRows="1" hiddenColumns="1" view="pageBreakPreview">
      <selection activeCell="F19" sqref="F19"/>
      <pageMargins left="0.75" right="0.63" top="0.57999999999999996" bottom="0.6" header="0.34" footer="0.35"/>
      <pageSetup scale="68" orientation="portrait" r:id="rId29"/>
      <headerFooter alignWithMargins="0">
        <oddFooter>&amp;R&amp;"Book Antiqua,Bold"&amp;8 Page &amp;P of &amp;N</oddFooter>
      </headerFooter>
    </customSheetView>
    <customSheetView guid="{7060B914-93C4-4D75-AFF4-2E6EDEC8C9B0}" showPageBreaks="1" showGridLines="0" zeroValues="0" printArea="1" hiddenRows="1" hiddenColumns="1" view="pageBreakPreview" topLeftCell="A4">
      <selection activeCell="F18" sqref="F18"/>
      <pageMargins left="0.75" right="0.63" top="0.57999999999999996" bottom="0.6" header="0.34" footer="0.35"/>
      <pageSetup scale="68" orientation="portrait" r:id="rId30"/>
      <headerFooter alignWithMargins="0">
        <oddFooter>&amp;R&amp;"Book Antiqua,Bold"&amp;8 Page &amp;P of &amp;N</oddFooter>
      </headerFooter>
    </customSheetView>
  </customSheetViews>
  <mergeCells count="10">
    <mergeCell ref="A5:G5"/>
    <mergeCell ref="A3:G3"/>
    <mergeCell ref="A1:D1"/>
    <mergeCell ref="A8:D8"/>
    <mergeCell ref="A18:E18"/>
    <mergeCell ref="B9:D9"/>
    <mergeCell ref="A17:E17"/>
    <mergeCell ref="B10:D10"/>
    <mergeCell ref="B11:D11"/>
    <mergeCell ref="B12:D12"/>
  </mergeCells>
  <phoneticPr fontId="7" type="noConversion"/>
  <pageMargins left="0.75" right="0.63" top="0.57999999999999996" bottom="0.6" header="0.34" footer="0.35"/>
  <pageSetup scale="68" orientation="portrait" r:id="rId31"/>
  <headerFooter alignWithMargins="0">
    <oddFooter>&amp;R&amp;"Book Antiqua,Bold"&amp;8 Page &amp;P of &amp;N</oddFooter>
  </headerFooter>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66</vt:i4>
      </vt:variant>
    </vt:vector>
  </HeadingPairs>
  <TitlesOfParts>
    <vt:vector size="98" baseType="lpstr">
      <vt:lpstr>Basic</vt:lpstr>
      <vt:lpstr>Cover</vt:lpstr>
      <vt:lpstr>Name of Bidders</vt:lpstr>
      <vt:lpstr>Names of Bidder</vt:lpstr>
      <vt:lpstr>Attach 3(JV)</vt:lpstr>
      <vt:lpstr>Attach-3 (QR)_old</vt:lpstr>
      <vt:lpstr>Attach 3(QR)</vt:lpstr>
      <vt:lpstr>Attach-3 (QR)</vt:lpstr>
      <vt:lpstr>Attach 4</vt:lpstr>
      <vt:lpstr>Attach 4 (A)</vt:lpstr>
      <vt:lpstr>Attach 4 (B)</vt:lpstr>
      <vt:lpstr>Attach 5</vt:lpstr>
      <vt:lpstr>Attach 5A</vt:lpstr>
      <vt:lpstr>Attach 6</vt:lpstr>
      <vt:lpstr>Attach 7</vt:lpstr>
      <vt:lpstr>Attach 9</vt:lpstr>
      <vt:lpstr>Attach 10</vt:lpstr>
      <vt:lpstr>Attach 11</vt:lpstr>
      <vt:lpstr>Attach 12</vt:lpstr>
      <vt:lpstr>Attach 13</vt:lpstr>
      <vt:lpstr>Attach 14</vt:lpstr>
      <vt:lpstr>Attach 14-IP</vt:lpstr>
      <vt:lpstr>Attach 15</vt:lpstr>
      <vt:lpstr>Attach 16</vt:lpstr>
      <vt:lpstr>Attach 17</vt:lpstr>
      <vt:lpstr>Attach 18</vt:lpstr>
      <vt:lpstr>Attach 18 SP</vt:lpstr>
      <vt:lpstr>Attach 19</vt:lpstr>
      <vt:lpstr>Bid Form 1st Envelope </vt:lpstr>
      <vt:lpstr>N to W</vt:lpstr>
      <vt:lpstr>Sheet1</vt:lpstr>
      <vt:lpstr>Sheet2</vt:lpstr>
      <vt:lpstr>'Attach-3 (QR)'!BL2A</vt:lpstr>
      <vt:lpstr>'Attach-3 (QR)_old'!BL2A</vt:lpstr>
      <vt:lpstr>'Attach-3 (QR)'!BL2AA</vt:lpstr>
      <vt:lpstr>'Attach-3 (QR)_old'!BL2AA</vt:lpstr>
      <vt:lpstr>'Attach-3 (QR)'!BL2B</vt:lpstr>
      <vt:lpstr>'Attach-3 (QR)_old'!BL2B</vt:lpstr>
      <vt:lpstr>'Attach-3 (QR)'!BL2C</vt:lpstr>
      <vt:lpstr>'Attach-3 (QR)_old'!BL2C</vt:lpstr>
      <vt:lpstr>'Attach-3 (QR)'!BL3A</vt:lpstr>
      <vt:lpstr>'Attach-3 (QR)_old'!BL3A</vt:lpstr>
      <vt:lpstr>'Attach-3 (QR)'!BL3B</vt:lpstr>
      <vt:lpstr>'Attach-3 (QR)_old'!BL3B</vt:lpstr>
      <vt:lpstr>'Attach-3 (QR)'!BL3C</vt:lpstr>
      <vt:lpstr>'Attach-3 (QR)_old'!BL3C</vt:lpstr>
      <vt:lpstr>'Attach-3 (QR)'!BL4A</vt:lpstr>
      <vt:lpstr>'Attach-3 (QR)_old'!BL4A</vt:lpstr>
      <vt:lpstr>'Attach-3 (QR)'!BL4B</vt:lpstr>
      <vt:lpstr>'Attach-3 (QR)_old'!BL4B</vt:lpstr>
      <vt:lpstr>'Attach-3 (QR)'!BL4C</vt:lpstr>
      <vt:lpstr>'Attach-3 (QR)_old'!BL4C</vt:lpstr>
      <vt:lpstr>'Attach-3 (QR)'!BL5A</vt:lpstr>
      <vt:lpstr>'Attach-3 (QR)_old'!BL5A</vt:lpstr>
      <vt:lpstr>'Attach-3 (QR)'!BL5B</vt:lpstr>
      <vt:lpstr>'Attach-3 (QR)_old'!BL5B</vt:lpstr>
      <vt:lpstr>'Attach-3 (QR)'!BL5C</vt:lpstr>
      <vt:lpstr>'Attach-3 (QR)_old'!BL5C</vt:lpstr>
      <vt:lpstr>'Attach-3 (QR)_old'!PATHAR1</vt:lpstr>
      <vt:lpstr>'Attach-3 (QR)_old'!PATHAR2</vt:lpstr>
      <vt:lpstr>'Attach-3 (QR)_old'!PATHAR3</vt:lpstr>
      <vt:lpstr>'Attach-3 (QR)'!PATHJVPR1</vt:lpstr>
      <vt:lpstr>'Attach-3 (QR)_old'!PATHJVPR1</vt:lpstr>
      <vt:lpstr>'Attach-3 (QR)'!PATHJVPR2</vt:lpstr>
      <vt:lpstr>'Attach-3 (QR)_old'!PATHJVPR2</vt:lpstr>
      <vt:lpstr>'Attach-3 (QR)'!PATHLP1</vt:lpstr>
      <vt:lpstr>'Attach-3 (QR)_old'!PATHLP1</vt:lpstr>
      <vt:lpstr>'Attach-3 (QR)'!PATHPR1</vt:lpstr>
      <vt:lpstr>'Attach-3 (QR)_old'!PATHPR1</vt:lpstr>
      <vt:lpstr>'Attach 10'!Print_Area</vt:lpstr>
      <vt:lpstr>'Attach 11'!Print_Area</vt:lpstr>
      <vt:lpstr>'Attach 12'!Print_Area</vt:lpstr>
      <vt:lpstr>'Attach 13'!Print_Area</vt:lpstr>
      <vt:lpstr>'Attach 14'!Print_Area</vt:lpstr>
      <vt:lpstr>'Attach 14-IP'!Print_Area</vt:lpstr>
      <vt:lpstr>'Attach 15'!Print_Area</vt:lpstr>
      <vt:lpstr>'Attach 16'!Print_Area</vt:lpstr>
      <vt:lpstr>'Attach 17'!Print_Area</vt:lpstr>
      <vt:lpstr>'Attach 18'!Print_Area</vt:lpstr>
      <vt:lpstr>'Attach 18 SP'!Print_Area</vt:lpstr>
      <vt:lpstr>'Attach 19'!Print_Area</vt:lpstr>
      <vt:lpstr>'Attach 3(JV)'!Print_Area</vt:lpstr>
      <vt:lpstr>'Attach 3(QR)'!Print_Area</vt:lpstr>
      <vt:lpstr>'Attach 4'!Print_Area</vt:lpstr>
      <vt:lpstr>'Attach 4 (A)'!Print_Area</vt:lpstr>
      <vt:lpstr>'Attach 4 (B)'!Print_Area</vt:lpstr>
      <vt:lpstr>'Attach 5'!Print_Area</vt:lpstr>
      <vt:lpstr>'Attach 5A'!Print_Area</vt:lpstr>
      <vt:lpstr>'Attach 6'!Print_Area</vt:lpstr>
      <vt:lpstr>'Attach 7'!Print_Area</vt:lpstr>
      <vt:lpstr>'Attach 9'!Print_Area</vt:lpstr>
      <vt:lpstr>'Attach-3 (QR)'!Print_Area</vt:lpstr>
      <vt:lpstr>'Attach-3 (QR)_old'!Print_Area</vt:lpstr>
      <vt:lpstr>'Bid Form 1st Envelope '!Print_Area</vt:lpstr>
      <vt:lpstr>Cover!Print_Area</vt:lpstr>
      <vt:lpstr>'Name of Bidders'!Print_Area</vt:lpstr>
      <vt:lpstr>'Names of Bidder'!Print_Area</vt:lpstr>
      <vt:lpstr>'Attach 9'!Print_Titles</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20074</dc:creator>
  <cp:lastModifiedBy>Adil Iqbal Khan {आदिल इकबाल खान}</cp:lastModifiedBy>
  <cp:lastPrinted>2026-01-29T10:02:42Z</cp:lastPrinted>
  <dcterms:created xsi:type="dcterms:W3CDTF">2010-09-27T08:09:01Z</dcterms:created>
  <dcterms:modified xsi:type="dcterms:W3CDTF">2026-02-02T08:20:00Z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2025-12-17T11:00:46Z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f95abbe4-03f4-47a7-ae4b-9f27d0523a97</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