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84.xml" ContentType="application/vnd.ms-excel.controlproperties+xml"/>
  <Override PartName="/xl/drawings/drawing11.xml" ContentType="application/vnd.openxmlformats-officedocument.drawing+xml"/>
  <Override PartName="/xl/ctrlProps/ctrlProp185.xml" ContentType="application/vnd.ms-excel.controlproperties+xml"/>
  <Override PartName="/xl/drawings/drawing12.xml" ContentType="application/vnd.openxmlformats-officedocument.drawing+xml"/>
  <Override PartName="/xl/ctrlProps/ctrlProp18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87.xml" ContentType="application/vnd.ms-excel.controlproperties+xml"/>
  <Override PartName="/xl/ctrlProps/ctrlProp18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updateLinks="never" codeName="ThisWorkbook" defaultThemeVersion="124226"/>
  <mc:AlternateContent xmlns:mc="http://schemas.openxmlformats.org/markup-compatibility/2006">
    <mc:Choice Requires="x15">
      <x15ac:absPath xmlns:x15ac="http://schemas.microsoft.com/office/spreadsheetml/2010/11/ac" url="\\Cc-1608\TBCB DATA\14 KUMAR SIDDHANT\RTM\RT03 Bulk Procurement\Re-tender 02\BD\"/>
    </mc:Choice>
  </mc:AlternateContent>
  <xr:revisionPtr revIDLastSave="0" documentId="13_ncr:1_{EE8E3025-256A-4CAE-AF0C-DBAF2AB586B0}" xr6:coauthVersionLast="36" xr6:coauthVersionMax="36" xr10:uidLastSave="{00000000-0000-0000-0000-000000000000}"/>
  <workbookProtection workbookAlgorithmName="SHA-512" workbookHashValue="yQZXCn8cHfLpJ/rc+qRCDMUtrIqFHNbAjY3LfxT20mEHxPxoY4UMyJkOLuGoEiewMeb88f77WlXacs9z9R4EfA==" workbookSaltValue="32HawSaE0n2fm2CffCB3Qw==" workbookSpinCount="100000" revisionsAlgorithmName="SHA-512" revisionsHashValue="gtoogpikNoz6RSpqbFPJpexTpCtVpiS3NHnwDxg+CAwkMLVBFo6+3TpQi06wRksvSK1Z3H+LrT1k5UEXune9zw==" revisionsSaltValue="wV1oYbP+AjBH7PE2Z8uPKQ==" revisionsSpinCount="100000" lockStructure="1" lockRevision="1"/>
  <bookViews>
    <workbookView xWindow="-105" yWindow="-105" windowWidth="15465" windowHeight="7635" tabRatio="942" firstSheet="1" activeTab="2"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(QR)'!$I$406</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(QR)'!$I$406</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(QR)'!$J$406</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(QR)'!$K$406</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(QR)'!$I$407</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(QR)'!$J$407</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(QR)'!$K$407</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(QR)'!$I$408</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(QR)'!$J$408</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(QR)'!$K$408</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(QR)'!$I$409</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(QR)'!$J$409</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(QR)'!$K$409</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(QR)'!$AN$361</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(QR)'!$AN$362</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(QR)'!$AN$363</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(QR)'!$J$405</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(QR)'!$K$405</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(QR)'!$I$405</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(QR)'!$J$405</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11'!$A$1:$E$29</definedName>
    <definedName name="_xlnm.Print_Area" localSheetId="17">'Attach 12'!$A$1:$G$47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15'!$A$1:$E$91</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(QR)'!$A$1:$I$415</definedName>
    <definedName name="_xlnm.Print_Area" localSheetId="4">'Attach-3 (QR)_old'!$A$1:$J$407</definedName>
    <definedName name="_xlnm.Print_Area" localSheetId="27">'Bid Form 1st Envelope '!$A$1:$J$117</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12'!$G:$I</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12'!$A$1:$F$47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15'!$A$1:$E$91</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(QR)'!$A$1:$H$415</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(QR)'!$217:$223,'Attach-3 (QR)'!#REF!,'Attach-3 (QR)'!#REF!,'Attach-3 (QR)'!#REF!,'Attach-3 (QR)'!$231:$231,'Attach-3 (QR)'!$280:$282,'Attach-3 (QR)'!$341:$355</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12'!$G:$I</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12'!$A$1:$F$47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15'!$A$1:$E$91</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(QR)'!$A$1:$I$415</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(QR)'!$217:$223,'Attach-3 (QR)'!$231:$231,'Attach-3 (QR)'!$267:$393</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5" hidden="1">'Attach 10'!$A$1:$F$18</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(QR)'!$A$1:$H$415</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15'!$A$1:$E$91</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(QR)'!$A$1:$I$415</definedName>
    <definedName name="Z_176A4F7E_17B2_43CD_BA12_35A58E9B73EF_.wvu.Rows" localSheetId="6" hidden="1">'Attach-3 (QR)'!$19:$23,'Attach-3 (QR)'!$25:$25,'Attach-3 (QR)'!$35:$35,'Attach-3 (QR)'!#REF!,'Attach-3 (QR)'!#REF!,'Attach-3 (QR)'!$217:$223,'Attach-3 (QR)'!$231:$231,'Attach-3 (QR)'!$267:$393</definedName>
    <definedName name="Z_1C70608C_646A_4043_A222_6253B5006A93_.wvu.Cols" localSheetId="17" hidden="1">'Attach 12'!$H:$I</definedName>
    <definedName name="Z_1C70608C_646A_4043_A222_6253B5006A93_.wvu.Cols" localSheetId="11" hidden="1">'Attach 5A'!$H:$H</definedName>
    <definedName name="Z_1C70608C_646A_4043_A222_6253B5006A93_.wvu.PrintArea" localSheetId="17" hidden="1">'Attach 12'!$A$1:$F$47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(QR)'!$A$1:$H$415</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(QR)'!$A$1:$H$415</definedName>
    <definedName name="Z_20A53A97_D2BD_4E7F_8ABC_E5DF94CF88E8_.wvu.PrintArea" localSheetId="4" hidden="1">'Attach-3 (QR)_old'!$A$1:$H$407</definedName>
    <definedName name="Z_20A53A97_D2BD_4E7F_8ABC_E5DF94CF88E8_.wvu.Rows" localSheetId="6" hidden="1">'Attach-3 (QR)'!#REF!,'Attach-3 (QR)'!#REF!,'Attach-3 (QR)'!#REF!,'Attach-3 (QR)'!$280:$282,'Attach-3 (QR)'!$304:$335,'Attach-3 (QR)'!$346:$355</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12'!$H:$I</definedName>
    <definedName name="Z_237D8718_39ED_4FFE_B3B2_D1192F8D2E87_.wvu.Cols" localSheetId="11" hidden="1">'Attach 5A'!$H:$H</definedName>
    <definedName name="Z_237D8718_39ED_4FFE_B3B2_D1192F8D2E87_.wvu.PrintArea" localSheetId="17" hidden="1">'Attach 12'!$A$1:$F$47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15'!$A$1:$E$91</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12'!$G:$G</definedName>
    <definedName name="Z_24FB9AF1_17BD_4082_A3EA_FA7FEE02F32F_.wvu.PrintArea" localSheetId="17" hidden="1">'Attach 12'!$A$1:$F$47</definedName>
    <definedName name="Z_24FB9AF1_17BD_4082_A3EA_FA7FEE02F32F_.wvu.Rows" localSheetId="17" hidden="1">'Attach 12'!#REF!</definedName>
    <definedName name="Z_25421BE0_1124_425D_B86C_8E4240949C04_.wvu.PrintArea" localSheetId="15" hidden="1">'Attach 10'!$A$1:$F$18</definedName>
    <definedName name="Z_2648A02A_7B8C_446F_A14E_7410EA5360FE_.wvu.Cols" localSheetId="17" hidden="1">'Attach 12'!$G:$G</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12'!$A$1:$F$47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12'!$G:$I</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6" hidden="1">'Attach 11'!$A$1:$E$86</definedName>
    <definedName name="Z_273BBCBD_8F12_4445_A7CA_FDA7C67AE3D5_.wvu.PrintArea" localSheetId="17" hidden="1">'Attach 12'!$A$1:$G$47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15'!$A$1:$E$91</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(QR)'!$A$1:$I$415</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(QR)'!$217:$223,'Attach-3 (QR)'!$231:$231,'Attach-3 (QR)'!$267:$393</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12'!$G:$I</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6" hidden="1">'Attach 11'!$A$1:$E$86</definedName>
    <definedName name="Z_27CB7082_4FAB_46F1_8968_11E3E4A629B2_.wvu.PrintArea" localSheetId="17" hidden="1">'Attach 12'!$A$1:$G$47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15'!$A$1:$E$91</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(QR)'!$A$1:$I$415</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(QR)'!$217:$223,'Attach-3 (QR)'!$231:$231,'Attach-3 (QR)'!$267:$393</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(QR)'!$A$1:$H$415</definedName>
    <definedName name="Z_280EA05C_4582_4B0F_895F_5C9134A73222_.wvu.PrintArea" localSheetId="4" hidden="1">'Attach-3 (QR)_old'!$A$1:$H$407</definedName>
    <definedName name="Z_280EA05C_4582_4B0F_895F_5C9134A73222_.wvu.Rows" localSheetId="6" hidden="1">'Attach-3 (QR)'!$217:$223,'Attach-3 (QR)'!#REF!,'Attach-3 (QR)'!#REF!,'Attach-3 (QR)'!$280:$282,'Attach-3 (QR)'!$304:$335,'Attach-3 (QR)'!$346:$355</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12'!$G:$I</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12'!$A$1:$F$47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15'!$A$1:$E$91</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(QR)'!$A$1:$H$415</definedName>
    <definedName name="Z_308F00E9_5A71_4486_BCFD_DF8513C1906D_.wvu.PrintArea" localSheetId="4" hidden="1">'Attach-3 (QR)_old'!$A$1:$H$407</definedName>
    <definedName name="Z_308F00E9_5A71_4486_BCFD_DF8513C1906D_.wvu.Rows" localSheetId="6" hidden="1">'Attach-3 (QR)'!#REF!,'Attach-3 (QR)'!$217:$223,'Attach-3 (QR)'!#REF!,'Attach-3 (QR)'!#REF!,'Attach-3 (QR)'!#REF!,'Attach-3 (QR)'!$231:$231,'Attach-3 (QR)'!$280:$282,'Attach-3 (QR)'!$304:$335,'Attach-3 (QR)'!$341:$355</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(QR)'!$A$1:$H$415</definedName>
    <definedName name="Z_3365131F_6BE7_432A_859B_F41B794BB9E6_.wvu.PrintArea" localSheetId="4" hidden="1">'Attach-3 (QR)_old'!$A$1:$H$407</definedName>
    <definedName name="Z_3365131F_6BE7_432A_859B_F41B794BB9E6_.wvu.Rows" localSheetId="6" hidden="1">'Attach-3 (QR)'!#REF!,'Attach-3 (QR)'!$217:$223,'Attach-3 (QR)'!#REF!,'Attach-3 (QR)'!#REF!,'Attach-3 (QR)'!#REF!,'Attach-3 (QR)'!$231:$231,'Attach-3 (QR)'!$280:$282,'Attach-3 (QR)'!$296:$336,'Attach-3 (QR)'!$341:$355,'Attach-3 (QR)'!$373:$394</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15'!$A$1:$E$91</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12'!$G:$I</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12'!$A$1:$F$47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15'!$A$1:$E$91</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'!$30:$31,'Bid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15'!$A$1:$E$91</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15'!$A$1:$E$92</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15'!$A$1:$E$91</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15'!$A$1:$E$91</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(QR)'!$A$1:$H$415</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12'!$G:$I</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6" hidden="1">'Attach 11'!$A$1:$E$86</definedName>
    <definedName name="Z_4B898AE2_7356_489E_882D_EC3B09CB95AA_.wvu.PrintArea" localSheetId="17" hidden="1">'Attach 12'!$A$1:$G$47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15'!$A$1:$E$91</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9'!$A$1:$F$51</definedName>
    <definedName name="Z_4B898AE2_7356_489E_882D_EC3B09CB95AA_.wvu.PrintArea" localSheetId="6" hidden="1">'Attach-3 (QR)'!$A$1:$I$415</definedName>
    <definedName name="Z_4B898AE2_7356_489E_882D_EC3B09CB95AA_.wvu.PrintArea" localSheetId="4" hidden="1">'Attach-3 (QR)_old'!$A$1:$J$407</definedName>
    <definedName name="Z_4B898AE2_7356_489E_882D_EC3B09CB95AA_.wvu.PrintArea" localSheetId="27" hidden="1">'Bid Form 1st Envelope '!$A$1:$J$118</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1" hidden="1">'Attach 15'!$16:$16</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(QR)'!$153:$153,'Attach-3 (QR)'!$217:$223,'Attach-3 (QR)'!$231:$231,'Attach-3 (QR)'!$267:$393</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'!$22:$23,'Bid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12'!$G:$I</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10'!$A$1:$F$23</definedName>
    <definedName name="Z_5476C51C_4037_4B28_A818_10D7CDF0C66A_.wvu.PrintArea" localSheetId="16" hidden="1">'Attach 11'!$A$1:$E$86</definedName>
    <definedName name="Z_5476C51C_4037_4B28_A818_10D7CDF0C66A_.wvu.PrintArea" localSheetId="17" hidden="1">'Attach 12'!$A$1:$G$47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15'!$A$1:$E$91</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(QR)'!$A$1:$I$415</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(QR)'!$217:$223,'Attach-3 (QR)'!$231:$231,'Attach-3 (QR)'!$267:$393</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(QR)'!$A$1:$H$415</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(QR)'!$A$1:$I$415</definedName>
    <definedName name="Z_5802F788_6BC6_4DD2_9B34_FB4B8F376754_.wvu.Rows" localSheetId="6" hidden="1">'Attach-3 (QR)'!$19:$23,'Attach-3 (QR)'!$25:$25,'Attach-3 (QR)'!$35:$35,'Attach-3 (QR)'!#REF!,'Attach-3 (QR)'!#REF!,'Attach-3 (QR)'!$217:$223,'Attach-3 (QR)'!$231:$231,'Attach-3 (QR)'!$267:$393</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(QR)'!$A$1:$H$415</definedName>
    <definedName name="Z_582CF44B_0703_4CA2_AB84_00685031CD39_.wvu.PrintArea" localSheetId="4" hidden="1">'Attach-3 (QR)_old'!$A$1:$H$407</definedName>
    <definedName name="Z_582CF44B_0703_4CA2_AB84_00685031CD39_.wvu.Rows" localSheetId="6" hidden="1">'Attach-3 (QR)'!#REF!,'Attach-3 (QR)'!$217:$223,'Attach-3 (QR)'!#REF!,'Attach-3 (QR)'!#REF!,'Attach-3 (QR)'!#REF!,'Attach-3 (QR)'!$231:$231,'Attach-3 (QR)'!$280:$282,'Attach-3 (QR)'!$304:$335,'Attach-3 (QR)'!$341:$355</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12'!$G:$G</definedName>
    <definedName name="Z_5B8D5D4A_E3F3_4270_9E8A_31566626E806_.wvu.Cols" localSheetId="2" hidden="1">'Names of Bidder'!$L:$L</definedName>
    <definedName name="Z_5B8D5D4A_E3F3_4270_9E8A_31566626E806_.wvu.PrintArea" localSheetId="17" hidden="1">'Attach 12'!$A$1:$F$47</definedName>
    <definedName name="Z_5B8D5D4A_E3F3_4270_9E8A_31566626E806_.wvu.PrintArea" localSheetId="2" hidden="1">'Names of Bidder'!$B$1:$G$38</definedName>
    <definedName name="Z_5D67CA2D_8BB3_4F00_894F_4872C1BBE88F_.wvu.Cols" localSheetId="17" hidden="1">'Attach 12'!$G:$I</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6" hidden="1">'Attach 11'!$A$1:$E$86</definedName>
    <definedName name="Z_5D67CA2D_8BB3_4F00_894F_4872C1BBE88F_.wvu.PrintArea" localSheetId="17" hidden="1">'Attach 12'!$A$1:$G$47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15'!$A$1:$E$91</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(QR)'!$A$1:$I$415</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(QR)'!$217:$223,'Attach-3 (QR)'!$231:$231,'Attach-3 (QR)'!$267:$393</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12'!$G:$G</definedName>
    <definedName name="Z_5FD74E67_DB24_44D3_983B_19D633AA18A1_.wvu.Cols" localSheetId="2" hidden="1">'Names of Bidder'!$L:$L</definedName>
    <definedName name="Z_5FD74E67_DB24_44D3_983B_19D633AA18A1_.wvu.PrintArea" localSheetId="17" hidden="1">'Attach 12'!$A$1:$F$47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12'!$G:$I</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6" hidden="1">'Attach 11'!$A$1:$E$86</definedName>
    <definedName name="Z_696D4A13_5E44_4B16_B107_EB70ABB06CBE_.wvu.PrintArea" localSheetId="17" hidden="1">'Attach 12'!$A$1:$G$47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15'!$A$1:$E$91</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(QR)'!$A$1:$I$415</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(QR)'!$217:$223,'Attach-3 (QR)'!$231:$231,'Attach-3 (QR)'!$267:$393</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12'!$G:$G</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12'!$A$1:$F$47</definedName>
    <definedName name="Z_6B2C1320_5106_401D_86E8_03FFC7419150_.wvu.PrintArea" localSheetId="25" hidden="1">'Attach 18 SP'!$A$8:$I$157</definedName>
    <definedName name="Z_6B2C1320_5106_401D_86E8_03FFC7419150_.wvu.PrintArea" localSheetId="6" hidden="1">'Attach-3 (QR)'!$A$1:$H$415</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C47A7D6_4963_4999_9645_C02AA0A4D7C6_.wvu.PrintArea" localSheetId="15" hidden="1">'Attach 10'!$A$1:$F$18</definedName>
    <definedName name="Z_6DC6C963_9F04_44DD_BC90_C1641F014E55_.wvu.Cols" localSheetId="6" hidden="1">'Attach-3 (QR)'!$J:$X</definedName>
    <definedName name="Z_6DC6C963_9F04_44DD_BC90_C1641F014E55_.wvu.PrintArea" localSheetId="6" hidden="1">'Attach-3 (QR)'!$A$1:$I$415</definedName>
    <definedName name="Z_6DC6C963_9F04_44DD_BC90_C1641F014E55_.wvu.Rows" localSheetId="6" hidden="1">'Attach-3 (QR)'!$19:$23,'Attach-3 (QR)'!$25:$25,'Attach-3 (QR)'!$35:$35,'Attach-3 (QR)'!#REF!,'Attach-3 (QR)'!#REF!,'Attach-3 (QR)'!$217:$223,'Attach-3 (QR)'!$231:$231,'Attach-3 (QR)'!$267:$393</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(QR)'!$A$1:$H$415</definedName>
    <definedName name="Z_6FD3A41D_DEEE_48F5_96DB_6021F0BEBAF6_.wvu.PrintArea" localSheetId="4" hidden="1">'Attach-3 (QR)_old'!$A$1:$H$407</definedName>
    <definedName name="Z_6FD3A41D_DEEE_48F5_96DB_6021F0BEBAF6_.wvu.Rows" localSheetId="6" hidden="1">'Attach-3 (QR)'!#REF!,'Attach-3 (QR)'!$217:$223,'Attach-3 (QR)'!#REF!,'Attach-3 (QR)'!#REF!,'Attach-3 (QR)'!#REF!,'Attach-3 (QR)'!$231:$231,'Attach-3 (QR)'!$280:$282,'Attach-3 (QR)'!$296:$336,'Attach-3 (QR)'!$341:$355,'Attach-3 (QR)'!$373:$394</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(QR)'!$A$1:$I$415</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(QR)'!$217:$223,'Attach-3 (QR)'!$231:$231,'Attach-3 (QR)'!$267:$393</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12'!$G:$G</definedName>
    <definedName name="Z_71CED947_16BC_4420_B977_41F665B59AFF_.wvu.Cols" localSheetId="2" hidden="1">'Names of Bidder'!$L:$L</definedName>
    <definedName name="Z_71CED947_16BC_4420_B977_41F665B59AFF_.wvu.PrintArea" localSheetId="17" hidden="1">'Attach 12'!$A$1:$F$47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(QR)'!$A$1:$H$415</definedName>
    <definedName name="Z_728AEB16_F9CD_4198_B4E9_2E28A5E42262_.wvu.PrintArea" localSheetId="4" hidden="1">'Attach-3 (QR)_old'!$A$1:$H$407</definedName>
    <definedName name="Z_728AEB16_F9CD_4198_B4E9_2E28A5E42262_.wvu.Rows" localSheetId="6" hidden="1">'Attach-3 (QR)'!#REF!,'Attach-3 (QR)'!$217:$223,'Attach-3 (QR)'!#REF!,'Attach-3 (QR)'!#REF!,'Attach-3 (QR)'!#REF!,'Attach-3 (QR)'!$231:$231,'Attach-3 (QR)'!$280:$282,'Attach-3 (QR)'!$296:$336,'Attach-3 (QR)'!$341:$355,'Attach-3 (QR)'!$373:$394</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12'!$G:$I</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6" hidden="1">'Attach 11'!$A$1:$E$86</definedName>
    <definedName name="Z_757C3C2F_C668_4CD7_806B_CA71CC57DCC1_.wvu.PrintArea" localSheetId="17" hidden="1">'Attach 12'!$A$1:$G$47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15'!$A$1:$E$91</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(QR)'!$A$1:$I$415</definedName>
    <definedName name="Z_757C3C2F_C668_4CD7_806B_CA71CC57DCC1_.wvu.PrintArea" localSheetId="4" hidden="1">'Attach-3 (QR)_old'!$A$1:$J$407</definedName>
    <definedName name="Z_757C3C2F_C668_4CD7_806B_CA71CC57DCC1_.wvu.PrintArea" localSheetId="27"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(QR)'!$217:$223,'Attach-3 (QR)'!$231:$231,'Attach-3 (QR)'!$267:$393</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15'!$A$1:$E$91</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(QR)'!$A$1:$H$415</definedName>
    <definedName name="Z_7DC13EB1_5F25_4667_BD87_340DAD4F0E72_.wvu.PrintArea" localSheetId="4" hidden="1">'Attach-3 (QR)_old'!$A$1:$H$407</definedName>
    <definedName name="Z_7DC13EB1_5F25_4667_BD87_340DAD4F0E72_.wvu.Rows" localSheetId="6" hidden="1">'Attach-3 (QR)'!#REF!,'Attach-3 (QR)'!$217:$223,'Attach-3 (QR)'!#REF!,'Attach-3 (QR)'!#REF!,'Attach-3 (QR)'!#REF!,'Attach-3 (QR)'!$231:$231,'Attach-3 (QR)'!$280:$282,'Attach-3 (QR)'!$304:$335,'Attach-3 (QR)'!$341:$355</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(QR)'!$A$1:$H$415</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15'!$A$1:$E$91</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12'!$G:$G</definedName>
    <definedName name="Z_83E639F0_925C_438D_A777_FD99BFFD55B2_.wvu.Cols" localSheetId="2" hidden="1">'Names of Bidder'!$L:$L</definedName>
    <definedName name="Z_83E639F0_925C_438D_A777_FD99BFFD55B2_.wvu.PrintArea" localSheetId="17" hidden="1">'Attach 12'!$A$1:$F$47</definedName>
    <definedName name="Z_83E639F0_925C_438D_A777_FD99BFFD55B2_.wvu.PrintArea" localSheetId="2" hidden="1">'Names of Bidder'!$B$1:$G$38</definedName>
    <definedName name="Z_869B0F9C_77A4_468D_A350_EA35CAE357D9_.wvu.Cols" localSheetId="17" hidden="1">'Attach 12'!$G:$I</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6" hidden="1">'Attach 11'!$A$1:$E$86</definedName>
    <definedName name="Z_869B0F9C_77A4_468D_A350_EA35CAE357D9_.wvu.PrintArea" localSheetId="17" hidden="1">'Attach 12'!$A$1:$G$47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15'!$A$1:$E$91</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(QR)'!$A$1:$I$415</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(QR)'!$217:$223,'Attach-3 (QR)'!$231:$231,'Attach-3 (QR)'!$267:$393</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15'!$A$1:$E$91</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12'!$A$1:$F$47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15'!$A$1:$E$92</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15'!$A$1:$E$91</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12'!$G:$I</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6" hidden="1">'Attach 11'!$A$1:$E$86</definedName>
    <definedName name="Z_9CD72AD0_8BDA_437F_A784_A667464C809C_.wvu.PrintArea" localSheetId="17" hidden="1">'Attach 12'!$A$1:$G$47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15'!$A$1:$E$91</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(QR)'!$A$1:$I$415</definedName>
    <definedName name="Z_9CD72AD0_8BDA_437F_A784_A667464C809C_.wvu.PrintArea" localSheetId="4" hidden="1">'Attach-3 (QR)_old'!$A$1:$J$407</definedName>
    <definedName name="Z_9CD72AD0_8BDA_437F_A784_A667464C809C_.wvu.PrintArea" localSheetId="27"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(QR)'!$217:$223,'Attach-3 (QR)'!$231:$231,'Attach-3 (QR)'!$267:$393</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(QR)'!$A$1:$H$415</definedName>
    <definedName name="Z_9F8CD454_46B1_47B9_9F5F_73ED69AC40D4_.wvu.PrintArea" localSheetId="4" hidden="1">'Attach-3 (QR)_old'!$A$1:$H$407</definedName>
    <definedName name="Z_9F8CD454_46B1_47B9_9F5F_73ED69AC40D4_.wvu.Rows" localSheetId="6" hidden="1">'Attach-3 (QR)'!#REF!,'Attach-3 (QR)'!$217:$223,'Attach-3 (QR)'!#REF!,'Attach-3 (QR)'!#REF!,'Attach-3 (QR)'!#REF!,'Attach-3 (QR)'!$231:$231,'Attach-3 (QR)'!$280:$282,'Attach-3 (QR)'!$304:$335,'Attach-3 (QR)'!$341:$355</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(QR)'!$A$1:$H$415</definedName>
    <definedName name="Z_A317F5C2_E44F_4A46_8833_2AE6CAE06F6E_.wvu.PrintArea" localSheetId="4" hidden="1">'Attach-3 (QR)_old'!$A$1:$H$407</definedName>
    <definedName name="Z_A317F5C2_E44F_4A46_8833_2AE6CAE06F6E_.wvu.Rows" localSheetId="6" hidden="1">'Attach-3 (QR)'!#REF!,'Attach-3 (QR)'!#REF!,'Attach-3 (QR)'!#REF!,'Attach-3 (QR)'!$280:$282</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12'!$A$1:$F$47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15'!$A$1:$E$93</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12'!$G:$I</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12'!$A$1:$F$47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15'!$A$1:$E$91</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(QR)'!$A$1:$H$415</definedName>
    <definedName name="Z_AF19F13B_761B_48FB_A70F_9439A4D7530B_.wvu.PrintArea" localSheetId="4" hidden="1">'Attach-3 (QR)_old'!$A$1:$H$407</definedName>
    <definedName name="Z_AF19F13B_761B_48FB_A70F_9439A4D7530B_.wvu.Rows" localSheetId="6" hidden="1">'Attach-3 (QR)'!$217:$223,'Attach-3 (QR)'!#REF!,'Attach-3 (QR)'!#REF!,'Attach-3 (QR)'!#REF!,'Attach-3 (QR)'!$280:$282,'Attach-3 (QR)'!$304:$335,'Attach-3 (QR)'!$346:$355</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12'!$G:$G</definedName>
    <definedName name="Z_B7A16C2F_5026_4C0C_BBB1_23B0149C8FB9_.wvu.Cols" localSheetId="2" hidden="1">'Names of Bidder'!$L:$L</definedName>
    <definedName name="Z_B7A16C2F_5026_4C0C_BBB1_23B0149C8FB9_.wvu.PrintArea" localSheetId="17" hidden="1">'Attach 12'!$A$1:$F$47</definedName>
    <definedName name="Z_B7A16C2F_5026_4C0C_BBB1_23B0149C8FB9_.wvu.PrintArea" localSheetId="2" hidden="1">'Names of Bidder'!$B$1:$G$38</definedName>
    <definedName name="Z_B805D886_3091_4997_9C19_07E2C1978FA4_.wvu.PrintArea" localSheetId="15" hidden="1">'Attach 10'!$A$1:$F$18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12'!$G:$I</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6" hidden="1">'Attach 11'!$A$1:$E$86</definedName>
    <definedName name="Z_B9DDBA10_9BB0_4D91_9619_C113F75B2489_.wvu.PrintArea" localSheetId="17" hidden="1">'Attach 12'!$A$1:$G$47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15'!$A$1:$E$91</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(QR)'!$A$1:$I$415</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(QR)'!$217:$223,'Attach-3 (QR)'!$231:$231,'Attach-3 (QR)'!$267:$393</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12'!$A$1:$F$47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15'!$A$1:$E$91</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(QR)'!$A$1:$H$415</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15'!$A$1:$E$91</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12'!$H:$I</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12'!$A$1:$F$47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15'!$A$1:$E$92</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12'!$G:$I</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12'!$A$1:$G$47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15'!$A$1:$E$91</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(QR)'!$A$1:$I$415</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(QR)'!$217:$223,'Attach-3 (QR)'!$231:$231,'Attach-3 (QR)'!$267:$393</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12'!$A$1:$F$47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(QR)'!$A$1:$H$415</definedName>
    <definedName name="Z_D5994A17_2357_4B78_B667_DDB5D94B6FD1_.wvu.PrintArea" localSheetId="4" hidden="1">'Attach-3 (QR)_old'!$A$1:$H$407</definedName>
    <definedName name="Z_D5994A17_2357_4B78_B667_DDB5D94B6FD1_.wvu.Rows" localSheetId="6" hidden="1">'Attach-3 (QR)'!#REF!,'Attach-3 (QR)'!#REF!,'Attach-3 (QR)'!#REF!,'Attach-3 (QR)'!$280:$282</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12'!$G:$I</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11'!$A$1:$E$29</definedName>
    <definedName name="Z_DBB6855E_D634_47BF_8EAD_2479D63E426E_.wvu.PrintArea" localSheetId="17" hidden="1">'Attach 12'!$A$1:$G$47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15'!$A$1:$E$91</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9'!$A$1:$F$51</definedName>
    <definedName name="Z_DBB6855E_D634_47BF_8EAD_2479D63E426E_.wvu.PrintArea" localSheetId="6" hidden="1">'Attach-3 (QR)'!$A$1:$I$415</definedName>
    <definedName name="Z_DBB6855E_D634_47BF_8EAD_2479D63E426E_.wvu.PrintArea" localSheetId="4" hidden="1">'Attach-3 (QR)_old'!$A$1:$J$407</definedName>
    <definedName name="Z_DBB6855E_D634_47BF_8EAD_2479D63E426E_.wvu.PrintArea" localSheetId="27"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(QR)'!$153:$153,'Attach-3 (QR)'!$217:$223,'Attach-3 (QR)'!$231:$231,'Attach-3 (QR)'!$267:$393</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15'!$A$1:$E$91</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DC2D183E_5CF8_4DFF_8D58_203195191851_.wvu.PrintArea" localSheetId="15" hidden="1">'Attach 10'!$A$1:$F$18</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15'!$A$1:$E$91</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6182FFC_6E06_43C3_947C_9DE51F5E5E19_.wvu.Cols" localSheetId="17" hidden="1">'Attach 12'!$G:$I</definedName>
    <definedName name="Z_E6182FFC_6E06_43C3_947C_9DE51F5E5E19_.wvu.Cols" localSheetId="21" hidden="1">'Attach 15'!$H:$H,'Attach 15'!$L:$N</definedName>
    <definedName name="Z_E6182FFC_6E06_43C3_947C_9DE51F5E5E19_.wvu.Cols" localSheetId="25" hidden="1">'Attach 18 SP'!$J:$AO</definedName>
    <definedName name="Z_E6182FFC_6E06_43C3_947C_9DE51F5E5E19_.wvu.Cols" localSheetId="3" hidden="1">'Attach 3(JV)'!$G:$H</definedName>
    <definedName name="Z_E6182FFC_6E06_43C3_947C_9DE51F5E5E19_.wvu.Cols" localSheetId="7" hidden="1">'Attach 4'!$H:$O</definedName>
    <definedName name="Z_E6182FFC_6E06_43C3_947C_9DE51F5E5E19_.wvu.Cols" localSheetId="10" hidden="1">'Attach 5'!$H:$H</definedName>
    <definedName name="Z_E6182FFC_6E06_43C3_947C_9DE51F5E5E19_.wvu.Cols" localSheetId="11" hidden="1">'Attach 5A'!$H:$H</definedName>
    <definedName name="Z_E6182FFC_6E06_43C3_947C_9DE51F5E5E19_.wvu.Cols" localSheetId="12" hidden="1">'Attach 6'!$H:$H</definedName>
    <definedName name="Z_E6182FFC_6E06_43C3_947C_9DE51F5E5E1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E6182FFC_6E06_43C3_947C_9DE51F5E5E19_.wvu.Cols" localSheetId="4" hidden="1">'Attach-3 (QR)_old'!$J:$AB</definedName>
    <definedName name="Z_E6182FFC_6E06_43C3_947C_9DE51F5E5E19_.wvu.Cols" localSheetId="27" hidden="1">'Bid Form 1st Envelope '!$K:$K,'Bid Form 1st Envelope '!$AA:$AI</definedName>
    <definedName name="Z_E6182FFC_6E06_43C3_947C_9DE51F5E5E19_.wvu.Cols" localSheetId="2" hidden="1">'Names of Bidder'!$H:$M,'Names of Bidder'!$O:$O,'Names of Bidder'!$AA:$AB</definedName>
    <definedName name="Z_E6182FFC_6E06_43C3_947C_9DE51F5E5E19_.wvu.FilterData" localSheetId="2" hidden="1">'Names of Bidder'!$B$6:$G$19</definedName>
    <definedName name="Z_E6182FFC_6E06_43C3_947C_9DE51F5E5E19_.wvu.PrintArea" localSheetId="15" hidden="1">'Attach 10'!$A$1:$F$18</definedName>
    <definedName name="Z_E6182FFC_6E06_43C3_947C_9DE51F5E5E19_.wvu.PrintArea" localSheetId="16" hidden="1">'Attach 11'!$A$1:$E$29</definedName>
    <definedName name="Z_E6182FFC_6E06_43C3_947C_9DE51F5E5E19_.wvu.PrintArea" localSheetId="17" hidden="1">'Attach 12'!$A$1:$G$47</definedName>
    <definedName name="Z_E6182FFC_6E06_43C3_947C_9DE51F5E5E19_.wvu.PrintArea" localSheetId="18" hidden="1">'Attach 13'!$A$1:$E$26</definedName>
    <definedName name="Z_E6182FFC_6E06_43C3_947C_9DE51F5E5E19_.wvu.PrintArea" localSheetId="19" hidden="1">'Attach 14'!$A$1:$E$26</definedName>
    <definedName name="Z_E6182FFC_6E06_43C3_947C_9DE51F5E5E19_.wvu.PrintArea" localSheetId="20" hidden="1">'Attach 14-IP'!$A$8:$I$225</definedName>
    <definedName name="Z_E6182FFC_6E06_43C3_947C_9DE51F5E5E19_.wvu.PrintArea" localSheetId="21" hidden="1">'Attach 15'!$A$1:$E$91</definedName>
    <definedName name="Z_E6182FFC_6E06_43C3_947C_9DE51F5E5E19_.wvu.PrintArea" localSheetId="22" hidden="1">'Attach 16 '!$A$1:$L$96</definedName>
    <definedName name="Z_E6182FFC_6E06_43C3_947C_9DE51F5E5E19_.wvu.PrintArea" localSheetId="23" hidden="1">'Attach 17'!$A$1:$E$33</definedName>
    <definedName name="Z_E6182FFC_6E06_43C3_947C_9DE51F5E5E19_.wvu.PrintArea" localSheetId="24" hidden="1">'Attach 18'!$A$1:$E$21</definedName>
    <definedName name="Z_E6182FFC_6E06_43C3_947C_9DE51F5E5E19_.wvu.PrintArea" localSheetId="25" hidden="1">'Attach 18 SP'!$A$7:$I$157</definedName>
    <definedName name="Z_E6182FFC_6E06_43C3_947C_9DE51F5E5E19_.wvu.PrintArea" localSheetId="26" hidden="1">'Attach 19'!$A$1:$E$31</definedName>
    <definedName name="Z_E6182FFC_6E06_43C3_947C_9DE51F5E5E19_.wvu.PrintArea" localSheetId="3" hidden="1">'Attach 3(JV)'!$A$1:$E$26</definedName>
    <definedName name="Z_E6182FFC_6E06_43C3_947C_9DE51F5E5E19_.wvu.PrintArea" localSheetId="5" hidden="1">'Attach 3(QR)'!$A$1:$E$28</definedName>
    <definedName name="Z_E6182FFC_6E06_43C3_947C_9DE51F5E5E19_.wvu.PrintArea" localSheetId="7" hidden="1">'Attach 4'!$A$1:$G$25</definedName>
    <definedName name="Z_E6182FFC_6E06_43C3_947C_9DE51F5E5E19_.wvu.PrintArea" localSheetId="8" hidden="1">'Attach 4 (A)'!$A$1:$E$27</definedName>
    <definedName name="Z_E6182FFC_6E06_43C3_947C_9DE51F5E5E19_.wvu.PrintArea" localSheetId="9" hidden="1">'Attach 4 (B)'!$A$1:$E$26</definedName>
    <definedName name="Z_E6182FFC_6E06_43C3_947C_9DE51F5E5E19_.wvu.PrintArea" localSheetId="10" hidden="1">'Attach 5'!$A$1:$E$35</definedName>
    <definedName name="Z_E6182FFC_6E06_43C3_947C_9DE51F5E5E19_.wvu.PrintArea" localSheetId="11" hidden="1">'Attach 5A'!$A$1:$E$68</definedName>
    <definedName name="Z_E6182FFC_6E06_43C3_947C_9DE51F5E5E19_.wvu.PrintArea" localSheetId="12" hidden="1">'Attach 6'!$A$1:$E$31</definedName>
    <definedName name="Z_E6182FFC_6E06_43C3_947C_9DE51F5E5E19_.wvu.PrintArea" localSheetId="13" hidden="1">'Attach 7'!$A$1:$E$24</definedName>
    <definedName name="Z_E6182FFC_6E06_43C3_947C_9DE51F5E5E19_.wvu.PrintArea" localSheetId="14" hidden="1">'Attach 9'!$A$1:$F$51</definedName>
    <definedName name="Z_E6182FFC_6E06_43C3_947C_9DE51F5E5E19_.wvu.PrintArea" localSheetId="6" hidden="1">'Attach-3 (QR)'!$A$1:$I$415</definedName>
    <definedName name="Z_E6182FFC_6E06_43C3_947C_9DE51F5E5E19_.wvu.PrintArea" localSheetId="4" hidden="1">'Attach-3 (QR)_old'!$A$1:$J$407</definedName>
    <definedName name="Z_E6182FFC_6E06_43C3_947C_9DE51F5E5E19_.wvu.PrintArea" localSheetId="27" hidden="1">'Bid Form 1st Envelope '!$A$1:$J$117</definedName>
    <definedName name="Z_E6182FFC_6E06_43C3_947C_9DE51F5E5E19_.wvu.PrintArea" localSheetId="1" hidden="1">Cover!$A$1:$F$29</definedName>
    <definedName name="Z_E6182FFC_6E06_43C3_947C_9DE51F5E5E19_.wvu.PrintArea" localSheetId="2" hidden="1">'Names of Bidder'!$B$1:$G$38</definedName>
    <definedName name="Z_E6182FFC_6E06_43C3_947C_9DE51F5E5E19_.wvu.PrintTitles" localSheetId="14" hidden="1">'Attach 9'!$18:$18</definedName>
    <definedName name="Z_E6182FFC_6E06_43C3_947C_9DE51F5E5E19_.wvu.Rows" localSheetId="17" hidden="1">'Attach 12'!$4:$4</definedName>
    <definedName name="Z_E6182FFC_6E06_43C3_947C_9DE51F5E5E19_.wvu.Rows" localSheetId="21" hidden="1">'Attach 15'!$16:$16</definedName>
    <definedName name="Z_E6182FFC_6E06_43C3_947C_9DE51F5E5E19_.wvu.Rows" localSheetId="23" hidden="1">'Attach 17'!$26:$26,'Attach 17'!$32:$209</definedName>
    <definedName name="Z_E6182FFC_6E06_43C3_947C_9DE51F5E5E19_.wvu.Rows" localSheetId="25" hidden="1">'Attach 18 SP'!$149:$153</definedName>
    <definedName name="Z_E6182FFC_6E06_43C3_947C_9DE51F5E5E19_.wvu.Rows" localSheetId="26" hidden="1">'Attach 19'!$13:$13,'Attach 19'!$20:$28</definedName>
    <definedName name="Z_E6182FFC_6E06_43C3_947C_9DE51F5E5E19_.wvu.Rows" localSheetId="10" hidden="1">'Attach 5'!$4:$4</definedName>
    <definedName name="Z_E6182FFC_6E06_43C3_947C_9DE51F5E5E19_.wvu.Rows" localSheetId="11" hidden="1">'Attach 5A'!$25:$30</definedName>
    <definedName name="Z_E6182FFC_6E06_43C3_947C_9DE51F5E5E19_.wvu.Rows" localSheetId="14" hidden="1">'Attach 9'!$26:$28</definedName>
    <definedName name="Z_E6182FFC_6E06_43C3_947C_9DE51F5E5E19_.wvu.Rows" localSheetId="6" hidden="1">'Attach-3 (QR)'!$19:$23,'Attach-3 (QR)'!$25:$25,'Attach-3 (QR)'!$35:$35,'Attach-3 (QR)'!$90:$90,'Attach-3 (QR)'!$109:$109,'Attach-3 (QR)'!$127:$127,'Attach-3 (QR)'!$153:$153,'Attach-3 (QR)'!$217:$223,'Attach-3 (QR)'!$231:$231,'Attach-3 (QR)'!$267:$393</definedName>
    <definedName name="Z_E6182FFC_6E06_43C3_947C_9DE51F5E5E19_.wvu.Rows" localSheetId="4" hidden="1">'Attach-3 (QR)_old'!$19:$23,'Attach-3 (QR)_old'!$25:$25,'Attach-3 (QR)_old'!$34:$34,'Attach-3 (QR)_old'!$91:$91,'Attach-3 (QR)_old'!$117:$117,'Attach-3 (QR)_old'!$204:$204,'Attach-3 (QR)_old'!$235:$235,'Attach-3 (QR)_old'!$260:$386</definedName>
    <definedName name="Z_E6182FFC_6E06_43C3_947C_9DE51F5E5E19_.wvu.Rows" localSheetId="27" hidden="1">'Bid Form 1st Envelope '!$22:$23,'Bid Form 1st Envelope '!$30:$31,'Bid Form 1st Envelope '!$102:$102,'Bid Form 1st Envelope '!$105:$106</definedName>
    <definedName name="Z_E6182FFC_6E06_43C3_947C_9DE51F5E5E19_.wvu.Rows" localSheetId="1" hidden="1">Cover!$20:$21</definedName>
    <definedName name="Z_E6182FFC_6E06_43C3_947C_9DE51F5E5E19_.wvu.Rows" localSheetId="2" hidden="1">'Names of Bidder'!$6:$7,'Names of Bidder'!$23:$26,'Names of Bidder'!$28:$31</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(QR)'!$A$1:$I$415</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(QR)'!$217:$223,'Attach-3 (QR)'!$231:$231,'Attach-3 (QR)'!$267:$393</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(QR)'!$A$1:$H$415</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12'!$A$1:$F$47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15'!$A$1:$E$92</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12'!$G:$I</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12'!$A$1:$G$47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15'!$A$1:$E$91</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(QR)'!$A$1:$I$415</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(QR)'!$217:$223,'Attach-3 (QR)'!$231:$231,'Attach-3 (QR)'!$267:$393</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12'!$G:$I</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12'!$A$1:$F$47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15'!$A$1:$E$91</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(QR)'!$A$1:$I$415</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(QR)'!$217:$223,'Attach-3 (QR)'!$231:$231,'Attach-3 (QR)'!$267:$393</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15'!$A$1:$E$91</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15'!$A$1:$E$91</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iddhant Kumar {सिद्धांत कुमार} - Personal View" guid="{E6182FFC-6E06-43C3-947C-9DE51F5E5E19}" mergeInterval="0" personalView="1" maximized="1" xWindow="-8" yWindow="-8" windowWidth="1936" windowHeight="1056" tabRatio="942" activeSheetId="3"/>
    <customWorkbookView name="Ankit Vaishnav {Ankit Vaishnav} - Personal View" guid="{DBB6855E-D634-47BF-8EAD-2479D63E426E}" mergeInterval="0" personalView="1" maximized="1" xWindow="-8" yWindow="-8" windowWidth="1456" windowHeight="876" tabRatio="942" activeSheetId="2"/>
    <customWorkbookView name="Adil Iqbal Khan {Adil Iqbal Khan} - Personal View" guid="{4B898AE2-7356-489E-882D-EC3B09CB95AA}" mergeInterval="0" personalView="1" maximized="1" xWindow="-9" yWindow="-9" windowWidth="1938" windowHeight="1048" tabRatio="942" activeSheetId="7"/>
    <customWorkbookView name="Atul Kumar Singh {अतुल कुमार सिंह} - Personal View" guid="{F0C5A243-1ADF-42BF-85A0-B6506A13618B}" mergeInterval="0" personalView="1" maximized="1" xWindow="-8" yWindow="-8" windowWidth="1936" windowHeight="1056" tabRatio="942" activeSheetId="3"/>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8"/>
    <customWorkbookView name="Atul Singh - Personal View" guid="{9CD72AD0-8BDA-437F-A784-A667464C809C}" mergeInterval="0" personalView="1" maximized="1" windowWidth="1362" windowHeight="542" tabRatio="961" activeSheetId="28"/>
  </customWorkbookViews>
</workbook>
</file>

<file path=xl/calcChain.xml><?xml version="1.0" encoding="utf-8"?>
<calcChain xmlns="http://schemas.openxmlformats.org/spreadsheetml/2006/main">
  <c r="A45" i="15" l="1"/>
  <c r="B57" i="28" l="1"/>
  <c r="B56" i="28"/>
  <c r="A26" i="18" l="1"/>
  <c r="A3" i="16"/>
  <c r="E11" i="16"/>
  <c r="E10" i="16"/>
  <c r="E9" i="16"/>
  <c r="E8" i="16"/>
  <c r="A8" i="16"/>
  <c r="E7" i="16"/>
  <c r="A7" i="16"/>
  <c r="F1" i="16"/>
  <c r="F1" i="2" l="1"/>
  <c r="N78" i="7" l="1"/>
  <c r="N77" i="7"/>
  <c r="F1" i="15" l="1"/>
  <c r="A36" i="18" l="1"/>
  <c r="A48" i="26" l="1"/>
  <c r="A43" i="26" l="1"/>
  <c r="A42" i="26"/>
  <c r="A40" i="26"/>
  <c r="A39" i="26"/>
  <c r="B90" i="28" l="1"/>
  <c r="B55" i="28" l="1"/>
  <c r="B54" i="28" l="1"/>
  <c r="B53" i="28"/>
  <c r="B52" i="28"/>
  <c r="B51" i="28"/>
  <c r="E234" i="7" l="1"/>
  <c r="D43" i="7"/>
  <c r="A50" i="21" l="1"/>
  <c r="A7" i="4" l="1"/>
  <c r="A7" i="7" s="1"/>
  <c r="B20" i="23" l="1"/>
  <c r="G11" i="23"/>
  <c r="G10" i="23"/>
  <c r="G9" i="23"/>
  <c r="G8" i="23"/>
  <c r="A8" i="23"/>
  <c r="G7" i="23"/>
  <c r="Z2" i="23"/>
  <c r="E303" i="7" l="1"/>
  <c r="E267" i="7"/>
  <c r="B22" i="7"/>
  <c r="M21" i="7"/>
  <c r="M233" i="7" s="1"/>
  <c r="B21" i="7"/>
  <c r="M20" i="7"/>
  <c r="M231" i="7" s="1"/>
  <c r="B20" i="7"/>
  <c r="H11" i="7"/>
  <c r="H10" i="7"/>
  <c r="H9" i="7"/>
  <c r="H8" i="7"/>
  <c r="A8" i="7"/>
  <c r="H7" i="7"/>
  <c r="I1" i="7"/>
  <c r="B303" i="7" l="1"/>
  <c r="B383" i="7" s="1"/>
  <c r="B234" i="7"/>
  <c r="B359" i="7" s="1"/>
  <c r="B267" i="7"/>
  <c r="B371" i="7" s="1"/>
  <c r="G23" i="28" l="1"/>
  <c r="B17" i="28" l="1"/>
  <c r="B152" i="5" l="1"/>
  <c r="B10" i="4" l="1"/>
  <c r="B10" i="7" s="1"/>
  <c r="B10" i="16" s="1"/>
  <c r="B11" i="4"/>
  <c r="B12" i="4"/>
  <c r="B9" i="4"/>
  <c r="B9" i="7" s="1"/>
  <c r="B9" i="16" s="1"/>
  <c r="B12" i="5" l="1"/>
  <c r="B12" i="7"/>
  <c r="B12" i="16" s="1"/>
  <c r="B11" i="5"/>
  <c r="B11" i="7"/>
  <c r="B11" i="16" s="1"/>
  <c r="B9" i="5"/>
  <c r="A37" i="21"/>
  <c r="B10" i="5"/>
  <c r="A38" i="21"/>
  <c r="B2" i="2" l="1"/>
  <c r="A1" i="29"/>
  <c r="A8" i="29" s="1"/>
  <c r="B8" i="29" s="1"/>
  <c r="D8" i="29"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9" i="22"/>
  <c r="E75" i="22"/>
  <c r="A39" i="21"/>
  <c r="A40" i="21"/>
  <c r="A41" i="21"/>
  <c r="A45" i="21"/>
  <c r="E1" i="20"/>
  <c r="E7" i="20"/>
  <c r="E8" i="20"/>
  <c r="E9" i="20"/>
  <c r="E10" i="20"/>
  <c r="E11" i="20"/>
  <c r="E1" i="19"/>
  <c r="E7" i="19"/>
  <c r="E8" i="19"/>
  <c r="E9" i="19"/>
  <c r="E10" i="19"/>
  <c r="E11" i="19"/>
  <c r="A7" i="18"/>
  <c r="E7" i="18"/>
  <c r="E8" i="18"/>
  <c r="E9" i="18"/>
  <c r="E10" i="18"/>
  <c r="E11" i="18"/>
  <c r="E12"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414" i="7" s="1"/>
  <c r="B17" i="16" s="1"/>
  <c r="E25" i="4"/>
  <c r="AA25" i="4"/>
  <c r="B1" i="3"/>
  <c r="B2" i="3"/>
  <c r="I6" i="3"/>
  <c r="J6" i="3" s="1"/>
  <c r="K89" i="28" s="1"/>
  <c r="AA6" i="3"/>
  <c r="B7" i="3"/>
  <c r="I15" i="3"/>
  <c r="J15" i="3" s="1"/>
  <c r="L15" i="3"/>
  <c r="J21" i="3"/>
  <c r="B23" i="3"/>
  <c r="B24" i="3"/>
  <c r="H36" i="3"/>
  <c r="B3" i="2"/>
  <c r="A1" i="7" l="1"/>
  <c r="A1" i="16" s="1"/>
  <c r="A1" i="15"/>
  <c r="A1" i="28"/>
  <c r="G414" i="7"/>
  <c r="F17" i="16" s="1"/>
  <c r="F48" i="15"/>
  <c r="G413" i="7"/>
  <c r="F16" i="16" s="1"/>
  <c r="F47" i="15"/>
  <c r="A3" i="7"/>
  <c r="A3" i="15"/>
  <c r="C413" i="7"/>
  <c r="B16" i="16" s="1"/>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F45" i="18"/>
  <c r="B25" i="19"/>
  <c r="B25" i="20"/>
  <c r="B91" i="22"/>
  <c r="B96" i="23" s="1"/>
  <c r="B30" i="24"/>
  <c r="B58" i="24" s="1"/>
  <c r="B86" i="24" s="1"/>
  <c r="B19" i="25"/>
  <c r="E30" i="27"/>
  <c r="B11" i="27"/>
  <c r="B9" i="27"/>
  <c r="C98" i="28"/>
  <c r="A9" i="29"/>
  <c r="B9" i="29" s="1"/>
  <c r="D9" i="29" s="1"/>
  <c r="A6" i="29"/>
  <c r="B6" i="29" s="1"/>
  <c r="A4"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C45" i="18"/>
  <c r="C11" i="18"/>
  <c r="C9" i="18"/>
  <c r="E24" i="19"/>
  <c r="B11" i="19"/>
  <c r="B9" i="19"/>
  <c r="E24" i="20"/>
  <c r="B11" i="20"/>
  <c r="B9" i="20"/>
  <c r="E90" i="22"/>
  <c r="H95" i="23" s="1"/>
  <c r="B12" i="22"/>
  <c r="B11" i="23" s="1"/>
  <c r="B10" i="22"/>
  <c r="D29" i="24"/>
  <c r="D57" i="24" s="1"/>
  <c r="D85" i="24" s="1"/>
  <c r="B11" i="24"/>
  <c r="B9" i="24"/>
  <c r="E20" i="25"/>
  <c r="B12" i="25"/>
  <c r="B10" i="25"/>
  <c r="A8" i="25"/>
  <c r="B30" i="27"/>
  <c r="F99" i="28"/>
  <c r="F96"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F46" i="18"/>
  <c r="A1" i="18"/>
  <c r="B24" i="19"/>
  <c r="B24" i="20"/>
  <c r="A3" i="20"/>
  <c r="B90"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C46" i="18"/>
  <c r="C12" i="18"/>
  <c r="C10" i="18"/>
  <c r="A8" i="18"/>
  <c r="E25" i="19"/>
  <c r="B12" i="19"/>
  <c r="B10" i="19"/>
  <c r="A8" i="19"/>
  <c r="E25" i="20"/>
  <c r="B12" i="20"/>
  <c r="B10" i="20"/>
  <c r="A8" i="20"/>
  <c r="E91" i="22"/>
  <c r="H96" i="23" s="1"/>
  <c r="B13" i="22"/>
  <c r="B12" i="23" s="1"/>
  <c r="B11" i="22"/>
  <c r="B10" i="23" s="1"/>
  <c r="E19" i="25"/>
  <c r="A1" i="20"/>
  <c r="A1" i="22"/>
  <c r="A1" i="23" s="1"/>
  <c r="A1" i="27"/>
  <c r="A1" i="11"/>
  <c r="A1" i="19"/>
  <c r="A1" i="24"/>
  <c r="A32" i="24" s="1"/>
  <c r="A60" i="24" s="1"/>
  <c r="A1" i="8"/>
  <c r="A3" i="9"/>
  <c r="A3" i="11"/>
  <c r="A3" i="12"/>
  <c r="A3" i="13"/>
  <c r="A3" i="25"/>
  <c r="A3" i="6"/>
  <c r="A3" i="17" s="1"/>
  <c r="A32" i="17" s="1"/>
  <c r="A60" i="17" s="1"/>
  <c r="A3" i="8"/>
  <c r="A3" i="10"/>
  <c r="A3" i="14"/>
  <c r="A3" i="18"/>
  <c r="A3" i="19"/>
  <c r="E26" i="22" l="1"/>
  <c r="B9" i="23"/>
  <c r="H20" i="23" s="1"/>
  <c r="AI9" i="28"/>
  <c r="AI7" i="28"/>
  <c r="AI8" i="28" s="1"/>
  <c r="A73" i="11"/>
  <c r="A36" i="11"/>
  <c r="B92" i="28" l="1"/>
</calcChain>
</file>

<file path=xl/sharedStrings.xml><?xml version="1.0" encoding="utf-8"?>
<sst xmlns="http://schemas.openxmlformats.org/spreadsheetml/2006/main" count="2124" uniqueCount="1049">
  <si>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</si>
  <si>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</si>
  <si>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</si>
  <si>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</si>
  <si>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</si>
  <si>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</si>
  <si>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</si>
  <si>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</si>
  <si>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</si>
  <si>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</si>
  <si>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</si>
  <si>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</si>
  <si>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</si>
  <si>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</si>
  <si>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</si>
  <si>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</si>
  <si>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</si>
  <si>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</si>
  <si>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</si>
  <si>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</si>
  <si>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</si>
  <si>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</si>
  <si>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</si>
  <si>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</si>
  <si>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</si>
  <si>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</si>
  <si>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</si>
  <si>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</si>
  <si>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</si>
  <si>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</si>
  <si>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</si>
  <si>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</si>
  <si>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</si>
  <si>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</si>
  <si>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</si>
  <si>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</si>
  <si>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</si>
  <si>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</si>
  <si>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</si>
  <si>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</si>
  <si>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</si>
  <si>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</si>
  <si>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</si>
  <si>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</si>
  <si>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</si>
  <si>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</si>
  <si>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</si>
  <si>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</si>
  <si>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</si>
  <si>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</si>
  <si>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</si>
  <si>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</si>
  <si>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</si>
  <si>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</si>
  <si>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</si>
  <si>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</si>
  <si>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</si>
  <si>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</si>
  <si>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</si>
  <si>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</si>
  <si>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</si>
  <si>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</si>
  <si>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</si>
  <si>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</si>
  <si>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</si>
  <si>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</si>
  <si>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</si>
  <si>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</si>
  <si>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</si>
  <si>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</si>
  <si>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</si>
  <si>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</si>
  <si>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</si>
  <si>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</si>
  <si>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</si>
  <si>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</si>
  <si>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</si>
  <si>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</si>
  <si>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</si>
  <si>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</si>
  <si>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</si>
  <si>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</si>
  <si>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</si>
  <si>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</si>
  <si>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</si>
  <si>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</si>
  <si>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</si>
  <si>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</si>
  <si>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</si>
  <si>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</si>
  <si>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</si>
  <si>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</si>
  <si>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</si>
  <si>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</si>
  <si>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</si>
  <si>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</si>
  <si>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</si>
  <si>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</si>
  <si>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</si>
  <si>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</si>
  <si>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</si>
  <si>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</si>
  <si>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</si>
  <si>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</si>
  <si>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</si>
  <si>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</si>
  <si>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</si>
  <si>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</si>
  <si>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</si>
  <si>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</si>
  <si>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</si>
  <si>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</si>
  <si>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</si>
  <si>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</si>
  <si>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</si>
  <si>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</si>
  <si>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</si>
  <si>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</si>
  <si>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</si>
  <si>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</si>
  <si>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</si>
  <si>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</si>
  <si>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</si>
  <si>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</si>
  <si>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</si>
  <si>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</si>
  <si>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</si>
  <si>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</si>
  <si>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</si>
  <si>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</si>
  <si>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</si>
  <si>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</si>
  <si>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</si>
  <si>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</si>
  <si>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</si>
  <si>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</si>
  <si>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</si>
  <si>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</si>
  <si>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</si>
  <si>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</si>
  <si>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</si>
  <si>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</si>
  <si>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</si>
  <si>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</si>
  <si>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</si>
  <si>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</si>
  <si>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</si>
  <si>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</si>
  <si>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</si>
  <si>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</si>
  <si>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</si>
  <si>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</si>
  <si>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</si>
  <si>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</si>
  <si>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</si>
  <si>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</si>
  <si>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</si>
  <si>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</si>
  <si>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</si>
  <si>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</si>
  <si>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</si>
  <si>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</si>
  <si>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</si>
  <si>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</si>
  <si>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</si>
  <si>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</si>
  <si>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</si>
  <si>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</si>
  <si>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</si>
  <si>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</si>
  <si>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</si>
  <si>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</si>
  <si>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</si>
  <si>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</si>
  <si>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</si>
  <si>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</si>
  <si>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</si>
  <si>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</si>
  <si>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</si>
  <si>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</si>
  <si>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</si>
  <si>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</si>
  <si>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</si>
  <si>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</si>
  <si>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</si>
  <si>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</si>
  <si>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</si>
  <si>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</si>
  <si>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</si>
  <si>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</si>
  <si>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</si>
  <si>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</si>
  <si>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</si>
  <si>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</si>
  <si>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</si>
  <si>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</si>
  <si>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</si>
  <si>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</si>
  <si>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</si>
  <si>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</si>
  <si>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</si>
  <si>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</si>
  <si>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</si>
  <si>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</si>
  <si>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</si>
  <si>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</si>
  <si>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</si>
  <si>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</si>
  <si>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</si>
  <si>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</si>
  <si>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</si>
  <si>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</si>
  <si>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</si>
  <si>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</si>
  <si>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</si>
  <si>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</si>
  <si>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</si>
  <si>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</si>
  <si>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</si>
  <si>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</si>
  <si>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</si>
  <si>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</si>
  <si>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</si>
  <si>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</si>
  <si>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</si>
  <si>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</si>
  <si>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</si>
  <si>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</si>
  <si>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</si>
  <si>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</si>
  <si>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</si>
  <si>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</si>
  <si>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</si>
  <si>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</si>
  <si>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</si>
  <si>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</si>
  <si>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</si>
  <si>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</si>
  <si>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</si>
  <si>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</si>
  <si>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</si>
  <si>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</si>
  <si>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</si>
  <si>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</si>
  <si>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</si>
  <si>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</si>
  <si>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</si>
  <si>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</si>
  <si>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</si>
  <si>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</si>
  <si>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</si>
  <si>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</si>
  <si>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</si>
  <si>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</si>
  <si>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</si>
  <si>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</si>
  <si>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</si>
  <si>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</si>
  <si>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</si>
  <si>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</si>
  <si>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</si>
  <si>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</si>
  <si>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</si>
  <si>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</si>
  <si>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</si>
  <si>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</si>
  <si>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</si>
  <si>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</si>
  <si>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</si>
  <si>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</si>
  <si>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</si>
  <si>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</si>
  <si>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</si>
  <si>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</si>
  <si>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</si>
  <si>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</si>
  <si>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</si>
  <si>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</si>
  <si>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</si>
  <si>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</si>
  <si>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</si>
  <si>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</si>
  <si>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</si>
  <si>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</si>
  <si>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</si>
  <si>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</si>
  <si>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</si>
  <si>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</si>
  <si>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</si>
  <si>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</si>
  <si>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</si>
  <si>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</si>
  <si>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</si>
  <si>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</si>
  <si>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</si>
  <si>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</si>
  <si>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</si>
  <si>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</si>
  <si>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</si>
  <si>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</si>
  <si>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</si>
  <si>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</si>
  <si>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</si>
  <si>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</si>
  <si>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</si>
  <si>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</si>
  <si>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</si>
  <si>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</si>
  <si>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</si>
  <si>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</si>
  <si>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</si>
  <si>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</si>
  <si>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</si>
  <si>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</si>
  <si>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</si>
  <si>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</si>
  <si>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</si>
  <si>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</si>
  <si>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</si>
  <si>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</si>
  <si>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</si>
  <si>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</si>
  <si>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</si>
  <si>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</si>
  <si>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</si>
  <si>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</si>
  <si>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</si>
  <si>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</si>
  <si>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</si>
  <si>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</si>
  <si>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</si>
  <si>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</si>
  <si>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</si>
  <si>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</si>
  <si>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</si>
  <si>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</si>
  <si>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</si>
  <si>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</si>
  <si>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</si>
  <si>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</si>
  <si>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</si>
  <si>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</si>
  <si>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</si>
  <si>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</si>
  <si>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</si>
  <si>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</si>
  <si>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</si>
  <si>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</si>
  <si>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</si>
  <si>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</si>
  <si>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</si>
  <si>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</si>
  <si>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</si>
  <si>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</si>
  <si>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</si>
  <si>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</si>
  <si>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</si>
  <si>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</si>
  <si>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</si>
  <si>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</si>
  <si>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</si>
  <si>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</si>
  <si>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</si>
  <si>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</si>
  <si>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</si>
  <si>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</si>
  <si>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</si>
  <si>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</si>
  <si>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</si>
  <si>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</si>
  <si>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</si>
  <si>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</si>
  <si>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</si>
  <si>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</si>
  <si>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</si>
  <si>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</si>
  <si>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</si>
  <si>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</si>
  <si>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</si>
  <si>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</si>
  <si>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</si>
  <si>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</si>
  <si>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</si>
  <si>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</si>
  <si>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</si>
  <si>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</si>
  <si>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</si>
  <si>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</si>
  <si>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</si>
  <si>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</si>
  <si>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</si>
  <si>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</si>
  <si>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</si>
  <si>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</si>
  <si>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</si>
  <si>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</si>
  <si>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</si>
  <si>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</si>
  <si>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</si>
  <si>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</si>
  <si>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</si>
  <si>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</si>
  <si>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</si>
  <si>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</si>
  <si>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</si>
  <si>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</si>
  <si>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</si>
  <si>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</si>
  <si>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</si>
  <si>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</si>
  <si>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</si>
  <si>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</si>
  <si>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</si>
  <si>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</si>
  <si>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</si>
  <si>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</si>
  <si>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</si>
  <si>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</si>
  <si>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</si>
  <si>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</si>
  <si>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</si>
  <si>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</si>
  <si>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</si>
  <si>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</si>
  <si>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</si>
  <si>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</si>
  <si>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</si>
  <si>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</si>
  <si>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</si>
  <si>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</si>
  <si>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</si>
  <si>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</si>
  <si>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</si>
  <si>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</si>
  <si>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</si>
  <si>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</si>
  <si>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</si>
  <si>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</si>
  <si>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</si>
  <si>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</si>
  <si>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</si>
  <si>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</si>
  <si>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</si>
  <si>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</si>
  <si>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</si>
  <si>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</si>
  <si>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</si>
  <si>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</si>
  <si>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</si>
  <si>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</si>
  <si>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</si>
  <si>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</si>
  <si>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</si>
  <si>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</si>
  <si>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</si>
  <si>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</si>
  <si>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</si>
  <si>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</si>
  <si>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</si>
  <si>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</si>
  <si>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</si>
  <si>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</si>
  <si>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</si>
  <si>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</si>
  <si>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</si>
  <si>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</si>
  <si>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</si>
  <si>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</si>
  <si>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</si>
  <si>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</si>
  <si>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</si>
  <si>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</si>
  <si>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</si>
  <si>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</si>
  <si>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</si>
  <si>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</si>
  <si>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</si>
  <si>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</si>
  <si>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</si>
  <si>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</si>
  <si>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</si>
  <si>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</si>
  <si>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</si>
  <si>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</si>
  <si>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</si>
  <si>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</si>
  <si>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</si>
  <si>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</si>
  <si>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</si>
  <si>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</si>
  <si>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</si>
  <si>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</si>
  <si>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</si>
  <si>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</si>
  <si>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</si>
  <si>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</si>
  <si>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</si>
  <si>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</si>
  <si>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</si>
  <si>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</si>
  <si>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</si>
  <si>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</si>
  <si>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</si>
  <si>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</si>
  <si>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</si>
  <si>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</si>
  <si>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</si>
  <si>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</si>
  <si>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</si>
  <si>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</si>
  <si>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</si>
  <si>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</si>
  <si>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</si>
  <si>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</si>
  <si>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</si>
  <si>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</si>
  <si>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</si>
  <si>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</si>
  <si>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</si>
  <si>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</si>
  <si>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</si>
  <si>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</si>
  <si>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</si>
  <si>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</si>
  <si>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</si>
  <si>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</si>
  <si>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</si>
  <si>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</si>
  <si>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</si>
  <si>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</si>
  <si>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</si>
  <si>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</si>
  <si>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</si>
  <si>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</si>
  <si>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</si>
  <si>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</si>
  <si>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</si>
  <si>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</si>
  <si>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</si>
  <si>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</si>
  <si>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</si>
  <si>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</si>
  <si>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</si>
  <si>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</si>
  <si>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</si>
  <si>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</si>
  <si>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</si>
  <si>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</si>
  <si>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</si>
  <si>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</si>
  <si>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</si>
  <si>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</si>
  <si>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</si>
  <si>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</si>
  <si>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</si>
  <si>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</si>
  <si>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</si>
  <si>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</si>
  <si>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</si>
  <si>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</si>
  <si>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</si>
  <si>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</si>
  <si>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</si>
  <si>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</si>
  <si>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</si>
  <si>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</si>
  <si>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</si>
  <si>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</si>
  <si>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</si>
  <si>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</si>
  <si>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</si>
  <si>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</si>
  <si>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</si>
  <si>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</si>
  <si>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</si>
  <si>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</si>
  <si>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</si>
  <si>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</si>
  <si>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</si>
  <si>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</si>
  <si>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</si>
  <si>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</si>
  <si>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</si>
  <si>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</si>
  <si>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</si>
  <si>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</si>
  <si>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</si>
  <si>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</si>
  <si>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</si>
  <si>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</si>
  <si>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</si>
  <si>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</si>
  <si>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</si>
  <si>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</si>
  <si>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</si>
  <si>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</si>
  <si>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</si>
  <si>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</si>
  <si>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</si>
  <si>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</si>
  <si>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</si>
  <si>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</si>
  <si>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</si>
  <si>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</si>
  <si>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</si>
  <si>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</si>
  <si>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</si>
  <si>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</si>
  <si>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</si>
  <si>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</si>
  <si>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</si>
  <si>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</si>
  <si>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</si>
  <si>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</si>
  <si>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</si>
  <si>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</si>
  <si>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</si>
  <si>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</si>
  <si>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</si>
  <si>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</si>
  <si>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</si>
  <si>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</si>
  <si>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</si>
  <si>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</si>
  <si>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</si>
  <si>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</si>
  <si>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</si>
  <si>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</si>
  <si>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</si>
  <si>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</si>
  <si>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</si>
  <si>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</si>
  <si>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</si>
  <si>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</si>
  <si>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</si>
  <si>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</si>
  <si>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</si>
  <si>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</si>
  <si>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</si>
  <si>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</si>
  <si>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</si>
  <si>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</si>
  <si>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</si>
  <si>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</si>
  <si>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</si>
  <si>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</si>
  <si>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</si>
  <si>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</si>
  <si>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</si>
  <si>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</si>
  <si>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</si>
  <si>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</si>
  <si>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</si>
  <si>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</si>
  <si>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</si>
  <si>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</si>
  <si>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</si>
  <si>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</si>
  <si>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</si>
  <si>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</si>
  <si>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</si>
  <si>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</si>
  <si>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</si>
  <si>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</si>
  <si>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</si>
  <si>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</si>
  <si>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</si>
  <si>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</si>
  <si>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</si>
  <si>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</si>
  <si>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</si>
  <si>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</si>
  <si>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</si>
  <si>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</si>
  <si>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</si>
  <si>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</si>
  <si>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</si>
  <si>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</si>
  <si>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</si>
  <si>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</si>
  <si>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</si>
  <si>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</si>
  <si>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</si>
  <si>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</si>
  <si>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</si>
  <si>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</si>
  <si>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</si>
  <si>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</si>
  <si>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</si>
  <si>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</si>
  <si>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</si>
  <si>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</si>
  <si>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</si>
  <si>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</si>
  <si>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</si>
  <si>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</si>
  <si>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</si>
  <si>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</si>
  <si>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</si>
  <si>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</si>
  <si>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</si>
  <si>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</si>
  <si>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</si>
  <si>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</si>
  <si>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</si>
  <si>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</si>
  <si>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</si>
  <si>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</si>
  <si>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</si>
  <si>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</si>
  <si>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</si>
  <si>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</si>
  <si>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</si>
  <si>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</si>
  <si>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</si>
  <si>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</si>
  <si>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</si>
  <si>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</si>
  <si>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</si>
  <si>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</si>
  <si>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</si>
  <si>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</si>
  <si>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</si>
  <si>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</si>
  <si>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</si>
  <si>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</si>
  <si>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</si>
  <si>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</si>
  <si>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</si>
  <si>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</si>
  <si>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</si>
  <si>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</si>
  <si>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</si>
  <si>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</si>
  <si>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</si>
  <si>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</si>
  <si>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</si>
  <si>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</si>
  <si>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</si>
  <si>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</si>
  <si>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</si>
  <si>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</si>
  <si>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</si>
  <si>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</si>
  <si>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</si>
  <si>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</si>
  <si>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</si>
  <si>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</si>
  <si>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</si>
  <si>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</si>
  <si>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</si>
  <si>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</si>
  <si>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</si>
  <si>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</si>
  <si>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</si>
  <si>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</si>
  <si>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</si>
  <si>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</si>
  <si>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</si>
  <si>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</si>
  <si>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</si>
  <si>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</si>
  <si>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</si>
  <si>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</si>
  <si>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</si>
  <si>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</si>
  <si>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</si>
  <si>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</si>
  <si>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</si>
  <si>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</si>
  <si>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</si>
  <si>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</si>
  <si>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</si>
  <si>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</si>
  <si>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</si>
  <si>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</si>
  <si>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</si>
  <si>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</si>
  <si>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</si>
  <si>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</si>
  <si>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</si>
  <si>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</si>
  <si>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</si>
  <si>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</si>
  <si>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</si>
  <si>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</si>
  <si>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</si>
  <si>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</si>
  <si>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</si>
  <si>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</si>
  <si>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</si>
  <si>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</si>
  <si>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</si>
  <si>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</si>
  <si>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</si>
  <si>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</si>
  <si>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</si>
  <si>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</si>
  <si>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</si>
  <si>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</si>
  <si>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</si>
  <si>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</si>
  <si>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</si>
  <si>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</si>
  <si>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</si>
  <si>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</si>
  <si>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</si>
  <si>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</si>
  <si>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</si>
  <si>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</si>
  <si>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</si>
  <si>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</si>
  <si>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</si>
  <si>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</si>
  <si>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</si>
  <si>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</si>
  <si>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</si>
  <si>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</si>
  <si>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</si>
  <si>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</si>
  <si>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</si>
  <si>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</si>
  <si>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</si>
  <si>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</si>
  <si>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</si>
  <si>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</si>
  <si>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</si>
  <si>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</si>
  <si>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</si>
  <si>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</si>
  <si>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</si>
  <si>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</si>
  <si>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</si>
  <si>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</si>
  <si>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</si>
  <si>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</si>
  <si>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</si>
  <si>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</si>
  <si>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</si>
  <si>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</si>
  <si>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</si>
  <si>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</si>
  <si>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</si>
  <si>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</si>
  <si>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</si>
  <si>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</si>
  <si>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</si>
  <si>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</si>
  <si>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</si>
  <si>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</si>
  <si>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</si>
  <si>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</si>
  <si>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</si>
  <si>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</si>
  <si>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</si>
  <si>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</si>
  <si>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</si>
  <si>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</si>
  <si>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</si>
  <si>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</si>
  <si>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</si>
  <si>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</si>
  <si>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</si>
  <si>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</si>
  <si>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</si>
  <si>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</si>
  <si>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</si>
  <si>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</si>
  <si>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</si>
  <si>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</si>
  <si>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</si>
  <si>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</si>
  <si>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</si>
  <si>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</si>
  <si>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</si>
  <si>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</si>
  <si>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</si>
  <si>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</si>
  <si>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</si>
  <si>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</si>
  <si>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</si>
  <si>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</si>
  <si>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</si>
  <si>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</si>
  <si>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</si>
  <si>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</si>
  <si>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</si>
  <si>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</si>
  <si>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</si>
  <si>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</si>
  <si>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</si>
  <si>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</si>
  <si>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</si>
  <si>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</si>
  <si>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</si>
  <si>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</si>
  <si>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</si>
  <si>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</si>
  <si>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</si>
  <si>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</si>
  <si>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</si>
  <si>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</si>
  <si>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</si>
  <si>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</si>
  <si>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</si>
  <si>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</si>
  <si>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</si>
  <si>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</si>
  <si>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</si>
  <si>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</si>
  <si>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</si>
  <si>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</si>
  <si>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</si>
  <si>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</si>
  <si>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</si>
  <si>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</si>
  <si>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</si>
  <si>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</si>
  <si>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</si>
  <si>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</si>
  <si>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</si>
  <si>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</si>
  <si>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</si>
  <si>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</si>
  <si>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</si>
  <si>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</si>
  <si>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</si>
  <si>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</si>
  <si>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</si>
  <si>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</si>
  <si>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</si>
  <si>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</si>
  <si>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</si>
  <si>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</si>
  <si>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</si>
  <si>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</si>
  <si>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</si>
  <si>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</si>
  <si>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</si>
  <si>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</si>
  <si>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</si>
  <si>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</si>
  <si>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</si>
  <si>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</si>
  <si>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</si>
  <si>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</si>
  <si>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</si>
  <si>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</si>
  <si>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</si>
  <si>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</si>
  <si>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</si>
  <si>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</si>
  <si>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</si>
  <si>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</si>
  <si>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</si>
  <si>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</si>
  <si>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</si>
  <si>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</si>
  <si>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</si>
  <si>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</si>
  <si>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</si>
  <si>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</si>
  <si>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</si>
  <si>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</si>
  <si>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</si>
  <si>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</si>
  <si>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</si>
  <si>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</si>
  <si>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</si>
  <si>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</si>
  <si>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</si>
  <si>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</si>
  <si>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</si>
  <si>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</si>
  <si>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</si>
  <si>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</si>
  <si>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</si>
  <si>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</si>
  <si>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</si>
  <si>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</si>
  <si>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</si>
  <si>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</si>
  <si>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</si>
  <si>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</si>
  <si>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</si>
  <si>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</si>
  <si>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</si>
  <si>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</si>
  <si>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</si>
  <si>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</si>
  <si>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</si>
  <si>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</si>
  <si>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</si>
  <si>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</si>
  <si>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</si>
  <si>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</si>
  <si>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</si>
  <si>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</si>
  <si>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</si>
  <si>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</si>
  <si>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</si>
  <si>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</si>
  <si>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</si>
  <si>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</si>
  <si>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</si>
  <si>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</si>
  <si>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</si>
  <si>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</si>
  <si>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</si>
  <si>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</si>
  <si>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</si>
  <si>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(a) 110 MVAR, 765kV, 1-Phase Reactors; (b) 80 MVAR, 765kV, 1-Phase Reactor; (c) 125 MVAR, 400kV 3-Phase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</si>
  <si>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RT03</t>
    </r>
    <r>
      <rPr>
        <sz val="11"/>
        <rFont val="Book Antiqua"/>
        <family val="1"/>
      </rPr>
      <t>. The necessary documentary evidence is enclosed.</t>
    </r>
  </si>
  <si>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</si>
  <si>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2020-21</t>
  </si>
  <si>
    <t>2019--20</t>
  </si>
  <si>
    <t>2018-19</t>
  </si>
  <si>
    <t>2017-18</t>
  </si>
  <si>
    <t>2021-22</t>
  </si>
  <si>
    <t>2022-23</t>
  </si>
  <si>
    <t>2023-24</t>
  </si>
  <si>
    <t>2024-25</t>
  </si>
  <si>
    <t>2025-26</t>
  </si>
  <si>
    <t>NOT APPLICABLE</t>
  </si>
  <si>
    <t>Attachment 28: Bid Securing Declaration to be submitted by the Bidder</t>
  </si>
  <si>
    <t>Bid Securing Declaration to be submitted by the Bidder</t>
  </si>
  <si>
    <t>Price indices for copper wire rod, as published by IEEMA</t>
  </si>
  <si>
    <t>2021-2022</t>
  </si>
  <si>
    <t>Whether Parent/Principal  company(s)  meets the technical experience criteria stipulated at ROUTE-1 above, and the details of which is mentioned at Format-A above.
(Applicable for the Bidder/Manufacturer(s) wish/proposes to qualify through  Route-3 of Annexure-A(BDS))</t>
  </si>
  <si>
    <t>2026-27</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</si>
  <si>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&amp;2.1.3 above shall be of that subsidiary company only (i.e. excluding its holding company).
#satisfactory operation means certificate issued by the Employer certifying the operation without any adverse remark.</t>
  </si>
  <si>
    <t>Reactor Package RT03 under Bulk Procurement of 765kV and 400kV Class Transformers and Reactors of various capacities- LOT-3 and SIS/Addl. Cap. -Re-Tender</t>
  </si>
  <si>
    <t>CC/NT/W-RT/DOM/A06/23/04299</t>
  </si>
  <si>
    <t>RT03</t>
  </si>
  <si>
    <r>
      <rPr>
        <b/>
        <sz val="11"/>
        <rFont val="Book Antiqua"/>
        <family val="1"/>
      </rPr>
      <t>Indicate Number of</t>
    </r>
    <r>
      <rPr>
        <sz val="11"/>
        <rFont val="Book Antiqua"/>
        <family val="1"/>
      </rPr>
      <t xml:space="preserve"> Reactor(s) under the above contract 
(1 phase Reactors with rating atleast 110 MVAR OR  3 single phase units of at least 36.7 MVAR each)</t>
    </r>
  </si>
  <si>
    <r>
      <rPr>
        <b/>
        <i/>
        <sz val="12"/>
        <rFont val="Book Antiqua"/>
        <family val="1"/>
      </rPr>
      <t xml:space="preserve">Route-1:
</t>
    </r>
    <r>
      <rPr>
        <i/>
        <sz val="12"/>
        <rFont val="Book Antiqua"/>
        <family val="1"/>
      </rPr>
      <t xml:space="preserve">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date of bid opening as originally scheduled  i.e. as on </t>
    </r>
    <r>
      <rPr>
        <b/>
        <i/>
        <sz val="12"/>
        <rFont val="Book Antiqua"/>
        <family val="1"/>
      </rPr>
      <t>07.07.2023</t>
    </r>
    <r>
      <rPr>
        <i/>
        <sz val="12"/>
        <rFont val="Book Antiqua"/>
        <family val="1"/>
      </rPr>
      <t xml:space="preserve">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date of bid opening as mentioned above.</t>
    </r>
  </si>
  <si>
    <r>
      <rPr>
        <b/>
        <i/>
        <sz val="12"/>
        <rFont val="Book Antiqua"/>
        <family val="1"/>
      </rPr>
      <t xml:space="preserve">Route-2:
</t>
    </r>
    <r>
      <rPr>
        <i/>
        <sz val="12"/>
        <rFont val="Book Antiqua"/>
        <family val="1"/>
      </rPr>
      <t>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 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</si>
  <si>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 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t>
    </r>
  </si>
  <si>
    <r>
      <t xml:space="preserve">a)	 Net Worth for last 3 financial years should be positive
b) Minimum Average Annual Turnover^ (MAAT) for best three (3) years i.e. 36 months out of last five (5) financial years of the bidder should be </t>
    </r>
    <r>
      <rPr>
        <b/>
        <i/>
        <sz val="12"/>
        <color rgb="FF000000"/>
        <rFont val="Book Antiqua"/>
        <family val="1"/>
      </rPr>
      <t>Rs. 48.404 Crores</t>
    </r>
    <r>
      <rPr>
        <i/>
        <sz val="12"/>
        <color indexed="8"/>
        <rFont val="Book Antiqua"/>
        <family val="1"/>
      </rPr>
      <t xml:space="preserve"> for Reactor Package RT03.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2"/>
        <color rgb="FF000000"/>
        <rFont val="Book Antiqua"/>
        <family val="1"/>
      </rPr>
      <t>Rs. 8.067 Crores</t>
    </r>
    <r>
      <rPr>
        <i/>
        <sz val="12"/>
        <color indexed="8"/>
        <rFont val="Book Antiqua"/>
        <family val="1"/>
      </rPr>
      <t xml:space="preserve"> for Reactor Package RT03.</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</si>
  <si>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t>Do you have complete annual reports together with Audited statement of accounts of the company for FY 2022-23 (refer ITB Clause 9.3(c))</t>
  </si>
  <si>
    <t>2022-2023</t>
  </si>
  <si>
    <t>Name of Contract Undertaken
(for 715kV or Higher Voltage class Transformer)</t>
  </si>
  <si>
    <t>Voltage Level of Transformer supplied/erected under the Contract
(Indicate 715kV or above class only)</t>
  </si>
  <si>
    <r>
      <t>No. of years, the above Transformer(s) are in satisfactory operation as on the date of bid opening mentioned above. (</t>
    </r>
    <r>
      <rPr>
        <i/>
        <sz val="11"/>
        <rFont val="Book Antiqua"/>
        <family val="1"/>
      </rPr>
      <t>Originally Scheduled</t>
    </r>
    <r>
      <rPr>
        <sz val="11"/>
        <rFont val="Book Antiqua"/>
        <family val="1"/>
      </rPr>
      <t>)</t>
    </r>
  </si>
  <si>
    <t>Name of Contract Undertaken
(for 345kV or Higher Voltage class Reactor)</t>
  </si>
  <si>
    <t>Voltage Level of Reactor(s) supplied/erected under the Contract
(Indicate 345kV or above class only)</t>
  </si>
  <si>
    <r>
      <rPr>
        <b/>
        <sz val="11"/>
        <rFont val="Book Antiqua"/>
        <family val="1"/>
      </rPr>
      <t>Indicate Number of</t>
    </r>
    <r>
      <rPr>
        <sz val="11"/>
        <rFont val="Book Antiqua"/>
        <family val="1"/>
      </rPr>
      <t xml:space="preserve"> Reactor(s) under the above contract 
(3 phase Reactor(s) with rating atleast 50 MVAR OR  3 single phase units of at least 16.7MVAR each)</t>
    </r>
  </si>
  <si>
    <r>
      <t>No. of years, the above Reactors(s) are in satisfactory operation as on the date of bid opening mentioned above. (</t>
    </r>
    <r>
      <rPr>
        <i/>
        <sz val="11"/>
        <rFont val="Book Antiqua"/>
        <family val="1"/>
      </rPr>
      <t>Originally Scheduled</t>
    </r>
    <r>
      <rPr>
        <sz val="11"/>
        <rFont val="Book Antiqua"/>
        <family val="1"/>
      </rPr>
      <t>)</t>
    </r>
  </si>
  <si>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166MVA each)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</si>
</sst>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
      <b/>
      <i/>
      <sz val="12"/>
      <color rgb="FF00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41">
    <xf numFmtId="0" fontId="0" fillId="0" borderId="0" xfId="0"/>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172"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9" fillId="0" borderId="0" xfId="0" applyFont="1" applyAlignment="1" applyProtection="1">
      <alignment horizontal="left" vertical="top" wrapText="1"/>
      <protection hidden="1"/>
    </xf>
    <xf numFmtId="0" fontId="82"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2" fillId="0" borderId="4" xfId="61" applyFont="1" applyBorder="1" applyAlignment="1">
      <alignment vertical="center"/>
    </xf>
    <xf numFmtId="0" fontId="24" fillId="0" borderId="4" xfId="61" applyFont="1" applyBorder="1" applyAlignment="1">
      <alignment horizontal="right" vertical="top" wrapText="1"/>
    </xf>
    <xf numFmtId="0" fontId="2" fillId="0" borderId="0" xfId="61" applyFont="1" applyAlignment="1">
      <alignment vertical="center"/>
    </xf>
    <xf numFmtId="0" fontId="2" fillId="0" borderId="0" xfId="61" applyFont="1"/>
    <xf numFmtId="0" fontId="12" fillId="0" borderId="0" xfId="61" applyFont="1" applyAlignment="1">
      <alignment vertical="center"/>
    </xf>
    <xf numFmtId="0" fontId="3" fillId="0" borderId="0" xfId="61" applyFont="1" applyAlignment="1">
      <alignment vertical="center"/>
    </xf>
    <xf numFmtId="0" fontId="2" fillId="0" borderId="0" xfId="61"/>
    <xf numFmtId="0" fontId="10" fillId="0" borderId="0" xfId="61" applyFont="1" applyAlignment="1">
      <alignment horizontal="center" vertical="center"/>
    </xf>
    <xf numFmtId="0" fontId="9" fillId="0" borderId="0" xfId="61" applyFont="1" applyAlignment="1">
      <alignment vertical="center"/>
    </xf>
    <xf numFmtId="0" fontId="2" fillId="0" borderId="0" xfId="6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3"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2" fillId="15" borderId="0"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xf>
    <xf numFmtId="0" fontId="25" fillId="15" borderId="0" xfId="0" applyFont="1" applyFill="1" applyBorder="1" applyAlignment="1" applyProtection="1">
      <alignment horizontal="center" vertical="center"/>
    </xf>
    <xf numFmtId="0" fontId="9" fillId="2" borderId="6" xfId="35" applyFont="1" applyFill="1" applyBorder="1" applyAlignment="1" applyProtection="1">
      <alignment horizontal="left" vertical="center" wrapText="1"/>
      <protection locked="0"/>
    </xf>
    <xf numFmtId="0" fontId="2" fillId="2" borderId="14" xfId="35" applyFont="1" applyFill="1" applyBorder="1" applyAlignment="1" applyProtection="1">
      <alignment horizontal="left" vertical="center" wrapText="1"/>
      <protection locked="0" hidden="1"/>
    </xf>
    <xf numFmtId="0" fontId="5" fillId="0" borderId="26" xfId="35" applyFont="1" applyFill="1" applyBorder="1" applyAlignment="1" applyProtection="1">
      <alignment horizontal="left" vertical="center" wrapText="1"/>
      <protection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6"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10" fillId="0" borderId="26" xfId="35" applyFont="1" applyBorder="1" applyAlignment="1" applyProtection="1">
      <alignment horizontal="center" vertical="top"/>
      <protection hidden="1"/>
    </xf>
    <xf numFmtId="0" fontId="10" fillId="0" borderId="3" xfId="35" applyFont="1" applyBorder="1" applyAlignment="1" applyProtection="1">
      <alignment horizontal="center" vertical="top"/>
      <protection hidden="1"/>
    </xf>
    <xf numFmtId="0" fontId="10" fillId="0" borderId="11" xfId="35" applyFont="1" applyBorder="1" applyAlignment="1" applyProtection="1">
      <alignment horizontal="center" vertical="top"/>
      <protection hidden="1"/>
    </xf>
    <xf numFmtId="0" fontId="49" fillId="0"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8" fillId="17" borderId="0" xfId="35" applyFont="1" applyFill="1" applyAlignment="1" applyProtection="1">
      <alignment vertical="top"/>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4"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8" fillId="13" borderId="0" xfId="35" applyFont="1" applyFill="1" applyAlignment="1" applyProtection="1">
      <alignment horizontal="center"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center" wrapText="1"/>
      <protection hidden="1"/>
    </xf>
    <xf numFmtId="0" fontId="10" fillId="0" borderId="3" xfId="35" applyFont="1" applyFill="1" applyBorder="1" applyAlignment="1" applyProtection="1">
      <alignment horizontal="left" vertical="center" wrapText="1"/>
      <protection hidden="1"/>
    </xf>
    <xf numFmtId="0" fontId="10" fillId="0" borderId="11" xfId="35" applyFont="1" applyFill="1" applyBorder="1" applyAlignment="1" applyProtection="1">
      <alignment horizontal="lef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9" fillId="0" borderId="35" xfId="35" applyFont="1" applyBorder="1" applyAlignment="1" applyProtection="1">
      <alignmen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9" fillId="0" borderId="26" xfId="37" applyFont="1" applyFill="1" applyBorder="1" applyAlignment="1" applyProtection="1">
      <alignment horizontal="center" vertical="center" wrapText="1"/>
      <protection hidden="1"/>
    </xf>
    <xf numFmtId="0" fontId="9" fillId="0" borderId="11" xfId="37"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172" fontId="10" fillId="0" borderId="0" xfId="0" applyNumberFormat="1" applyFont="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2" fontId="9" fillId="0"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15" borderId="0" xfId="65" applyFont="1" applyFill="1" applyBorder="1" applyAlignment="1" applyProtection="1">
      <alignment horizontal="left" vertical="top" wrapText="1"/>
      <protection hidden="1"/>
    </xf>
    <xf numFmtId="0" fontId="73" fillId="15" borderId="0" xfId="0" applyFont="1" applyFill="1" applyBorder="1" applyAlignment="1" applyProtection="1">
      <alignment horizontal="justify" vertical="top" wrapText="1"/>
      <protection hidden="1"/>
    </xf>
    <xf numFmtId="0" fontId="10" fillId="15" borderId="0"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9" fillId="15" borderId="0" xfId="62" applyFont="1" applyFill="1" applyBorder="1" applyAlignment="1" applyProtection="1">
      <alignment horizontal="left" vertical="center" wrapText="1"/>
    </xf>
    <xf numFmtId="0" fontId="9" fillId="15" borderId="0" xfId="63" applyFont="1" applyFill="1" applyBorder="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fmlaLink="$H$20" lockText="1" noThreeD="1"/>
</file>

<file path=xl/ctrlProps/ctrlProp185.xml><?xml version="1.0" encoding="utf-8"?>
<formControlPr xmlns="http://schemas.microsoft.com/office/spreadsheetml/2009/9/main" objectType="CheckBox" fmlaLink="$H$21" lockText="1" noThreeD="1"/>
</file>

<file path=xl/ctrlProps/ctrlProp186.xml><?xml version="1.0" encoding="utf-8"?>
<formControlPr xmlns="http://schemas.microsoft.com/office/spreadsheetml/2009/9/main" objectType="CheckBox" fmlaLink="$H$20" lockText="1" noThreeD="1"/>
</file>

<file path=xl/ctrlProps/ctrlProp187.xml><?xml version="1.0" encoding="utf-8"?>
<formControlPr xmlns="http://schemas.microsoft.com/office/spreadsheetml/2009/9/main" objectType="Radio" firstButton="1" fmlaLink="$H$72" lockText="1" noThreeD="1"/>
</file>

<file path=xl/ctrlProps/ctrlProp18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172508</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164546</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3925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24</xdr:row>
      <xdr:rowOff>187225</xdr:rowOff>
    </xdr:from>
    <xdr:to>
      <xdr:col>6</xdr:col>
      <xdr:colOff>771679</xdr:colOff>
      <xdr:row>25</xdr:row>
      <xdr:rowOff>177700</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24</xdr:row>
      <xdr:rowOff>178942</xdr:rowOff>
    </xdr:from>
    <xdr:to>
      <xdr:col>7</xdr:col>
      <xdr:colOff>473731</xdr:colOff>
      <xdr:row>25</xdr:row>
      <xdr:rowOff>257096</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24</xdr:row>
      <xdr:rowOff>161798</xdr:rowOff>
    </xdr:from>
    <xdr:to>
      <xdr:col>5</xdr:col>
      <xdr:colOff>1003739</xdr:colOff>
      <xdr:row>25</xdr:row>
      <xdr:rowOff>169559</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24</xdr:row>
      <xdr:rowOff>153514</xdr:rowOff>
    </xdr:from>
    <xdr:to>
      <xdr:col>6</xdr:col>
      <xdr:colOff>3012</xdr:colOff>
      <xdr:row>25</xdr:row>
      <xdr:rowOff>151682</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396"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55"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61"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49"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55"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01"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39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77"/>
              <a:ext cx="1619250" cy="701759"/>
              <a:chOff x="5519172" y="35863284"/>
              <a:chExt cx="1619250" cy="69440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84"/>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5"/>
              <a:ext cx="1464723" cy="715263"/>
              <a:chOff x="7272297" y="35845913"/>
              <a:chExt cx="1523220" cy="70794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3"/>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5"/>
              <a:ext cx="1524002" cy="715263"/>
              <a:chOff x="9197286" y="35837253"/>
              <a:chExt cx="1524002" cy="70794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3"/>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28"/>
              <a:ext cx="1619250" cy="553950"/>
              <a:chOff x="5519172" y="35863476"/>
              <a:chExt cx="1619250" cy="69418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6"/>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7" y="46591964"/>
              <a:ext cx="1560628" cy="502585"/>
              <a:chOff x="5519172" y="35863747"/>
              <a:chExt cx="1619245" cy="69405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747"/>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766"/>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5"/>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41"/>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5" y="46606541"/>
              <a:ext cx="1543053" cy="490379"/>
              <a:chOff x="5519173" y="35863165"/>
              <a:chExt cx="1619254" cy="69483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5"/>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68"/>
              <a:ext cx="1619250" cy="634416"/>
              <a:chOff x="5519172" y="35863196"/>
              <a:chExt cx="1619250" cy="69465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95"/>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8968"/>
              <a:ext cx="1641243" cy="634416"/>
              <a:chOff x="5519171" y="35863196"/>
              <a:chExt cx="1619273" cy="69465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4"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2" y="36219195"/>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68"/>
              <a:ext cx="1428751" cy="634416"/>
              <a:chOff x="5519174" y="35863196"/>
              <a:chExt cx="1619252" cy="69465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95"/>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16"/>
              <a:ext cx="1619250" cy="673348"/>
              <a:chOff x="5519172" y="35863608"/>
              <a:chExt cx="1619250" cy="69414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08"/>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0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9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16"/>
              <a:ext cx="1619250" cy="673348"/>
              <a:chOff x="5519172" y="35863608"/>
              <a:chExt cx="1619255" cy="69414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08"/>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0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95"/>
                <a:ext cx="983673"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16"/>
              <a:ext cx="1428751" cy="673348"/>
              <a:chOff x="5519174" y="35863608"/>
              <a:chExt cx="1619252" cy="69414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08"/>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0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95"/>
                <a:ext cx="983670"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306"/>
              <a:ext cx="1619250" cy="572001"/>
              <a:chOff x="5519172" y="35863286"/>
              <a:chExt cx="1619250" cy="694483"/>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0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4" y="66916939"/>
              <a:ext cx="1560628" cy="572001"/>
              <a:chOff x="5519172" y="35863286"/>
              <a:chExt cx="1619245" cy="694483"/>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08"/>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2" y="66924266"/>
              <a:ext cx="1581162" cy="572001"/>
              <a:chOff x="5519172" y="35863286"/>
              <a:chExt cx="1619270" cy="694483"/>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8" y="36219108"/>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01400"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791200" y="35090100"/>
              <a:ext cx="2247900" cy="0"/>
              <a:chOff x="426" y="0"/>
              <a:chExt cx="8038746" cy="3509010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8039040" y="3509010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8039026" y="3509010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8039029" y="3509010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8039024" y="3509010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8038972" y="3509010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6" y="0"/>
                <a:ext cx="15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505825" y="35090100"/>
              <a:ext cx="2695575" cy="0"/>
              <a:chOff x="433" y="0"/>
              <a:chExt cx="11201041" cy="3509010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1201344" y="3509010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1201330" y="3509010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1201337" y="35090100"/>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1201329" y="3509010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1201279" y="350901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3"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38101</xdr:colOff>
          <xdr:row>93</xdr:row>
          <xdr:rowOff>133346</xdr:rowOff>
        </xdr:from>
        <xdr:to>
          <xdr:col>5</xdr:col>
          <xdr:colOff>1362076</xdr:colOff>
          <xdr:row>94</xdr:row>
          <xdr:rowOff>923921</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781676" y="37652321"/>
              <a:ext cx="1323975" cy="1114425"/>
              <a:chOff x="5491157" y="35863346"/>
              <a:chExt cx="1647253" cy="688310"/>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491157" y="35863346"/>
                <a:ext cx="675491"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5" y="35863346"/>
                <a:ext cx="991305"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7" y="36213199"/>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261402" y="36212993"/>
                <a:ext cx="85330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93</xdr:row>
          <xdr:rowOff>97971</xdr:rowOff>
        </xdr:from>
        <xdr:to>
          <xdr:col>7</xdr:col>
          <xdr:colOff>971550</xdr:colOff>
          <xdr:row>94</xdr:row>
          <xdr:rowOff>933450</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296150" y="37616946"/>
              <a:ext cx="2133600" cy="1159329"/>
              <a:chOff x="7272273" y="35845916"/>
              <a:chExt cx="1523381" cy="70788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1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3"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8" y="36208594"/>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28573</xdr:colOff>
          <xdr:row>155</xdr:row>
          <xdr:rowOff>60157</xdr:rowOff>
        </xdr:from>
        <xdr:to>
          <xdr:col>5</xdr:col>
          <xdr:colOff>1371598</xdr:colOff>
          <xdr:row>156</xdr:row>
          <xdr:rowOff>7087</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772148" y="64458682"/>
              <a:ext cx="1343025" cy="804180"/>
              <a:chOff x="5723856" y="47372879"/>
              <a:chExt cx="1734162" cy="71393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729589" y="47372879"/>
                <a:ext cx="132195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723856" y="47694177"/>
                <a:ext cx="887287"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8" y="47684221"/>
                <a:ext cx="664660"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155</xdr:row>
          <xdr:rowOff>95250</xdr:rowOff>
        </xdr:from>
        <xdr:to>
          <xdr:col>7</xdr:col>
          <xdr:colOff>592017</xdr:colOff>
          <xdr:row>155</xdr:row>
          <xdr:rowOff>781901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219950" y="64493775"/>
              <a:ext cx="1830267" cy="686651"/>
              <a:chOff x="5846914" y="47389267"/>
              <a:chExt cx="1611176" cy="692949"/>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267"/>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4"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21" y="47684225"/>
                <a:ext cx="664669"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155</xdr:row>
          <xdr:rowOff>161925</xdr:rowOff>
        </xdr:from>
        <xdr:to>
          <xdr:col>8</xdr:col>
          <xdr:colOff>1476375</xdr:colOff>
          <xdr:row>155</xdr:row>
          <xdr:rowOff>785132</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725025" y="64560450"/>
              <a:ext cx="1409700" cy="623207"/>
              <a:chOff x="5846879" y="47390487"/>
              <a:chExt cx="1611194" cy="691720"/>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0487"/>
                <a:ext cx="1347089"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79"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9" y="47684206"/>
                <a:ext cx="664674"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23604</xdr:colOff>
          <xdr:row>165</xdr:row>
          <xdr:rowOff>57125</xdr:rowOff>
        </xdr:from>
        <xdr:to>
          <xdr:col>5</xdr:col>
          <xdr:colOff>827111</xdr:colOff>
          <xdr:row>166</xdr:row>
          <xdr:rowOff>288508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767179" y="68856200"/>
              <a:ext cx="803507" cy="907658"/>
              <a:chOff x="5804843" y="47382537"/>
              <a:chExt cx="1006785" cy="687301"/>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04843" y="47382537"/>
                <a:ext cx="10067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3" y="47677200"/>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165</xdr:row>
          <xdr:rowOff>28575</xdr:rowOff>
        </xdr:from>
        <xdr:to>
          <xdr:col>8</xdr:col>
          <xdr:colOff>1262743</xdr:colOff>
          <xdr:row>166</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772650" y="68827650"/>
              <a:ext cx="1148443" cy="650456"/>
              <a:chOff x="5846848" y="47389794"/>
              <a:chExt cx="1611208" cy="692184"/>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94"/>
                <a:ext cx="131530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991"/>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197</xdr:row>
          <xdr:rowOff>95265</xdr:rowOff>
        </xdr:from>
        <xdr:to>
          <xdr:col>5</xdr:col>
          <xdr:colOff>1381125</xdr:colOff>
          <xdr:row>198</xdr:row>
          <xdr:rowOff>123840</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753100" y="84362940"/>
              <a:ext cx="1371600" cy="657225"/>
              <a:chOff x="5846837" y="47389515"/>
              <a:chExt cx="1633907" cy="682703"/>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0" y="47389515"/>
                <a:ext cx="137217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37" y="47677222"/>
                <a:ext cx="8872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816078" y="47674224"/>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200025</xdr:colOff>
          <xdr:row>197</xdr:row>
          <xdr:rowOff>114300</xdr:rowOff>
        </xdr:from>
        <xdr:to>
          <xdr:col>7</xdr:col>
          <xdr:colOff>733425</xdr:colOff>
          <xdr:row>198</xdr:row>
          <xdr:rowOff>92291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343775" y="84381975"/>
              <a:ext cx="1847850" cy="606641"/>
              <a:chOff x="5846906" y="47389627"/>
              <a:chExt cx="1611202" cy="692516"/>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627"/>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6" y="47677222"/>
                <a:ext cx="887293"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4" y="47684148"/>
                <a:ext cx="664674"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197</xdr:row>
          <xdr:rowOff>95250</xdr:rowOff>
        </xdr:from>
        <xdr:to>
          <xdr:col>8</xdr:col>
          <xdr:colOff>1504950</xdr:colOff>
          <xdr:row>198</xdr:row>
          <xdr:rowOff>73241</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734550" y="84362925"/>
              <a:ext cx="1428750" cy="606641"/>
              <a:chOff x="5846847" y="47389522"/>
              <a:chExt cx="1611212" cy="692629"/>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78" y="47389522"/>
                <a:ext cx="928771"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7" y="47677222"/>
                <a:ext cx="8872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92" y="47684154"/>
                <a:ext cx="664667" cy="3979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206</xdr:row>
          <xdr:rowOff>95250</xdr:rowOff>
        </xdr:from>
        <xdr:to>
          <xdr:col>5</xdr:col>
          <xdr:colOff>1390650</xdr:colOff>
          <xdr:row>207</xdr:row>
          <xdr:rowOff>85725</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781675" y="88353900"/>
              <a:ext cx="1352550" cy="600075"/>
              <a:chOff x="5846873" y="47389353"/>
              <a:chExt cx="1611212" cy="692876"/>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353"/>
                <a:ext cx="881031"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3" y="47677222"/>
                <a:ext cx="887293"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6" y="47684242"/>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228600</xdr:colOff>
          <xdr:row>206</xdr:row>
          <xdr:rowOff>85725</xdr:rowOff>
        </xdr:from>
        <xdr:to>
          <xdr:col>7</xdr:col>
          <xdr:colOff>762000</xdr:colOff>
          <xdr:row>207</xdr:row>
          <xdr:rowOff>82766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372350" y="88344375"/>
              <a:ext cx="1847850" cy="606641"/>
              <a:chOff x="5846906" y="47389522"/>
              <a:chExt cx="1611202" cy="69278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22"/>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6"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34" y="47684319"/>
                <a:ext cx="664674"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206</xdr:row>
          <xdr:rowOff>104775</xdr:rowOff>
        </xdr:from>
        <xdr:to>
          <xdr:col>8</xdr:col>
          <xdr:colOff>1447800</xdr:colOff>
          <xdr:row>207</xdr:row>
          <xdr:rowOff>101816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15500" y="88363425"/>
              <a:ext cx="1390650" cy="606641"/>
              <a:chOff x="5846845" y="47389522"/>
              <a:chExt cx="1611216" cy="69278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22"/>
                <a:ext cx="967227"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5"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91" y="47684319"/>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51091</xdr:colOff>
          <xdr:row>93</xdr:row>
          <xdr:rowOff>199159</xdr:rowOff>
        </xdr:from>
        <xdr:to>
          <xdr:col>8</xdr:col>
          <xdr:colOff>1476379</xdr:colOff>
          <xdr:row>94</xdr:row>
          <xdr:rowOff>808756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709441" y="37718134"/>
              <a:ext cx="1425288" cy="933447"/>
              <a:chOff x="7272272" y="35845970"/>
              <a:chExt cx="1256609" cy="707772"/>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70"/>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72"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8" y="36208532"/>
                <a:ext cx="65864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809625</xdr:colOff>
          <xdr:row>165</xdr:row>
          <xdr:rowOff>133350</xdr:rowOff>
        </xdr:from>
        <xdr:to>
          <xdr:col>5</xdr:col>
          <xdr:colOff>1390650</xdr:colOff>
          <xdr:row>165</xdr:row>
          <xdr:rowOff>523875</xdr:rowOff>
        </xdr:to>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165</xdr:row>
          <xdr:rowOff>25854</xdr:rowOff>
        </xdr:from>
        <xdr:to>
          <xdr:col>7</xdr:col>
          <xdr:colOff>680357</xdr:colOff>
          <xdr:row>166</xdr:row>
          <xdr:rowOff>263979</xdr:rowOff>
        </xdr:to>
        <xdr:grpSp>
          <xdr:nvGrpSpPr>
            <xdr:cNvPr id="86" name="Group 85">
              <a:extLst>
                <a:ext uri="{FF2B5EF4-FFF2-40B4-BE49-F238E27FC236}">
                  <a16:creationId xmlns:a16="http://schemas.microsoft.com/office/drawing/2014/main" id="{00000000-0008-0000-0600-000056000000}"/>
                </a:ext>
              </a:extLst>
            </xdr:cNvPr>
            <xdr:cNvGrpSpPr/>
          </xdr:nvGrpSpPr>
          <xdr:grpSpPr>
            <a:xfrm>
              <a:off x="7356021" y="68824929"/>
              <a:ext cx="1782536" cy="914400"/>
              <a:chOff x="5846868" y="47389755"/>
              <a:chExt cx="1611202" cy="692401"/>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5852580" y="47389755"/>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5846868"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6793398" y="47684163"/>
                <a:ext cx="66467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165</xdr:row>
          <xdr:rowOff>53071</xdr:rowOff>
        </xdr:from>
        <xdr:to>
          <xdr:col>8</xdr:col>
          <xdr:colOff>1469569</xdr:colOff>
          <xdr:row>166</xdr:row>
          <xdr:rowOff>274842</xdr:rowOff>
        </xdr:to>
        <xdr:grpSp>
          <xdr:nvGrpSpPr>
            <xdr:cNvPr id="94" name="Group 93">
              <a:extLst>
                <a:ext uri="{FF2B5EF4-FFF2-40B4-BE49-F238E27FC236}">
                  <a16:creationId xmlns:a16="http://schemas.microsoft.com/office/drawing/2014/main" id="{00000000-0008-0000-0600-00005E000000}"/>
                </a:ext>
              </a:extLst>
            </xdr:cNvPr>
            <xdr:cNvGrpSpPr/>
          </xdr:nvGrpSpPr>
          <xdr:grpSpPr>
            <a:xfrm>
              <a:off x="9707332" y="68852146"/>
              <a:ext cx="1420587" cy="898046"/>
              <a:chOff x="5846874" y="47389681"/>
              <a:chExt cx="1270451" cy="680073"/>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5852580" y="47389681"/>
                <a:ext cx="10067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846874" y="47677116"/>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623022"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106</xdr:row>
          <xdr:rowOff>0</xdr:rowOff>
        </xdr:from>
        <xdr:to>
          <xdr:col>6</xdr:col>
          <xdr:colOff>895350</xdr:colOff>
          <xdr:row>106</xdr:row>
          <xdr:rowOff>0</xdr:rowOff>
        </xdr:to>
        <xdr:grpSp>
          <xdr:nvGrpSpPr>
            <xdr:cNvPr id="87" name="Group 225">
              <a:extLst>
                <a:ext uri="{FF2B5EF4-FFF2-40B4-BE49-F238E27FC236}">
                  <a16:creationId xmlns:a16="http://schemas.microsoft.com/office/drawing/2014/main" id="{00000000-0008-0000-0600-000057000000}"/>
                </a:ext>
              </a:extLst>
            </xdr:cNvPr>
            <xdr:cNvGrpSpPr>
              <a:grpSpLocks/>
            </xdr:cNvGrpSpPr>
          </xdr:nvGrpSpPr>
          <xdr:grpSpPr bwMode="auto">
            <a:xfrm>
              <a:off x="5791200" y="42672000"/>
              <a:ext cx="2247900" cy="0"/>
              <a:chOff x="426" y="0"/>
              <a:chExt cx="8038746" cy="42672000"/>
            </a:xfrm>
          </xdr:grpSpPr>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8039040" y="4267200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8039026" y="4267200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8039029" y="4267200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8039024" y="4267200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8038972" y="4267200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426" y="0"/>
                <a:ext cx="15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106</xdr:row>
          <xdr:rowOff>0</xdr:rowOff>
        </xdr:from>
        <xdr:to>
          <xdr:col>9</xdr:col>
          <xdr:colOff>0</xdr:colOff>
          <xdr:row>106</xdr:row>
          <xdr:rowOff>0</xdr:rowOff>
        </xdr:to>
        <xdr:grpSp>
          <xdr:nvGrpSpPr>
            <xdr:cNvPr id="95" name="Group 232">
              <a:extLst>
                <a:ext uri="{FF2B5EF4-FFF2-40B4-BE49-F238E27FC236}">
                  <a16:creationId xmlns:a16="http://schemas.microsoft.com/office/drawing/2014/main" id="{00000000-0008-0000-0600-00005F000000}"/>
                </a:ext>
              </a:extLst>
            </xdr:cNvPr>
            <xdr:cNvGrpSpPr>
              <a:grpSpLocks/>
            </xdr:cNvGrpSpPr>
          </xdr:nvGrpSpPr>
          <xdr:grpSpPr bwMode="auto">
            <a:xfrm>
              <a:off x="8505825" y="42672000"/>
              <a:ext cx="2695575" cy="0"/>
              <a:chOff x="433" y="0"/>
              <a:chExt cx="11201041" cy="42672000"/>
            </a:xfrm>
          </xdr:grpSpPr>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11201344" y="4267200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11201330" y="4267200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11201337" y="42672000"/>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11201329" y="4267200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11201279" y="426720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433"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38101</xdr:colOff>
          <xdr:row>112</xdr:row>
          <xdr:rowOff>133346</xdr:rowOff>
        </xdr:from>
        <xdr:to>
          <xdr:col>5</xdr:col>
          <xdr:colOff>1362076</xdr:colOff>
          <xdr:row>113</xdr:row>
          <xdr:rowOff>466721</xdr:rowOff>
        </xdr:to>
        <xdr:grpSp>
          <xdr:nvGrpSpPr>
            <xdr:cNvPr id="100" name="Group 99">
              <a:extLst>
                <a:ext uri="{FF2B5EF4-FFF2-40B4-BE49-F238E27FC236}">
                  <a16:creationId xmlns:a16="http://schemas.microsoft.com/office/drawing/2014/main" id="{00000000-0008-0000-0600-000064000000}"/>
                </a:ext>
              </a:extLst>
            </xdr:cNvPr>
            <xdr:cNvGrpSpPr/>
          </xdr:nvGrpSpPr>
          <xdr:grpSpPr>
            <a:xfrm>
              <a:off x="5781676" y="45234221"/>
              <a:ext cx="1323975" cy="657225"/>
              <a:chOff x="5491157" y="35863346"/>
              <a:chExt cx="1647253" cy="688309"/>
            </a:xfrm>
          </xdr:grpSpPr>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5491157" y="35863346"/>
                <a:ext cx="675491"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6147105" y="35863346"/>
                <a:ext cx="991305"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5519167" y="36213199"/>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6261402" y="36212992"/>
                <a:ext cx="85330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112</xdr:row>
          <xdr:rowOff>97971</xdr:rowOff>
        </xdr:from>
        <xdr:to>
          <xdr:col>7</xdr:col>
          <xdr:colOff>971550</xdr:colOff>
          <xdr:row>114</xdr:row>
          <xdr:rowOff>0</xdr:rowOff>
        </xdr:to>
        <xdr:grpSp>
          <xdr:nvGrpSpPr>
            <xdr:cNvPr id="106" name="Group 105">
              <a:extLst>
                <a:ext uri="{FF2B5EF4-FFF2-40B4-BE49-F238E27FC236}">
                  <a16:creationId xmlns:a16="http://schemas.microsoft.com/office/drawing/2014/main" id="{00000000-0008-0000-0600-00006A000000}"/>
                </a:ext>
              </a:extLst>
            </xdr:cNvPr>
            <xdr:cNvGrpSpPr/>
          </xdr:nvGrpSpPr>
          <xdr:grpSpPr>
            <a:xfrm>
              <a:off x="7296150" y="45198846"/>
              <a:ext cx="2133600" cy="1283154"/>
              <a:chOff x="7272273" y="35845923"/>
              <a:chExt cx="1523381" cy="707883"/>
            </a:xfrm>
          </xdr:grpSpPr>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7863043" y="3584592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7272273"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7870248" y="36208596"/>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51091</xdr:colOff>
          <xdr:row>112</xdr:row>
          <xdr:rowOff>199159</xdr:rowOff>
        </xdr:from>
        <xdr:to>
          <xdr:col>8</xdr:col>
          <xdr:colOff>1476379</xdr:colOff>
          <xdr:row>113</xdr:row>
          <xdr:rowOff>465856</xdr:rowOff>
        </xdr:to>
        <xdr:grpSp>
          <xdr:nvGrpSpPr>
            <xdr:cNvPr id="110" name="Group 109">
              <a:extLst>
                <a:ext uri="{FF2B5EF4-FFF2-40B4-BE49-F238E27FC236}">
                  <a16:creationId xmlns:a16="http://schemas.microsoft.com/office/drawing/2014/main" id="{00000000-0008-0000-0600-00006E000000}"/>
                </a:ext>
              </a:extLst>
            </xdr:cNvPr>
            <xdr:cNvGrpSpPr/>
          </xdr:nvGrpSpPr>
          <xdr:grpSpPr>
            <a:xfrm>
              <a:off x="9709441" y="45300034"/>
              <a:ext cx="1425288" cy="590547"/>
              <a:chOff x="7272272" y="35845959"/>
              <a:chExt cx="1256609" cy="707825"/>
            </a:xfrm>
          </xdr:grpSpPr>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7280107" y="35846007"/>
                <a:ext cx="425619"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7863043" y="35845959"/>
                <a:ext cx="593286"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7272272" y="36202651"/>
                <a:ext cx="535249"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7870238" y="36208574"/>
                <a:ext cx="65864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124</xdr:row>
          <xdr:rowOff>0</xdr:rowOff>
        </xdr:from>
        <xdr:to>
          <xdr:col>6</xdr:col>
          <xdr:colOff>895350</xdr:colOff>
          <xdr:row>124</xdr:row>
          <xdr:rowOff>0</xdr:rowOff>
        </xdr:to>
        <xdr:grpSp>
          <xdr:nvGrpSpPr>
            <xdr:cNvPr id="115" name="Group 225">
              <a:extLst>
                <a:ext uri="{FF2B5EF4-FFF2-40B4-BE49-F238E27FC236}">
                  <a16:creationId xmlns:a16="http://schemas.microsoft.com/office/drawing/2014/main" id="{00000000-0008-0000-0600-000073000000}"/>
                </a:ext>
              </a:extLst>
            </xdr:cNvPr>
            <xdr:cNvGrpSpPr>
              <a:grpSpLocks/>
            </xdr:cNvGrpSpPr>
          </xdr:nvGrpSpPr>
          <xdr:grpSpPr bwMode="auto">
            <a:xfrm>
              <a:off x="5791200" y="50006250"/>
              <a:ext cx="2247900" cy="0"/>
              <a:chOff x="426" y="0"/>
              <a:chExt cx="8038746" cy="50006250"/>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8039040" y="5000625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8039026" y="500062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8039029" y="500062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8039024" y="500062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8038972" y="50006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426" y="0"/>
                <a:ext cx="15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124</xdr:row>
          <xdr:rowOff>0</xdr:rowOff>
        </xdr:from>
        <xdr:to>
          <xdr:col>9</xdr:col>
          <xdr:colOff>0</xdr:colOff>
          <xdr:row>124</xdr:row>
          <xdr:rowOff>0</xdr:rowOff>
        </xdr:to>
        <xdr:grpSp>
          <xdr:nvGrpSpPr>
            <xdr:cNvPr id="122" name="Group 232">
              <a:extLst>
                <a:ext uri="{FF2B5EF4-FFF2-40B4-BE49-F238E27FC236}">
                  <a16:creationId xmlns:a16="http://schemas.microsoft.com/office/drawing/2014/main" id="{00000000-0008-0000-0600-00007A000000}"/>
                </a:ext>
              </a:extLst>
            </xdr:cNvPr>
            <xdr:cNvGrpSpPr>
              <a:grpSpLocks/>
            </xdr:cNvGrpSpPr>
          </xdr:nvGrpSpPr>
          <xdr:grpSpPr bwMode="auto">
            <a:xfrm>
              <a:off x="8505825" y="50006250"/>
              <a:ext cx="2695575" cy="0"/>
              <a:chOff x="433" y="0"/>
              <a:chExt cx="11201041" cy="50006250"/>
            </a:xfrm>
          </xdr:grpSpPr>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11201344" y="500062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11201330" y="5000625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3" name="Check Box 141" hidden="1">
                <a:extLst>
                  <a:ext uri="{63B3BB69-23CF-44E3-9099-C40C66FF867C}">
                    <a14:compatExt spid="_x0000_s141453"/>
                  </a:ext>
                  <a:ext uri="{FF2B5EF4-FFF2-40B4-BE49-F238E27FC236}">
                    <a16:creationId xmlns:a16="http://schemas.microsoft.com/office/drawing/2014/main" id="{00000000-0008-0000-0600-00008D280200}"/>
                  </a:ext>
                </a:extLst>
              </xdr:cNvPr>
              <xdr:cNvSpPr/>
            </xdr:nvSpPr>
            <xdr:spPr bwMode="auto">
              <a:xfrm>
                <a:off x="11201337" y="50006250"/>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54" name="Check Box 142" hidden="1">
                <a:extLst>
                  <a:ext uri="{63B3BB69-23CF-44E3-9099-C40C66FF867C}">
                    <a14:compatExt spid="_x0000_s141454"/>
                  </a:ext>
                  <a:ext uri="{FF2B5EF4-FFF2-40B4-BE49-F238E27FC236}">
                    <a16:creationId xmlns:a16="http://schemas.microsoft.com/office/drawing/2014/main" id="{00000000-0008-0000-0600-00008E280200}"/>
                  </a:ext>
                </a:extLst>
              </xdr:cNvPr>
              <xdr:cNvSpPr/>
            </xdr:nvSpPr>
            <xdr:spPr bwMode="auto">
              <a:xfrm>
                <a:off x="11201329" y="500062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455" name="Check Box 143" hidden="1">
                <a:extLst>
                  <a:ext uri="{63B3BB69-23CF-44E3-9099-C40C66FF867C}">
                    <a14:compatExt spid="_x0000_s141455"/>
                  </a:ext>
                  <a:ext uri="{FF2B5EF4-FFF2-40B4-BE49-F238E27FC236}">
                    <a16:creationId xmlns:a16="http://schemas.microsoft.com/office/drawing/2014/main" id="{00000000-0008-0000-0600-00008F280200}"/>
                  </a:ext>
                </a:extLst>
              </xdr:cNvPr>
              <xdr:cNvSpPr/>
            </xdr:nvSpPr>
            <xdr:spPr bwMode="auto">
              <a:xfrm>
                <a:off x="11201279" y="500062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456" name="Check Box 144" hidden="1">
                <a:extLst>
                  <a:ext uri="{63B3BB69-23CF-44E3-9099-C40C66FF867C}">
                    <a14:compatExt spid="_x0000_s141456"/>
                  </a:ext>
                  <a:ext uri="{FF2B5EF4-FFF2-40B4-BE49-F238E27FC236}">
                    <a16:creationId xmlns:a16="http://schemas.microsoft.com/office/drawing/2014/main" id="{00000000-0008-0000-0600-000090280200}"/>
                  </a:ext>
                </a:extLst>
              </xdr:cNvPr>
              <xdr:cNvSpPr/>
            </xdr:nvSpPr>
            <xdr:spPr bwMode="auto">
              <a:xfrm>
                <a:off x="433"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38101</xdr:colOff>
          <xdr:row>130</xdr:row>
          <xdr:rowOff>133346</xdr:rowOff>
        </xdr:from>
        <xdr:to>
          <xdr:col>5</xdr:col>
          <xdr:colOff>1362076</xdr:colOff>
          <xdr:row>131</xdr:row>
          <xdr:rowOff>466721</xdr:rowOff>
        </xdr:to>
        <xdr:grpSp>
          <xdr:nvGrpSpPr>
            <xdr:cNvPr id="129" name="Group 128">
              <a:extLst>
                <a:ext uri="{FF2B5EF4-FFF2-40B4-BE49-F238E27FC236}">
                  <a16:creationId xmlns:a16="http://schemas.microsoft.com/office/drawing/2014/main" id="{00000000-0008-0000-0600-000081000000}"/>
                </a:ext>
              </a:extLst>
            </xdr:cNvPr>
            <xdr:cNvGrpSpPr/>
          </xdr:nvGrpSpPr>
          <xdr:grpSpPr>
            <a:xfrm>
              <a:off x="5781676" y="52568471"/>
              <a:ext cx="1323975" cy="657225"/>
              <a:chOff x="5491157" y="35863346"/>
              <a:chExt cx="1647253" cy="688309"/>
            </a:xfrm>
          </xdr:grpSpPr>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5491157" y="35863346"/>
                <a:ext cx="675491"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6147105" y="35863346"/>
                <a:ext cx="991305"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5519167" y="36213199"/>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6261402" y="36212992"/>
                <a:ext cx="85330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130</xdr:row>
          <xdr:rowOff>97965</xdr:rowOff>
        </xdr:from>
        <xdr:to>
          <xdr:col>7</xdr:col>
          <xdr:colOff>923925</xdr:colOff>
          <xdr:row>131</xdr:row>
          <xdr:rowOff>1038078</xdr:rowOff>
        </xdr:to>
        <xdr:grpSp>
          <xdr:nvGrpSpPr>
            <xdr:cNvPr id="134" name="Group 133">
              <a:extLst>
                <a:ext uri="{FF2B5EF4-FFF2-40B4-BE49-F238E27FC236}">
                  <a16:creationId xmlns:a16="http://schemas.microsoft.com/office/drawing/2014/main" id="{00000000-0008-0000-0600-000086000000}"/>
                </a:ext>
              </a:extLst>
            </xdr:cNvPr>
            <xdr:cNvGrpSpPr/>
          </xdr:nvGrpSpPr>
          <xdr:grpSpPr>
            <a:xfrm>
              <a:off x="7296150" y="52533090"/>
              <a:ext cx="2085975" cy="1263963"/>
              <a:chOff x="7272273" y="35845922"/>
              <a:chExt cx="1489377" cy="697281"/>
            </a:xfrm>
          </xdr:grpSpPr>
          <xdr:sp macro="" textlink="">
            <xdr:nvSpPr>
              <xdr:cNvPr id="141461" name="Check Box 149" hidden="1">
                <a:extLst>
                  <a:ext uri="{63B3BB69-23CF-44E3-9099-C40C66FF867C}">
                    <a14:compatExt spid="_x0000_s141461"/>
                  </a:ext>
                  <a:ext uri="{FF2B5EF4-FFF2-40B4-BE49-F238E27FC236}">
                    <a16:creationId xmlns:a16="http://schemas.microsoft.com/office/drawing/2014/main" id="{00000000-0008-0000-0600-000095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62" name="Check Box 150" hidden="1">
                <a:extLst>
                  <a:ext uri="{63B3BB69-23CF-44E3-9099-C40C66FF867C}">
                    <a14:compatExt spid="_x0000_s141462"/>
                  </a:ext>
                  <a:ext uri="{FF2B5EF4-FFF2-40B4-BE49-F238E27FC236}">
                    <a16:creationId xmlns:a16="http://schemas.microsoft.com/office/drawing/2014/main" id="{00000000-0008-0000-0600-000096280200}"/>
                  </a:ext>
                </a:extLst>
              </xdr:cNvPr>
              <xdr:cNvSpPr/>
            </xdr:nvSpPr>
            <xdr:spPr bwMode="auto">
              <a:xfrm>
                <a:off x="7863043" y="3584592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63" name="Check Box 151" hidden="1">
                <a:extLst>
                  <a:ext uri="{63B3BB69-23CF-44E3-9099-C40C66FF867C}">
                    <a14:compatExt spid="_x0000_s141463"/>
                  </a:ext>
                  <a:ext uri="{FF2B5EF4-FFF2-40B4-BE49-F238E27FC236}">
                    <a16:creationId xmlns:a16="http://schemas.microsoft.com/office/drawing/2014/main" id="{00000000-0008-0000-0600-000097280200}"/>
                  </a:ext>
                </a:extLst>
              </xdr:cNvPr>
              <xdr:cNvSpPr/>
            </xdr:nvSpPr>
            <xdr:spPr bwMode="auto">
              <a:xfrm>
                <a:off x="7272273" y="36202638"/>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64" name="Check Box 152" hidden="1">
                <a:extLst>
                  <a:ext uri="{63B3BB69-23CF-44E3-9099-C40C66FF867C}">
                    <a14:compatExt spid="_x0000_s141464"/>
                  </a:ext>
                  <a:ext uri="{FF2B5EF4-FFF2-40B4-BE49-F238E27FC236}">
                    <a16:creationId xmlns:a16="http://schemas.microsoft.com/office/drawing/2014/main" id="{00000000-0008-0000-0600-000098280200}"/>
                  </a:ext>
                </a:extLst>
              </xdr:cNvPr>
              <xdr:cNvSpPr/>
            </xdr:nvSpPr>
            <xdr:spPr bwMode="auto">
              <a:xfrm>
                <a:off x="7836244" y="36119264"/>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51091</xdr:colOff>
          <xdr:row>130</xdr:row>
          <xdr:rowOff>199159</xdr:rowOff>
        </xdr:from>
        <xdr:to>
          <xdr:col>8</xdr:col>
          <xdr:colOff>1476379</xdr:colOff>
          <xdr:row>131</xdr:row>
          <xdr:rowOff>465856</xdr:rowOff>
        </xdr:to>
        <xdr:grpSp>
          <xdr:nvGrpSpPr>
            <xdr:cNvPr id="139" name="Group 138">
              <a:extLst>
                <a:ext uri="{FF2B5EF4-FFF2-40B4-BE49-F238E27FC236}">
                  <a16:creationId xmlns:a16="http://schemas.microsoft.com/office/drawing/2014/main" id="{00000000-0008-0000-0600-00008B000000}"/>
                </a:ext>
              </a:extLst>
            </xdr:cNvPr>
            <xdr:cNvGrpSpPr/>
          </xdr:nvGrpSpPr>
          <xdr:grpSpPr>
            <a:xfrm>
              <a:off x="9709441" y="52634284"/>
              <a:ext cx="1425288" cy="590547"/>
              <a:chOff x="7272272" y="35845959"/>
              <a:chExt cx="1256609" cy="707825"/>
            </a:xfrm>
          </xdr:grpSpPr>
          <xdr:sp macro="" textlink="">
            <xdr:nvSpPr>
              <xdr:cNvPr id="141465" name="Check Box 153" hidden="1">
                <a:extLst>
                  <a:ext uri="{63B3BB69-23CF-44E3-9099-C40C66FF867C}">
                    <a14:compatExt spid="_x0000_s141465"/>
                  </a:ext>
                  <a:ext uri="{FF2B5EF4-FFF2-40B4-BE49-F238E27FC236}">
                    <a16:creationId xmlns:a16="http://schemas.microsoft.com/office/drawing/2014/main" id="{00000000-0008-0000-0600-000099280200}"/>
                  </a:ext>
                </a:extLst>
              </xdr:cNvPr>
              <xdr:cNvSpPr/>
            </xdr:nvSpPr>
            <xdr:spPr bwMode="auto">
              <a:xfrm>
                <a:off x="7280107" y="35846007"/>
                <a:ext cx="425619"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66" name="Check Box 154" hidden="1">
                <a:extLst>
                  <a:ext uri="{63B3BB69-23CF-44E3-9099-C40C66FF867C}">
                    <a14:compatExt spid="_x0000_s141466"/>
                  </a:ext>
                  <a:ext uri="{FF2B5EF4-FFF2-40B4-BE49-F238E27FC236}">
                    <a16:creationId xmlns:a16="http://schemas.microsoft.com/office/drawing/2014/main" id="{00000000-0008-0000-0600-00009A280200}"/>
                  </a:ext>
                </a:extLst>
              </xdr:cNvPr>
              <xdr:cNvSpPr/>
            </xdr:nvSpPr>
            <xdr:spPr bwMode="auto">
              <a:xfrm>
                <a:off x="7863043" y="35845959"/>
                <a:ext cx="593286"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67" name="Check Box 155" hidden="1">
                <a:extLst>
                  <a:ext uri="{63B3BB69-23CF-44E3-9099-C40C66FF867C}">
                    <a14:compatExt spid="_x0000_s141467"/>
                  </a:ext>
                  <a:ext uri="{FF2B5EF4-FFF2-40B4-BE49-F238E27FC236}">
                    <a16:creationId xmlns:a16="http://schemas.microsoft.com/office/drawing/2014/main" id="{00000000-0008-0000-0600-00009B280200}"/>
                  </a:ext>
                </a:extLst>
              </xdr:cNvPr>
              <xdr:cNvSpPr/>
            </xdr:nvSpPr>
            <xdr:spPr bwMode="auto">
              <a:xfrm>
                <a:off x="7272272" y="36202651"/>
                <a:ext cx="535249"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68" name="Check Box 156" hidden="1">
                <a:extLst>
                  <a:ext uri="{63B3BB69-23CF-44E3-9099-C40C66FF867C}">
                    <a14:compatExt spid="_x0000_s141468"/>
                  </a:ext>
                  <a:ext uri="{FF2B5EF4-FFF2-40B4-BE49-F238E27FC236}">
                    <a16:creationId xmlns:a16="http://schemas.microsoft.com/office/drawing/2014/main" id="{00000000-0008-0000-0600-00009C280200}"/>
                  </a:ext>
                </a:extLst>
              </xdr:cNvPr>
              <xdr:cNvSpPr/>
            </xdr:nvSpPr>
            <xdr:spPr bwMode="auto">
              <a:xfrm>
                <a:off x="7870238" y="36208574"/>
                <a:ext cx="65864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BCB/00_new%20projects-2022/Ankit-Pankaj%20Sir/RT01_Khavda%20Phase-II%20Part-A/Bidding%20Document/Subject%20PAckage/Volume-III/01_1st%20Envelope-%20Attachments_RT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EAF66D1-EBC0-4757-BEC5-2C96350734C3}" protected="1">
  <header guid="{CEAF66D1-EBC0-4757-BEC5-2C96350734C3}" dateTime="2023-06-12T20:51:07" maxSheetId="31" userName="Siddhant Kumar {सिद्धांत कुमार}"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CEAF66D1-EBC0-4757-BEC5-2C96350734C3}" name="Siddhant Kumar {सिद्धांत कुमार}" id="-737324500" dateTime="2023-06-12T20:51:07"/>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26" Type="http://schemas.openxmlformats.org/officeDocument/2006/relationships/printerSettings" Target="../printerSettings/printerSettings336.bin"/><Relationship Id="rId39" Type="http://schemas.openxmlformats.org/officeDocument/2006/relationships/printerSettings" Target="../printerSettings/printerSettings349.bin"/><Relationship Id="rId21" Type="http://schemas.openxmlformats.org/officeDocument/2006/relationships/printerSettings" Target="../printerSettings/printerSettings331.bin"/><Relationship Id="rId34" Type="http://schemas.openxmlformats.org/officeDocument/2006/relationships/printerSettings" Target="../printerSettings/printerSettings344.bin"/><Relationship Id="rId42" Type="http://schemas.openxmlformats.org/officeDocument/2006/relationships/printerSettings" Target="../printerSettings/printerSettings352.bin"/><Relationship Id="rId7" Type="http://schemas.openxmlformats.org/officeDocument/2006/relationships/printerSettings" Target="../printerSettings/printerSettings31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29" Type="http://schemas.openxmlformats.org/officeDocument/2006/relationships/printerSettings" Target="../printerSettings/printerSettings339.bin"/><Relationship Id="rId41" Type="http://schemas.openxmlformats.org/officeDocument/2006/relationships/printerSettings" Target="../printerSettings/printerSettings351.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printerSettings" Target="../printerSettings/printerSettings334.bin"/><Relationship Id="rId32" Type="http://schemas.openxmlformats.org/officeDocument/2006/relationships/printerSettings" Target="../printerSettings/printerSettings342.bin"/><Relationship Id="rId37" Type="http://schemas.openxmlformats.org/officeDocument/2006/relationships/printerSettings" Target="../printerSettings/printerSettings347.bin"/><Relationship Id="rId40" Type="http://schemas.openxmlformats.org/officeDocument/2006/relationships/printerSettings" Target="../printerSettings/printerSettings350.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28" Type="http://schemas.openxmlformats.org/officeDocument/2006/relationships/printerSettings" Target="../printerSettings/printerSettings338.bin"/><Relationship Id="rId36" Type="http://schemas.openxmlformats.org/officeDocument/2006/relationships/printerSettings" Target="../printerSettings/printerSettings346.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31" Type="http://schemas.openxmlformats.org/officeDocument/2006/relationships/printerSettings" Target="../printerSettings/printerSettings341.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 Id="rId27" Type="http://schemas.openxmlformats.org/officeDocument/2006/relationships/printerSettings" Target="../printerSettings/printerSettings337.bin"/><Relationship Id="rId30" Type="http://schemas.openxmlformats.org/officeDocument/2006/relationships/printerSettings" Target="../printerSettings/printerSettings340.bin"/><Relationship Id="rId35" Type="http://schemas.openxmlformats.org/officeDocument/2006/relationships/printerSettings" Target="../printerSettings/printerSettings345.bin"/><Relationship Id="rId43" Type="http://schemas.openxmlformats.org/officeDocument/2006/relationships/drawing" Target="../drawings/drawing9.xml"/><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5" Type="http://schemas.openxmlformats.org/officeDocument/2006/relationships/printerSettings" Target="../printerSettings/printerSettings335.bin"/><Relationship Id="rId33" Type="http://schemas.openxmlformats.org/officeDocument/2006/relationships/printerSettings" Target="../printerSettings/printerSettings343.bin"/><Relationship Id="rId38" Type="http://schemas.openxmlformats.org/officeDocument/2006/relationships/printerSettings" Target="../printerSettings/printerSettings34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9" Type="http://schemas.openxmlformats.org/officeDocument/2006/relationships/printerSettings" Target="../printerSettings/printerSettings391.bin"/><Relationship Id="rId21" Type="http://schemas.openxmlformats.org/officeDocument/2006/relationships/printerSettings" Target="../printerSettings/printerSettings373.bin"/><Relationship Id="rId34" Type="http://schemas.openxmlformats.org/officeDocument/2006/relationships/printerSettings" Target="../printerSettings/printerSettings386.bin"/><Relationship Id="rId42" Type="http://schemas.openxmlformats.org/officeDocument/2006/relationships/printerSettings" Target="../printerSettings/printerSettings394.bin"/><Relationship Id="rId7" Type="http://schemas.openxmlformats.org/officeDocument/2006/relationships/printerSettings" Target="../printerSettings/printerSettings359.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9" Type="http://schemas.openxmlformats.org/officeDocument/2006/relationships/printerSettings" Target="../printerSettings/printerSettings381.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32" Type="http://schemas.openxmlformats.org/officeDocument/2006/relationships/printerSettings" Target="../printerSettings/printerSettings384.bin"/><Relationship Id="rId37" Type="http://schemas.openxmlformats.org/officeDocument/2006/relationships/printerSettings" Target="../printerSettings/printerSettings389.bin"/><Relationship Id="rId40" Type="http://schemas.openxmlformats.org/officeDocument/2006/relationships/printerSettings" Target="../printerSettings/printerSettings392.bin"/><Relationship Id="rId45" Type="http://schemas.openxmlformats.org/officeDocument/2006/relationships/ctrlProp" Target="../ctrlProps/ctrlProp184.xml"/><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36" Type="http://schemas.openxmlformats.org/officeDocument/2006/relationships/printerSettings" Target="../printerSettings/printerSettings388.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31" Type="http://schemas.openxmlformats.org/officeDocument/2006/relationships/printerSettings" Target="../printerSettings/printerSettings383.bin"/><Relationship Id="rId44" Type="http://schemas.openxmlformats.org/officeDocument/2006/relationships/vmlDrawing" Target="../drawings/vmlDrawing3.vml"/><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 Id="rId30" Type="http://schemas.openxmlformats.org/officeDocument/2006/relationships/printerSettings" Target="../printerSettings/printerSettings382.bin"/><Relationship Id="rId35" Type="http://schemas.openxmlformats.org/officeDocument/2006/relationships/printerSettings" Target="../printerSettings/printerSettings387.bin"/><Relationship Id="rId43" Type="http://schemas.openxmlformats.org/officeDocument/2006/relationships/drawing" Target="../drawings/drawing10.xml"/><Relationship Id="rId8" Type="http://schemas.openxmlformats.org/officeDocument/2006/relationships/printerSettings" Target="../printerSettings/printerSettings360.bin"/><Relationship Id="rId3" Type="http://schemas.openxmlformats.org/officeDocument/2006/relationships/printerSettings" Target="../printerSettings/printerSettings355.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33" Type="http://schemas.openxmlformats.org/officeDocument/2006/relationships/printerSettings" Target="../printerSettings/printerSettings385.bin"/><Relationship Id="rId38" Type="http://schemas.openxmlformats.org/officeDocument/2006/relationships/printerSettings" Target="../printerSettings/printerSettings390.bin"/><Relationship Id="rId20" Type="http://schemas.openxmlformats.org/officeDocument/2006/relationships/printerSettings" Target="../printerSettings/printerSettings372.bin"/><Relationship Id="rId41" Type="http://schemas.openxmlformats.org/officeDocument/2006/relationships/printerSettings" Target="../printerSettings/printerSettings39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24" Type="http://schemas.openxmlformats.org/officeDocument/2006/relationships/ctrlProp" Target="../ctrlProps/ctrlProp185.xml"/><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23" Type="http://schemas.openxmlformats.org/officeDocument/2006/relationships/vmlDrawing" Target="../drawings/vmlDrawing4.vml"/><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9" Type="http://schemas.openxmlformats.org/officeDocument/2006/relationships/printerSettings" Target="../printerSettings/printerSettings454.bin"/><Relationship Id="rId21" Type="http://schemas.openxmlformats.org/officeDocument/2006/relationships/printerSettings" Target="../printerSettings/printerSettings436.bin"/><Relationship Id="rId34" Type="http://schemas.openxmlformats.org/officeDocument/2006/relationships/printerSettings" Target="../printerSettings/printerSettings449.bin"/><Relationship Id="rId42" Type="http://schemas.openxmlformats.org/officeDocument/2006/relationships/printerSettings" Target="../printerSettings/printerSettings457.bin"/><Relationship Id="rId7" Type="http://schemas.openxmlformats.org/officeDocument/2006/relationships/printerSettings" Target="../printerSettings/printerSettings422.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9" Type="http://schemas.openxmlformats.org/officeDocument/2006/relationships/printerSettings" Target="../printerSettings/printerSettings444.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32" Type="http://schemas.openxmlformats.org/officeDocument/2006/relationships/printerSettings" Target="../printerSettings/printerSettings447.bin"/><Relationship Id="rId37" Type="http://schemas.openxmlformats.org/officeDocument/2006/relationships/printerSettings" Target="../printerSettings/printerSettings452.bin"/><Relationship Id="rId40" Type="http://schemas.openxmlformats.org/officeDocument/2006/relationships/printerSettings" Target="../printerSettings/printerSettings455.bin"/><Relationship Id="rId45" Type="http://schemas.openxmlformats.org/officeDocument/2006/relationships/ctrlProp" Target="../ctrlProps/ctrlProp186.xml"/><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printerSettings" Target="../printerSettings/printerSettings443.bin"/><Relationship Id="rId36" Type="http://schemas.openxmlformats.org/officeDocument/2006/relationships/printerSettings" Target="../printerSettings/printerSettings451.bin"/><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31" Type="http://schemas.openxmlformats.org/officeDocument/2006/relationships/printerSettings" Target="../printerSettings/printerSettings446.bin"/><Relationship Id="rId44" Type="http://schemas.openxmlformats.org/officeDocument/2006/relationships/vmlDrawing" Target="../drawings/vmlDrawing5.vml"/><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 Id="rId30" Type="http://schemas.openxmlformats.org/officeDocument/2006/relationships/printerSettings" Target="../printerSettings/printerSettings445.bin"/><Relationship Id="rId35" Type="http://schemas.openxmlformats.org/officeDocument/2006/relationships/printerSettings" Target="../printerSettings/printerSettings450.bin"/><Relationship Id="rId43" Type="http://schemas.openxmlformats.org/officeDocument/2006/relationships/drawing" Target="../drawings/drawing12.xml"/><Relationship Id="rId8" Type="http://schemas.openxmlformats.org/officeDocument/2006/relationships/printerSettings" Target="../printerSettings/printerSettings423.bin"/><Relationship Id="rId3" Type="http://schemas.openxmlformats.org/officeDocument/2006/relationships/printerSettings" Target="../printerSettings/printerSettings418.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33" Type="http://schemas.openxmlformats.org/officeDocument/2006/relationships/printerSettings" Target="../printerSettings/printerSettings448.bin"/><Relationship Id="rId38" Type="http://schemas.openxmlformats.org/officeDocument/2006/relationships/printerSettings" Target="../printerSettings/printerSettings453.bin"/><Relationship Id="rId20" Type="http://schemas.openxmlformats.org/officeDocument/2006/relationships/printerSettings" Target="../printerSettings/printerSettings435.bin"/><Relationship Id="rId41" Type="http://schemas.openxmlformats.org/officeDocument/2006/relationships/printerSettings" Target="../printerSettings/printerSettings456.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70.bin"/><Relationship Id="rId18" Type="http://schemas.openxmlformats.org/officeDocument/2006/relationships/printerSettings" Target="../printerSettings/printerSettings475.bin"/><Relationship Id="rId26" Type="http://schemas.openxmlformats.org/officeDocument/2006/relationships/printerSettings" Target="../printerSettings/printerSettings483.bin"/><Relationship Id="rId39" Type="http://schemas.openxmlformats.org/officeDocument/2006/relationships/printerSettings" Target="../printerSettings/printerSettings496.bin"/><Relationship Id="rId21" Type="http://schemas.openxmlformats.org/officeDocument/2006/relationships/printerSettings" Target="../printerSettings/printerSettings478.bin"/><Relationship Id="rId34" Type="http://schemas.openxmlformats.org/officeDocument/2006/relationships/printerSettings" Target="../printerSettings/printerSettings491.bin"/><Relationship Id="rId42" Type="http://schemas.openxmlformats.org/officeDocument/2006/relationships/drawing" Target="../drawings/drawing13.xml"/><Relationship Id="rId7" Type="http://schemas.openxmlformats.org/officeDocument/2006/relationships/printerSettings" Target="../printerSettings/printerSettings464.bin"/><Relationship Id="rId2" Type="http://schemas.openxmlformats.org/officeDocument/2006/relationships/printerSettings" Target="../printerSettings/printerSettings459.bin"/><Relationship Id="rId16" Type="http://schemas.openxmlformats.org/officeDocument/2006/relationships/printerSettings" Target="../printerSettings/printerSettings473.bin"/><Relationship Id="rId20" Type="http://schemas.openxmlformats.org/officeDocument/2006/relationships/printerSettings" Target="../printerSettings/printerSettings477.bin"/><Relationship Id="rId29" Type="http://schemas.openxmlformats.org/officeDocument/2006/relationships/printerSettings" Target="../printerSettings/printerSettings486.bin"/><Relationship Id="rId41" Type="http://schemas.openxmlformats.org/officeDocument/2006/relationships/printerSettings" Target="../printerSettings/printerSettings498.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11" Type="http://schemas.openxmlformats.org/officeDocument/2006/relationships/printerSettings" Target="../printerSettings/printerSettings468.bin"/><Relationship Id="rId24" Type="http://schemas.openxmlformats.org/officeDocument/2006/relationships/printerSettings" Target="../printerSettings/printerSettings481.bin"/><Relationship Id="rId32" Type="http://schemas.openxmlformats.org/officeDocument/2006/relationships/printerSettings" Target="../printerSettings/printerSettings489.bin"/><Relationship Id="rId37" Type="http://schemas.openxmlformats.org/officeDocument/2006/relationships/printerSettings" Target="../printerSettings/printerSettings494.bin"/><Relationship Id="rId40" Type="http://schemas.openxmlformats.org/officeDocument/2006/relationships/printerSettings" Target="../printerSettings/printerSettings497.bin"/><Relationship Id="rId5" Type="http://schemas.openxmlformats.org/officeDocument/2006/relationships/printerSettings" Target="../printerSettings/printerSettings462.bin"/><Relationship Id="rId15" Type="http://schemas.openxmlformats.org/officeDocument/2006/relationships/printerSettings" Target="../printerSettings/printerSettings472.bin"/><Relationship Id="rId23" Type="http://schemas.openxmlformats.org/officeDocument/2006/relationships/printerSettings" Target="../printerSettings/printerSettings480.bin"/><Relationship Id="rId28" Type="http://schemas.openxmlformats.org/officeDocument/2006/relationships/printerSettings" Target="../printerSettings/printerSettings485.bin"/><Relationship Id="rId36" Type="http://schemas.openxmlformats.org/officeDocument/2006/relationships/printerSettings" Target="../printerSettings/printerSettings493.bin"/><Relationship Id="rId10" Type="http://schemas.openxmlformats.org/officeDocument/2006/relationships/printerSettings" Target="../printerSettings/printerSettings467.bin"/><Relationship Id="rId19" Type="http://schemas.openxmlformats.org/officeDocument/2006/relationships/printerSettings" Target="../printerSettings/printerSettings476.bin"/><Relationship Id="rId31" Type="http://schemas.openxmlformats.org/officeDocument/2006/relationships/printerSettings" Target="../printerSettings/printerSettings488.bin"/><Relationship Id="rId4" Type="http://schemas.openxmlformats.org/officeDocument/2006/relationships/printerSettings" Target="../printerSettings/printerSettings461.bin"/><Relationship Id="rId9" Type="http://schemas.openxmlformats.org/officeDocument/2006/relationships/printerSettings" Target="../printerSettings/printerSettings466.bin"/><Relationship Id="rId14" Type="http://schemas.openxmlformats.org/officeDocument/2006/relationships/printerSettings" Target="../printerSettings/printerSettings471.bin"/><Relationship Id="rId22" Type="http://schemas.openxmlformats.org/officeDocument/2006/relationships/printerSettings" Target="../printerSettings/printerSettings479.bin"/><Relationship Id="rId27" Type="http://schemas.openxmlformats.org/officeDocument/2006/relationships/printerSettings" Target="../printerSettings/printerSettings484.bin"/><Relationship Id="rId30" Type="http://schemas.openxmlformats.org/officeDocument/2006/relationships/printerSettings" Target="../printerSettings/printerSettings487.bin"/><Relationship Id="rId35" Type="http://schemas.openxmlformats.org/officeDocument/2006/relationships/printerSettings" Target="../printerSettings/printerSettings492.bin"/><Relationship Id="rId8" Type="http://schemas.openxmlformats.org/officeDocument/2006/relationships/printerSettings" Target="../printerSettings/printerSettings465.bin"/><Relationship Id="rId3" Type="http://schemas.openxmlformats.org/officeDocument/2006/relationships/printerSettings" Target="../printerSettings/printerSettings460.bin"/><Relationship Id="rId12" Type="http://schemas.openxmlformats.org/officeDocument/2006/relationships/printerSettings" Target="../printerSettings/printerSettings469.bin"/><Relationship Id="rId17" Type="http://schemas.openxmlformats.org/officeDocument/2006/relationships/printerSettings" Target="../printerSettings/printerSettings474.bin"/><Relationship Id="rId25" Type="http://schemas.openxmlformats.org/officeDocument/2006/relationships/printerSettings" Target="../printerSettings/printerSettings482.bin"/><Relationship Id="rId33" Type="http://schemas.openxmlformats.org/officeDocument/2006/relationships/printerSettings" Target="../printerSettings/printerSettings490.bin"/><Relationship Id="rId38" Type="http://schemas.openxmlformats.org/officeDocument/2006/relationships/printerSettings" Target="../printerSettings/printerSettings49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9" Type="http://schemas.openxmlformats.org/officeDocument/2006/relationships/printerSettings" Target="../printerSettings/printerSettings537.bin"/><Relationship Id="rId21" Type="http://schemas.openxmlformats.org/officeDocument/2006/relationships/printerSettings" Target="../printerSettings/printerSettings519.bin"/><Relationship Id="rId34" Type="http://schemas.openxmlformats.org/officeDocument/2006/relationships/printerSettings" Target="../printerSettings/printerSettings532.bin"/><Relationship Id="rId42" Type="http://schemas.openxmlformats.org/officeDocument/2006/relationships/printerSettings" Target="../printerSettings/printerSettings540.bin"/><Relationship Id="rId7" Type="http://schemas.openxmlformats.org/officeDocument/2006/relationships/printerSettings" Target="../printerSettings/printerSettings505.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29" Type="http://schemas.openxmlformats.org/officeDocument/2006/relationships/printerSettings" Target="../printerSettings/printerSettings527.bin"/><Relationship Id="rId41" Type="http://schemas.openxmlformats.org/officeDocument/2006/relationships/printerSettings" Target="../printerSettings/printerSettings539.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32" Type="http://schemas.openxmlformats.org/officeDocument/2006/relationships/printerSettings" Target="../printerSettings/printerSettings530.bin"/><Relationship Id="rId37" Type="http://schemas.openxmlformats.org/officeDocument/2006/relationships/printerSettings" Target="../printerSettings/printerSettings535.bin"/><Relationship Id="rId40" Type="http://schemas.openxmlformats.org/officeDocument/2006/relationships/printerSettings" Target="../printerSettings/printerSettings538.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printerSettings" Target="../printerSettings/printerSettings526.bin"/><Relationship Id="rId36" Type="http://schemas.openxmlformats.org/officeDocument/2006/relationships/printerSettings" Target="../printerSettings/printerSettings534.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31" Type="http://schemas.openxmlformats.org/officeDocument/2006/relationships/printerSettings" Target="../printerSettings/printerSettings529.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 Id="rId30" Type="http://schemas.openxmlformats.org/officeDocument/2006/relationships/printerSettings" Target="../printerSettings/printerSettings528.bin"/><Relationship Id="rId35" Type="http://schemas.openxmlformats.org/officeDocument/2006/relationships/printerSettings" Target="../printerSettings/printerSettings533.bin"/><Relationship Id="rId8" Type="http://schemas.openxmlformats.org/officeDocument/2006/relationships/printerSettings" Target="../printerSettings/printerSettings506.bin"/><Relationship Id="rId3" Type="http://schemas.openxmlformats.org/officeDocument/2006/relationships/printerSettings" Target="../printerSettings/printerSettings501.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33" Type="http://schemas.openxmlformats.org/officeDocument/2006/relationships/printerSettings" Target="../printerSettings/printerSettings531.bin"/><Relationship Id="rId38" Type="http://schemas.openxmlformats.org/officeDocument/2006/relationships/printerSettings" Target="../printerSettings/printerSettings5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3.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printerSettings" Target="../printerSettings/printerSettings582.bin"/><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42" Type="http://schemas.openxmlformats.org/officeDocument/2006/relationships/printerSettings" Target="../printerSettings/printerSettings585.bin"/><Relationship Id="rId7" Type="http://schemas.openxmlformats.org/officeDocument/2006/relationships/printerSettings" Target="../printerSettings/printerSettings550.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41" Type="http://schemas.openxmlformats.org/officeDocument/2006/relationships/printerSettings" Target="../printerSettings/printerSettings584.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40" Type="http://schemas.openxmlformats.org/officeDocument/2006/relationships/printerSettings" Target="../printerSettings/printerSettings583.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43" Type="http://schemas.openxmlformats.org/officeDocument/2006/relationships/drawing" Target="../drawings/drawing15.xml"/><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26" Type="http://schemas.openxmlformats.org/officeDocument/2006/relationships/printerSettings" Target="../printerSettings/printerSettings632.bin"/><Relationship Id="rId39" Type="http://schemas.openxmlformats.org/officeDocument/2006/relationships/printerSettings" Target="../printerSettings/printerSettings645.bin"/><Relationship Id="rId21" Type="http://schemas.openxmlformats.org/officeDocument/2006/relationships/printerSettings" Target="../printerSettings/printerSettings627.bin"/><Relationship Id="rId34" Type="http://schemas.openxmlformats.org/officeDocument/2006/relationships/printerSettings" Target="../printerSettings/printerSettings640.bin"/><Relationship Id="rId42" Type="http://schemas.openxmlformats.org/officeDocument/2006/relationships/printerSettings" Target="../printerSettings/printerSettings648.bin"/><Relationship Id="rId7" Type="http://schemas.openxmlformats.org/officeDocument/2006/relationships/printerSettings" Target="../printerSettings/printerSettings613.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29" Type="http://schemas.openxmlformats.org/officeDocument/2006/relationships/printerSettings" Target="../printerSettings/printerSettings635.bin"/><Relationship Id="rId41" Type="http://schemas.openxmlformats.org/officeDocument/2006/relationships/printerSettings" Target="../printerSettings/printerSettings647.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32" Type="http://schemas.openxmlformats.org/officeDocument/2006/relationships/printerSettings" Target="../printerSettings/printerSettings638.bin"/><Relationship Id="rId37" Type="http://schemas.openxmlformats.org/officeDocument/2006/relationships/printerSettings" Target="../printerSettings/printerSettings643.bin"/><Relationship Id="rId40" Type="http://schemas.openxmlformats.org/officeDocument/2006/relationships/printerSettings" Target="../printerSettings/printerSettings646.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28" Type="http://schemas.openxmlformats.org/officeDocument/2006/relationships/printerSettings" Target="../printerSettings/printerSettings634.bin"/><Relationship Id="rId36" Type="http://schemas.openxmlformats.org/officeDocument/2006/relationships/printerSettings" Target="../printerSettings/printerSettings642.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31" Type="http://schemas.openxmlformats.org/officeDocument/2006/relationships/printerSettings" Target="../printerSettings/printerSettings637.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 Id="rId27" Type="http://schemas.openxmlformats.org/officeDocument/2006/relationships/printerSettings" Target="../printerSettings/printerSettings633.bin"/><Relationship Id="rId30" Type="http://schemas.openxmlformats.org/officeDocument/2006/relationships/printerSettings" Target="../printerSettings/printerSettings636.bin"/><Relationship Id="rId35" Type="http://schemas.openxmlformats.org/officeDocument/2006/relationships/printerSettings" Target="../printerSettings/printerSettings641.bin"/><Relationship Id="rId43" Type="http://schemas.openxmlformats.org/officeDocument/2006/relationships/drawing" Target="../drawings/drawing17.xml"/><Relationship Id="rId8" Type="http://schemas.openxmlformats.org/officeDocument/2006/relationships/printerSettings" Target="../printerSettings/printerSettings614.bin"/><Relationship Id="rId3" Type="http://schemas.openxmlformats.org/officeDocument/2006/relationships/printerSettings" Target="../printerSettings/printerSettings609.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5" Type="http://schemas.openxmlformats.org/officeDocument/2006/relationships/printerSettings" Target="../printerSettings/printerSettings631.bin"/><Relationship Id="rId33" Type="http://schemas.openxmlformats.org/officeDocument/2006/relationships/printerSettings" Target="../printerSettings/printerSettings639.bin"/><Relationship Id="rId38" Type="http://schemas.openxmlformats.org/officeDocument/2006/relationships/printerSettings" Target="../printerSettings/printerSettings64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26" Type="http://schemas.openxmlformats.org/officeDocument/2006/relationships/printerSettings" Target="../printerSettings/printerSettings68.bin"/><Relationship Id="rId39" Type="http://schemas.openxmlformats.org/officeDocument/2006/relationships/printerSettings" Target="../printerSettings/printerSettings81.bin"/><Relationship Id="rId21" Type="http://schemas.openxmlformats.org/officeDocument/2006/relationships/printerSettings" Target="../printerSettings/printerSettings63.bin"/><Relationship Id="rId34" Type="http://schemas.openxmlformats.org/officeDocument/2006/relationships/printerSettings" Target="../printerSettings/printerSettings76.bin"/><Relationship Id="rId42" Type="http://schemas.openxmlformats.org/officeDocument/2006/relationships/printerSettings" Target="../printerSettings/printerSettings84.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29" Type="http://schemas.openxmlformats.org/officeDocument/2006/relationships/printerSettings" Target="../printerSettings/printerSettings71.bin"/><Relationship Id="rId41" Type="http://schemas.openxmlformats.org/officeDocument/2006/relationships/printerSettings" Target="../printerSettings/printerSettings83.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24" Type="http://schemas.openxmlformats.org/officeDocument/2006/relationships/printerSettings" Target="../printerSettings/printerSettings66.bin"/><Relationship Id="rId32" Type="http://schemas.openxmlformats.org/officeDocument/2006/relationships/printerSettings" Target="../printerSettings/printerSettings74.bin"/><Relationship Id="rId37" Type="http://schemas.openxmlformats.org/officeDocument/2006/relationships/printerSettings" Target="../printerSettings/printerSettings79.bin"/><Relationship Id="rId40" Type="http://schemas.openxmlformats.org/officeDocument/2006/relationships/printerSettings" Target="../printerSettings/printerSettings82.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printerSettings" Target="../printerSettings/printerSettings65.bin"/><Relationship Id="rId28" Type="http://schemas.openxmlformats.org/officeDocument/2006/relationships/printerSettings" Target="../printerSettings/printerSettings70.bin"/><Relationship Id="rId36" Type="http://schemas.openxmlformats.org/officeDocument/2006/relationships/printerSettings" Target="../printerSettings/printerSettings78.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31" Type="http://schemas.openxmlformats.org/officeDocument/2006/relationships/printerSettings" Target="../printerSettings/printerSettings73.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4.bin"/><Relationship Id="rId27" Type="http://schemas.openxmlformats.org/officeDocument/2006/relationships/printerSettings" Target="../printerSettings/printerSettings69.bin"/><Relationship Id="rId30" Type="http://schemas.openxmlformats.org/officeDocument/2006/relationships/printerSettings" Target="../printerSettings/printerSettings72.bin"/><Relationship Id="rId35" Type="http://schemas.openxmlformats.org/officeDocument/2006/relationships/printerSettings" Target="../printerSettings/printerSettings77.bin"/><Relationship Id="rId43" Type="http://schemas.openxmlformats.org/officeDocument/2006/relationships/drawing" Target="../drawings/drawing1.xml"/><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5" Type="http://schemas.openxmlformats.org/officeDocument/2006/relationships/printerSettings" Target="../printerSettings/printerSettings67.bin"/><Relationship Id="rId33" Type="http://schemas.openxmlformats.org/officeDocument/2006/relationships/printerSettings" Target="../printerSettings/printerSettings75.bin"/><Relationship Id="rId38" Type="http://schemas.openxmlformats.org/officeDocument/2006/relationships/printerSettings" Target="../printerSettings/printerSettings8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printerSettings" Target="../printerSettings/printerSettings674.bin"/><Relationship Id="rId21" Type="http://schemas.openxmlformats.org/officeDocument/2006/relationships/printerSettings" Target="../printerSettings/printerSettings669.bin"/><Relationship Id="rId34" Type="http://schemas.openxmlformats.org/officeDocument/2006/relationships/printerSettings" Target="../printerSettings/printerSettings682.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33" Type="http://schemas.openxmlformats.org/officeDocument/2006/relationships/printerSettings" Target="../printerSettings/printerSettings681.bin"/><Relationship Id="rId38" Type="http://schemas.openxmlformats.org/officeDocument/2006/relationships/drawing" Target="../drawings/drawing18.x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printerSettings" Target="../printerSettings/printerSettings677.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32" Type="http://schemas.openxmlformats.org/officeDocument/2006/relationships/printerSettings" Target="../printerSettings/printerSettings680.bin"/><Relationship Id="rId37" Type="http://schemas.openxmlformats.org/officeDocument/2006/relationships/printerSettings" Target="../printerSettings/printerSettings685.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28" Type="http://schemas.openxmlformats.org/officeDocument/2006/relationships/printerSettings" Target="../printerSettings/printerSettings676.bin"/><Relationship Id="rId36" Type="http://schemas.openxmlformats.org/officeDocument/2006/relationships/printerSettings" Target="../printerSettings/printerSettings684.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31" Type="http://schemas.openxmlformats.org/officeDocument/2006/relationships/printerSettings" Target="../printerSettings/printerSettings679.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 Id="rId27" Type="http://schemas.openxmlformats.org/officeDocument/2006/relationships/printerSettings" Target="../printerSettings/printerSettings675.bin"/><Relationship Id="rId30" Type="http://schemas.openxmlformats.org/officeDocument/2006/relationships/printerSettings" Target="../printerSettings/printerSettings678.bin"/><Relationship Id="rId35" Type="http://schemas.openxmlformats.org/officeDocument/2006/relationships/printerSettings" Target="../printerSettings/printerSettings683.bin"/><Relationship Id="rId8" Type="http://schemas.openxmlformats.org/officeDocument/2006/relationships/printerSettings" Target="../printerSettings/printerSettings656.bin"/><Relationship Id="rId3" Type="http://schemas.openxmlformats.org/officeDocument/2006/relationships/printerSettings" Target="../printerSettings/printerSettings65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26" Type="http://schemas.openxmlformats.org/officeDocument/2006/relationships/printerSettings" Target="../printerSettings/printerSettings711.bin"/><Relationship Id="rId21" Type="http://schemas.openxmlformats.org/officeDocument/2006/relationships/printerSettings" Target="../printerSettings/printerSettings706.bin"/><Relationship Id="rId34" Type="http://schemas.openxmlformats.org/officeDocument/2006/relationships/printerSettings" Target="../printerSettings/printerSettings719.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5" Type="http://schemas.openxmlformats.org/officeDocument/2006/relationships/printerSettings" Target="../printerSettings/printerSettings710.bin"/><Relationship Id="rId33" Type="http://schemas.openxmlformats.org/officeDocument/2006/relationships/printerSettings" Target="../printerSettings/printerSettings718.bin"/><Relationship Id="rId38" Type="http://schemas.openxmlformats.org/officeDocument/2006/relationships/drawing" Target="../drawings/drawing19.xml"/><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29" Type="http://schemas.openxmlformats.org/officeDocument/2006/relationships/printerSettings" Target="../printerSettings/printerSettings714.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24" Type="http://schemas.openxmlformats.org/officeDocument/2006/relationships/printerSettings" Target="../printerSettings/printerSettings709.bin"/><Relationship Id="rId32" Type="http://schemas.openxmlformats.org/officeDocument/2006/relationships/printerSettings" Target="../printerSettings/printerSettings717.bin"/><Relationship Id="rId37" Type="http://schemas.openxmlformats.org/officeDocument/2006/relationships/printerSettings" Target="../printerSettings/printerSettings722.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23" Type="http://schemas.openxmlformats.org/officeDocument/2006/relationships/printerSettings" Target="../printerSettings/printerSettings708.bin"/><Relationship Id="rId28" Type="http://schemas.openxmlformats.org/officeDocument/2006/relationships/printerSettings" Target="../printerSettings/printerSettings713.bin"/><Relationship Id="rId36" Type="http://schemas.openxmlformats.org/officeDocument/2006/relationships/printerSettings" Target="../printerSettings/printerSettings721.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31" Type="http://schemas.openxmlformats.org/officeDocument/2006/relationships/printerSettings" Target="../printerSettings/printerSettings716.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printerSettings" Target="../printerSettings/printerSettings707.bin"/><Relationship Id="rId27" Type="http://schemas.openxmlformats.org/officeDocument/2006/relationships/printerSettings" Target="../printerSettings/printerSettings712.bin"/><Relationship Id="rId30" Type="http://schemas.openxmlformats.org/officeDocument/2006/relationships/printerSettings" Target="../printerSettings/printerSettings715.bin"/><Relationship Id="rId35" Type="http://schemas.openxmlformats.org/officeDocument/2006/relationships/printerSettings" Target="../printerSettings/printerSettings720.bin"/><Relationship Id="rId8" Type="http://schemas.openxmlformats.org/officeDocument/2006/relationships/printerSettings" Target="../printerSettings/printerSettings693.bin"/><Relationship Id="rId3" Type="http://schemas.openxmlformats.org/officeDocument/2006/relationships/printerSettings" Target="../printerSettings/printerSettings68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35.bin"/><Relationship Id="rId18" Type="http://schemas.openxmlformats.org/officeDocument/2006/relationships/printerSettings" Target="../printerSettings/printerSettings740.bin"/><Relationship Id="rId26" Type="http://schemas.openxmlformats.org/officeDocument/2006/relationships/printerSettings" Target="../printerSettings/printerSettings748.bin"/><Relationship Id="rId39" Type="http://schemas.openxmlformats.org/officeDocument/2006/relationships/printerSettings" Target="../printerSettings/printerSettings761.bin"/><Relationship Id="rId21" Type="http://schemas.openxmlformats.org/officeDocument/2006/relationships/printerSettings" Target="../printerSettings/printerSettings743.bin"/><Relationship Id="rId34" Type="http://schemas.openxmlformats.org/officeDocument/2006/relationships/printerSettings" Target="../printerSettings/printerSettings756.bin"/><Relationship Id="rId42" Type="http://schemas.openxmlformats.org/officeDocument/2006/relationships/ctrlProp" Target="../ctrlProps/ctrlProp187.xml"/><Relationship Id="rId7" Type="http://schemas.openxmlformats.org/officeDocument/2006/relationships/printerSettings" Target="../printerSettings/printerSettings729.bin"/><Relationship Id="rId2" Type="http://schemas.openxmlformats.org/officeDocument/2006/relationships/printerSettings" Target="../printerSettings/printerSettings724.bin"/><Relationship Id="rId16" Type="http://schemas.openxmlformats.org/officeDocument/2006/relationships/printerSettings" Target="../printerSettings/printerSettings738.bin"/><Relationship Id="rId20" Type="http://schemas.openxmlformats.org/officeDocument/2006/relationships/printerSettings" Target="../printerSettings/printerSettings742.bin"/><Relationship Id="rId29" Type="http://schemas.openxmlformats.org/officeDocument/2006/relationships/printerSettings" Target="../printerSettings/printerSettings751.bin"/><Relationship Id="rId41" Type="http://schemas.openxmlformats.org/officeDocument/2006/relationships/vmlDrawing" Target="../drawings/vmlDrawing6.vml"/><Relationship Id="rId1" Type="http://schemas.openxmlformats.org/officeDocument/2006/relationships/printerSettings" Target="../printerSettings/printerSettings723.bin"/><Relationship Id="rId6" Type="http://schemas.openxmlformats.org/officeDocument/2006/relationships/printerSettings" Target="../printerSettings/printerSettings728.bin"/><Relationship Id="rId11" Type="http://schemas.openxmlformats.org/officeDocument/2006/relationships/printerSettings" Target="../printerSettings/printerSettings733.bin"/><Relationship Id="rId24" Type="http://schemas.openxmlformats.org/officeDocument/2006/relationships/printerSettings" Target="../printerSettings/printerSettings746.bin"/><Relationship Id="rId32" Type="http://schemas.openxmlformats.org/officeDocument/2006/relationships/printerSettings" Target="../printerSettings/printerSettings754.bin"/><Relationship Id="rId37" Type="http://schemas.openxmlformats.org/officeDocument/2006/relationships/printerSettings" Target="../printerSettings/printerSettings759.bin"/><Relationship Id="rId40" Type="http://schemas.openxmlformats.org/officeDocument/2006/relationships/drawing" Target="../drawings/drawing20.xml"/><Relationship Id="rId5" Type="http://schemas.openxmlformats.org/officeDocument/2006/relationships/printerSettings" Target="../printerSettings/printerSettings727.bin"/><Relationship Id="rId15" Type="http://schemas.openxmlformats.org/officeDocument/2006/relationships/printerSettings" Target="../printerSettings/printerSettings737.bin"/><Relationship Id="rId23" Type="http://schemas.openxmlformats.org/officeDocument/2006/relationships/printerSettings" Target="../printerSettings/printerSettings745.bin"/><Relationship Id="rId28" Type="http://schemas.openxmlformats.org/officeDocument/2006/relationships/printerSettings" Target="../printerSettings/printerSettings750.bin"/><Relationship Id="rId36" Type="http://schemas.openxmlformats.org/officeDocument/2006/relationships/printerSettings" Target="../printerSettings/printerSettings758.bin"/><Relationship Id="rId10" Type="http://schemas.openxmlformats.org/officeDocument/2006/relationships/printerSettings" Target="../printerSettings/printerSettings732.bin"/><Relationship Id="rId19" Type="http://schemas.openxmlformats.org/officeDocument/2006/relationships/printerSettings" Target="../printerSettings/printerSettings741.bin"/><Relationship Id="rId31" Type="http://schemas.openxmlformats.org/officeDocument/2006/relationships/printerSettings" Target="../printerSettings/printerSettings753.bin"/><Relationship Id="rId4" Type="http://schemas.openxmlformats.org/officeDocument/2006/relationships/printerSettings" Target="../printerSettings/printerSettings726.bin"/><Relationship Id="rId9" Type="http://schemas.openxmlformats.org/officeDocument/2006/relationships/printerSettings" Target="../printerSettings/printerSettings731.bin"/><Relationship Id="rId14" Type="http://schemas.openxmlformats.org/officeDocument/2006/relationships/printerSettings" Target="../printerSettings/printerSettings736.bin"/><Relationship Id="rId22" Type="http://schemas.openxmlformats.org/officeDocument/2006/relationships/printerSettings" Target="../printerSettings/printerSettings744.bin"/><Relationship Id="rId27" Type="http://schemas.openxmlformats.org/officeDocument/2006/relationships/printerSettings" Target="../printerSettings/printerSettings749.bin"/><Relationship Id="rId30" Type="http://schemas.openxmlformats.org/officeDocument/2006/relationships/printerSettings" Target="../printerSettings/printerSettings752.bin"/><Relationship Id="rId35" Type="http://schemas.openxmlformats.org/officeDocument/2006/relationships/printerSettings" Target="../printerSettings/printerSettings757.bin"/><Relationship Id="rId43" Type="http://schemas.openxmlformats.org/officeDocument/2006/relationships/ctrlProp" Target="../ctrlProps/ctrlProp188.xml"/><Relationship Id="rId8" Type="http://schemas.openxmlformats.org/officeDocument/2006/relationships/printerSettings" Target="../printerSettings/printerSettings730.bin"/><Relationship Id="rId3" Type="http://schemas.openxmlformats.org/officeDocument/2006/relationships/printerSettings" Target="../printerSettings/printerSettings725.bin"/><Relationship Id="rId12" Type="http://schemas.openxmlformats.org/officeDocument/2006/relationships/printerSettings" Target="../printerSettings/printerSettings734.bin"/><Relationship Id="rId17" Type="http://schemas.openxmlformats.org/officeDocument/2006/relationships/printerSettings" Target="../printerSettings/printerSettings739.bin"/><Relationship Id="rId25" Type="http://schemas.openxmlformats.org/officeDocument/2006/relationships/printerSettings" Target="../printerSettings/printerSettings747.bin"/><Relationship Id="rId33" Type="http://schemas.openxmlformats.org/officeDocument/2006/relationships/printerSettings" Target="../printerSettings/printerSettings755.bin"/><Relationship Id="rId38" Type="http://schemas.openxmlformats.org/officeDocument/2006/relationships/printerSettings" Target="../printerSettings/printerSettings76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69.bin"/><Relationship Id="rId13" Type="http://schemas.openxmlformats.org/officeDocument/2006/relationships/printerSettings" Target="../printerSettings/printerSettings774.bin"/><Relationship Id="rId18" Type="http://schemas.openxmlformats.org/officeDocument/2006/relationships/drawing" Target="../drawings/drawing21.xml"/><Relationship Id="rId3" Type="http://schemas.openxmlformats.org/officeDocument/2006/relationships/printerSettings" Target="../printerSettings/printerSettings764.bin"/><Relationship Id="rId7" Type="http://schemas.openxmlformats.org/officeDocument/2006/relationships/printerSettings" Target="../printerSettings/printerSettings768.bin"/><Relationship Id="rId12" Type="http://schemas.openxmlformats.org/officeDocument/2006/relationships/printerSettings" Target="../printerSettings/printerSettings773.bin"/><Relationship Id="rId17" Type="http://schemas.openxmlformats.org/officeDocument/2006/relationships/printerSettings" Target="../printerSettings/printerSettings778.bin"/><Relationship Id="rId2" Type="http://schemas.openxmlformats.org/officeDocument/2006/relationships/printerSettings" Target="../printerSettings/printerSettings763.bin"/><Relationship Id="rId16" Type="http://schemas.openxmlformats.org/officeDocument/2006/relationships/printerSettings" Target="../printerSettings/printerSettings777.bin"/><Relationship Id="rId1" Type="http://schemas.openxmlformats.org/officeDocument/2006/relationships/printerSettings" Target="../printerSettings/printerSettings762.bin"/><Relationship Id="rId6" Type="http://schemas.openxmlformats.org/officeDocument/2006/relationships/printerSettings" Target="../printerSettings/printerSettings767.bin"/><Relationship Id="rId11" Type="http://schemas.openxmlformats.org/officeDocument/2006/relationships/printerSettings" Target="../printerSettings/printerSettings772.bin"/><Relationship Id="rId5" Type="http://schemas.openxmlformats.org/officeDocument/2006/relationships/printerSettings" Target="../printerSettings/printerSettings766.bin"/><Relationship Id="rId15" Type="http://schemas.openxmlformats.org/officeDocument/2006/relationships/printerSettings" Target="../printerSettings/printerSettings776.bin"/><Relationship Id="rId10" Type="http://schemas.openxmlformats.org/officeDocument/2006/relationships/printerSettings" Target="../printerSettings/printerSettings771.bin"/><Relationship Id="rId4" Type="http://schemas.openxmlformats.org/officeDocument/2006/relationships/printerSettings" Target="../printerSettings/printerSettings765.bin"/><Relationship Id="rId9" Type="http://schemas.openxmlformats.org/officeDocument/2006/relationships/printerSettings" Target="../printerSettings/printerSettings770.bin"/><Relationship Id="rId14" Type="http://schemas.openxmlformats.org/officeDocument/2006/relationships/printerSettings" Target="../printerSettings/printerSettings775.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91.bin"/><Relationship Id="rId18" Type="http://schemas.openxmlformats.org/officeDocument/2006/relationships/printerSettings" Target="../printerSettings/printerSettings796.bin"/><Relationship Id="rId26" Type="http://schemas.openxmlformats.org/officeDocument/2006/relationships/printerSettings" Target="../printerSettings/printerSettings804.bin"/><Relationship Id="rId21" Type="http://schemas.openxmlformats.org/officeDocument/2006/relationships/printerSettings" Target="../printerSettings/printerSettings799.bin"/><Relationship Id="rId34" Type="http://schemas.openxmlformats.org/officeDocument/2006/relationships/printerSettings" Target="../printerSettings/printerSettings812.bin"/><Relationship Id="rId7" Type="http://schemas.openxmlformats.org/officeDocument/2006/relationships/printerSettings" Target="../printerSettings/printerSettings785.bin"/><Relationship Id="rId12" Type="http://schemas.openxmlformats.org/officeDocument/2006/relationships/printerSettings" Target="../printerSettings/printerSettings790.bin"/><Relationship Id="rId17" Type="http://schemas.openxmlformats.org/officeDocument/2006/relationships/printerSettings" Target="../printerSettings/printerSettings795.bin"/><Relationship Id="rId25" Type="http://schemas.openxmlformats.org/officeDocument/2006/relationships/printerSettings" Target="../printerSettings/printerSettings803.bin"/><Relationship Id="rId33" Type="http://schemas.openxmlformats.org/officeDocument/2006/relationships/printerSettings" Target="../printerSettings/printerSettings811.bin"/><Relationship Id="rId2" Type="http://schemas.openxmlformats.org/officeDocument/2006/relationships/printerSettings" Target="../printerSettings/printerSettings780.bin"/><Relationship Id="rId16" Type="http://schemas.openxmlformats.org/officeDocument/2006/relationships/printerSettings" Target="../printerSettings/printerSettings794.bin"/><Relationship Id="rId20" Type="http://schemas.openxmlformats.org/officeDocument/2006/relationships/printerSettings" Target="../printerSettings/printerSettings798.bin"/><Relationship Id="rId29" Type="http://schemas.openxmlformats.org/officeDocument/2006/relationships/printerSettings" Target="../printerSettings/printerSettings807.bin"/><Relationship Id="rId1" Type="http://schemas.openxmlformats.org/officeDocument/2006/relationships/printerSettings" Target="../printerSettings/printerSettings779.bin"/><Relationship Id="rId6" Type="http://schemas.openxmlformats.org/officeDocument/2006/relationships/printerSettings" Target="../printerSettings/printerSettings784.bin"/><Relationship Id="rId11" Type="http://schemas.openxmlformats.org/officeDocument/2006/relationships/printerSettings" Target="../printerSettings/printerSettings789.bin"/><Relationship Id="rId24" Type="http://schemas.openxmlformats.org/officeDocument/2006/relationships/printerSettings" Target="../printerSettings/printerSettings802.bin"/><Relationship Id="rId32" Type="http://schemas.openxmlformats.org/officeDocument/2006/relationships/printerSettings" Target="../printerSettings/printerSettings810.bin"/><Relationship Id="rId37" Type="http://schemas.openxmlformats.org/officeDocument/2006/relationships/drawing" Target="../drawings/drawing22.xml"/><Relationship Id="rId5" Type="http://schemas.openxmlformats.org/officeDocument/2006/relationships/printerSettings" Target="../printerSettings/printerSettings783.bin"/><Relationship Id="rId15" Type="http://schemas.openxmlformats.org/officeDocument/2006/relationships/printerSettings" Target="../printerSettings/printerSettings793.bin"/><Relationship Id="rId23" Type="http://schemas.openxmlformats.org/officeDocument/2006/relationships/printerSettings" Target="../printerSettings/printerSettings801.bin"/><Relationship Id="rId28" Type="http://schemas.openxmlformats.org/officeDocument/2006/relationships/printerSettings" Target="../printerSettings/printerSettings806.bin"/><Relationship Id="rId36" Type="http://schemas.openxmlformats.org/officeDocument/2006/relationships/printerSettings" Target="../printerSettings/printerSettings814.bin"/><Relationship Id="rId10" Type="http://schemas.openxmlformats.org/officeDocument/2006/relationships/printerSettings" Target="../printerSettings/printerSettings788.bin"/><Relationship Id="rId19" Type="http://schemas.openxmlformats.org/officeDocument/2006/relationships/printerSettings" Target="../printerSettings/printerSettings797.bin"/><Relationship Id="rId31" Type="http://schemas.openxmlformats.org/officeDocument/2006/relationships/printerSettings" Target="../printerSettings/printerSettings809.bin"/><Relationship Id="rId4" Type="http://schemas.openxmlformats.org/officeDocument/2006/relationships/printerSettings" Target="../printerSettings/printerSettings782.bin"/><Relationship Id="rId9" Type="http://schemas.openxmlformats.org/officeDocument/2006/relationships/printerSettings" Target="../printerSettings/printerSettings787.bin"/><Relationship Id="rId14" Type="http://schemas.openxmlformats.org/officeDocument/2006/relationships/printerSettings" Target="../printerSettings/printerSettings792.bin"/><Relationship Id="rId22" Type="http://schemas.openxmlformats.org/officeDocument/2006/relationships/printerSettings" Target="../printerSettings/printerSettings800.bin"/><Relationship Id="rId27" Type="http://schemas.openxmlformats.org/officeDocument/2006/relationships/printerSettings" Target="../printerSettings/printerSettings805.bin"/><Relationship Id="rId30" Type="http://schemas.openxmlformats.org/officeDocument/2006/relationships/printerSettings" Target="../printerSettings/printerSettings808.bin"/><Relationship Id="rId35" Type="http://schemas.openxmlformats.org/officeDocument/2006/relationships/printerSettings" Target="../printerSettings/printerSettings813.bin"/><Relationship Id="rId8" Type="http://schemas.openxmlformats.org/officeDocument/2006/relationships/printerSettings" Target="../printerSettings/printerSettings786.bin"/><Relationship Id="rId3" Type="http://schemas.openxmlformats.org/officeDocument/2006/relationships/printerSettings" Target="../printerSettings/printerSettings78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22.bin"/><Relationship Id="rId13" Type="http://schemas.openxmlformats.org/officeDocument/2006/relationships/printerSettings" Target="../printerSettings/printerSettings827.bin"/><Relationship Id="rId18" Type="http://schemas.openxmlformats.org/officeDocument/2006/relationships/printerSettings" Target="../printerSettings/printerSettings832.bin"/><Relationship Id="rId26" Type="http://schemas.openxmlformats.org/officeDocument/2006/relationships/printerSettings" Target="../printerSettings/printerSettings840.bin"/><Relationship Id="rId3" Type="http://schemas.openxmlformats.org/officeDocument/2006/relationships/printerSettings" Target="../printerSettings/printerSettings817.bin"/><Relationship Id="rId21" Type="http://schemas.openxmlformats.org/officeDocument/2006/relationships/printerSettings" Target="../printerSettings/printerSettings835.bin"/><Relationship Id="rId7" Type="http://schemas.openxmlformats.org/officeDocument/2006/relationships/printerSettings" Target="../printerSettings/printerSettings821.bin"/><Relationship Id="rId12" Type="http://schemas.openxmlformats.org/officeDocument/2006/relationships/printerSettings" Target="../printerSettings/printerSettings826.bin"/><Relationship Id="rId17" Type="http://schemas.openxmlformats.org/officeDocument/2006/relationships/printerSettings" Target="../printerSettings/printerSettings831.bin"/><Relationship Id="rId25" Type="http://schemas.openxmlformats.org/officeDocument/2006/relationships/printerSettings" Target="../printerSettings/printerSettings839.bin"/><Relationship Id="rId2" Type="http://schemas.openxmlformats.org/officeDocument/2006/relationships/printerSettings" Target="../printerSettings/printerSettings816.bin"/><Relationship Id="rId16" Type="http://schemas.openxmlformats.org/officeDocument/2006/relationships/printerSettings" Target="../printerSettings/printerSettings830.bin"/><Relationship Id="rId20" Type="http://schemas.openxmlformats.org/officeDocument/2006/relationships/printerSettings" Target="../printerSettings/printerSettings834.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11" Type="http://schemas.openxmlformats.org/officeDocument/2006/relationships/printerSettings" Target="../printerSettings/printerSettings825.bin"/><Relationship Id="rId24" Type="http://schemas.openxmlformats.org/officeDocument/2006/relationships/printerSettings" Target="../printerSettings/printerSettings838.bin"/><Relationship Id="rId5" Type="http://schemas.openxmlformats.org/officeDocument/2006/relationships/printerSettings" Target="../printerSettings/printerSettings819.bin"/><Relationship Id="rId15" Type="http://schemas.openxmlformats.org/officeDocument/2006/relationships/printerSettings" Target="../printerSettings/printerSettings829.bin"/><Relationship Id="rId23" Type="http://schemas.openxmlformats.org/officeDocument/2006/relationships/printerSettings" Target="../printerSettings/printerSettings837.bin"/><Relationship Id="rId28" Type="http://schemas.openxmlformats.org/officeDocument/2006/relationships/drawing" Target="../drawings/drawing23.xml"/><Relationship Id="rId10" Type="http://schemas.openxmlformats.org/officeDocument/2006/relationships/printerSettings" Target="../printerSettings/printerSettings824.bin"/><Relationship Id="rId19" Type="http://schemas.openxmlformats.org/officeDocument/2006/relationships/printerSettings" Target="../printerSettings/printerSettings833.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 Id="rId14" Type="http://schemas.openxmlformats.org/officeDocument/2006/relationships/printerSettings" Target="../printerSettings/printerSettings828.bin"/><Relationship Id="rId22" Type="http://schemas.openxmlformats.org/officeDocument/2006/relationships/printerSettings" Target="../printerSettings/printerSettings836.bin"/><Relationship Id="rId27" Type="http://schemas.openxmlformats.org/officeDocument/2006/relationships/printerSettings" Target="../printerSettings/printerSettings84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9.bin"/><Relationship Id="rId3" Type="http://schemas.openxmlformats.org/officeDocument/2006/relationships/printerSettings" Target="../printerSettings/printerSettings844.bin"/><Relationship Id="rId7" Type="http://schemas.openxmlformats.org/officeDocument/2006/relationships/printerSettings" Target="../printerSettings/printerSettings848.bin"/><Relationship Id="rId2" Type="http://schemas.openxmlformats.org/officeDocument/2006/relationships/printerSettings" Target="../printerSettings/printerSettings843.bin"/><Relationship Id="rId1" Type="http://schemas.openxmlformats.org/officeDocument/2006/relationships/printerSettings" Target="../printerSettings/printerSettings842.bin"/><Relationship Id="rId6" Type="http://schemas.openxmlformats.org/officeDocument/2006/relationships/printerSettings" Target="../printerSettings/printerSettings847.bin"/><Relationship Id="rId5" Type="http://schemas.openxmlformats.org/officeDocument/2006/relationships/printerSettings" Target="../printerSettings/printerSettings846.bin"/><Relationship Id="rId10" Type="http://schemas.openxmlformats.org/officeDocument/2006/relationships/drawing" Target="../drawings/drawing24.xml"/><Relationship Id="rId4" Type="http://schemas.openxmlformats.org/officeDocument/2006/relationships/printerSettings" Target="../printerSettings/printerSettings845.bin"/><Relationship Id="rId9" Type="http://schemas.openxmlformats.org/officeDocument/2006/relationships/printerSettings" Target="../printerSettings/printerSettings850.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63.bin"/><Relationship Id="rId18" Type="http://schemas.openxmlformats.org/officeDocument/2006/relationships/printerSettings" Target="../printerSettings/printerSettings868.bin"/><Relationship Id="rId26" Type="http://schemas.openxmlformats.org/officeDocument/2006/relationships/printerSettings" Target="../printerSettings/printerSettings876.bin"/><Relationship Id="rId39" Type="http://schemas.openxmlformats.org/officeDocument/2006/relationships/printerSettings" Target="../printerSettings/printerSettings889.bin"/><Relationship Id="rId21" Type="http://schemas.openxmlformats.org/officeDocument/2006/relationships/printerSettings" Target="../printerSettings/printerSettings871.bin"/><Relationship Id="rId34" Type="http://schemas.openxmlformats.org/officeDocument/2006/relationships/printerSettings" Target="../printerSettings/printerSettings884.bin"/><Relationship Id="rId42" Type="http://schemas.openxmlformats.org/officeDocument/2006/relationships/printerSettings" Target="../printerSettings/printerSettings892.bin"/><Relationship Id="rId7" Type="http://schemas.openxmlformats.org/officeDocument/2006/relationships/printerSettings" Target="../printerSettings/printerSettings857.bin"/><Relationship Id="rId2" Type="http://schemas.openxmlformats.org/officeDocument/2006/relationships/printerSettings" Target="../printerSettings/printerSettings852.bin"/><Relationship Id="rId16" Type="http://schemas.openxmlformats.org/officeDocument/2006/relationships/printerSettings" Target="../printerSettings/printerSettings866.bin"/><Relationship Id="rId20" Type="http://schemas.openxmlformats.org/officeDocument/2006/relationships/printerSettings" Target="../printerSettings/printerSettings870.bin"/><Relationship Id="rId29" Type="http://schemas.openxmlformats.org/officeDocument/2006/relationships/printerSettings" Target="../printerSettings/printerSettings879.bin"/><Relationship Id="rId41" Type="http://schemas.openxmlformats.org/officeDocument/2006/relationships/printerSettings" Target="../printerSettings/printerSettings891.bin"/><Relationship Id="rId1" Type="http://schemas.openxmlformats.org/officeDocument/2006/relationships/printerSettings" Target="../printerSettings/printerSettings851.bin"/><Relationship Id="rId6" Type="http://schemas.openxmlformats.org/officeDocument/2006/relationships/printerSettings" Target="../printerSettings/printerSettings856.bin"/><Relationship Id="rId11" Type="http://schemas.openxmlformats.org/officeDocument/2006/relationships/printerSettings" Target="../printerSettings/printerSettings861.bin"/><Relationship Id="rId24" Type="http://schemas.openxmlformats.org/officeDocument/2006/relationships/printerSettings" Target="../printerSettings/printerSettings874.bin"/><Relationship Id="rId32" Type="http://schemas.openxmlformats.org/officeDocument/2006/relationships/printerSettings" Target="../printerSettings/printerSettings882.bin"/><Relationship Id="rId37" Type="http://schemas.openxmlformats.org/officeDocument/2006/relationships/printerSettings" Target="../printerSettings/printerSettings887.bin"/><Relationship Id="rId40" Type="http://schemas.openxmlformats.org/officeDocument/2006/relationships/printerSettings" Target="../printerSettings/printerSettings890.bin"/><Relationship Id="rId5" Type="http://schemas.openxmlformats.org/officeDocument/2006/relationships/printerSettings" Target="../printerSettings/printerSettings855.bin"/><Relationship Id="rId15" Type="http://schemas.openxmlformats.org/officeDocument/2006/relationships/printerSettings" Target="../printerSettings/printerSettings865.bin"/><Relationship Id="rId23" Type="http://schemas.openxmlformats.org/officeDocument/2006/relationships/printerSettings" Target="../printerSettings/printerSettings873.bin"/><Relationship Id="rId28" Type="http://schemas.openxmlformats.org/officeDocument/2006/relationships/printerSettings" Target="../printerSettings/printerSettings878.bin"/><Relationship Id="rId36" Type="http://schemas.openxmlformats.org/officeDocument/2006/relationships/printerSettings" Target="../printerSettings/printerSettings886.bin"/><Relationship Id="rId10" Type="http://schemas.openxmlformats.org/officeDocument/2006/relationships/printerSettings" Target="../printerSettings/printerSettings860.bin"/><Relationship Id="rId19" Type="http://schemas.openxmlformats.org/officeDocument/2006/relationships/printerSettings" Target="../printerSettings/printerSettings869.bin"/><Relationship Id="rId31" Type="http://schemas.openxmlformats.org/officeDocument/2006/relationships/printerSettings" Target="../printerSettings/printerSettings881.bin"/><Relationship Id="rId4" Type="http://schemas.openxmlformats.org/officeDocument/2006/relationships/printerSettings" Target="../printerSettings/printerSettings854.bin"/><Relationship Id="rId9" Type="http://schemas.openxmlformats.org/officeDocument/2006/relationships/printerSettings" Target="../printerSettings/printerSettings859.bin"/><Relationship Id="rId14" Type="http://schemas.openxmlformats.org/officeDocument/2006/relationships/printerSettings" Target="../printerSettings/printerSettings864.bin"/><Relationship Id="rId22" Type="http://schemas.openxmlformats.org/officeDocument/2006/relationships/printerSettings" Target="../printerSettings/printerSettings872.bin"/><Relationship Id="rId27" Type="http://schemas.openxmlformats.org/officeDocument/2006/relationships/printerSettings" Target="../printerSettings/printerSettings877.bin"/><Relationship Id="rId30" Type="http://schemas.openxmlformats.org/officeDocument/2006/relationships/printerSettings" Target="../printerSettings/printerSettings880.bin"/><Relationship Id="rId35" Type="http://schemas.openxmlformats.org/officeDocument/2006/relationships/printerSettings" Target="../printerSettings/printerSettings885.bin"/><Relationship Id="rId43" Type="http://schemas.openxmlformats.org/officeDocument/2006/relationships/drawing" Target="../drawings/drawing25.xml"/><Relationship Id="rId8" Type="http://schemas.openxmlformats.org/officeDocument/2006/relationships/printerSettings" Target="../printerSettings/printerSettings858.bin"/><Relationship Id="rId3" Type="http://schemas.openxmlformats.org/officeDocument/2006/relationships/printerSettings" Target="../printerSettings/printerSettings853.bin"/><Relationship Id="rId12" Type="http://schemas.openxmlformats.org/officeDocument/2006/relationships/printerSettings" Target="../printerSettings/printerSettings862.bin"/><Relationship Id="rId17" Type="http://schemas.openxmlformats.org/officeDocument/2006/relationships/printerSettings" Target="../printerSettings/printerSettings867.bin"/><Relationship Id="rId25" Type="http://schemas.openxmlformats.org/officeDocument/2006/relationships/printerSettings" Target="../printerSettings/printerSettings875.bin"/><Relationship Id="rId33" Type="http://schemas.openxmlformats.org/officeDocument/2006/relationships/printerSettings" Target="../printerSettings/printerSettings883.bin"/><Relationship Id="rId38" Type="http://schemas.openxmlformats.org/officeDocument/2006/relationships/printerSettings" Target="../printerSettings/printerSettings88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05.bin"/><Relationship Id="rId18" Type="http://schemas.openxmlformats.org/officeDocument/2006/relationships/printerSettings" Target="../printerSettings/printerSettings910.bin"/><Relationship Id="rId26" Type="http://schemas.openxmlformats.org/officeDocument/2006/relationships/printerSettings" Target="../printerSettings/printerSettings918.bin"/><Relationship Id="rId39" Type="http://schemas.openxmlformats.org/officeDocument/2006/relationships/drawing" Target="../drawings/drawing26.xml"/><Relationship Id="rId21" Type="http://schemas.openxmlformats.org/officeDocument/2006/relationships/printerSettings" Target="../printerSettings/printerSettings913.bin"/><Relationship Id="rId34" Type="http://schemas.openxmlformats.org/officeDocument/2006/relationships/printerSettings" Target="../printerSettings/printerSettings926.bin"/><Relationship Id="rId7" Type="http://schemas.openxmlformats.org/officeDocument/2006/relationships/printerSettings" Target="../printerSettings/printerSettings899.bin"/><Relationship Id="rId12" Type="http://schemas.openxmlformats.org/officeDocument/2006/relationships/printerSettings" Target="../printerSettings/printerSettings904.bin"/><Relationship Id="rId17" Type="http://schemas.openxmlformats.org/officeDocument/2006/relationships/printerSettings" Target="../printerSettings/printerSettings909.bin"/><Relationship Id="rId25" Type="http://schemas.openxmlformats.org/officeDocument/2006/relationships/printerSettings" Target="../printerSettings/printerSettings917.bin"/><Relationship Id="rId33" Type="http://schemas.openxmlformats.org/officeDocument/2006/relationships/printerSettings" Target="../printerSettings/printerSettings925.bin"/><Relationship Id="rId38" Type="http://schemas.openxmlformats.org/officeDocument/2006/relationships/printerSettings" Target="../printerSettings/printerSettings930.bin"/><Relationship Id="rId2" Type="http://schemas.openxmlformats.org/officeDocument/2006/relationships/printerSettings" Target="../printerSettings/printerSettings894.bin"/><Relationship Id="rId16" Type="http://schemas.openxmlformats.org/officeDocument/2006/relationships/printerSettings" Target="../printerSettings/printerSettings908.bin"/><Relationship Id="rId20" Type="http://schemas.openxmlformats.org/officeDocument/2006/relationships/printerSettings" Target="../printerSettings/printerSettings912.bin"/><Relationship Id="rId29" Type="http://schemas.openxmlformats.org/officeDocument/2006/relationships/printerSettings" Target="../printerSettings/printerSettings921.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11" Type="http://schemas.openxmlformats.org/officeDocument/2006/relationships/printerSettings" Target="../printerSettings/printerSettings903.bin"/><Relationship Id="rId24" Type="http://schemas.openxmlformats.org/officeDocument/2006/relationships/printerSettings" Target="../printerSettings/printerSettings916.bin"/><Relationship Id="rId32" Type="http://schemas.openxmlformats.org/officeDocument/2006/relationships/printerSettings" Target="../printerSettings/printerSettings924.bin"/><Relationship Id="rId37" Type="http://schemas.openxmlformats.org/officeDocument/2006/relationships/printerSettings" Target="../printerSettings/printerSettings929.bin"/><Relationship Id="rId5" Type="http://schemas.openxmlformats.org/officeDocument/2006/relationships/printerSettings" Target="../printerSettings/printerSettings897.bin"/><Relationship Id="rId15" Type="http://schemas.openxmlformats.org/officeDocument/2006/relationships/printerSettings" Target="../printerSettings/printerSettings907.bin"/><Relationship Id="rId23" Type="http://schemas.openxmlformats.org/officeDocument/2006/relationships/printerSettings" Target="../printerSettings/printerSettings915.bin"/><Relationship Id="rId28" Type="http://schemas.openxmlformats.org/officeDocument/2006/relationships/printerSettings" Target="../printerSettings/printerSettings920.bin"/><Relationship Id="rId36" Type="http://schemas.openxmlformats.org/officeDocument/2006/relationships/printerSettings" Target="../printerSettings/printerSettings928.bin"/><Relationship Id="rId10" Type="http://schemas.openxmlformats.org/officeDocument/2006/relationships/printerSettings" Target="../printerSettings/printerSettings902.bin"/><Relationship Id="rId19" Type="http://schemas.openxmlformats.org/officeDocument/2006/relationships/printerSettings" Target="../printerSettings/printerSettings911.bin"/><Relationship Id="rId31" Type="http://schemas.openxmlformats.org/officeDocument/2006/relationships/printerSettings" Target="../printerSettings/printerSettings923.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 Id="rId14" Type="http://schemas.openxmlformats.org/officeDocument/2006/relationships/printerSettings" Target="../printerSettings/printerSettings906.bin"/><Relationship Id="rId22" Type="http://schemas.openxmlformats.org/officeDocument/2006/relationships/printerSettings" Target="../printerSettings/printerSettings914.bin"/><Relationship Id="rId27" Type="http://schemas.openxmlformats.org/officeDocument/2006/relationships/printerSettings" Target="../printerSettings/printerSettings919.bin"/><Relationship Id="rId30" Type="http://schemas.openxmlformats.org/officeDocument/2006/relationships/printerSettings" Target="../printerSettings/printerSettings922.bin"/><Relationship Id="rId35" Type="http://schemas.openxmlformats.org/officeDocument/2006/relationships/printerSettings" Target="../printerSettings/printerSettings927.bin"/><Relationship Id="rId8" Type="http://schemas.openxmlformats.org/officeDocument/2006/relationships/printerSettings" Target="../printerSettings/printerSettings900.bin"/><Relationship Id="rId3" Type="http://schemas.openxmlformats.org/officeDocument/2006/relationships/printerSettings" Target="../printerSettings/printerSettings895.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26" Type="http://schemas.openxmlformats.org/officeDocument/2006/relationships/printerSettings" Target="../printerSettings/printerSettings956.bin"/><Relationship Id="rId21" Type="http://schemas.openxmlformats.org/officeDocument/2006/relationships/printerSettings" Target="../printerSettings/printerSettings951.bin"/><Relationship Id="rId34" Type="http://schemas.openxmlformats.org/officeDocument/2006/relationships/printerSettings" Target="../printerSettings/printerSettings964.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5" Type="http://schemas.openxmlformats.org/officeDocument/2006/relationships/printerSettings" Target="../printerSettings/printerSettings955.bin"/><Relationship Id="rId33" Type="http://schemas.openxmlformats.org/officeDocument/2006/relationships/printerSettings" Target="../printerSettings/printerSettings963.bin"/><Relationship Id="rId38" Type="http://schemas.openxmlformats.org/officeDocument/2006/relationships/printerSettings" Target="../printerSettings/printerSettings968.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29" Type="http://schemas.openxmlformats.org/officeDocument/2006/relationships/printerSettings" Target="../printerSettings/printerSettings959.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24" Type="http://schemas.openxmlformats.org/officeDocument/2006/relationships/printerSettings" Target="../printerSettings/printerSettings954.bin"/><Relationship Id="rId32" Type="http://schemas.openxmlformats.org/officeDocument/2006/relationships/printerSettings" Target="../printerSettings/printerSettings962.bin"/><Relationship Id="rId37" Type="http://schemas.openxmlformats.org/officeDocument/2006/relationships/printerSettings" Target="../printerSettings/printerSettings967.bin"/><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23" Type="http://schemas.openxmlformats.org/officeDocument/2006/relationships/printerSettings" Target="../printerSettings/printerSettings953.bin"/><Relationship Id="rId28" Type="http://schemas.openxmlformats.org/officeDocument/2006/relationships/printerSettings" Target="../printerSettings/printerSettings958.bin"/><Relationship Id="rId36" Type="http://schemas.openxmlformats.org/officeDocument/2006/relationships/printerSettings" Target="../printerSettings/printerSettings966.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31" Type="http://schemas.openxmlformats.org/officeDocument/2006/relationships/printerSettings" Target="../printerSettings/printerSettings961.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 Id="rId22" Type="http://schemas.openxmlformats.org/officeDocument/2006/relationships/printerSettings" Target="../printerSettings/printerSettings952.bin"/><Relationship Id="rId27" Type="http://schemas.openxmlformats.org/officeDocument/2006/relationships/printerSettings" Target="../printerSettings/printerSettings957.bin"/><Relationship Id="rId30" Type="http://schemas.openxmlformats.org/officeDocument/2006/relationships/printerSettings" Target="../printerSettings/printerSettings960.bin"/><Relationship Id="rId35" Type="http://schemas.openxmlformats.org/officeDocument/2006/relationships/printerSettings" Target="../printerSettings/printerSettings965.bin"/><Relationship Id="rId8" Type="http://schemas.openxmlformats.org/officeDocument/2006/relationships/printerSettings" Target="../printerSettings/printerSettings938.bin"/><Relationship Id="rId3" Type="http://schemas.openxmlformats.org/officeDocument/2006/relationships/printerSettings" Target="../printerSettings/printerSettings93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26" Type="http://schemas.openxmlformats.org/officeDocument/2006/relationships/printerSettings" Target="../printerSettings/printerSettings131.bin"/><Relationship Id="rId39" Type="http://schemas.openxmlformats.org/officeDocument/2006/relationships/printerSettings" Target="../printerSettings/printerSettings144.bin"/><Relationship Id="rId21" Type="http://schemas.openxmlformats.org/officeDocument/2006/relationships/printerSettings" Target="../printerSettings/printerSettings126.bin"/><Relationship Id="rId34" Type="http://schemas.openxmlformats.org/officeDocument/2006/relationships/printerSettings" Target="../printerSettings/printerSettings139.bin"/><Relationship Id="rId42" Type="http://schemas.openxmlformats.org/officeDocument/2006/relationships/printerSettings" Target="../printerSettings/printerSettings147.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29" Type="http://schemas.openxmlformats.org/officeDocument/2006/relationships/printerSettings" Target="../printerSettings/printerSettings134.bin"/><Relationship Id="rId41" Type="http://schemas.openxmlformats.org/officeDocument/2006/relationships/printerSettings" Target="../printerSettings/printerSettings146.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32" Type="http://schemas.openxmlformats.org/officeDocument/2006/relationships/printerSettings" Target="../printerSettings/printerSettings137.bin"/><Relationship Id="rId37" Type="http://schemas.openxmlformats.org/officeDocument/2006/relationships/printerSettings" Target="../printerSettings/printerSettings142.bin"/><Relationship Id="rId40" Type="http://schemas.openxmlformats.org/officeDocument/2006/relationships/printerSettings" Target="../printerSettings/printerSettings145.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28" Type="http://schemas.openxmlformats.org/officeDocument/2006/relationships/printerSettings" Target="../printerSettings/printerSettings133.bin"/><Relationship Id="rId36" Type="http://schemas.openxmlformats.org/officeDocument/2006/relationships/printerSettings" Target="../printerSettings/printerSettings141.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31" Type="http://schemas.openxmlformats.org/officeDocument/2006/relationships/printerSettings" Target="../printerSettings/printerSettings136.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 Id="rId27" Type="http://schemas.openxmlformats.org/officeDocument/2006/relationships/printerSettings" Target="../printerSettings/printerSettings132.bin"/><Relationship Id="rId30" Type="http://schemas.openxmlformats.org/officeDocument/2006/relationships/printerSettings" Target="../printerSettings/printerSettings135.bin"/><Relationship Id="rId35" Type="http://schemas.openxmlformats.org/officeDocument/2006/relationships/printerSettings" Target="../printerSettings/printerSettings140.bin"/><Relationship Id="rId43" Type="http://schemas.openxmlformats.org/officeDocument/2006/relationships/drawing" Target="../drawings/drawing3.xml"/><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5" Type="http://schemas.openxmlformats.org/officeDocument/2006/relationships/printerSettings" Target="../printerSettings/printerSettings130.bin"/><Relationship Id="rId33" Type="http://schemas.openxmlformats.org/officeDocument/2006/relationships/printerSettings" Target="../printerSettings/printerSettings138.bin"/><Relationship Id="rId38" Type="http://schemas.openxmlformats.org/officeDocument/2006/relationships/printerSettings" Target="../printerSettings/printerSettings143.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xml"/><Relationship Id="rId21" Type="http://schemas.openxmlformats.org/officeDocument/2006/relationships/drawing" Target="../drawings/drawing4.xml"/><Relationship Id="rId42" Type="http://schemas.openxmlformats.org/officeDocument/2006/relationships/ctrlProp" Target="../ctrlProps/ctrlProp20.xml"/><Relationship Id="rId47" Type="http://schemas.openxmlformats.org/officeDocument/2006/relationships/ctrlProp" Target="../ctrlProps/ctrlProp25.xml"/><Relationship Id="rId63" Type="http://schemas.openxmlformats.org/officeDocument/2006/relationships/ctrlProp" Target="../ctrlProps/ctrlProp41.xml"/><Relationship Id="rId68" Type="http://schemas.openxmlformats.org/officeDocument/2006/relationships/ctrlProp" Target="../ctrlProps/ctrlProp46.xml"/><Relationship Id="rId84" Type="http://schemas.openxmlformats.org/officeDocument/2006/relationships/ctrlProp" Target="../ctrlProps/ctrlProp62.xml"/><Relationship Id="rId89" Type="http://schemas.openxmlformats.org/officeDocument/2006/relationships/ctrlProp" Target="../ctrlProps/ctrlProp67.xml"/><Relationship Id="rId16" Type="http://schemas.openxmlformats.org/officeDocument/2006/relationships/printerSettings" Target="../printerSettings/printerSettings163.bin"/><Relationship Id="rId11" Type="http://schemas.openxmlformats.org/officeDocument/2006/relationships/printerSettings" Target="../printerSettings/printerSettings158.bin"/><Relationship Id="rId32" Type="http://schemas.openxmlformats.org/officeDocument/2006/relationships/ctrlProp" Target="../ctrlProps/ctrlProp10.xml"/><Relationship Id="rId37" Type="http://schemas.openxmlformats.org/officeDocument/2006/relationships/ctrlProp" Target="../ctrlProps/ctrlProp15.xml"/><Relationship Id="rId53" Type="http://schemas.openxmlformats.org/officeDocument/2006/relationships/ctrlProp" Target="../ctrlProps/ctrlProp31.xml"/><Relationship Id="rId58" Type="http://schemas.openxmlformats.org/officeDocument/2006/relationships/ctrlProp" Target="../ctrlProps/ctrlProp36.xml"/><Relationship Id="rId74" Type="http://schemas.openxmlformats.org/officeDocument/2006/relationships/ctrlProp" Target="../ctrlProps/ctrlProp52.xml"/><Relationship Id="rId79" Type="http://schemas.openxmlformats.org/officeDocument/2006/relationships/ctrlProp" Target="../ctrlProps/ctrlProp57.xml"/><Relationship Id="rId5" Type="http://schemas.openxmlformats.org/officeDocument/2006/relationships/printerSettings" Target="../printerSettings/printerSettings152.bin"/><Relationship Id="rId90" Type="http://schemas.openxmlformats.org/officeDocument/2006/relationships/ctrlProp" Target="../ctrlProps/ctrlProp68.xml"/><Relationship Id="rId22" Type="http://schemas.openxmlformats.org/officeDocument/2006/relationships/vmlDrawing" Target="../drawings/vmlDrawing1.vml"/><Relationship Id="rId27" Type="http://schemas.openxmlformats.org/officeDocument/2006/relationships/ctrlProp" Target="../ctrlProps/ctrlProp5.xml"/><Relationship Id="rId43" Type="http://schemas.openxmlformats.org/officeDocument/2006/relationships/ctrlProp" Target="../ctrlProps/ctrlProp21.xml"/><Relationship Id="rId48" Type="http://schemas.openxmlformats.org/officeDocument/2006/relationships/ctrlProp" Target="../ctrlProps/ctrlProp26.xml"/><Relationship Id="rId64" Type="http://schemas.openxmlformats.org/officeDocument/2006/relationships/ctrlProp" Target="../ctrlProps/ctrlProp42.xml"/><Relationship Id="rId69" Type="http://schemas.openxmlformats.org/officeDocument/2006/relationships/ctrlProp" Target="../ctrlProps/ctrlProp47.xml"/><Relationship Id="rId8" Type="http://schemas.openxmlformats.org/officeDocument/2006/relationships/printerSettings" Target="../printerSettings/printerSettings155.bin"/><Relationship Id="rId51" Type="http://schemas.openxmlformats.org/officeDocument/2006/relationships/ctrlProp" Target="../ctrlProps/ctrlProp29.xml"/><Relationship Id="rId72" Type="http://schemas.openxmlformats.org/officeDocument/2006/relationships/ctrlProp" Target="../ctrlProps/ctrlProp50.xml"/><Relationship Id="rId80" Type="http://schemas.openxmlformats.org/officeDocument/2006/relationships/ctrlProp" Target="../ctrlProps/ctrlProp58.xml"/><Relationship Id="rId85" Type="http://schemas.openxmlformats.org/officeDocument/2006/relationships/ctrlProp" Target="../ctrlProps/ctrlProp63.xml"/><Relationship Id="rId93" Type="http://schemas.openxmlformats.org/officeDocument/2006/relationships/ctrlProp" Target="../ctrlProps/ctrlProp71.xml"/><Relationship Id="rId3" Type="http://schemas.openxmlformats.org/officeDocument/2006/relationships/printerSettings" Target="../printerSettings/printerSettings150.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ctrlProp" Target="../ctrlProps/ctrlProp3.xml"/><Relationship Id="rId33" Type="http://schemas.openxmlformats.org/officeDocument/2006/relationships/ctrlProp" Target="../ctrlProps/ctrlProp11.xml"/><Relationship Id="rId38" Type="http://schemas.openxmlformats.org/officeDocument/2006/relationships/ctrlProp" Target="../ctrlProps/ctrlProp16.xml"/><Relationship Id="rId46" Type="http://schemas.openxmlformats.org/officeDocument/2006/relationships/ctrlProp" Target="../ctrlProps/ctrlProp24.xml"/><Relationship Id="rId59" Type="http://schemas.openxmlformats.org/officeDocument/2006/relationships/ctrlProp" Target="../ctrlProps/ctrlProp37.xml"/><Relationship Id="rId67" Type="http://schemas.openxmlformats.org/officeDocument/2006/relationships/ctrlProp" Target="../ctrlProps/ctrlProp45.xml"/><Relationship Id="rId20" Type="http://schemas.openxmlformats.org/officeDocument/2006/relationships/printerSettings" Target="../printerSettings/printerSettings167.bin"/><Relationship Id="rId41" Type="http://schemas.openxmlformats.org/officeDocument/2006/relationships/ctrlProp" Target="../ctrlProps/ctrlProp19.xml"/><Relationship Id="rId54" Type="http://schemas.openxmlformats.org/officeDocument/2006/relationships/ctrlProp" Target="../ctrlProps/ctrlProp32.xml"/><Relationship Id="rId62" Type="http://schemas.openxmlformats.org/officeDocument/2006/relationships/ctrlProp" Target="../ctrlProps/ctrlProp40.xml"/><Relationship Id="rId70" Type="http://schemas.openxmlformats.org/officeDocument/2006/relationships/ctrlProp" Target="../ctrlProps/ctrlProp48.xml"/><Relationship Id="rId75" Type="http://schemas.openxmlformats.org/officeDocument/2006/relationships/ctrlProp" Target="../ctrlProps/ctrlProp53.xml"/><Relationship Id="rId83" Type="http://schemas.openxmlformats.org/officeDocument/2006/relationships/ctrlProp" Target="../ctrlProps/ctrlProp61.xml"/><Relationship Id="rId88" Type="http://schemas.openxmlformats.org/officeDocument/2006/relationships/ctrlProp" Target="../ctrlProps/ctrlProp66.xml"/><Relationship Id="rId91" Type="http://schemas.openxmlformats.org/officeDocument/2006/relationships/ctrlProp" Target="../ctrlProps/ctrlProp69.xml"/><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5" Type="http://schemas.openxmlformats.org/officeDocument/2006/relationships/printerSettings" Target="../printerSettings/printerSettings162.bin"/><Relationship Id="rId23" Type="http://schemas.openxmlformats.org/officeDocument/2006/relationships/ctrlProp" Target="../ctrlProps/ctrlProp1.xml"/><Relationship Id="rId28" Type="http://schemas.openxmlformats.org/officeDocument/2006/relationships/ctrlProp" Target="../ctrlProps/ctrlProp6.xml"/><Relationship Id="rId36" Type="http://schemas.openxmlformats.org/officeDocument/2006/relationships/ctrlProp" Target="../ctrlProps/ctrlProp14.xml"/><Relationship Id="rId49" Type="http://schemas.openxmlformats.org/officeDocument/2006/relationships/ctrlProp" Target="../ctrlProps/ctrlProp27.xml"/><Relationship Id="rId57" Type="http://schemas.openxmlformats.org/officeDocument/2006/relationships/ctrlProp" Target="../ctrlProps/ctrlProp35.xml"/><Relationship Id="rId10" Type="http://schemas.openxmlformats.org/officeDocument/2006/relationships/printerSettings" Target="../printerSettings/printerSettings157.bin"/><Relationship Id="rId31" Type="http://schemas.openxmlformats.org/officeDocument/2006/relationships/ctrlProp" Target="../ctrlProps/ctrlProp9.xml"/><Relationship Id="rId44" Type="http://schemas.openxmlformats.org/officeDocument/2006/relationships/ctrlProp" Target="../ctrlProps/ctrlProp22.xml"/><Relationship Id="rId52" Type="http://schemas.openxmlformats.org/officeDocument/2006/relationships/ctrlProp" Target="../ctrlProps/ctrlProp30.xml"/><Relationship Id="rId60" Type="http://schemas.openxmlformats.org/officeDocument/2006/relationships/ctrlProp" Target="../ctrlProps/ctrlProp38.xml"/><Relationship Id="rId65" Type="http://schemas.openxmlformats.org/officeDocument/2006/relationships/ctrlProp" Target="../ctrlProps/ctrlProp43.xml"/><Relationship Id="rId73" Type="http://schemas.openxmlformats.org/officeDocument/2006/relationships/ctrlProp" Target="../ctrlProps/ctrlProp51.xml"/><Relationship Id="rId78" Type="http://schemas.openxmlformats.org/officeDocument/2006/relationships/ctrlProp" Target="../ctrlProps/ctrlProp56.xml"/><Relationship Id="rId81" Type="http://schemas.openxmlformats.org/officeDocument/2006/relationships/ctrlProp" Target="../ctrlProps/ctrlProp59.xml"/><Relationship Id="rId86" Type="http://schemas.openxmlformats.org/officeDocument/2006/relationships/ctrlProp" Target="../ctrlProps/ctrlProp64.xml"/><Relationship Id="rId94" Type="http://schemas.openxmlformats.org/officeDocument/2006/relationships/ctrlProp" Target="../ctrlProps/ctrlProp72.xml"/><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39" Type="http://schemas.openxmlformats.org/officeDocument/2006/relationships/ctrlProp" Target="../ctrlProps/ctrlProp17.xml"/><Relationship Id="rId34" Type="http://schemas.openxmlformats.org/officeDocument/2006/relationships/ctrlProp" Target="../ctrlProps/ctrlProp12.xml"/><Relationship Id="rId50" Type="http://schemas.openxmlformats.org/officeDocument/2006/relationships/ctrlProp" Target="../ctrlProps/ctrlProp28.xml"/><Relationship Id="rId55" Type="http://schemas.openxmlformats.org/officeDocument/2006/relationships/ctrlProp" Target="../ctrlProps/ctrlProp33.xml"/><Relationship Id="rId76" Type="http://schemas.openxmlformats.org/officeDocument/2006/relationships/ctrlProp" Target="../ctrlProps/ctrlProp54.xml"/><Relationship Id="rId7" Type="http://schemas.openxmlformats.org/officeDocument/2006/relationships/printerSettings" Target="../printerSettings/printerSettings154.bin"/><Relationship Id="rId71" Type="http://schemas.openxmlformats.org/officeDocument/2006/relationships/ctrlProp" Target="../ctrlProps/ctrlProp49.xml"/><Relationship Id="rId92" Type="http://schemas.openxmlformats.org/officeDocument/2006/relationships/ctrlProp" Target="../ctrlProps/ctrlProp70.xml"/><Relationship Id="rId2" Type="http://schemas.openxmlformats.org/officeDocument/2006/relationships/printerSettings" Target="../printerSettings/printerSettings149.bin"/><Relationship Id="rId29" Type="http://schemas.openxmlformats.org/officeDocument/2006/relationships/ctrlProp" Target="../ctrlProps/ctrlProp7.xml"/><Relationship Id="rId24" Type="http://schemas.openxmlformats.org/officeDocument/2006/relationships/ctrlProp" Target="../ctrlProps/ctrlProp2.xml"/><Relationship Id="rId40" Type="http://schemas.openxmlformats.org/officeDocument/2006/relationships/ctrlProp" Target="../ctrlProps/ctrlProp18.xml"/><Relationship Id="rId45" Type="http://schemas.openxmlformats.org/officeDocument/2006/relationships/ctrlProp" Target="../ctrlProps/ctrlProp23.xml"/><Relationship Id="rId66" Type="http://schemas.openxmlformats.org/officeDocument/2006/relationships/ctrlProp" Target="../ctrlProps/ctrlProp44.xml"/><Relationship Id="rId87" Type="http://schemas.openxmlformats.org/officeDocument/2006/relationships/ctrlProp" Target="../ctrlProps/ctrlProp65.xml"/><Relationship Id="rId61" Type="http://schemas.openxmlformats.org/officeDocument/2006/relationships/ctrlProp" Target="../ctrlProps/ctrlProp39.xml"/><Relationship Id="rId82" Type="http://schemas.openxmlformats.org/officeDocument/2006/relationships/ctrlProp" Target="../ctrlProps/ctrlProp60.xml"/><Relationship Id="rId19" Type="http://schemas.openxmlformats.org/officeDocument/2006/relationships/printerSettings" Target="../printerSettings/printerSettings166.bin"/><Relationship Id="rId14" Type="http://schemas.openxmlformats.org/officeDocument/2006/relationships/printerSettings" Target="../printerSettings/printerSettings161.bin"/><Relationship Id="rId30" Type="http://schemas.openxmlformats.org/officeDocument/2006/relationships/ctrlProp" Target="../ctrlProps/ctrlProp8.xml"/><Relationship Id="rId35" Type="http://schemas.openxmlformats.org/officeDocument/2006/relationships/ctrlProp" Target="../ctrlProps/ctrlProp13.xml"/><Relationship Id="rId56" Type="http://schemas.openxmlformats.org/officeDocument/2006/relationships/ctrlProp" Target="../ctrlProps/ctrlProp34.xml"/><Relationship Id="rId77" Type="http://schemas.openxmlformats.org/officeDocument/2006/relationships/ctrlProp" Target="../ctrlProps/ctrlProp55.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26" Type="http://schemas.openxmlformats.org/officeDocument/2006/relationships/printerSettings" Target="../printerSettings/printerSettings193.bin"/><Relationship Id="rId39" Type="http://schemas.openxmlformats.org/officeDocument/2006/relationships/printerSettings" Target="../printerSettings/printerSettings206.bin"/><Relationship Id="rId21" Type="http://schemas.openxmlformats.org/officeDocument/2006/relationships/printerSettings" Target="../printerSettings/printerSettings188.bin"/><Relationship Id="rId34" Type="http://schemas.openxmlformats.org/officeDocument/2006/relationships/printerSettings" Target="../printerSettings/printerSettings201.bin"/><Relationship Id="rId42" Type="http://schemas.openxmlformats.org/officeDocument/2006/relationships/printerSettings" Target="../printerSettings/printerSettings209.bin"/><Relationship Id="rId7" Type="http://schemas.openxmlformats.org/officeDocument/2006/relationships/printerSettings" Target="../printerSettings/printerSettings17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29" Type="http://schemas.openxmlformats.org/officeDocument/2006/relationships/printerSettings" Target="../printerSettings/printerSettings196.bin"/><Relationship Id="rId41" Type="http://schemas.openxmlformats.org/officeDocument/2006/relationships/printerSettings" Target="../printerSettings/printerSettings208.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24" Type="http://schemas.openxmlformats.org/officeDocument/2006/relationships/printerSettings" Target="../printerSettings/printerSettings191.bin"/><Relationship Id="rId32" Type="http://schemas.openxmlformats.org/officeDocument/2006/relationships/printerSettings" Target="../printerSettings/printerSettings199.bin"/><Relationship Id="rId37" Type="http://schemas.openxmlformats.org/officeDocument/2006/relationships/printerSettings" Target="../printerSettings/printerSettings204.bin"/><Relationship Id="rId40" Type="http://schemas.openxmlformats.org/officeDocument/2006/relationships/printerSettings" Target="../printerSettings/printerSettings207.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printerSettings" Target="../printerSettings/printerSettings195.bin"/><Relationship Id="rId36" Type="http://schemas.openxmlformats.org/officeDocument/2006/relationships/printerSettings" Target="../printerSettings/printerSettings203.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31" Type="http://schemas.openxmlformats.org/officeDocument/2006/relationships/printerSettings" Target="../printerSettings/printerSettings198.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 Id="rId27" Type="http://schemas.openxmlformats.org/officeDocument/2006/relationships/printerSettings" Target="../printerSettings/printerSettings194.bin"/><Relationship Id="rId30" Type="http://schemas.openxmlformats.org/officeDocument/2006/relationships/printerSettings" Target="../printerSettings/printerSettings197.bin"/><Relationship Id="rId35" Type="http://schemas.openxmlformats.org/officeDocument/2006/relationships/printerSettings" Target="../printerSettings/printerSettings202.bin"/><Relationship Id="rId43" Type="http://schemas.openxmlformats.org/officeDocument/2006/relationships/drawing" Target="../drawings/drawing5.xml"/><Relationship Id="rId8" Type="http://schemas.openxmlformats.org/officeDocument/2006/relationships/printerSettings" Target="../printerSettings/printerSettings175.bin"/><Relationship Id="rId3" Type="http://schemas.openxmlformats.org/officeDocument/2006/relationships/printerSettings" Target="../printerSettings/printerSettings170.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printerSettings" Target="../printerSettings/printerSettings200.bin"/><Relationship Id="rId38" Type="http://schemas.openxmlformats.org/officeDocument/2006/relationships/printerSettings" Target="../printerSettings/printerSettings205.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70.xml"/><Relationship Id="rId21" Type="http://schemas.openxmlformats.org/officeDocument/2006/relationships/ctrlProp" Target="../ctrlProps/ctrlProp74.xml"/><Relationship Id="rId42" Type="http://schemas.openxmlformats.org/officeDocument/2006/relationships/ctrlProp" Target="../ctrlProps/ctrlProp95.xml"/><Relationship Id="rId47" Type="http://schemas.openxmlformats.org/officeDocument/2006/relationships/ctrlProp" Target="../ctrlProps/ctrlProp100.xml"/><Relationship Id="rId63" Type="http://schemas.openxmlformats.org/officeDocument/2006/relationships/ctrlProp" Target="../ctrlProps/ctrlProp116.xml"/><Relationship Id="rId68" Type="http://schemas.openxmlformats.org/officeDocument/2006/relationships/ctrlProp" Target="../ctrlProps/ctrlProp121.xml"/><Relationship Id="rId84" Type="http://schemas.openxmlformats.org/officeDocument/2006/relationships/ctrlProp" Target="../ctrlProps/ctrlProp137.xml"/><Relationship Id="rId89" Type="http://schemas.openxmlformats.org/officeDocument/2006/relationships/ctrlProp" Target="../ctrlProps/ctrlProp142.xml"/><Relationship Id="rId112" Type="http://schemas.openxmlformats.org/officeDocument/2006/relationships/ctrlProp" Target="../ctrlProps/ctrlProp165.xml"/><Relationship Id="rId16" Type="http://schemas.openxmlformats.org/officeDocument/2006/relationships/printerSettings" Target="../printerSettings/printerSettings225.bin"/><Relationship Id="rId107" Type="http://schemas.openxmlformats.org/officeDocument/2006/relationships/ctrlProp" Target="../ctrlProps/ctrlProp160.xml"/><Relationship Id="rId11" Type="http://schemas.openxmlformats.org/officeDocument/2006/relationships/printerSettings" Target="../printerSettings/printerSettings220.bin"/><Relationship Id="rId32" Type="http://schemas.openxmlformats.org/officeDocument/2006/relationships/ctrlProp" Target="../ctrlProps/ctrlProp85.xml"/><Relationship Id="rId37" Type="http://schemas.openxmlformats.org/officeDocument/2006/relationships/ctrlProp" Target="../ctrlProps/ctrlProp90.xml"/><Relationship Id="rId53" Type="http://schemas.openxmlformats.org/officeDocument/2006/relationships/ctrlProp" Target="../ctrlProps/ctrlProp106.xml"/><Relationship Id="rId58" Type="http://schemas.openxmlformats.org/officeDocument/2006/relationships/ctrlProp" Target="../ctrlProps/ctrlProp111.xml"/><Relationship Id="rId74" Type="http://schemas.openxmlformats.org/officeDocument/2006/relationships/ctrlProp" Target="../ctrlProps/ctrlProp127.xml"/><Relationship Id="rId79" Type="http://schemas.openxmlformats.org/officeDocument/2006/relationships/ctrlProp" Target="../ctrlProps/ctrlProp132.xml"/><Relationship Id="rId102" Type="http://schemas.openxmlformats.org/officeDocument/2006/relationships/ctrlProp" Target="../ctrlProps/ctrlProp155.xml"/><Relationship Id="rId123" Type="http://schemas.openxmlformats.org/officeDocument/2006/relationships/ctrlProp" Target="../ctrlProps/ctrlProp176.xml"/><Relationship Id="rId128" Type="http://schemas.openxmlformats.org/officeDocument/2006/relationships/ctrlProp" Target="../ctrlProps/ctrlProp181.xml"/><Relationship Id="rId5" Type="http://schemas.openxmlformats.org/officeDocument/2006/relationships/printerSettings" Target="../printerSettings/printerSettings214.bin"/><Relationship Id="rId90" Type="http://schemas.openxmlformats.org/officeDocument/2006/relationships/ctrlProp" Target="../ctrlProps/ctrlProp143.xml"/><Relationship Id="rId95" Type="http://schemas.openxmlformats.org/officeDocument/2006/relationships/ctrlProp" Target="../ctrlProps/ctrlProp148.xml"/><Relationship Id="rId22" Type="http://schemas.openxmlformats.org/officeDocument/2006/relationships/ctrlProp" Target="../ctrlProps/ctrlProp75.xml"/><Relationship Id="rId27" Type="http://schemas.openxmlformats.org/officeDocument/2006/relationships/ctrlProp" Target="../ctrlProps/ctrlProp80.xml"/><Relationship Id="rId43" Type="http://schemas.openxmlformats.org/officeDocument/2006/relationships/ctrlProp" Target="../ctrlProps/ctrlProp96.xml"/><Relationship Id="rId48" Type="http://schemas.openxmlformats.org/officeDocument/2006/relationships/ctrlProp" Target="../ctrlProps/ctrlProp101.xml"/><Relationship Id="rId64" Type="http://schemas.openxmlformats.org/officeDocument/2006/relationships/ctrlProp" Target="../ctrlProps/ctrlProp117.xml"/><Relationship Id="rId69" Type="http://schemas.openxmlformats.org/officeDocument/2006/relationships/ctrlProp" Target="../ctrlProps/ctrlProp122.xml"/><Relationship Id="rId113" Type="http://schemas.openxmlformats.org/officeDocument/2006/relationships/ctrlProp" Target="../ctrlProps/ctrlProp166.xml"/><Relationship Id="rId118" Type="http://schemas.openxmlformats.org/officeDocument/2006/relationships/ctrlProp" Target="../ctrlProps/ctrlProp171.xml"/><Relationship Id="rId80" Type="http://schemas.openxmlformats.org/officeDocument/2006/relationships/ctrlProp" Target="../ctrlProps/ctrlProp133.xml"/><Relationship Id="rId85" Type="http://schemas.openxmlformats.org/officeDocument/2006/relationships/ctrlProp" Target="../ctrlProps/ctrlProp138.xml"/><Relationship Id="rId12" Type="http://schemas.openxmlformats.org/officeDocument/2006/relationships/printerSettings" Target="../printerSettings/printerSettings221.bin"/><Relationship Id="rId17" Type="http://schemas.openxmlformats.org/officeDocument/2006/relationships/printerSettings" Target="../printerSettings/printerSettings226.bin"/><Relationship Id="rId33" Type="http://schemas.openxmlformats.org/officeDocument/2006/relationships/ctrlProp" Target="../ctrlProps/ctrlProp86.xml"/><Relationship Id="rId38" Type="http://schemas.openxmlformats.org/officeDocument/2006/relationships/ctrlProp" Target="../ctrlProps/ctrlProp91.xml"/><Relationship Id="rId59" Type="http://schemas.openxmlformats.org/officeDocument/2006/relationships/ctrlProp" Target="../ctrlProps/ctrlProp112.xml"/><Relationship Id="rId103" Type="http://schemas.openxmlformats.org/officeDocument/2006/relationships/ctrlProp" Target="../ctrlProps/ctrlProp156.xml"/><Relationship Id="rId108" Type="http://schemas.openxmlformats.org/officeDocument/2006/relationships/ctrlProp" Target="../ctrlProps/ctrlProp161.xml"/><Relationship Id="rId124" Type="http://schemas.openxmlformats.org/officeDocument/2006/relationships/ctrlProp" Target="../ctrlProps/ctrlProp177.xml"/><Relationship Id="rId129" Type="http://schemas.openxmlformats.org/officeDocument/2006/relationships/ctrlProp" Target="../ctrlProps/ctrlProp182.xml"/><Relationship Id="rId54" Type="http://schemas.openxmlformats.org/officeDocument/2006/relationships/ctrlProp" Target="../ctrlProps/ctrlProp107.xml"/><Relationship Id="rId70" Type="http://schemas.openxmlformats.org/officeDocument/2006/relationships/ctrlProp" Target="../ctrlProps/ctrlProp123.xml"/><Relationship Id="rId75" Type="http://schemas.openxmlformats.org/officeDocument/2006/relationships/ctrlProp" Target="../ctrlProps/ctrlProp128.xml"/><Relationship Id="rId91" Type="http://schemas.openxmlformats.org/officeDocument/2006/relationships/ctrlProp" Target="../ctrlProps/ctrlProp144.xml"/><Relationship Id="rId96" Type="http://schemas.openxmlformats.org/officeDocument/2006/relationships/ctrlProp" Target="../ctrlProps/ctrlProp149.xml"/><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23" Type="http://schemas.openxmlformats.org/officeDocument/2006/relationships/ctrlProp" Target="../ctrlProps/ctrlProp76.xml"/><Relationship Id="rId28" Type="http://schemas.openxmlformats.org/officeDocument/2006/relationships/ctrlProp" Target="../ctrlProps/ctrlProp81.xml"/><Relationship Id="rId49" Type="http://schemas.openxmlformats.org/officeDocument/2006/relationships/ctrlProp" Target="../ctrlProps/ctrlProp102.xml"/><Relationship Id="rId114" Type="http://schemas.openxmlformats.org/officeDocument/2006/relationships/ctrlProp" Target="../ctrlProps/ctrlProp167.xml"/><Relationship Id="rId119" Type="http://schemas.openxmlformats.org/officeDocument/2006/relationships/ctrlProp" Target="../ctrlProps/ctrlProp172.xml"/><Relationship Id="rId44" Type="http://schemas.openxmlformats.org/officeDocument/2006/relationships/ctrlProp" Target="../ctrlProps/ctrlProp97.xml"/><Relationship Id="rId60" Type="http://schemas.openxmlformats.org/officeDocument/2006/relationships/ctrlProp" Target="../ctrlProps/ctrlProp113.xml"/><Relationship Id="rId65" Type="http://schemas.openxmlformats.org/officeDocument/2006/relationships/ctrlProp" Target="../ctrlProps/ctrlProp118.xml"/><Relationship Id="rId81" Type="http://schemas.openxmlformats.org/officeDocument/2006/relationships/ctrlProp" Target="../ctrlProps/ctrlProp134.xml"/><Relationship Id="rId86" Type="http://schemas.openxmlformats.org/officeDocument/2006/relationships/ctrlProp" Target="../ctrlProps/ctrlProp139.xml"/><Relationship Id="rId130" Type="http://schemas.openxmlformats.org/officeDocument/2006/relationships/ctrlProp" Target="../ctrlProps/ctrlProp183.xml"/><Relationship Id="rId13" Type="http://schemas.openxmlformats.org/officeDocument/2006/relationships/printerSettings" Target="../printerSettings/printerSettings222.bin"/><Relationship Id="rId18" Type="http://schemas.openxmlformats.org/officeDocument/2006/relationships/drawing" Target="../drawings/drawing6.xml"/><Relationship Id="rId39" Type="http://schemas.openxmlformats.org/officeDocument/2006/relationships/ctrlProp" Target="../ctrlProps/ctrlProp92.xml"/><Relationship Id="rId109" Type="http://schemas.openxmlformats.org/officeDocument/2006/relationships/ctrlProp" Target="../ctrlProps/ctrlProp162.xml"/><Relationship Id="rId34" Type="http://schemas.openxmlformats.org/officeDocument/2006/relationships/ctrlProp" Target="../ctrlProps/ctrlProp87.xml"/><Relationship Id="rId50" Type="http://schemas.openxmlformats.org/officeDocument/2006/relationships/ctrlProp" Target="../ctrlProps/ctrlProp103.xml"/><Relationship Id="rId55" Type="http://schemas.openxmlformats.org/officeDocument/2006/relationships/ctrlProp" Target="../ctrlProps/ctrlProp108.xml"/><Relationship Id="rId76" Type="http://schemas.openxmlformats.org/officeDocument/2006/relationships/ctrlProp" Target="../ctrlProps/ctrlProp129.xml"/><Relationship Id="rId97" Type="http://schemas.openxmlformats.org/officeDocument/2006/relationships/ctrlProp" Target="../ctrlProps/ctrlProp150.xml"/><Relationship Id="rId104" Type="http://schemas.openxmlformats.org/officeDocument/2006/relationships/ctrlProp" Target="../ctrlProps/ctrlProp157.xml"/><Relationship Id="rId120" Type="http://schemas.openxmlformats.org/officeDocument/2006/relationships/ctrlProp" Target="../ctrlProps/ctrlProp173.xml"/><Relationship Id="rId125" Type="http://schemas.openxmlformats.org/officeDocument/2006/relationships/ctrlProp" Target="../ctrlProps/ctrlProp178.xml"/><Relationship Id="rId7" Type="http://schemas.openxmlformats.org/officeDocument/2006/relationships/printerSettings" Target="../printerSettings/printerSettings216.bin"/><Relationship Id="rId71" Type="http://schemas.openxmlformats.org/officeDocument/2006/relationships/ctrlProp" Target="../ctrlProps/ctrlProp124.xml"/><Relationship Id="rId92" Type="http://schemas.openxmlformats.org/officeDocument/2006/relationships/ctrlProp" Target="../ctrlProps/ctrlProp145.xml"/><Relationship Id="rId2" Type="http://schemas.openxmlformats.org/officeDocument/2006/relationships/printerSettings" Target="../printerSettings/printerSettings211.bin"/><Relationship Id="rId29" Type="http://schemas.openxmlformats.org/officeDocument/2006/relationships/ctrlProp" Target="../ctrlProps/ctrlProp82.xml"/><Relationship Id="rId24" Type="http://schemas.openxmlformats.org/officeDocument/2006/relationships/ctrlProp" Target="../ctrlProps/ctrlProp77.xml"/><Relationship Id="rId40" Type="http://schemas.openxmlformats.org/officeDocument/2006/relationships/ctrlProp" Target="../ctrlProps/ctrlProp93.xml"/><Relationship Id="rId45" Type="http://schemas.openxmlformats.org/officeDocument/2006/relationships/ctrlProp" Target="../ctrlProps/ctrlProp98.xml"/><Relationship Id="rId66" Type="http://schemas.openxmlformats.org/officeDocument/2006/relationships/ctrlProp" Target="../ctrlProps/ctrlProp119.xml"/><Relationship Id="rId87" Type="http://schemas.openxmlformats.org/officeDocument/2006/relationships/ctrlProp" Target="../ctrlProps/ctrlProp140.xml"/><Relationship Id="rId110" Type="http://schemas.openxmlformats.org/officeDocument/2006/relationships/ctrlProp" Target="../ctrlProps/ctrlProp163.xml"/><Relationship Id="rId115" Type="http://schemas.openxmlformats.org/officeDocument/2006/relationships/ctrlProp" Target="../ctrlProps/ctrlProp168.xml"/><Relationship Id="rId61" Type="http://schemas.openxmlformats.org/officeDocument/2006/relationships/ctrlProp" Target="../ctrlProps/ctrlProp114.xml"/><Relationship Id="rId82" Type="http://schemas.openxmlformats.org/officeDocument/2006/relationships/ctrlProp" Target="../ctrlProps/ctrlProp135.xml"/><Relationship Id="rId19" Type="http://schemas.openxmlformats.org/officeDocument/2006/relationships/vmlDrawing" Target="../drawings/vmlDrawing2.vml"/><Relationship Id="rId14" Type="http://schemas.openxmlformats.org/officeDocument/2006/relationships/printerSettings" Target="../printerSettings/printerSettings223.bin"/><Relationship Id="rId30" Type="http://schemas.openxmlformats.org/officeDocument/2006/relationships/ctrlProp" Target="../ctrlProps/ctrlProp83.xml"/><Relationship Id="rId35" Type="http://schemas.openxmlformats.org/officeDocument/2006/relationships/ctrlProp" Target="../ctrlProps/ctrlProp88.xml"/><Relationship Id="rId56" Type="http://schemas.openxmlformats.org/officeDocument/2006/relationships/ctrlProp" Target="../ctrlProps/ctrlProp109.xml"/><Relationship Id="rId77" Type="http://schemas.openxmlformats.org/officeDocument/2006/relationships/ctrlProp" Target="../ctrlProps/ctrlProp130.xml"/><Relationship Id="rId100" Type="http://schemas.openxmlformats.org/officeDocument/2006/relationships/ctrlProp" Target="../ctrlProps/ctrlProp153.xml"/><Relationship Id="rId105" Type="http://schemas.openxmlformats.org/officeDocument/2006/relationships/ctrlProp" Target="../ctrlProps/ctrlProp158.xml"/><Relationship Id="rId126" Type="http://schemas.openxmlformats.org/officeDocument/2006/relationships/ctrlProp" Target="../ctrlProps/ctrlProp179.xml"/><Relationship Id="rId8" Type="http://schemas.openxmlformats.org/officeDocument/2006/relationships/printerSettings" Target="../printerSettings/printerSettings217.bin"/><Relationship Id="rId51" Type="http://schemas.openxmlformats.org/officeDocument/2006/relationships/ctrlProp" Target="../ctrlProps/ctrlProp104.xml"/><Relationship Id="rId72" Type="http://schemas.openxmlformats.org/officeDocument/2006/relationships/ctrlProp" Target="../ctrlProps/ctrlProp125.xml"/><Relationship Id="rId93" Type="http://schemas.openxmlformats.org/officeDocument/2006/relationships/ctrlProp" Target="../ctrlProps/ctrlProp146.xml"/><Relationship Id="rId98" Type="http://schemas.openxmlformats.org/officeDocument/2006/relationships/ctrlProp" Target="../ctrlProps/ctrlProp151.xml"/><Relationship Id="rId121" Type="http://schemas.openxmlformats.org/officeDocument/2006/relationships/ctrlProp" Target="../ctrlProps/ctrlProp174.xml"/><Relationship Id="rId3" Type="http://schemas.openxmlformats.org/officeDocument/2006/relationships/printerSettings" Target="../printerSettings/printerSettings212.bin"/><Relationship Id="rId25" Type="http://schemas.openxmlformats.org/officeDocument/2006/relationships/ctrlProp" Target="../ctrlProps/ctrlProp78.xml"/><Relationship Id="rId46" Type="http://schemas.openxmlformats.org/officeDocument/2006/relationships/ctrlProp" Target="../ctrlProps/ctrlProp99.xml"/><Relationship Id="rId67" Type="http://schemas.openxmlformats.org/officeDocument/2006/relationships/ctrlProp" Target="../ctrlProps/ctrlProp120.xml"/><Relationship Id="rId116" Type="http://schemas.openxmlformats.org/officeDocument/2006/relationships/ctrlProp" Target="../ctrlProps/ctrlProp169.xml"/><Relationship Id="rId20" Type="http://schemas.openxmlformats.org/officeDocument/2006/relationships/ctrlProp" Target="../ctrlProps/ctrlProp73.xml"/><Relationship Id="rId41" Type="http://schemas.openxmlformats.org/officeDocument/2006/relationships/ctrlProp" Target="../ctrlProps/ctrlProp94.xml"/><Relationship Id="rId62" Type="http://schemas.openxmlformats.org/officeDocument/2006/relationships/ctrlProp" Target="../ctrlProps/ctrlProp115.xml"/><Relationship Id="rId83" Type="http://schemas.openxmlformats.org/officeDocument/2006/relationships/ctrlProp" Target="../ctrlProps/ctrlProp136.xml"/><Relationship Id="rId88" Type="http://schemas.openxmlformats.org/officeDocument/2006/relationships/ctrlProp" Target="../ctrlProps/ctrlProp141.xml"/><Relationship Id="rId111" Type="http://schemas.openxmlformats.org/officeDocument/2006/relationships/ctrlProp" Target="../ctrlProps/ctrlProp164.xml"/><Relationship Id="rId15" Type="http://schemas.openxmlformats.org/officeDocument/2006/relationships/printerSettings" Target="../printerSettings/printerSettings224.bin"/><Relationship Id="rId36" Type="http://schemas.openxmlformats.org/officeDocument/2006/relationships/ctrlProp" Target="../ctrlProps/ctrlProp89.xml"/><Relationship Id="rId57" Type="http://schemas.openxmlformats.org/officeDocument/2006/relationships/ctrlProp" Target="../ctrlProps/ctrlProp110.xml"/><Relationship Id="rId106" Type="http://schemas.openxmlformats.org/officeDocument/2006/relationships/ctrlProp" Target="../ctrlProps/ctrlProp159.xml"/><Relationship Id="rId127" Type="http://schemas.openxmlformats.org/officeDocument/2006/relationships/ctrlProp" Target="../ctrlProps/ctrlProp180.xml"/><Relationship Id="rId10" Type="http://schemas.openxmlformats.org/officeDocument/2006/relationships/printerSettings" Target="../printerSettings/printerSettings219.bin"/><Relationship Id="rId31" Type="http://schemas.openxmlformats.org/officeDocument/2006/relationships/ctrlProp" Target="../ctrlProps/ctrlProp84.xml"/><Relationship Id="rId52" Type="http://schemas.openxmlformats.org/officeDocument/2006/relationships/ctrlProp" Target="../ctrlProps/ctrlProp105.xml"/><Relationship Id="rId73" Type="http://schemas.openxmlformats.org/officeDocument/2006/relationships/ctrlProp" Target="../ctrlProps/ctrlProp126.xml"/><Relationship Id="rId78" Type="http://schemas.openxmlformats.org/officeDocument/2006/relationships/ctrlProp" Target="../ctrlProps/ctrlProp131.xml"/><Relationship Id="rId94" Type="http://schemas.openxmlformats.org/officeDocument/2006/relationships/ctrlProp" Target="../ctrlProps/ctrlProp147.xml"/><Relationship Id="rId99" Type="http://schemas.openxmlformats.org/officeDocument/2006/relationships/ctrlProp" Target="../ctrlProps/ctrlProp152.xml"/><Relationship Id="rId101" Type="http://schemas.openxmlformats.org/officeDocument/2006/relationships/ctrlProp" Target="../ctrlProps/ctrlProp154.xml"/><Relationship Id="rId122" Type="http://schemas.openxmlformats.org/officeDocument/2006/relationships/ctrlProp" Target="../ctrlProps/ctrlProp175.xml"/><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 Id="rId26"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39.bin"/><Relationship Id="rId18" Type="http://schemas.openxmlformats.org/officeDocument/2006/relationships/printerSettings" Target="../printerSettings/printerSettings244.bin"/><Relationship Id="rId26" Type="http://schemas.openxmlformats.org/officeDocument/2006/relationships/printerSettings" Target="../printerSettings/printerSettings252.bin"/><Relationship Id="rId39" Type="http://schemas.openxmlformats.org/officeDocument/2006/relationships/printerSettings" Target="../printerSettings/printerSettings265.bin"/><Relationship Id="rId21" Type="http://schemas.openxmlformats.org/officeDocument/2006/relationships/printerSettings" Target="../printerSettings/printerSettings247.bin"/><Relationship Id="rId34" Type="http://schemas.openxmlformats.org/officeDocument/2006/relationships/printerSettings" Target="../printerSettings/printerSettings260.bin"/><Relationship Id="rId42" Type="http://schemas.openxmlformats.org/officeDocument/2006/relationships/printerSettings" Target="../printerSettings/printerSettings268.bin"/><Relationship Id="rId7" Type="http://schemas.openxmlformats.org/officeDocument/2006/relationships/printerSettings" Target="../printerSettings/printerSettings233.bin"/><Relationship Id="rId2" Type="http://schemas.openxmlformats.org/officeDocument/2006/relationships/printerSettings" Target="../printerSettings/printerSettings228.bin"/><Relationship Id="rId16" Type="http://schemas.openxmlformats.org/officeDocument/2006/relationships/printerSettings" Target="../printerSettings/printerSettings242.bin"/><Relationship Id="rId20" Type="http://schemas.openxmlformats.org/officeDocument/2006/relationships/printerSettings" Target="../printerSettings/printerSettings246.bin"/><Relationship Id="rId29" Type="http://schemas.openxmlformats.org/officeDocument/2006/relationships/printerSettings" Target="../printerSettings/printerSettings255.bin"/><Relationship Id="rId41" Type="http://schemas.openxmlformats.org/officeDocument/2006/relationships/printerSettings" Target="../printerSettings/printerSettings267.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11" Type="http://schemas.openxmlformats.org/officeDocument/2006/relationships/printerSettings" Target="../printerSettings/printerSettings237.bin"/><Relationship Id="rId24" Type="http://schemas.openxmlformats.org/officeDocument/2006/relationships/printerSettings" Target="../printerSettings/printerSettings250.bin"/><Relationship Id="rId32" Type="http://schemas.openxmlformats.org/officeDocument/2006/relationships/printerSettings" Target="../printerSettings/printerSettings258.bin"/><Relationship Id="rId37" Type="http://schemas.openxmlformats.org/officeDocument/2006/relationships/printerSettings" Target="../printerSettings/printerSettings263.bin"/><Relationship Id="rId40" Type="http://schemas.openxmlformats.org/officeDocument/2006/relationships/printerSettings" Target="../printerSettings/printerSettings266.bin"/><Relationship Id="rId5" Type="http://schemas.openxmlformats.org/officeDocument/2006/relationships/printerSettings" Target="../printerSettings/printerSettings231.bin"/><Relationship Id="rId15" Type="http://schemas.openxmlformats.org/officeDocument/2006/relationships/printerSettings" Target="../printerSettings/printerSettings241.bin"/><Relationship Id="rId23" Type="http://schemas.openxmlformats.org/officeDocument/2006/relationships/printerSettings" Target="../printerSettings/printerSettings249.bin"/><Relationship Id="rId28" Type="http://schemas.openxmlformats.org/officeDocument/2006/relationships/printerSettings" Target="../printerSettings/printerSettings254.bin"/><Relationship Id="rId36" Type="http://schemas.openxmlformats.org/officeDocument/2006/relationships/printerSettings" Target="../printerSettings/printerSettings262.bin"/><Relationship Id="rId10" Type="http://schemas.openxmlformats.org/officeDocument/2006/relationships/printerSettings" Target="../printerSettings/printerSettings236.bin"/><Relationship Id="rId19" Type="http://schemas.openxmlformats.org/officeDocument/2006/relationships/printerSettings" Target="../printerSettings/printerSettings245.bin"/><Relationship Id="rId31" Type="http://schemas.openxmlformats.org/officeDocument/2006/relationships/printerSettings" Target="../printerSettings/printerSettings257.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 Id="rId14" Type="http://schemas.openxmlformats.org/officeDocument/2006/relationships/printerSettings" Target="../printerSettings/printerSettings240.bin"/><Relationship Id="rId22" Type="http://schemas.openxmlformats.org/officeDocument/2006/relationships/printerSettings" Target="../printerSettings/printerSettings248.bin"/><Relationship Id="rId27" Type="http://schemas.openxmlformats.org/officeDocument/2006/relationships/printerSettings" Target="../printerSettings/printerSettings253.bin"/><Relationship Id="rId30" Type="http://schemas.openxmlformats.org/officeDocument/2006/relationships/printerSettings" Target="../printerSettings/printerSettings256.bin"/><Relationship Id="rId35" Type="http://schemas.openxmlformats.org/officeDocument/2006/relationships/printerSettings" Target="../printerSettings/printerSettings261.bin"/><Relationship Id="rId43" Type="http://schemas.openxmlformats.org/officeDocument/2006/relationships/drawing" Target="../drawings/drawing7.xml"/><Relationship Id="rId8" Type="http://schemas.openxmlformats.org/officeDocument/2006/relationships/printerSettings" Target="../printerSettings/printerSettings234.bin"/><Relationship Id="rId3" Type="http://schemas.openxmlformats.org/officeDocument/2006/relationships/printerSettings" Target="../printerSettings/printerSettings229.bin"/><Relationship Id="rId12" Type="http://schemas.openxmlformats.org/officeDocument/2006/relationships/printerSettings" Target="../printerSettings/printerSettings238.bin"/><Relationship Id="rId17" Type="http://schemas.openxmlformats.org/officeDocument/2006/relationships/printerSettings" Target="../printerSettings/printerSettings243.bin"/><Relationship Id="rId25" Type="http://schemas.openxmlformats.org/officeDocument/2006/relationships/printerSettings" Target="../printerSettings/printerSettings251.bin"/><Relationship Id="rId33" Type="http://schemas.openxmlformats.org/officeDocument/2006/relationships/printerSettings" Target="../printerSettings/printerSettings259.bin"/><Relationship Id="rId38" Type="http://schemas.openxmlformats.org/officeDocument/2006/relationships/printerSettings" Target="../printerSettings/printerSettings264.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printerSettings" Target="../printerSettings/printerSettings294.bin"/><Relationship Id="rId39" Type="http://schemas.openxmlformats.org/officeDocument/2006/relationships/printerSettings" Target="../printerSettings/printerSettings307.bin"/><Relationship Id="rId21" Type="http://schemas.openxmlformats.org/officeDocument/2006/relationships/printerSettings" Target="../printerSettings/printerSettings289.bin"/><Relationship Id="rId34" Type="http://schemas.openxmlformats.org/officeDocument/2006/relationships/printerSettings" Target="../printerSettings/printerSettings302.bin"/><Relationship Id="rId42" Type="http://schemas.openxmlformats.org/officeDocument/2006/relationships/printerSettings" Target="../printerSettings/printerSettings310.bin"/><Relationship Id="rId7" Type="http://schemas.openxmlformats.org/officeDocument/2006/relationships/printerSettings" Target="../printerSettings/printerSettings275.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29" Type="http://schemas.openxmlformats.org/officeDocument/2006/relationships/printerSettings" Target="../printerSettings/printerSettings297.bin"/><Relationship Id="rId41" Type="http://schemas.openxmlformats.org/officeDocument/2006/relationships/printerSettings" Target="../printerSettings/printerSettings309.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32" Type="http://schemas.openxmlformats.org/officeDocument/2006/relationships/printerSettings" Target="../printerSettings/printerSettings300.bin"/><Relationship Id="rId37" Type="http://schemas.openxmlformats.org/officeDocument/2006/relationships/printerSettings" Target="../printerSettings/printerSettings305.bin"/><Relationship Id="rId40" Type="http://schemas.openxmlformats.org/officeDocument/2006/relationships/printerSettings" Target="../printerSettings/printerSettings308.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28" Type="http://schemas.openxmlformats.org/officeDocument/2006/relationships/printerSettings" Target="../printerSettings/printerSettings296.bin"/><Relationship Id="rId36" Type="http://schemas.openxmlformats.org/officeDocument/2006/relationships/printerSettings" Target="../printerSettings/printerSettings304.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31" Type="http://schemas.openxmlformats.org/officeDocument/2006/relationships/printerSettings" Target="../printerSettings/printerSettings299.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 Id="rId27" Type="http://schemas.openxmlformats.org/officeDocument/2006/relationships/printerSettings" Target="../printerSettings/printerSettings295.bin"/><Relationship Id="rId30" Type="http://schemas.openxmlformats.org/officeDocument/2006/relationships/printerSettings" Target="../printerSettings/printerSettings298.bin"/><Relationship Id="rId35" Type="http://schemas.openxmlformats.org/officeDocument/2006/relationships/printerSettings" Target="../printerSettings/printerSettings303.bin"/><Relationship Id="rId43" Type="http://schemas.openxmlformats.org/officeDocument/2006/relationships/drawing" Target="../drawings/drawing8.xml"/><Relationship Id="rId8" Type="http://schemas.openxmlformats.org/officeDocument/2006/relationships/printerSettings" Target="../printerSettings/printerSettings276.bin"/><Relationship Id="rId3" Type="http://schemas.openxmlformats.org/officeDocument/2006/relationships/printerSettings" Target="../printerSettings/printerSettings271.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33" Type="http://schemas.openxmlformats.org/officeDocument/2006/relationships/printerSettings" Target="../printerSettings/printerSettings301.bin"/><Relationship Id="rId38" Type="http://schemas.openxmlformats.org/officeDocument/2006/relationships/printerSettings" Target="../printerSettings/printerSettings30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C15" sqref="C15"/>
    </sheetView>
  </sheetViews>
  <sheetFormatPr defaultColWidth="9.140625" defaultRowHeight="15.75"/>
  <cols>
    <col min="1" max="1" width="27.5703125" style="52" customWidth="1"/>
    <col min="2" max="2" width="14.85546875" style="52" customWidth="1"/>
    <col min="3" max="7" width="9.140625" style="52"/>
    <col min="8" max="8" width="43.140625" style="52" customWidth="1"/>
    <col min="9" max="16384" width="9.140625" style="13"/>
  </cols>
  <sheetData>
    <row r="1" spans="1:8" ht="66.75" customHeight="1">
      <c r="A1" s="124" t="s">
        <v>306</v>
      </c>
      <c r="B1" s="985" t="s">
        <v>1031</v>
      </c>
      <c r="C1" s="986"/>
      <c r="D1" s="986"/>
      <c r="E1" s="986"/>
      <c r="F1" s="986"/>
      <c r="G1" s="986"/>
      <c r="H1" s="986"/>
    </row>
    <row r="2" spans="1:8" ht="30.75" customHeight="1">
      <c r="A2" s="124" t="s">
        <v>176</v>
      </c>
      <c r="B2" s="22" t="s">
        <v>1033</v>
      </c>
    </row>
    <row r="3" spans="1:8" ht="51.75" customHeight="1">
      <c r="A3" s="124" t="s">
        <v>305</v>
      </c>
      <c r="B3" s="985" t="s">
        <v>1032</v>
      </c>
      <c r="C3" s="985"/>
      <c r="D3" s="985"/>
      <c r="E3" s="985"/>
      <c r="F3" s="985"/>
      <c r="G3" s="985"/>
      <c r="H3" s="737"/>
    </row>
    <row r="4" spans="1:8">
      <c r="B4" s="987"/>
      <c r="C4" s="987"/>
    </row>
    <row r="5" spans="1:8" ht="16.5">
      <c r="A5" s="124" t="s">
        <v>121</v>
      </c>
      <c r="B5" s="167">
        <v>21</v>
      </c>
      <c r="C5" s="130" t="s">
        <v>122</v>
      </c>
      <c r="D5" s="22"/>
    </row>
    <row r="6" spans="1:8">
      <c r="B6" s="167"/>
      <c r="C6" s="613"/>
      <c r="D6" s="22"/>
    </row>
    <row r="7" spans="1:8" ht="16.5">
      <c r="A7" s="158"/>
    </row>
    <row r="9" spans="1:8" ht="16.5">
      <c r="B9" s="399"/>
    </row>
  </sheetData>
  <sheetProtection formatColumns="0" formatRows="0" selectLockedCells="1"/>
  <customSheetViews>
    <customSheetView guid="{E6182FFC-6E06-43C3-947C-9DE51F5E5E19}" scale="115" state="hidden" showRuler="0">
      <selection activeCell="C15" sqref="C15"/>
      <pageMargins left="0.75" right="0.75" top="1" bottom="1" header="0.5" footer="0.5"/>
      <pageSetup orientation="portrait" r:id="rId1"/>
      <headerFooter alignWithMargins="0"/>
    </customSheetView>
    <customSheetView guid="{DBB6855E-D634-47BF-8EAD-2479D63E426E}" scale="115" state="hidden" showRuler="0">
      <selection activeCell="H12" sqref="H12"/>
      <pageMargins left="0.75" right="0.75" top="1" bottom="1" header="0.5" footer="0.5"/>
      <pageSetup orientation="portrait" r:id="rId2"/>
      <headerFooter alignWithMargins="0"/>
    </customSheetView>
    <customSheetView guid="{4B898AE2-7356-489E-882D-EC3B09CB95AA}" scale="115" state="hidden" showRuler="0">
      <selection activeCell="B1" sqref="B1:H1"/>
      <pageMargins left="0.75" right="0.75" top="1" bottom="1" header="0.5" footer="0.5"/>
      <pageSetup orientation="portrait" r:id="rId3"/>
      <headerFooter alignWithMargins="0"/>
    </customSheetView>
    <customSheetView guid="{F0C5A243-1ADF-42BF-85A0-B6506A13618B}" scale="115" state="hidden" showRuler="0">
      <selection activeCell="B3" sqref="B3:G3"/>
      <pageMargins left="0.75" right="0.75" top="1" bottom="1" header="0.5" footer="0.5"/>
      <pageSetup orientation="portrait" r:id="rId4"/>
      <headerFooter alignWithMargins="0"/>
    </customSheetView>
    <customSheetView guid="{B9DDBA10-9BB0-4D91-9619-C113F75B2489}" state="hidden" showRuler="0">
      <selection activeCell="H15" sqref="H15"/>
      <pageMargins left="0.75" right="0.75" top="1" bottom="1" header="0.5" footer="0.5"/>
      <pageSetup orientation="portrait" r:id="rId5"/>
      <headerFooter alignWithMargins="0"/>
    </customSheetView>
    <customSheetView guid="{5D67CA2D-8BB3-4F00-894F-4872C1BBE88F}" scale="115" state="hidden" showRuler="0">
      <selection activeCell="F11" sqref="F11"/>
      <pageMargins left="0.75" right="0.75" top="1" bottom="1" header="0.5" footer="0.5"/>
      <pageSetup orientation="portrait" r:id="rId6"/>
      <headerFooter alignWithMargins="0"/>
    </customSheetView>
    <customSheetView guid="{869B0F9C-77A4-468D-A350-EA35CAE357D9}" scale="115" state="hidden" showRuler="0">
      <selection activeCell="B9" sqref="B9"/>
      <pageMargins left="0.75" right="0.75" top="1" bottom="1" header="0.5" footer="0.5"/>
      <pageSetup orientation="portrait" r:id="rId7"/>
      <headerFooter alignWithMargins="0"/>
    </customSheetView>
    <customSheetView guid="{067EF7EF-2552-42C0-8B2F-9338A16B73EB}" scale="115" state="hidden" showRuler="0">
      <selection activeCell="E9" sqref="E9"/>
      <pageMargins left="0.75" right="0.75" top="1" bottom="1" header="0.5" footer="0.5"/>
      <pageSetup orientation="portrait" r:id="rId8"/>
      <headerFooter alignWithMargins="0"/>
    </customSheetView>
    <customSheetView guid="{F8DC905B-04E9-41D7-B695-0DB8D092215B}" scale="115" state="hidden" showRuler="0">
      <selection activeCell="E9" sqref="E9"/>
      <pageMargins left="0.75" right="0.75" top="1" bottom="1" header="0.5" footer="0.5"/>
      <pageSetup orientation="portrait" r:id="rId9"/>
      <headerFooter alignWithMargins="0"/>
    </customSheetView>
    <customSheetView guid="{3836A67F-51F8-4B52-B51D-937DC398CD1F}" scale="115" showRuler="0">
      <selection activeCell="A22" sqref="A22:E22"/>
      <pageMargins left="0.75" right="0.75" top="1" bottom="1" header="0.5" footer="0.5"/>
      <pageSetup orientation="portrait" r:id="rId10"/>
      <headerFooter alignWithMargins="0"/>
    </customSheetView>
    <customSheetView guid="{A8583C01-5E6A-4469-ADCA-440E12AA8084}" state="hidden" showRuler="0">
      <selection activeCell="A32" sqref="A32"/>
      <pageMargins left="0.75" right="0.75" top="1" bottom="1" header="0.5" footer="0.5"/>
      <pageSetup orientation="portrait" r:id="rId11"/>
      <headerFooter alignWithMargins="0"/>
    </customSheetView>
    <customSheetView guid="{05855B4F-D61E-4C97-B759-B2F96767F6F8}" state="hidden" showRuler="0">
      <selection activeCell="B1" sqref="B1:H1"/>
      <pageMargins left="0.75" right="0.75" top="1" bottom="1" header="0.5" footer="0.5"/>
      <pageSetup orientation="portrait" r:id="rId12"/>
      <headerFooter alignWithMargins="0"/>
    </customSheetView>
    <customSheetView guid="{82E8A0F5-0020-4355-95CF-28601763A783}" state="hidden" showRuler="0">
      <selection activeCell="B3" sqref="B3:H3"/>
      <pageMargins left="0.75" right="0.75" top="1" bottom="1" header="0.5" footer="0.5"/>
      <pageSetup orientation="portrait" r:id="rId13"/>
      <headerFooter alignWithMargins="0"/>
    </customSheetView>
    <customSheetView guid="{340562B9-6CEE-4962-8D7D-CA1C6778F52C}" showRuler="0">
      <selection activeCell="E9" sqref="E9"/>
      <pageMargins left="0.75" right="0.75" top="1" bottom="1" header="0.5" footer="0.5"/>
      <pageSetup orientation="portrait" r:id="rId14"/>
      <headerFooter alignWithMargins="0"/>
    </customSheetView>
    <customSheetView guid="{38BECF6E-1A53-4F98-87B9-44F2C5F77E08}" state="hidden" showRuler="0">
      <selection activeCell="K10" sqref="K10"/>
      <pageMargins left="0.75" right="0.75" top="1" bottom="1" header="0.5" footer="0.5"/>
      <pageSetup orientation="portrait" r:id="rId15"/>
      <headerFooter alignWithMargins="0"/>
    </customSheetView>
    <customSheetView guid="{8E3ED18F-7B8F-4A1C-969D-A70DC3B696C3}" state="hidden" showRuler="0">
      <selection activeCell="E8" sqref="E8"/>
      <pageMargins left="0.75" right="0.75" top="1" bottom="1" header="0.5" footer="0.5"/>
      <pageSetup orientation="portrait" r:id="rId16"/>
      <headerFooter alignWithMargins="0"/>
    </customSheetView>
    <customSheetView guid="{477F7E43-D393-45BA-B99B-D838E4629B5D}" state="hidden" showRuler="0">
      <selection activeCell="E8" sqref="E8"/>
      <pageMargins left="0.75" right="0.75" top="1" bottom="1" header="0.5" footer="0.5"/>
      <pageSetup orientation="portrait" r:id="rId17"/>
      <headerFooter alignWithMargins="0"/>
    </customSheetView>
    <customSheetView guid="{240327DD-375F-45D4-BA52-89AFD79FE6A1}" state="hidden" showRuler="0">
      <selection activeCell="B6" sqref="B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7A9EA6D6-4DDF-43D9-92E6-C6AFAD14E266}" state="hidden" showRuler="0">
      <selection activeCell="D6" sqref="D6"/>
      <pageMargins left="0.75" right="0.75" top="1" bottom="1" header="0.5" footer="0.5"/>
      <pageSetup orientation="portrait" r:id="rId20"/>
      <headerFooter alignWithMargins="0"/>
    </customSheetView>
    <customSheetView guid="{43BCBF1E-CDCF-4541-8D79-87EDCECBC1FD}" state="hidden" showRuler="0">
      <selection activeCell="D10" sqref="D10"/>
      <pageMargins left="0.75" right="0.75" top="1" bottom="1" header="0.5" footer="0.5"/>
      <pageSetup orientation="portrait" r:id="rId21"/>
      <headerFooter alignWithMargins="0"/>
    </customSheetView>
    <customSheetView guid="{ECEBABD0-566A-41C4-AA9A-38EA30EFEDA8}" state="hidden" showRuler="0">
      <pageMargins left="0.75" right="0.75" top="1" bottom="1" header="0.5" footer="0.5"/>
      <pageSetup orientation="portrait" r:id="rId22"/>
      <headerFooter alignWithMargins="0"/>
    </customSheetView>
    <customSheetView guid="{A3F641DF-CF1D-48E3-AFDC-E52726A449CB}" state="hidden" showRuler="0">
      <pageMargins left="0.75" right="0.75" top="1" bottom="1" header="0.5" footer="0.5"/>
      <pageSetup orientation="portrait" r:id="rId23"/>
      <headerFooter alignWithMargins="0"/>
    </customSheetView>
    <customSheetView guid="{8E7B022F-1113-4BA2-B2BA-8EDBE02A2557}" state="hidden" showRuler="0">
      <pageMargins left="0.75" right="0.75" top="1" bottom="1" header="0.5" footer="0.5"/>
      <pageSetup orientation="portrait" r:id="rId24"/>
      <headerFooter alignWithMargins="0"/>
    </customSheetView>
    <customSheetView guid="{CD4CA1A8-824A-452F-BDBA-32A47C1B3013}" state="hidden" showRuler="0">
      <selection activeCell="B10" sqref="B10"/>
      <pageMargins left="0.75" right="0.75" top="1" bottom="1" header="0.5" footer="0.5"/>
      <pageSetup orientation="portrait" r:id="rId25"/>
      <headerFooter alignWithMargins="0"/>
    </customSheetView>
    <customSheetView guid="{494F6778-23FE-4AAC-B37D-6C7543FC13B9}" state="hidden" showRuler="0">
      <selection activeCell="F6" sqref="F6"/>
      <pageMargins left="0.75" right="0.75" top="1" bottom="1" header="0.5" footer="0.5"/>
      <pageSetup orientation="portrait" r:id="rId26"/>
      <headerFooter alignWithMargins="0"/>
    </customSheetView>
    <customSheetView guid="{F9FE2C60-2849-4C32-B532-2B1A89FFA9CD}" state="hidden" showRuler="0">
      <selection activeCell="F8" sqref="F8"/>
      <pageMargins left="0.75" right="0.75" top="1" bottom="1" header="0.5" footer="0.5"/>
      <pageSetup orientation="portrait" r:id="rId27"/>
      <headerFooter alignWithMargins="0"/>
    </customSheetView>
    <customSheetView guid="{FE4EC9C4-31B9-4D40-8323-5B16C3BC840F}" state="hidden" showRuler="0">
      <selection activeCell="H11" sqref="H11"/>
      <pageMargins left="0.75" right="0.75" top="1" bottom="1" header="0.5" footer="0.5"/>
      <pageSetup orientation="portrait" r:id="rId28"/>
      <headerFooter alignWithMargins="0"/>
    </customSheetView>
    <customSheetView guid="{C5EDD9E3-0801-4479-8600-A80B0FCFDF0B}" state="hidden" showRuler="0">
      <selection activeCell="C9" sqref="C9"/>
      <pageMargins left="0.75" right="0.75" top="1" bottom="1" header="0.5" footer="0.5"/>
      <pageSetup orientation="portrait" r:id="rId29"/>
      <headerFooter alignWithMargins="0"/>
    </customSheetView>
    <customSheetView guid="{15A19D23-A9FD-4FC1-B7B0-F2D16BDFC729}" state="hidden" showRuler="0">
      <selection activeCell="E8" sqref="E8"/>
      <pageMargins left="0.75" right="0.75" top="1" bottom="1" header="0.5" footer="0.5"/>
      <pageSetup orientation="portrait" r:id="rId30"/>
      <headerFooter alignWithMargins="0"/>
    </customSheetView>
    <customSheetView guid="{97C0FC0E-800C-45C9-895E-E91A3F1ADBA4}" state="hidden" showRuler="0">
      <selection activeCell="D8" sqref="D8"/>
      <pageMargins left="0.75" right="0.75" top="1" bottom="1" header="0.5" footer="0.5"/>
      <pageSetup orientation="portrait" r:id="rId31"/>
      <headerFooter alignWithMargins="0"/>
    </customSheetView>
    <customSheetView guid="{CB7992C9-ABA5-4C7D-8C49-1E1D8E8875C7}" state="hidden" showRuler="0">
      <selection activeCell="D9" sqref="D9"/>
      <pageMargins left="0.75" right="0.75" top="1" bottom="1" header="0.5" footer="0.5"/>
      <pageSetup orientation="portrait" r:id="rId32"/>
      <headerFooter alignWithMargins="0"/>
    </customSheetView>
    <customSheetView guid="{E51D3662-FFCE-4FD6-A590-7DDC9E38C41F}" state="hidden" showRuler="0">
      <selection activeCell="E14" sqref="E14"/>
      <pageMargins left="0.75" right="0.75" top="1" bottom="1" header="0.5" footer="0.5"/>
      <pageSetup orientation="portrait" r:id="rId33"/>
      <headerFooter alignWithMargins="0"/>
    </customSheetView>
    <customSheetView guid="{2CF6F19D-227C-4840-A9E1-6C944B0145DB}" state="hidden" showRuler="0">
      <selection activeCell="H16" sqref="H16"/>
      <pageMargins left="0.75" right="0.75" top="1" bottom="1" header="0.5" footer="0.5"/>
      <pageSetup orientation="portrait" r:id="rId34"/>
      <headerFooter alignWithMargins="0"/>
    </customSheetView>
    <customSheetView guid="{CDF7C778-C53B-45C7-952D-968F867FB204}" scale="115" state="hidden" showRuler="0">
      <selection activeCell="B9" sqref="B9"/>
      <pageMargins left="0.75" right="0.75" top="1" bottom="1" header="0.5" footer="0.5"/>
      <pageSetup orientation="portrait" r:id="rId35"/>
      <headerFooter alignWithMargins="0"/>
    </customSheetView>
    <customSheetView guid="{27CB7082-4FAB-46F1-8968-11E3E4A629B2}" scale="115" state="hidden" showRuler="0">
      <selection activeCell="F11" sqref="F11"/>
      <pageMargins left="0.75" right="0.75" top="1" bottom="1" header="0.5" footer="0.5"/>
      <pageSetup orientation="portrait" r:id="rId36"/>
      <headerFooter alignWithMargins="0"/>
    </customSheetView>
    <customSheetView guid="{273BBCBD-8F12-4445-A7CA-FDA7C67AE3D5}" state="hidden" showRuler="0">
      <selection activeCell="D9" sqref="D9"/>
      <pageMargins left="0.75" right="0.75" top="1" bottom="1" header="0.5" footer="0.5"/>
      <pageSetup orientation="portrait" r:id="rId37"/>
      <headerFooter alignWithMargins="0"/>
    </customSheetView>
    <customSheetView guid="{5476C51C-4037-4B28-A818-10D7CDF0C66A}" state="hidden" showRuler="0">
      <selection activeCell="G11" sqref="G11"/>
      <pageMargins left="0.75" right="0.75" top="1" bottom="1" header="0.5" footer="0.5"/>
      <pageSetup orientation="portrait" r:id="rId38"/>
      <headerFooter alignWithMargins="0"/>
    </customSheetView>
    <customSheetView guid="{696D4A13-5E44-4B16-B107-EB70ABB06CBE}" state="hidden" showRuler="0">
      <selection activeCell="H15" sqref="H15"/>
      <pageMargins left="0.75" right="0.75" top="1" bottom="1" header="0.5" footer="0.5"/>
      <pageSetup orientation="portrait" r:id="rId39"/>
      <headerFooter alignWithMargins="0"/>
    </customSheetView>
    <customSheetView guid="{757C3C2F-C668-4CD7-806B-CA71CC57DCC1}" state="hidden" showRuler="0">
      <selection activeCell="H16" sqref="H16"/>
      <pageMargins left="0.75" right="0.75" top="1" bottom="1" header="0.5" footer="0.5"/>
      <pageSetup orientation="portrait" r:id="rId40"/>
      <headerFooter alignWithMargins="0"/>
    </customSheetView>
    <customSheetView guid="{9CD72AD0-8BDA-437F-A784-A667464C809C}" state="hidden" showRuler="0">
      <selection activeCell="D11" sqref="D11"/>
      <pageMargins left="0.75" right="0.75" top="1" bottom="1" header="0.5" footer="0.5"/>
      <pageSetup orientation="portrait" r:id="rId41"/>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6" zoomScaleSheetLayoutView="100" workbookViewId="0">
      <selection activeCell="B19" sqref="B19:E19"/>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50.5703125" style="17" customWidth="1"/>
    <col min="6" max="8" width="9.140625" style="12"/>
    <col min="9" max="16384" width="9.140625" style="13"/>
  </cols>
  <sheetData>
    <row r="1" spans="1:9" s="631" customFormat="1" ht="19.5" customHeight="1">
      <c r="A1" s="1368" t="str">
        <f>'Attach 3(JV)'!A1</f>
        <v>Specification No. :CC/NT/W-RT/DOM/A06/23/04299</v>
      </c>
      <c r="B1" s="1368"/>
      <c r="C1" s="1368"/>
      <c r="D1" s="1368"/>
      <c r="E1" s="647" t="str">
        <f>"Attachment-4(B) "&amp; 'Attach 3(JV)'!AT1</f>
        <v xml:space="preserve">Attachment-4(B) </v>
      </c>
      <c r="F1" s="630"/>
      <c r="G1" s="630"/>
      <c r="H1" s="630"/>
    </row>
    <row r="3" spans="1:9" ht="83.25" customHeight="1">
      <c r="A3" s="1000" t="str">
        <f>'Attach 3(JV)'!A3</f>
        <v>Reactor Package RT03 under Bulk Procurement of 765kV and 400kV Class Transformers and Reactors of various capacities- LOT-3 and SIS/Addl. Cap. -Re-Tender</v>
      </c>
      <c r="B3" s="1001"/>
      <c r="C3" s="1001"/>
      <c r="D3" s="1001"/>
      <c r="E3" s="1001"/>
      <c r="F3" s="14"/>
      <c r="G3" s="15"/>
      <c r="H3" s="14"/>
    </row>
    <row r="4" spans="1:9" ht="20.100000000000001" customHeight="1">
      <c r="A4" s="16"/>
      <c r="H4" s="18"/>
      <c r="I4" s="2"/>
    </row>
    <row r="5" spans="1:9" ht="20.100000000000001" customHeight="1">
      <c r="A5" s="1026" t="s">
        <v>353</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3" t="str">
        <f>'Attach 3(JV)'!E8</f>
        <v>Contract Services</v>
      </c>
      <c r="H8" s="18"/>
      <c r="I8" s="4"/>
    </row>
    <row r="9" spans="1:9" ht="20.100000000000001" customHeight="1">
      <c r="A9" s="5" t="s">
        <v>345</v>
      </c>
      <c r="B9" s="1366">
        <f>'Attach 3(JV)'!B9</f>
        <v>0</v>
      </c>
      <c r="C9" s="1366"/>
      <c r="D9" s="1366"/>
      <c r="E9" s="3" t="str">
        <f>'Attach 3(JV)'!E9</f>
        <v>Power Grid Corporation of India Ltd.,</v>
      </c>
      <c r="H9" s="18"/>
      <c r="I9" s="4"/>
    </row>
    <row r="10" spans="1:9" ht="20.100000000000001" customHeight="1">
      <c r="A10" s="5" t="s">
        <v>347</v>
      </c>
      <c r="B10" s="1366">
        <f>'Attach 3(JV)'!B10</f>
        <v>0</v>
      </c>
      <c r="C10" s="1366"/>
      <c r="D10" s="1366"/>
      <c r="E10" s="3" t="str">
        <f>'Attach 3(JV)'!E10</f>
        <v>"Saudamini", Plot No. 2, Sector 29</v>
      </c>
      <c r="H10" s="18"/>
      <c r="I10" s="4"/>
    </row>
    <row r="11" spans="1:9" ht="20.100000000000001" customHeight="1">
      <c r="B11" s="1366">
        <f>'Attach 3(JV)'!B11</f>
        <v>0</v>
      </c>
      <c r="C11" s="1366"/>
      <c r="D11" s="1366"/>
      <c r="E11" s="3" t="str">
        <f>'Attach 3(JV)'!E11</f>
        <v>Gurgaon (Haryana) - 122001</v>
      </c>
    </row>
    <row r="12" spans="1:9" ht="20.100000000000001" customHeight="1">
      <c r="A12" s="20"/>
      <c r="B12" s="1366">
        <f>'Attach 3(JV)'!B12</f>
        <v>0</v>
      </c>
      <c r="C12" s="1366"/>
      <c r="D12" s="1366"/>
      <c r="E12" s="3"/>
    </row>
    <row r="13" spans="1:9" ht="20.100000000000001" customHeight="1">
      <c r="A13" s="17" t="s">
        <v>340</v>
      </c>
    </row>
    <row r="14" spans="1:9" ht="20.100000000000001" customHeight="1">
      <c r="A14" s="20"/>
    </row>
    <row r="15" spans="1:9" ht="87.75" customHeight="1">
      <c r="A15" s="1372" t="s">
        <v>363</v>
      </c>
      <c r="B15" s="1372"/>
      <c r="C15" s="1372"/>
      <c r="D15" s="1372"/>
      <c r="E15" s="1372"/>
    </row>
    <row r="16" spans="1:9" ht="30" customHeight="1">
      <c r="A16" s="82" t="s">
        <v>356</v>
      </c>
      <c r="B16" s="1371"/>
      <c r="C16" s="1371"/>
      <c r="D16" s="1371"/>
      <c r="E16" s="1371"/>
    </row>
    <row r="17" spans="1:5" ht="30" customHeight="1">
      <c r="A17" s="82" t="s">
        <v>357</v>
      </c>
      <c r="B17" s="1371"/>
      <c r="C17" s="1371"/>
      <c r="D17" s="1371"/>
      <c r="E17" s="1371"/>
    </row>
    <row r="18" spans="1:5" ht="30" customHeight="1">
      <c r="A18" s="82" t="s">
        <v>358</v>
      </c>
      <c r="B18" s="1371"/>
      <c r="C18" s="1371"/>
      <c r="D18" s="1371"/>
      <c r="E18" s="1371"/>
    </row>
    <row r="19" spans="1:5" ht="30" customHeight="1">
      <c r="A19" s="31" t="s">
        <v>359</v>
      </c>
      <c r="B19" s="1371"/>
      <c r="C19" s="1371"/>
      <c r="D19" s="1371"/>
      <c r="E19" s="1371"/>
    </row>
    <row r="20" spans="1:5" ht="30" customHeight="1">
      <c r="A20" s="31" t="s">
        <v>72</v>
      </c>
      <c r="B20" s="1371"/>
      <c r="C20" s="1371"/>
      <c r="D20" s="1371"/>
      <c r="E20" s="1371"/>
    </row>
    <row r="21" spans="1:5" ht="30" customHeight="1">
      <c r="A21" s="31" t="s">
        <v>75</v>
      </c>
      <c r="B21" s="1371"/>
      <c r="C21" s="1371"/>
      <c r="D21" s="1371"/>
      <c r="E21" s="1371"/>
    </row>
    <row r="22" spans="1:5" ht="16.5" customHeight="1">
      <c r="A22" s="115"/>
      <c r="B22" s="116"/>
      <c r="C22" s="116"/>
      <c r="D22" s="116"/>
      <c r="E22" s="116"/>
    </row>
    <row r="23" spans="1:5" ht="27.95" customHeight="1">
      <c r="D23" s="25"/>
    </row>
    <row r="24" spans="1:5" ht="27.95" customHeight="1">
      <c r="A24" s="24" t="s">
        <v>6</v>
      </c>
      <c r="B24" s="53" t="str">
        <f>'Attach 3(JV)'!B24</f>
        <v>--</v>
      </c>
      <c r="D24" s="25" t="s">
        <v>4</v>
      </c>
      <c r="E24" s="255" t="str">
        <f>'Attach 3(JV)'!E24</f>
        <v/>
      </c>
    </row>
    <row r="25" spans="1:5" ht="27.95" customHeight="1">
      <c r="A25" s="24" t="s">
        <v>7</v>
      </c>
      <c r="B25" s="255" t="str">
        <f>'Attach 3(JV)'!B25</f>
        <v/>
      </c>
      <c r="D25" s="25" t="s">
        <v>5</v>
      </c>
      <c r="E25" s="255" t="str">
        <f>'Attach 3(JV)'!E25</f>
        <v/>
      </c>
    </row>
    <row r="26" spans="1:5" ht="27.95" customHeight="1">
      <c r="D26" s="25"/>
    </row>
    <row r="27" spans="1:5" ht="33" customHeight="1"/>
    <row r="28" spans="1:5" ht="33"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c r="A35" s="26"/>
    </row>
  </sheetData>
  <sheetProtection password="CBD2" sheet="1" objects="1" scenarios="1" formatColumns="0" formatRows="0" selectLockedCells="1"/>
  <customSheetViews>
    <customSheetView guid="{E6182FFC-6E06-43C3-947C-9DE51F5E5E19}" showPageBreaks="1" showGridLines="0" fitToPage="1" printArea="1" view="pageBreakPreview" topLeftCell="A16">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9"/>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11"/>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3"/>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7"/>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40"/>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2"/>
  <headerFooter alignWithMargins="0">
    <oddFooter>&amp;R&amp;"Book Antiqua,Bold"&amp;8 Page &amp;P of &amp;N</oddFooter>
  </headerFooter>
  <drawing r:id="rId4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4" zoomScale="90" zoomScaleSheetLayoutView="90" workbookViewId="0">
      <selection activeCell="D19" sqref="D19"/>
    </sheetView>
  </sheetViews>
  <sheetFormatPr defaultColWidth="9.140625" defaultRowHeight="16.5"/>
  <cols>
    <col min="1" max="1" width="12.140625" style="17" customWidth="1"/>
    <col min="2" max="2" width="30.7109375" style="17" customWidth="1"/>
    <col min="3" max="3" width="20.42578125" style="17" customWidth="1"/>
    <col min="4" max="4" width="24.28515625" style="17" customWidth="1"/>
    <col min="5" max="5" width="35.140625" style="17" customWidth="1"/>
    <col min="6" max="7" width="9.140625" style="12"/>
    <col min="8" max="8" width="0" style="12" hidden="1" customWidth="1"/>
    <col min="9" max="16384" width="9.140625" style="13"/>
  </cols>
  <sheetData>
    <row r="1" spans="1:9" s="631" customFormat="1" ht="14.25">
      <c r="A1" s="1368" t="str">
        <f>'Attach 3(JV)'!A1</f>
        <v>Specification No. :CC/NT/W-RT/DOM/A06/23/04299</v>
      </c>
      <c r="B1" s="1368"/>
      <c r="C1" s="1368"/>
      <c r="D1" s="1379" t="str">
        <f>"Attachment-5 " &amp; 'Attach 3(JV)'!AT1</f>
        <v xml:space="preserve">Attachment-5 </v>
      </c>
      <c r="E1" s="1379"/>
      <c r="F1" s="630"/>
      <c r="G1" s="630"/>
      <c r="H1" s="630"/>
    </row>
    <row r="2" spans="1:9" ht="8.1" customHeight="1"/>
    <row r="3" spans="1:9" ht="79.5" customHeight="1">
      <c r="A3" s="1000" t="str">
        <f>'Attach 3(JV)'!A3</f>
        <v>Reactor Package RT03 under Bulk Procurement of 765kV and 400kV Class Transformers and Reactors of various capacities- LOT-3 and SIS/Addl. Cap. -Re-Tender</v>
      </c>
      <c r="B3" s="1001"/>
      <c r="C3" s="1001"/>
      <c r="D3" s="1001"/>
      <c r="E3" s="1001"/>
      <c r="F3" s="14"/>
      <c r="G3" s="15"/>
      <c r="H3" s="14"/>
    </row>
    <row r="4" spans="1:9" ht="42" hidden="1" customHeight="1">
      <c r="A4" s="16"/>
      <c r="H4" s="18"/>
      <c r="I4" s="2"/>
    </row>
    <row r="5" spans="1:9" ht="20.100000000000001" customHeight="1">
      <c r="A5" s="1026" t="s">
        <v>364</v>
      </c>
      <c r="B5" s="1026"/>
      <c r="C5" s="1026"/>
      <c r="D5" s="1026"/>
      <c r="E5" s="1026"/>
      <c r="F5" s="19"/>
      <c r="H5" s="18"/>
      <c r="I5" s="4"/>
    </row>
    <row r="6" spans="1:9" ht="8.1" customHeight="1">
      <c r="A6" s="20"/>
      <c r="H6" s="18"/>
      <c r="I6" s="4"/>
    </row>
    <row r="7" spans="1:9" ht="20.100000000000001" customHeight="1">
      <c r="A7" s="21" t="str">
        <f>'Attach 3(JV)'!A7</f>
        <v>Bidder’s Name and Address  :</v>
      </c>
      <c r="B7" s="20"/>
      <c r="C7" s="20"/>
      <c r="D7" s="6" t="str">
        <f>'Attach 3(JV)'!E7</f>
        <v>To:</v>
      </c>
      <c r="H7" s="18"/>
      <c r="I7" s="4"/>
    </row>
    <row r="8" spans="1:9" ht="36" customHeight="1">
      <c r="A8" s="1032" t="str">
        <f>'Attach 3(JV)'!A8</f>
        <v/>
      </c>
      <c r="B8" s="1032"/>
      <c r="C8" s="1032"/>
      <c r="D8" s="3" t="str">
        <f>'Attach 3(JV)'!E8</f>
        <v>Contract Services</v>
      </c>
      <c r="H8" s="18"/>
      <c r="I8" s="4"/>
    </row>
    <row r="9" spans="1:9" ht="20.100000000000001" customHeight="1">
      <c r="A9" s="5" t="s">
        <v>345</v>
      </c>
      <c r="B9" s="1366">
        <f>'Attach 3(JV)'!B9</f>
        <v>0</v>
      </c>
      <c r="C9" s="1366"/>
      <c r="D9" s="3" t="str">
        <f>'Attach 3(JV)'!E9</f>
        <v>Power Grid Corporation of India Ltd.,</v>
      </c>
      <c r="H9" s="18"/>
      <c r="I9" s="4"/>
    </row>
    <row r="10" spans="1:9" ht="20.100000000000001" customHeight="1">
      <c r="A10" s="5" t="s">
        <v>347</v>
      </c>
      <c r="B10" s="1366">
        <f>'Attach 3(JV)'!B10</f>
        <v>0</v>
      </c>
      <c r="C10" s="1366"/>
      <c r="D10" s="3" t="str">
        <f>'Attach 3(JV)'!E10</f>
        <v>"Saudamini", Plot No. 2, Sector 29</v>
      </c>
      <c r="H10" s="18"/>
      <c r="I10" s="4"/>
    </row>
    <row r="11" spans="1:9" ht="20.100000000000001" customHeight="1">
      <c r="B11" s="1366">
        <f>'Attach 3(JV)'!B11</f>
        <v>0</v>
      </c>
      <c r="C11" s="1366"/>
      <c r="D11" s="3" t="str">
        <f>'Attach 3(JV)'!E11</f>
        <v>Gurgaon (Haryana) - 122001</v>
      </c>
    </row>
    <row r="12" spans="1:9" ht="17.25" customHeight="1">
      <c r="A12" s="20"/>
      <c r="B12" s="1366">
        <f>'Attach 3(JV)'!B12</f>
        <v>0</v>
      </c>
      <c r="C12" s="1366"/>
      <c r="D12" s="3"/>
    </row>
    <row r="13" spans="1:9" ht="20.100000000000001" customHeight="1">
      <c r="A13" s="17" t="s">
        <v>340</v>
      </c>
      <c r="D13" s="30"/>
    </row>
    <row r="14" spans="1:9" ht="45.75" customHeight="1">
      <c r="A14" s="1261" t="s">
        <v>365</v>
      </c>
      <c r="B14" s="1261"/>
      <c r="C14" s="1261"/>
      <c r="D14" s="1261"/>
      <c r="E14" s="1261"/>
      <c r="F14" s="22"/>
      <c r="G14" s="22"/>
      <c r="H14" s="22"/>
    </row>
    <row r="15" spans="1:9" ht="32.1" customHeight="1">
      <c r="A15" s="1374" t="s">
        <v>343</v>
      </c>
      <c r="B15" s="1374" t="s">
        <v>362</v>
      </c>
      <c r="C15" s="1374" t="s">
        <v>366</v>
      </c>
      <c r="D15" s="1376" t="s">
        <v>367</v>
      </c>
      <c r="E15" s="1377"/>
      <c r="F15" s="22"/>
      <c r="G15" s="22"/>
      <c r="H15" s="22"/>
    </row>
    <row r="16" spans="1:9" ht="19.5" customHeight="1">
      <c r="A16" s="1375"/>
      <c r="B16" s="1375"/>
      <c r="C16" s="1375"/>
      <c r="D16" s="35" t="s">
        <v>368</v>
      </c>
      <c r="E16" s="35" t="s">
        <v>369</v>
      </c>
      <c r="F16" s="22"/>
      <c r="G16" s="22"/>
      <c r="H16" s="22"/>
    </row>
    <row r="17" spans="1:8" ht="21.95" customHeight="1">
      <c r="A17" s="109">
        <v>1</v>
      </c>
      <c r="B17" s="267"/>
      <c r="C17" s="267"/>
      <c r="D17" s="267"/>
      <c r="E17" s="267"/>
      <c r="F17" s="22"/>
      <c r="G17" s="22"/>
      <c r="H17" s="22"/>
    </row>
    <row r="18" spans="1:8" ht="21.95" customHeight="1">
      <c r="A18" s="110">
        <v>2</v>
      </c>
      <c r="B18" s="267"/>
      <c r="C18" s="267"/>
      <c r="D18" s="267"/>
      <c r="E18" s="267"/>
      <c r="F18" s="22"/>
      <c r="G18" s="22"/>
      <c r="H18" s="22"/>
    </row>
    <row r="19" spans="1:8" ht="21.95" customHeight="1">
      <c r="A19" s="110">
        <v>3</v>
      </c>
      <c r="B19" s="267"/>
      <c r="C19" s="267"/>
      <c r="D19" s="267"/>
      <c r="E19" s="267"/>
      <c r="F19" s="22"/>
      <c r="G19" s="22"/>
      <c r="H19" s="22"/>
    </row>
    <row r="20" spans="1:8" ht="21.95" customHeight="1">
      <c r="A20" s="110">
        <v>4</v>
      </c>
      <c r="B20" s="267"/>
      <c r="C20" s="267"/>
      <c r="D20" s="267"/>
      <c r="E20" s="267"/>
      <c r="F20" s="179"/>
      <c r="G20" s="179"/>
      <c r="H20" s="181" t="b">
        <v>0</v>
      </c>
    </row>
    <row r="21" spans="1:8" ht="21.95" customHeight="1">
      <c r="A21" s="111">
        <v>5</v>
      </c>
      <c r="B21" s="267"/>
      <c r="C21" s="267"/>
      <c r="D21" s="267"/>
      <c r="E21" s="267"/>
      <c r="F21" s="179"/>
      <c r="G21" s="179"/>
      <c r="H21" s="180"/>
    </row>
    <row r="22" spans="1:8" ht="18" customHeight="1">
      <c r="A22" s="177"/>
      <c r="B22" s="178"/>
      <c r="C22" s="178"/>
      <c r="D22" s="178"/>
      <c r="E22" s="178"/>
      <c r="F22" s="176"/>
      <c r="G22" s="176"/>
      <c r="H22" s="171"/>
    </row>
    <row r="23" spans="1:8" ht="9" customHeight="1">
      <c r="A23" s="327"/>
      <c r="B23" s="328"/>
      <c r="C23" s="328"/>
      <c r="D23" s="328"/>
      <c r="E23" s="328"/>
      <c r="F23" s="176"/>
      <c r="G23" s="176"/>
      <c r="H23" s="171"/>
    </row>
    <row r="24" spans="1:8" ht="38.25" customHeight="1">
      <c r="A24" s="1380" t="s">
        <v>506</v>
      </c>
      <c r="B24" s="1381"/>
      <c r="C24" s="1381"/>
      <c r="D24" s="1381"/>
      <c r="E24" s="1381"/>
      <c r="F24" s="176"/>
      <c r="G24" s="176"/>
      <c r="H24" s="171"/>
    </row>
    <row r="25" spans="1:8" ht="54.75" customHeight="1">
      <c r="A25" s="1378" t="s">
        <v>841</v>
      </c>
      <c r="B25" s="1378"/>
      <c r="C25" s="1378"/>
      <c r="D25" s="1378"/>
      <c r="E25" s="1378"/>
      <c r="F25" s="170"/>
      <c r="G25" s="170"/>
      <c r="H25" s="171"/>
    </row>
    <row r="26" spans="1:8" ht="32.1" customHeight="1">
      <c r="A26" s="1374" t="s">
        <v>343</v>
      </c>
      <c r="B26" s="1374" t="s">
        <v>362</v>
      </c>
      <c r="C26" s="1374" t="s">
        <v>100</v>
      </c>
      <c r="D26" s="1376" t="s">
        <v>101</v>
      </c>
      <c r="E26" s="1377"/>
      <c r="F26" s="22"/>
      <c r="G26" s="22"/>
      <c r="H26" s="22"/>
    </row>
    <row r="27" spans="1:8" ht="22.5" customHeight="1">
      <c r="A27" s="1375"/>
      <c r="B27" s="1375"/>
      <c r="C27" s="1375"/>
      <c r="D27" s="35" t="s">
        <v>102</v>
      </c>
      <c r="E27" s="35" t="s">
        <v>103</v>
      </c>
      <c r="F27" s="22"/>
      <c r="G27" s="22"/>
      <c r="H27" s="22"/>
    </row>
    <row r="28" spans="1:8" ht="21.95" customHeight="1">
      <c r="A28" s="168">
        <v>1</v>
      </c>
      <c r="B28" s="266"/>
      <c r="C28" s="266"/>
      <c r="D28" s="266"/>
      <c r="E28" s="266"/>
      <c r="F28" s="22"/>
      <c r="G28" s="22"/>
      <c r="H28" s="22"/>
    </row>
    <row r="29" spans="1:8" ht="21.95" customHeight="1">
      <c r="A29" s="168">
        <v>2</v>
      </c>
      <c r="B29" s="266"/>
      <c r="C29" s="266"/>
      <c r="D29" s="266"/>
      <c r="E29" s="266"/>
    </row>
    <row r="30" spans="1:8" ht="21.95" customHeight="1">
      <c r="A30" s="169">
        <v>3</v>
      </c>
      <c r="B30" s="266"/>
      <c r="C30" s="266"/>
      <c r="D30" s="266"/>
      <c r="E30" s="266"/>
    </row>
    <row r="31" spans="1:8" ht="3.75" customHeight="1">
      <c r="A31" s="151"/>
      <c r="B31" s="151"/>
      <c r="C31" s="151"/>
      <c r="D31" s="151"/>
      <c r="E31" s="151"/>
      <c r="F31" s="22"/>
      <c r="G31" s="22"/>
      <c r="H31" s="22"/>
    </row>
    <row r="32" spans="1:8" ht="11.25" customHeight="1">
      <c r="A32" s="84"/>
      <c r="B32" s="84"/>
      <c r="C32" s="25"/>
      <c r="D32" s="84"/>
      <c r="E32" s="84"/>
      <c r="F32" s="22"/>
      <c r="G32" s="22"/>
      <c r="H32" s="22"/>
    </row>
    <row r="33" spans="1:5" ht="15.95" customHeight="1">
      <c r="A33" s="24" t="s">
        <v>6</v>
      </c>
      <c r="B33" s="53" t="str">
        <f>'Attach 3(JV)'!B24</f>
        <v>--</v>
      </c>
      <c r="D33" s="25" t="s">
        <v>4</v>
      </c>
      <c r="E33" s="255" t="str">
        <f>'Attach 3(JV)'!E24</f>
        <v/>
      </c>
    </row>
    <row r="34" spans="1:5" ht="15.95" customHeight="1">
      <c r="A34" s="24" t="s">
        <v>7</v>
      </c>
      <c r="B34" s="255" t="str">
        <f>'Attach 3(JV)'!B25</f>
        <v/>
      </c>
      <c r="D34" s="25" t="s">
        <v>5</v>
      </c>
      <c r="E34" s="255" t="str">
        <f>'Attach 3(JV)'!E25</f>
        <v/>
      </c>
    </row>
    <row r="35" spans="1:5" ht="15.95" customHeight="1">
      <c r="A35" s="13"/>
      <c r="B35" s="13"/>
      <c r="C35" s="25"/>
      <c r="D35" s="13"/>
      <c r="E35" s="13"/>
    </row>
    <row r="36" spans="1:5" ht="20.100000000000001" customHeight="1">
      <c r="A36" s="9" t="str">
        <f>A1</f>
        <v>Specification No. :CC/NT/W-RT/DOM/A06/23/04299</v>
      </c>
      <c r="B36" s="10"/>
      <c r="C36" s="10"/>
      <c r="D36" s="10"/>
      <c r="E36" s="29" t="str">
        <f>"Annexure I to " &amp;D1</f>
        <v xml:space="preserve">Annexure I to Attachment-5 </v>
      </c>
    </row>
    <row r="37" spans="1:5" ht="18" customHeight="1">
      <c r="A37" s="26"/>
    </row>
    <row r="38" spans="1:5" ht="18" customHeight="1">
      <c r="A38" s="1373" t="s">
        <v>364</v>
      </c>
      <c r="B38" s="1373"/>
      <c r="C38" s="1373"/>
      <c r="D38" s="1373"/>
      <c r="E38" s="1373"/>
    </row>
    <row r="39" spans="1:5" ht="18" customHeight="1">
      <c r="B39" s="84"/>
    </row>
    <row r="40" spans="1:5" ht="42" customHeight="1">
      <c r="A40" s="1384" t="s">
        <v>343</v>
      </c>
      <c r="B40" s="1386" t="s">
        <v>362</v>
      </c>
      <c r="C40" s="1386" t="s">
        <v>366</v>
      </c>
      <c r="D40" s="1376" t="s">
        <v>367</v>
      </c>
      <c r="E40" s="1377"/>
    </row>
    <row r="41" spans="1:5" ht="23.25" customHeight="1">
      <c r="A41" s="1385"/>
      <c r="B41" s="1387"/>
      <c r="C41" s="1387"/>
      <c r="D41" s="35" t="s">
        <v>368</v>
      </c>
      <c r="E41" s="35" t="s">
        <v>369</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25"/>
    </row>
    <row r="70" spans="1:5" ht="24" customHeight="1">
      <c r="A70" s="24" t="s">
        <v>6</v>
      </c>
      <c r="B70" s="53" t="str">
        <f>B33</f>
        <v>--</v>
      </c>
      <c r="C70" s="25" t="s">
        <v>4</v>
      </c>
      <c r="D70" s="255" t="str">
        <f>E33</f>
        <v/>
      </c>
    </row>
    <row r="71" spans="1:5" ht="24" customHeight="1">
      <c r="A71" s="24" t="s">
        <v>7</v>
      </c>
      <c r="B71" s="260" t="str">
        <f>B34</f>
        <v/>
      </c>
      <c r="C71" s="25" t="s">
        <v>5</v>
      </c>
      <c r="D71" s="255" t="str">
        <f>E34</f>
        <v/>
      </c>
    </row>
    <row r="72" spans="1:5" ht="24" customHeight="1">
      <c r="A72" s="24"/>
      <c r="B72" s="53"/>
      <c r="C72" s="25"/>
      <c r="D72" s="27"/>
    </row>
    <row r="73" spans="1:5" ht="20.100000000000001" customHeight="1">
      <c r="A73" s="9" t="str">
        <f>A1</f>
        <v>Specification No. :CC/NT/W-RT/DOM/A06/23/04299</v>
      </c>
      <c r="B73" s="10"/>
      <c r="C73" s="10"/>
      <c r="D73" s="10"/>
      <c r="E73" s="29" t="str">
        <f>E36</f>
        <v xml:space="preserve">Annexure I to Attachment-5 </v>
      </c>
    </row>
    <row r="74" spans="1:5" ht="18" customHeight="1">
      <c r="A74" s="26"/>
    </row>
    <row r="75" spans="1:5" ht="18" customHeight="1">
      <c r="A75" s="1373" t="s">
        <v>364</v>
      </c>
      <c r="B75" s="1373"/>
      <c r="C75" s="1373"/>
      <c r="D75" s="1373"/>
      <c r="E75" s="1373"/>
    </row>
    <row r="76" spans="1:5" ht="18" customHeight="1">
      <c r="B76" s="84"/>
    </row>
    <row r="77" spans="1:5" ht="37.5" customHeight="1">
      <c r="A77" s="1384" t="s">
        <v>343</v>
      </c>
      <c r="B77" s="1386" t="s">
        <v>362</v>
      </c>
      <c r="C77" s="1386" t="s">
        <v>367</v>
      </c>
      <c r="D77" s="1382" t="s">
        <v>367</v>
      </c>
      <c r="E77" s="1383"/>
    </row>
    <row r="78" spans="1:5" ht="24" customHeight="1">
      <c r="A78" s="1385"/>
      <c r="B78" s="1388"/>
      <c r="C78" s="1388"/>
      <c r="D78" s="36" t="s">
        <v>368</v>
      </c>
      <c r="E78" s="36" t="s">
        <v>369</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25"/>
    </row>
    <row r="107" spans="1:5" ht="24" customHeight="1">
      <c r="A107" s="24" t="s">
        <v>6</v>
      </c>
      <c r="B107" s="53" t="str">
        <f>B70</f>
        <v>--</v>
      </c>
      <c r="C107" s="25" t="s">
        <v>4</v>
      </c>
      <c r="D107" s="255" t="str">
        <f>D70</f>
        <v/>
      </c>
    </row>
    <row r="108" spans="1:5" ht="24" customHeight="1">
      <c r="A108" s="24" t="s">
        <v>7</v>
      </c>
      <c r="B108" s="260" t="str">
        <f>B71</f>
        <v/>
      </c>
      <c r="C108" s="25" t="s">
        <v>5</v>
      </c>
      <c r="D108" s="255" t="str">
        <f>D71</f>
        <v/>
      </c>
    </row>
    <row r="109" spans="1:5" ht="24" customHeight="1">
      <c r="A109" s="13"/>
      <c r="B109" s="13"/>
      <c r="C109" s="25"/>
      <c r="D109" s="13"/>
      <c r="E109" s="13"/>
    </row>
    <row r="110" spans="1:5" ht="33" customHeight="1">
      <c r="A110" s="84"/>
      <c r="B110" s="84"/>
      <c r="C110" s="84"/>
      <c r="D110" s="129"/>
      <c r="E110" s="84"/>
    </row>
  </sheetData>
  <sheetProtection password="CBD2" sheet="1" objects="1" scenarios="1" formatColumns="0" formatRows="0" selectLockedCells="1"/>
  <customSheetViews>
    <customSheetView guid="{E6182FFC-6E06-43C3-947C-9DE51F5E5E19}" scale="90" showPageBreaks="1" showGridLines="0" fitToPage="1" printArea="1" hiddenRows="1" hiddenColumns="1" view="pageBreakPreview" topLeftCell="A14">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3"/>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2"/>
  <headerFooter alignWithMargins="0">
    <oddFooter>&amp;R&amp;"Book Antiqua,Bold"&amp;8 Page &amp;P of &amp;N</oddFooter>
  </headerFooter>
  <rowBreaks count="1" manualBreakCount="1">
    <brk id="72" max="4" man="1"/>
  </rowBreaks>
  <drawing r:id="rId43"/>
  <legacyDrawing r:id="rId44"/>
  <mc:AlternateContent xmlns:mc="http://schemas.openxmlformats.org/markup-compatibility/2006">
    <mc:Choice Requires="x14">
      <controls>
        <mc:AlternateContent xmlns:mc="http://schemas.openxmlformats.org/markup-compatibility/2006">
          <mc:Choice Requires="x14">
            <control shapeId="9235" r:id="rId45"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31" zoomScaleNormal="100" zoomScaleSheetLayoutView="100" workbookViewId="0">
      <selection activeCell="C22" sqref="C22"/>
    </sheetView>
  </sheetViews>
  <sheetFormatPr defaultColWidth="9.140625" defaultRowHeight="15.75"/>
  <cols>
    <col min="1" max="1" width="12.140625" style="340" customWidth="1"/>
    <col min="2" max="2" width="28.5703125" style="340" customWidth="1"/>
    <col min="3" max="3" width="36.7109375" style="340" customWidth="1"/>
    <col min="4" max="4" width="15" style="340" customWidth="1"/>
    <col min="5" max="5" width="26" style="340" customWidth="1"/>
    <col min="6" max="7" width="9.140625" style="340"/>
    <col min="8" max="8" width="10.42578125" style="340" hidden="1" customWidth="1"/>
    <col min="9" max="16384" width="9.140625" style="341"/>
  </cols>
  <sheetData>
    <row r="1" spans="1:9" s="654" customFormat="1" ht="24.75" customHeight="1">
      <c r="A1" s="650" t="str">
        <f>'Attach 3(JV)'!A1</f>
        <v>Specification No. :CC/NT/W-RT/DOM/A06/23/04299</v>
      </c>
      <c r="B1" s="651"/>
      <c r="C1" s="651"/>
      <c r="D1" s="651"/>
      <c r="E1" s="652" t="s">
        <v>526</v>
      </c>
      <c r="F1" s="653"/>
      <c r="G1" s="653"/>
      <c r="H1" s="653"/>
    </row>
    <row r="2" spans="1:9" ht="8.1" customHeight="1"/>
    <row r="3" spans="1:9" ht="79.5" customHeight="1">
      <c r="A3" s="1000" t="str">
        <f>'Attach 3(JV)'!A3</f>
        <v>Reactor Package RT03 under Bulk Procurement of 765kV and 400kV Class Transformers and Reactors of various capacities- LOT-3 and SIS/Addl. Cap. -Re-Tender</v>
      </c>
      <c r="B3" s="1001"/>
      <c r="C3" s="1001"/>
      <c r="D3" s="1001"/>
      <c r="E3" s="1001"/>
      <c r="F3" s="342"/>
      <c r="G3" s="342"/>
      <c r="H3" s="342"/>
    </row>
    <row r="4" spans="1:9" ht="8.1" customHeight="1">
      <c r="A4" s="343"/>
      <c r="H4" s="344"/>
      <c r="I4" s="345"/>
    </row>
    <row r="5" spans="1:9" ht="27.75" customHeight="1">
      <c r="A5" s="1389" t="s">
        <v>527</v>
      </c>
      <c r="B5" s="1389"/>
      <c r="C5" s="1389"/>
      <c r="D5" s="1389"/>
      <c r="E5" s="1389"/>
      <c r="F5" s="346"/>
      <c r="H5" s="344"/>
      <c r="I5" s="347"/>
    </row>
    <row r="6" spans="1:9" ht="8.1" customHeight="1">
      <c r="A6" s="348"/>
      <c r="H6" s="344"/>
      <c r="I6" s="347"/>
    </row>
    <row r="7" spans="1:9" ht="20.100000000000001" customHeight="1">
      <c r="A7" s="346"/>
      <c r="B7" s="348"/>
      <c r="C7" s="348"/>
      <c r="H7" s="344"/>
      <c r="I7" s="347"/>
    </row>
    <row r="8" spans="1:9" ht="26.25" customHeight="1">
      <c r="A8" s="1390" t="str">
        <f>'[18]Attach 3(QR)'!A8:D8</f>
        <v>Bidder's Name and Address:</v>
      </c>
      <c r="B8" s="1390"/>
      <c r="C8" s="1390"/>
      <c r="D8" s="349" t="str">
        <f>'[18]Attach 3(JV)'!E7</f>
        <v>To:</v>
      </c>
      <c r="H8" s="344"/>
      <c r="I8" s="347"/>
    </row>
    <row r="9" spans="1:9" ht="23.25" customHeight="1">
      <c r="A9" s="1036" t="str">
        <f>'Attach 3(JV)'!A8</f>
        <v/>
      </c>
      <c r="B9" s="1036"/>
      <c r="C9" s="469"/>
      <c r="D9" s="350" t="str">
        <f>'[18]Attach 3(JV)'!E8</f>
        <v>Contract Services</v>
      </c>
      <c r="H9" s="344"/>
      <c r="I9" s="347"/>
    </row>
    <row r="10" spans="1:9" ht="26.25" customHeight="1">
      <c r="A10" s="351" t="s">
        <v>345</v>
      </c>
      <c r="B10" s="1391">
        <f>'Attach 3(JV)'!B9</f>
        <v>0</v>
      </c>
      <c r="C10" s="1391"/>
      <c r="D10" s="350" t="str">
        <f>'[18]Attach 3(JV)'!E9</f>
        <v>Power Grid Corporation of India Ltd.,</v>
      </c>
      <c r="F10" s="352"/>
      <c r="H10" s="344"/>
      <c r="I10" s="347"/>
    </row>
    <row r="11" spans="1:9" ht="16.5">
      <c r="A11" s="351" t="s">
        <v>347</v>
      </c>
      <c r="B11" s="1392">
        <f>'Attach 3(JV)'!B10</f>
        <v>0</v>
      </c>
      <c r="C11" s="1392"/>
      <c r="D11" s="350" t="str">
        <f>'[18]Attach 3(JV)'!E10</f>
        <v>"Saudamini", Plot No. 2, Sector 29</v>
      </c>
      <c r="H11" s="344"/>
      <c r="I11" s="347"/>
    </row>
    <row r="12" spans="1:9">
      <c r="B12" s="1392">
        <f>'Attach 3(JV)'!B11</f>
        <v>0</v>
      </c>
      <c r="C12" s="1392"/>
      <c r="D12" s="350" t="str">
        <f>'[18]Attach 3(JV)'!E11</f>
        <v>Gurgaon (Haryana) - 122001</v>
      </c>
    </row>
    <row r="13" spans="1:9" ht="21" customHeight="1">
      <c r="A13" s="348"/>
      <c r="B13" s="1392">
        <f>'Attach 3(JV)'!B12</f>
        <v>0</v>
      </c>
      <c r="C13" s="1392"/>
      <c r="D13" s="350"/>
    </row>
    <row r="14" spans="1:9" ht="20.100000000000001" customHeight="1">
      <c r="A14" s="340" t="s">
        <v>340</v>
      </c>
      <c r="D14" s="353"/>
    </row>
    <row r="15" spans="1:9" ht="63" customHeight="1">
      <c r="A15" s="354">
        <v>1</v>
      </c>
      <c r="B15" s="1297" t="s">
        <v>528</v>
      </c>
      <c r="C15" s="1297"/>
      <c r="D15" s="1297"/>
      <c r="E15" s="1297"/>
    </row>
    <row r="16" spans="1:9" ht="32.1" customHeight="1">
      <c r="A16" s="1393" t="s">
        <v>343</v>
      </c>
      <c r="B16" s="1393" t="s">
        <v>362</v>
      </c>
      <c r="C16" s="1393" t="s">
        <v>366</v>
      </c>
      <c r="D16" s="1395" t="s">
        <v>529</v>
      </c>
      <c r="E16" s="1396"/>
    </row>
    <row r="17" spans="1:8" ht="41.25" customHeight="1">
      <c r="A17" s="1394"/>
      <c r="B17" s="1394"/>
      <c r="C17" s="1394"/>
      <c r="D17" s="355" t="s">
        <v>368</v>
      </c>
      <c r="E17" s="355" t="s">
        <v>530</v>
      </c>
    </row>
    <row r="18" spans="1:8" ht="21.75" customHeight="1">
      <c r="A18" s="356">
        <v>1</v>
      </c>
      <c r="B18" s="357"/>
      <c r="C18" s="357"/>
      <c r="D18" s="357"/>
      <c r="E18" s="357"/>
    </row>
    <row r="19" spans="1:8" ht="21.95" customHeight="1">
      <c r="A19" s="358">
        <v>2</v>
      </c>
      <c r="B19" s="359"/>
      <c r="C19" s="359"/>
      <c r="D19" s="359"/>
      <c r="E19" s="359"/>
    </row>
    <row r="20" spans="1:8" ht="21.95" customHeight="1">
      <c r="A20" s="358">
        <v>3</v>
      </c>
      <c r="B20" s="359"/>
      <c r="C20" s="359"/>
      <c r="D20" s="359"/>
      <c r="E20" s="359"/>
    </row>
    <row r="21" spans="1:8" ht="21.95" customHeight="1">
      <c r="A21" s="358">
        <v>4</v>
      </c>
      <c r="B21" s="359"/>
      <c r="C21" s="359"/>
      <c r="D21" s="359"/>
      <c r="E21" s="359"/>
      <c r="F21" s="360"/>
      <c r="G21" s="360"/>
      <c r="H21" s="361" t="b">
        <v>0</v>
      </c>
    </row>
    <row r="22" spans="1:8" ht="24.75" customHeight="1">
      <c r="A22" s="362">
        <v>5</v>
      </c>
      <c r="B22" s="363"/>
      <c r="C22" s="363"/>
      <c r="D22" s="363"/>
      <c r="E22" s="363"/>
      <c r="F22" s="360"/>
      <c r="G22" s="360"/>
      <c r="H22" s="364"/>
    </row>
    <row r="23" spans="1:8" ht="107.25" customHeight="1">
      <c r="A23" s="365">
        <v>2</v>
      </c>
      <c r="B23" s="1397" t="s">
        <v>842</v>
      </c>
      <c r="C23" s="1397"/>
      <c r="D23" s="1397"/>
      <c r="E23" s="1397"/>
      <c r="F23" s="360"/>
      <c r="G23" s="360"/>
      <c r="H23" s="364"/>
    </row>
    <row r="24" spans="1:8" ht="18" customHeight="1">
      <c r="A24" s="366"/>
      <c r="B24" s="367"/>
      <c r="C24" s="367"/>
      <c r="D24" s="367"/>
      <c r="E24" s="367"/>
      <c r="F24" s="368"/>
      <c r="G24" s="368"/>
      <c r="H24" s="369"/>
    </row>
    <row r="25" spans="1:8" ht="54.75" hidden="1" customHeight="1">
      <c r="A25" s="1398" t="s">
        <v>77</v>
      </c>
      <c r="B25" s="1398"/>
      <c r="C25" s="1398"/>
      <c r="D25" s="1398"/>
      <c r="E25" s="1398"/>
      <c r="F25" s="370"/>
      <c r="G25" s="370"/>
      <c r="H25" s="369"/>
    </row>
    <row r="26" spans="1:8" ht="32.1" hidden="1" customHeight="1">
      <c r="A26" s="1399" t="s">
        <v>343</v>
      </c>
      <c r="B26" s="1399" t="s">
        <v>362</v>
      </c>
      <c r="C26" s="1399" t="s">
        <v>100</v>
      </c>
      <c r="D26" s="1183" t="s">
        <v>101</v>
      </c>
      <c r="E26" s="1184"/>
    </row>
    <row r="27" spans="1:8" ht="22.5" hidden="1" customHeight="1">
      <c r="A27" s="1400"/>
      <c r="B27" s="1400"/>
      <c r="C27" s="1400"/>
      <c r="D27" s="371" t="s">
        <v>102</v>
      </c>
      <c r="E27" s="371" t="s">
        <v>103</v>
      </c>
    </row>
    <row r="28" spans="1:8" ht="21.95" hidden="1" customHeight="1">
      <c r="A28" s="372">
        <v>1</v>
      </c>
      <c r="B28" s="373"/>
      <c r="C28" s="373"/>
      <c r="D28" s="373"/>
      <c r="E28" s="373"/>
    </row>
    <row r="29" spans="1:8" ht="21.95" hidden="1" customHeight="1">
      <c r="A29" s="372">
        <v>2</v>
      </c>
      <c r="B29" s="373"/>
      <c r="C29" s="373"/>
      <c r="D29" s="373"/>
      <c r="E29" s="373"/>
    </row>
    <row r="30" spans="1:8" ht="37.5" hidden="1" customHeight="1">
      <c r="A30" s="372">
        <v>3</v>
      </c>
      <c r="B30" s="373"/>
      <c r="C30" s="373"/>
      <c r="D30" s="373"/>
      <c r="E30" s="373"/>
    </row>
    <row r="31" spans="1:8" ht="15.95" customHeight="1">
      <c r="A31" s="374"/>
      <c r="B31" s="374"/>
      <c r="C31" s="374"/>
      <c r="D31" s="374"/>
      <c r="E31" s="374"/>
    </row>
    <row r="32" spans="1:8" ht="15.95" customHeight="1">
      <c r="A32" s="374"/>
      <c r="B32" s="374"/>
      <c r="C32" s="375"/>
      <c r="D32" s="374"/>
      <c r="E32" s="374"/>
    </row>
    <row r="33" spans="1:9" ht="15.95" customHeight="1">
      <c r="A33" s="376" t="s">
        <v>6</v>
      </c>
      <c r="B33" s="389" t="str">
        <f>'Attach 3(JV)'!B24</f>
        <v>--</v>
      </c>
      <c r="C33" s="375" t="s">
        <v>4</v>
      </c>
      <c r="D33" s="1401" t="str">
        <f>'Attach 3(JV)'!E24</f>
        <v/>
      </c>
      <c r="E33" s="1401"/>
    </row>
    <row r="34" spans="1:9" ht="15.95" customHeight="1">
      <c r="A34" s="376" t="s">
        <v>7</v>
      </c>
      <c r="B34" s="390" t="str">
        <f>'Attach 3(JV)'!B25</f>
        <v/>
      </c>
      <c r="C34" s="375" t="s">
        <v>5</v>
      </c>
      <c r="D34" s="1401" t="str">
        <f>'Attach 3(JV)'!E25</f>
        <v/>
      </c>
      <c r="E34" s="1401"/>
    </row>
    <row r="35" spans="1:9" s="340" customFormat="1" ht="15.75" customHeight="1">
      <c r="A35" s="341"/>
      <c r="B35" s="341"/>
      <c r="C35" s="375"/>
      <c r="D35" s="341"/>
      <c r="E35" s="341"/>
      <c r="I35" s="341"/>
    </row>
    <row r="36" spans="1:9" s="340" customFormat="1" ht="19.5" customHeight="1">
      <c r="A36" s="380" t="str">
        <f>A1</f>
        <v>Specification No. :CC/NT/W-RT/DOM/A06/23/04299</v>
      </c>
      <c r="B36" s="381"/>
      <c r="C36" s="381"/>
      <c r="D36" s="381"/>
      <c r="E36" s="382" t="str">
        <f>E1</f>
        <v>Attachment-5A</v>
      </c>
      <c r="I36" s="341"/>
    </row>
    <row r="37" spans="1:9" s="340" customFormat="1" ht="18" customHeight="1">
      <c r="A37" s="378"/>
      <c r="I37" s="341"/>
    </row>
    <row r="38" spans="1:9" s="340" customFormat="1" ht="30" customHeight="1">
      <c r="A38" s="1402" t="s">
        <v>364</v>
      </c>
      <c r="B38" s="1402"/>
      <c r="C38" s="1402"/>
      <c r="D38" s="1402"/>
      <c r="E38" s="1402"/>
      <c r="I38" s="341"/>
    </row>
    <row r="39" spans="1:9" s="340" customFormat="1" ht="18" customHeight="1">
      <c r="B39" s="374"/>
      <c r="I39" s="341"/>
    </row>
    <row r="40" spans="1:9" s="340" customFormat="1" ht="36" customHeight="1">
      <c r="A40" s="1403" t="s">
        <v>343</v>
      </c>
      <c r="B40" s="1046" t="s">
        <v>362</v>
      </c>
      <c r="C40" s="1399" t="s">
        <v>366</v>
      </c>
      <c r="D40" s="1404" t="s">
        <v>529</v>
      </c>
      <c r="E40" s="1405"/>
      <c r="I40" s="341"/>
    </row>
    <row r="41" spans="1:9" s="340" customFormat="1" ht="36" customHeight="1">
      <c r="A41" s="1058"/>
      <c r="B41" s="1400"/>
      <c r="C41" s="1400"/>
      <c r="D41" s="371" t="s">
        <v>368</v>
      </c>
      <c r="E41" s="371" t="s">
        <v>531</v>
      </c>
      <c r="I41" s="341"/>
    </row>
    <row r="42" spans="1:9" s="340" customFormat="1" ht="18" customHeight="1">
      <c r="A42" s="383"/>
      <c r="B42" s="384"/>
      <c r="C42" s="383"/>
      <c r="D42" s="383"/>
      <c r="E42" s="383"/>
      <c r="I42" s="341"/>
    </row>
    <row r="43" spans="1:9" s="340" customFormat="1" ht="18" customHeight="1">
      <c r="A43" s="385"/>
      <c r="B43" s="386"/>
      <c r="C43" s="385"/>
      <c r="D43" s="385"/>
      <c r="E43" s="385"/>
      <c r="I43" s="341"/>
    </row>
    <row r="44" spans="1:9" s="340" customFormat="1" ht="18" customHeight="1">
      <c r="A44" s="385"/>
      <c r="B44" s="386"/>
      <c r="C44" s="385"/>
      <c r="D44" s="385"/>
      <c r="E44" s="385"/>
      <c r="I44" s="341"/>
    </row>
    <row r="45" spans="1:9" s="340" customFormat="1" ht="18" customHeight="1">
      <c r="A45" s="385"/>
      <c r="B45" s="386"/>
      <c r="C45" s="385"/>
      <c r="D45" s="385"/>
      <c r="E45" s="385"/>
      <c r="I45" s="341"/>
    </row>
    <row r="46" spans="1:9" s="340" customFormat="1" ht="18" customHeight="1">
      <c r="A46" s="385"/>
      <c r="B46" s="386"/>
      <c r="C46" s="385"/>
      <c r="D46" s="385"/>
      <c r="E46" s="385"/>
      <c r="I46" s="341"/>
    </row>
    <row r="47" spans="1:9" s="340" customFormat="1" ht="18" customHeight="1">
      <c r="A47" s="385"/>
      <c r="B47" s="386"/>
      <c r="C47" s="385"/>
      <c r="D47" s="385"/>
      <c r="E47" s="385"/>
      <c r="I47" s="341"/>
    </row>
    <row r="48" spans="1:9" s="340" customFormat="1" ht="18" customHeight="1">
      <c r="A48" s="385"/>
      <c r="B48" s="386"/>
      <c r="C48" s="385"/>
      <c r="D48" s="385"/>
      <c r="E48" s="385"/>
      <c r="I48" s="341"/>
    </row>
    <row r="49" spans="1:9" s="340" customFormat="1" ht="18" customHeight="1">
      <c r="A49" s="385"/>
      <c r="B49" s="386"/>
      <c r="C49" s="385"/>
      <c r="D49" s="385"/>
      <c r="E49" s="385"/>
      <c r="I49" s="341"/>
    </row>
    <row r="50" spans="1:9" s="340" customFormat="1" ht="18" customHeight="1">
      <c r="A50" s="385"/>
      <c r="B50" s="386"/>
      <c r="C50" s="385"/>
      <c r="D50" s="385"/>
      <c r="E50" s="385"/>
      <c r="I50" s="341"/>
    </row>
    <row r="51" spans="1:9" s="340" customFormat="1" ht="18" customHeight="1">
      <c r="A51" s="385"/>
      <c r="B51" s="386"/>
      <c r="C51" s="385"/>
      <c r="D51" s="385"/>
      <c r="E51" s="385"/>
      <c r="I51" s="341"/>
    </row>
    <row r="52" spans="1:9" s="340" customFormat="1" ht="18" customHeight="1">
      <c r="A52" s="385"/>
      <c r="B52" s="386"/>
      <c r="C52" s="385"/>
      <c r="D52" s="385"/>
      <c r="E52" s="385"/>
      <c r="I52" s="341"/>
    </row>
    <row r="53" spans="1:9" s="340" customFormat="1" ht="18" customHeight="1">
      <c r="A53" s="385"/>
      <c r="B53" s="386"/>
      <c r="C53" s="385"/>
      <c r="D53" s="385"/>
      <c r="E53" s="385"/>
      <c r="I53" s="341"/>
    </row>
    <row r="54" spans="1:9" s="340" customFormat="1" ht="18" customHeight="1">
      <c r="A54" s="385"/>
      <c r="B54" s="386"/>
      <c r="C54" s="385"/>
      <c r="D54" s="385"/>
      <c r="E54" s="385"/>
      <c r="I54" s="341"/>
    </row>
    <row r="55" spans="1:9" s="340" customFormat="1" ht="18" customHeight="1">
      <c r="A55" s="385"/>
      <c r="B55" s="386"/>
      <c r="C55" s="385"/>
      <c r="D55" s="385"/>
      <c r="E55" s="385"/>
      <c r="I55" s="341"/>
    </row>
    <row r="56" spans="1:9" s="340" customFormat="1" ht="18" customHeight="1">
      <c r="A56" s="385"/>
      <c r="B56" s="386"/>
      <c r="C56" s="385"/>
      <c r="D56" s="385"/>
      <c r="E56" s="385"/>
      <c r="I56" s="341"/>
    </row>
    <row r="57" spans="1:9" s="340" customFormat="1" ht="18" customHeight="1">
      <c r="A57" s="385"/>
      <c r="B57" s="386"/>
      <c r="C57" s="385"/>
      <c r="D57" s="385"/>
      <c r="E57" s="385"/>
      <c r="I57" s="341"/>
    </row>
    <row r="58" spans="1:9" s="340" customFormat="1" ht="18" customHeight="1">
      <c r="A58" s="385"/>
      <c r="B58" s="386"/>
      <c r="C58" s="385"/>
      <c r="D58" s="385"/>
      <c r="E58" s="385"/>
      <c r="I58" s="341"/>
    </row>
    <row r="59" spans="1:9" s="340" customFormat="1" ht="18" customHeight="1">
      <c r="A59" s="385"/>
      <c r="B59" s="386"/>
      <c r="C59" s="385"/>
      <c r="D59" s="385"/>
      <c r="E59" s="385"/>
      <c r="I59" s="341"/>
    </row>
    <row r="60" spans="1:9" s="340" customFormat="1" ht="18" customHeight="1">
      <c r="A60" s="385"/>
      <c r="B60" s="386"/>
      <c r="C60" s="385"/>
      <c r="D60" s="385"/>
      <c r="E60" s="385"/>
      <c r="I60" s="341"/>
    </row>
    <row r="61" spans="1:9" s="340" customFormat="1" ht="18" customHeight="1">
      <c r="A61" s="385"/>
      <c r="B61" s="386"/>
      <c r="C61" s="385"/>
      <c r="D61" s="385"/>
      <c r="E61" s="385"/>
      <c r="I61" s="341"/>
    </row>
    <row r="62" spans="1:9" s="340" customFormat="1" ht="18" customHeight="1">
      <c r="A62" s="385"/>
      <c r="B62" s="386"/>
      <c r="C62" s="385"/>
      <c r="D62" s="385"/>
      <c r="E62" s="385"/>
      <c r="I62" s="341"/>
    </row>
    <row r="63" spans="1:9" s="340" customFormat="1" ht="18" customHeight="1">
      <c r="A63" s="385"/>
      <c r="B63" s="386"/>
      <c r="C63" s="385"/>
      <c r="D63" s="385"/>
      <c r="E63" s="385"/>
      <c r="I63" s="341"/>
    </row>
    <row r="64" spans="1:9" s="340" customFormat="1" ht="18" customHeight="1">
      <c r="A64" s="385"/>
      <c r="B64" s="386"/>
      <c r="C64" s="385"/>
      <c r="D64" s="385"/>
      <c r="E64" s="385"/>
      <c r="I64" s="341"/>
    </row>
    <row r="65" spans="1:9" s="340" customFormat="1" ht="18" customHeight="1">
      <c r="A65" s="385"/>
      <c r="B65" s="386"/>
      <c r="C65" s="385"/>
      <c r="D65" s="385"/>
      <c r="E65" s="385"/>
      <c r="I65" s="341"/>
    </row>
    <row r="66" spans="1:9" s="340" customFormat="1" ht="18" customHeight="1">
      <c r="A66" s="385"/>
      <c r="B66" s="386"/>
      <c r="C66" s="385"/>
      <c r="D66" s="385"/>
      <c r="E66" s="385"/>
      <c r="I66" s="341"/>
    </row>
    <row r="67" spans="1:9" s="340" customFormat="1" ht="18" customHeight="1">
      <c r="A67" s="385"/>
      <c r="B67" s="386"/>
      <c r="C67" s="385"/>
      <c r="D67" s="385"/>
      <c r="E67" s="385"/>
      <c r="I67" s="341"/>
    </row>
    <row r="68" spans="1:9" s="340" customFormat="1" ht="18" customHeight="1">
      <c r="A68" s="387"/>
      <c r="B68" s="388"/>
      <c r="C68" s="387"/>
      <c r="D68" s="387"/>
      <c r="E68" s="387"/>
      <c r="I68" s="341"/>
    </row>
    <row r="69" spans="1:9" s="340" customFormat="1" ht="18" customHeight="1">
      <c r="I69" s="341"/>
    </row>
    <row r="70" spans="1:9" s="340" customFormat="1" ht="24" customHeight="1">
      <c r="C70" s="375"/>
      <c r="I70" s="341"/>
    </row>
    <row r="71" spans="1:9" s="340" customFormat="1" ht="24" customHeight="1">
      <c r="A71" s="376" t="s">
        <v>6</v>
      </c>
      <c r="B71" s="377" t="str">
        <f>B33</f>
        <v>--</v>
      </c>
      <c r="C71" s="375" t="s">
        <v>4</v>
      </c>
      <c r="D71" s="379" t="str">
        <f>D33</f>
        <v/>
      </c>
      <c r="I71" s="341"/>
    </row>
    <row r="72" spans="1:9" s="340" customFormat="1" ht="24" customHeight="1">
      <c r="A72" s="376" t="s">
        <v>7</v>
      </c>
      <c r="B72" s="377" t="str">
        <f>B34</f>
        <v/>
      </c>
      <c r="C72" s="375" t="s">
        <v>5</v>
      </c>
      <c r="D72" s="379" t="str">
        <f>D34</f>
        <v/>
      </c>
      <c r="I72" s="341"/>
    </row>
    <row r="73" spans="1:9" s="340" customFormat="1" ht="24" customHeight="1">
      <c r="A73" s="376"/>
      <c r="B73" s="389"/>
      <c r="C73" s="375"/>
      <c r="D73" s="390"/>
      <c r="I73" s="341"/>
    </row>
    <row r="74" spans="1:9" s="340" customFormat="1" ht="33" customHeight="1">
      <c r="A74" s="374"/>
      <c r="B74" s="374"/>
      <c r="C74" s="374"/>
      <c r="D74" s="391"/>
      <c r="E74" s="374"/>
      <c r="I74" s="341"/>
    </row>
  </sheetData>
  <sheetProtection password="CBD2" sheet="1" objects="1" scenarios="1" formatColumns="0" formatRows="0" selectLockedCells="1"/>
  <customSheetViews>
    <customSheetView guid="{E6182FFC-6E06-43C3-947C-9DE51F5E5E19}" showPageBreaks="1" fitToPage="1" printArea="1" hiddenRows="1" hiddenColumns="1" view="pageBreakPreview" topLeftCell="A31">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0"/>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1"/>
  <headerFooter alignWithMargins="0">
    <oddFooter xml:space="preserve">&amp;R&amp;"Book Antiqua,Bold"&amp;8 Page &amp;P </oddFooter>
  </headerFooter>
  <rowBreaks count="1" manualBreakCount="1">
    <brk id="35" max="4" man="1"/>
  </rowBreaks>
  <drawing r:id="rId22"/>
  <legacyDrawing r:id="rId23"/>
  <mc:AlternateContent xmlns:mc="http://schemas.openxmlformats.org/markup-compatibility/2006">
    <mc:Choice Requires="x14">
      <controls>
        <mc:AlternateContent xmlns:mc="http://schemas.openxmlformats.org/markup-compatibility/2006">
          <mc:Choice Requires="x14">
            <control shapeId="74753" r:id="rId24"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0" zoomScale="90" zoomScaleSheetLayoutView="90" workbookViewId="0">
      <selection activeCell="C19" sqref="C19:D19"/>
    </sheetView>
  </sheetViews>
  <sheetFormatPr defaultColWidth="9.140625" defaultRowHeight="16.5"/>
  <cols>
    <col min="1" max="1" width="12.140625" style="17" customWidth="1"/>
    <col min="2" max="2" width="20.5703125" style="17" customWidth="1"/>
    <col min="3" max="3" width="11.42578125" style="17" customWidth="1"/>
    <col min="4" max="4" width="19.42578125" style="17" customWidth="1"/>
    <col min="5" max="5" width="49.42578125" style="17" customWidth="1"/>
    <col min="6" max="7" width="9.140625" style="12"/>
    <col min="8" max="8" width="0" style="12" hidden="1" customWidth="1"/>
    <col min="9" max="16384" width="9.140625" style="13"/>
  </cols>
  <sheetData>
    <row r="1" spans="1:26" s="631" customFormat="1" ht="16.5" customHeight="1">
      <c r="A1" s="1368" t="str">
        <f>'Attach 3(JV)'!A1</f>
        <v>Specification No. :CC/NT/W-RT/DOM/A06/23/04299</v>
      </c>
      <c r="B1" s="1368"/>
      <c r="C1" s="1368"/>
      <c r="D1" s="1368"/>
      <c r="E1" s="647" t="str">
        <f>"Attachment-6 " &amp; 'Attach 3(JV)'!AT1</f>
        <v xml:space="preserve">Attachment-6 </v>
      </c>
      <c r="F1" s="630"/>
      <c r="G1" s="630"/>
      <c r="H1" s="630"/>
      <c r="Z1" s="655"/>
    </row>
    <row r="2" spans="1:26" ht="3.75" customHeight="1">
      <c r="Z2" s="133"/>
    </row>
    <row r="3" spans="1:26" ht="77.25" customHeight="1">
      <c r="A3" s="1000" t="str">
        <f>'Attach 3(JV)'!A3</f>
        <v>Reactor Package RT03 under Bulk Procurement of 765kV and 400kV Class Transformers and Reactors of various capacities- LOT-3 and SIS/Addl. Cap. -Re-Tender</v>
      </c>
      <c r="B3" s="1001"/>
      <c r="C3" s="1001"/>
      <c r="D3" s="1001"/>
      <c r="E3" s="1001"/>
      <c r="F3" s="14"/>
      <c r="G3" s="15"/>
      <c r="H3" s="14"/>
    </row>
    <row r="4" spans="1:26" ht="6.75" customHeight="1">
      <c r="A4" s="16"/>
      <c r="H4" s="18"/>
      <c r="I4" s="2"/>
    </row>
    <row r="5" spans="1:26" ht="20.100000000000001" customHeight="1">
      <c r="A5" s="1026" t="s">
        <v>43</v>
      </c>
      <c r="B5" s="1026"/>
      <c r="C5" s="1026"/>
      <c r="D5" s="1026"/>
      <c r="E5" s="1026"/>
      <c r="F5" s="19"/>
      <c r="H5" s="18"/>
      <c r="I5" s="4"/>
    </row>
    <row r="6" spans="1:26" ht="10.5" customHeight="1">
      <c r="A6" s="20"/>
      <c r="H6" s="18"/>
      <c r="I6" s="4"/>
    </row>
    <row r="7" spans="1:26" ht="20.100000000000001" customHeight="1">
      <c r="A7" s="21" t="str">
        <f>'Attach 3(JV)'!A7</f>
        <v>Bidder’s Name and Address  :</v>
      </c>
      <c r="E7" s="6" t="str">
        <f>'Attach 3(JV)'!E7</f>
        <v>To:</v>
      </c>
      <c r="H7" s="18"/>
      <c r="I7" s="4"/>
    </row>
    <row r="8" spans="1:26" ht="36" customHeight="1">
      <c r="A8" s="1032" t="str">
        <f>'Attach 3(JV)'!A8</f>
        <v/>
      </c>
      <c r="B8" s="1032"/>
      <c r="C8" s="1032"/>
      <c r="D8" s="1032"/>
      <c r="E8" s="3" t="str">
        <f>'Attach 3(JV)'!E8</f>
        <v>Contract Services</v>
      </c>
      <c r="H8" s="18"/>
      <c r="I8" s="4"/>
    </row>
    <row r="9" spans="1:26" ht="20.100000000000001" customHeight="1">
      <c r="A9" s="5" t="s">
        <v>345</v>
      </c>
      <c r="B9" s="1366">
        <f>'Attach 3(JV)'!B9</f>
        <v>0</v>
      </c>
      <c r="C9" s="1366"/>
      <c r="D9" s="1366"/>
      <c r="E9" s="3" t="str">
        <f>'Attach 3(JV)'!E9</f>
        <v>Power Grid Corporation of India Ltd.,</v>
      </c>
      <c r="H9" s="18"/>
      <c r="I9" s="4"/>
    </row>
    <row r="10" spans="1:26" ht="20.100000000000001" customHeight="1">
      <c r="A10" s="5" t="s">
        <v>347</v>
      </c>
      <c r="B10" s="1366">
        <f>'Attach 3(JV)'!B10</f>
        <v>0</v>
      </c>
      <c r="C10" s="1366"/>
      <c r="D10" s="1366"/>
      <c r="E10" s="3" t="str">
        <f>'Attach 3(JV)'!E10</f>
        <v>"Saudamini", Plot No. 2, Sector 29</v>
      </c>
      <c r="H10" s="18"/>
      <c r="I10" s="4"/>
    </row>
    <row r="11" spans="1:26" ht="20.100000000000001" customHeight="1">
      <c r="B11" s="1366">
        <f>'Attach 3(JV)'!B11</f>
        <v>0</v>
      </c>
      <c r="C11" s="1366"/>
      <c r="D11" s="1366"/>
      <c r="E11" s="3" t="str">
        <f>'Attach 3(JV)'!E11</f>
        <v>Gurgaon (Haryana) - 122001</v>
      </c>
    </row>
    <row r="12" spans="1:26" ht="17.25" customHeight="1">
      <c r="A12" s="20"/>
      <c r="B12" s="1366">
        <f>'Attach 3(JV)'!B12</f>
        <v>0</v>
      </c>
      <c r="C12" s="1366"/>
      <c r="D12" s="1366"/>
      <c r="E12" s="3"/>
    </row>
    <row r="13" spans="1:26" ht="21" customHeight="1">
      <c r="A13" s="17" t="s">
        <v>340</v>
      </c>
      <c r="B13" s="112"/>
      <c r="C13" s="112"/>
      <c r="D13" s="112"/>
    </row>
    <row r="14" spans="1:26" ht="45" customHeight="1">
      <c r="A14" s="1261" t="s">
        <v>44</v>
      </c>
      <c r="B14" s="1261"/>
      <c r="C14" s="1261"/>
      <c r="D14" s="1261"/>
      <c r="E14" s="1261"/>
      <c r="F14" s="22"/>
      <c r="G14" s="22"/>
      <c r="H14" s="22"/>
    </row>
    <row r="15" spans="1:26" ht="12" customHeight="1">
      <c r="A15" s="20"/>
      <c r="B15" s="20"/>
      <c r="C15" s="20"/>
      <c r="D15" s="20"/>
      <c r="E15" s="20"/>
      <c r="F15" s="22"/>
      <c r="G15" s="22"/>
      <c r="H15" s="22"/>
    </row>
    <row r="16" spans="1:26" ht="42" customHeight="1">
      <c r="A16" s="35" t="s">
        <v>343</v>
      </c>
      <c r="B16" s="35" t="s">
        <v>45</v>
      </c>
      <c r="C16" s="1408" t="s">
        <v>46</v>
      </c>
      <c r="D16" s="1408"/>
      <c r="E16" s="35" t="s">
        <v>47</v>
      </c>
      <c r="F16" s="22"/>
      <c r="G16" s="22"/>
      <c r="H16" s="22"/>
    </row>
    <row r="17" spans="1:9" ht="21" customHeight="1">
      <c r="A17" s="265"/>
      <c r="B17" s="265"/>
      <c r="C17" s="1406"/>
      <c r="D17" s="1407"/>
      <c r="E17" s="265"/>
      <c r="F17" s="22"/>
      <c r="G17" s="22"/>
      <c r="H17" s="22"/>
    </row>
    <row r="18" spans="1:9" ht="21" customHeight="1">
      <c r="A18" s="265"/>
      <c r="B18" s="265"/>
      <c r="C18" s="1406"/>
      <c r="D18" s="1407"/>
      <c r="E18" s="265"/>
      <c r="F18" s="22"/>
      <c r="G18" s="22"/>
      <c r="H18" s="22"/>
    </row>
    <row r="19" spans="1:9" ht="21" customHeight="1">
      <c r="A19" s="265"/>
      <c r="B19" s="265"/>
      <c r="C19" s="1409"/>
      <c r="D19" s="1409"/>
      <c r="E19" s="265"/>
      <c r="F19" s="150"/>
      <c r="G19" s="150"/>
      <c r="H19" s="150"/>
    </row>
    <row r="20" spans="1:9" ht="21" customHeight="1">
      <c r="A20" s="265"/>
      <c r="B20" s="265"/>
      <c r="C20" s="1409"/>
      <c r="D20" s="1409"/>
      <c r="E20" s="265"/>
      <c r="F20" s="182"/>
      <c r="G20" s="182"/>
      <c r="H20" s="180" t="b">
        <v>0</v>
      </c>
      <c r="I20" s="119"/>
    </row>
    <row r="21" spans="1:9" ht="21" customHeight="1">
      <c r="A21" s="265"/>
      <c r="B21" s="265"/>
      <c r="C21" s="1409"/>
      <c r="D21" s="1409"/>
      <c r="E21" s="265"/>
      <c r="F21" s="182"/>
      <c r="G21" s="182"/>
      <c r="H21" s="183"/>
    </row>
    <row r="22" spans="1:9" ht="16.5" customHeight="1">
      <c r="D22" s="20"/>
      <c r="E22" s="20"/>
      <c r="F22" s="150"/>
      <c r="G22" s="150"/>
      <c r="H22" s="150"/>
      <c r="I22" s="119"/>
    </row>
    <row r="23" spans="1:9" s="12" customFormat="1" ht="51.75" customHeight="1">
      <c r="A23" s="1372" t="s">
        <v>48</v>
      </c>
      <c r="B23" s="1372"/>
      <c r="C23" s="1372"/>
      <c r="D23" s="1372"/>
      <c r="E23" s="1372"/>
      <c r="F23" s="22"/>
      <c r="G23" s="22"/>
      <c r="H23" s="22"/>
    </row>
    <row r="24" spans="1:9" s="12" customFormat="1" ht="96.75" customHeight="1">
      <c r="A24" s="1372" t="s">
        <v>49</v>
      </c>
      <c r="B24" s="1372"/>
      <c r="C24" s="1372"/>
      <c r="D24" s="1372"/>
      <c r="E24" s="1372"/>
      <c r="F24" s="22"/>
      <c r="G24" s="22"/>
      <c r="H24" s="22"/>
    </row>
    <row r="25" spans="1:9" s="12" customFormat="1" ht="24" customHeight="1">
      <c r="A25" s="172"/>
      <c r="B25" s="172"/>
      <c r="C25" s="172"/>
      <c r="D25" s="25"/>
      <c r="E25" s="172"/>
      <c r="F25" s="22"/>
      <c r="G25" s="22"/>
      <c r="H25" s="22"/>
    </row>
    <row r="26" spans="1:9" ht="24" customHeight="1">
      <c r="A26" s="24" t="s">
        <v>6</v>
      </c>
      <c r="B26" s="53" t="str">
        <f>'Attach 3(JV)'!B24</f>
        <v>--</v>
      </c>
      <c r="C26" s="28"/>
      <c r="D26" s="25" t="s">
        <v>4</v>
      </c>
      <c r="E26" s="255" t="str">
        <f>'Attach 3(JV)'!E24</f>
        <v/>
      </c>
    </row>
    <row r="27" spans="1:9" ht="24" customHeight="1">
      <c r="A27" s="24" t="s">
        <v>7</v>
      </c>
      <c r="B27" s="255" t="str">
        <f>'Attach 3(JV)'!B25</f>
        <v/>
      </c>
      <c r="C27" s="28"/>
      <c r="D27" s="25" t="s">
        <v>5</v>
      </c>
      <c r="E27" s="255" t="str">
        <f>'Attach 3(JV)'!E25</f>
        <v/>
      </c>
    </row>
    <row r="28" spans="1:9" ht="24" customHeight="1">
      <c r="D28" s="25"/>
    </row>
    <row r="29" spans="1:9" ht="24" customHeight="1">
      <c r="D29" s="25"/>
    </row>
    <row r="30" spans="1:9" s="40" customFormat="1" ht="32.25" customHeight="1">
      <c r="A30" s="21" t="str">
        <f>A1</f>
        <v>Specification No. :CC/NT/W-RT/DOM/A06/23/04299</v>
      </c>
      <c r="B30" s="21"/>
      <c r="C30" s="21"/>
      <c r="D30" s="21"/>
      <c r="E30" s="42" t="str">
        <f>"Annexure I to" &amp; E1</f>
        <v xml:space="preserve">Annexure I toAttachment-6 </v>
      </c>
      <c r="F30" s="39"/>
      <c r="G30" s="39"/>
      <c r="H30" s="39"/>
    </row>
    <row r="31" spans="1:9" ht="15.75" customHeight="1">
      <c r="A31" s="1411"/>
      <c r="B31" s="1411"/>
      <c r="C31" s="1411"/>
      <c r="D31" s="1411"/>
      <c r="E31" s="1411"/>
    </row>
    <row r="32" spans="1:9" ht="20.100000000000001" customHeight="1">
      <c r="A32" s="1410" t="str">
        <f>A5</f>
        <v>(Alternative, Deviations and Exceptions to the Provisions)</v>
      </c>
      <c r="B32" s="1410"/>
      <c r="C32" s="1410"/>
      <c r="D32" s="1410"/>
      <c r="E32" s="1410"/>
    </row>
    <row r="33" spans="1:5" ht="20.100000000000001" customHeight="1">
      <c r="A33" s="1410" t="s">
        <v>178</v>
      </c>
      <c r="B33" s="1410"/>
      <c r="C33" s="1410"/>
      <c r="D33" s="1410"/>
      <c r="E33" s="1410"/>
    </row>
    <row r="34" spans="1:5" ht="20.100000000000001" customHeight="1"/>
    <row r="35" spans="1:5" ht="42" customHeight="1">
      <c r="A35" s="35" t="s">
        <v>343</v>
      </c>
      <c r="B35" s="35" t="s">
        <v>45</v>
      </c>
      <c r="C35" s="1408" t="s">
        <v>46</v>
      </c>
      <c r="D35" s="1408"/>
      <c r="E35" s="35" t="s">
        <v>47</v>
      </c>
    </row>
    <row r="36" spans="1:5" ht="39.950000000000003" customHeight="1">
      <c r="A36" s="265"/>
      <c r="B36" s="265"/>
      <c r="C36" s="1406"/>
      <c r="D36" s="1407"/>
      <c r="E36" s="265"/>
    </row>
    <row r="37" spans="1:5" ht="39.950000000000003" customHeight="1">
      <c r="A37" s="265"/>
      <c r="B37" s="265"/>
      <c r="C37" s="1406"/>
      <c r="D37" s="1407"/>
      <c r="E37" s="265"/>
    </row>
    <row r="38" spans="1:5" ht="39.950000000000003" customHeight="1">
      <c r="A38" s="265"/>
      <c r="B38" s="265"/>
      <c r="C38" s="1406"/>
      <c r="D38" s="1407"/>
      <c r="E38" s="265"/>
    </row>
    <row r="39" spans="1:5" ht="39.950000000000003" customHeight="1">
      <c r="A39" s="265"/>
      <c r="B39" s="265"/>
      <c r="C39" s="1406"/>
      <c r="D39" s="1407"/>
      <c r="E39" s="265"/>
    </row>
    <row r="40" spans="1:5" ht="39.950000000000003" customHeight="1">
      <c r="A40" s="265"/>
      <c r="B40" s="265"/>
      <c r="C40" s="1406"/>
      <c r="D40" s="1407"/>
      <c r="E40" s="265"/>
    </row>
    <row r="41" spans="1:5" ht="39.950000000000003" customHeight="1">
      <c r="A41" s="265"/>
      <c r="B41" s="265"/>
      <c r="C41" s="1406"/>
      <c r="D41" s="1407"/>
      <c r="E41" s="265"/>
    </row>
    <row r="42" spans="1:5" ht="39.950000000000003" customHeight="1">
      <c r="A42" s="265"/>
      <c r="B42" s="265"/>
      <c r="C42" s="1406"/>
      <c r="D42" s="1407"/>
      <c r="E42" s="265"/>
    </row>
    <row r="43" spans="1:5" ht="39.950000000000003" customHeight="1">
      <c r="A43" s="265"/>
      <c r="B43" s="265"/>
      <c r="C43" s="1406"/>
      <c r="D43" s="1407"/>
      <c r="E43" s="265"/>
    </row>
    <row r="44" spans="1:5" ht="39.950000000000003" customHeight="1">
      <c r="A44" s="265"/>
      <c r="B44" s="265"/>
      <c r="C44" s="1406"/>
      <c r="D44" s="1407"/>
      <c r="E44" s="265"/>
    </row>
    <row r="45" spans="1:5" ht="39.950000000000003" customHeight="1">
      <c r="A45" s="265"/>
      <c r="B45" s="265"/>
      <c r="C45" s="1406"/>
      <c r="D45" s="1407"/>
      <c r="E45" s="265"/>
    </row>
    <row r="46" spans="1:5" ht="20.100000000000001" customHeight="1"/>
    <row r="47" spans="1:5" ht="25.5" customHeight="1"/>
    <row r="48" spans="1:5" ht="25.5" customHeight="1">
      <c r="A48" s="13"/>
      <c r="B48" s="13"/>
      <c r="C48" s="13"/>
      <c r="D48" s="25"/>
      <c r="E48" s="13"/>
    </row>
    <row r="49" spans="1:5" ht="25.5" customHeight="1">
      <c r="A49" s="24" t="s">
        <v>6</v>
      </c>
      <c r="B49" s="53" t="str">
        <f>B26</f>
        <v>--</v>
      </c>
      <c r="C49" s="28"/>
      <c r="D49" s="25" t="s">
        <v>4</v>
      </c>
      <c r="E49" s="255" t="str">
        <f>E26</f>
        <v/>
      </c>
    </row>
    <row r="50" spans="1:5" ht="25.5" customHeight="1">
      <c r="A50" s="24" t="s">
        <v>7</v>
      </c>
      <c r="B50" s="260" t="str">
        <f>B27</f>
        <v/>
      </c>
      <c r="C50" s="28"/>
      <c r="D50" s="25" t="s">
        <v>5</v>
      </c>
      <c r="E50" s="255" t="str">
        <f>E27</f>
        <v/>
      </c>
    </row>
    <row r="51" spans="1:5" ht="25.5" customHeight="1">
      <c r="D51" s="25"/>
    </row>
  </sheetData>
  <sheetProtection password="CBD2" sheet="1" objects="1" scenarios="1" formatColumns="0" formatRows="0" selectLockedCells="1"/>
  <customSheetViews>
    <customSheetView guid="{E6182FFC-6E06-43C3-947C-9DE51F5E5E19}" scale="90" showPageBreaks="1" showGridLines="0" fitToPage="1" printArea="1" hiddenColumns="1" view="pageBreakPreview" topLeftCell="A10">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5"/>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7"/>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3"/>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5"/>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6"/>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7"/>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2"/>
  <headerFooter alignWithMargins="0">
    <oddFooter>&amp;R&amp;"Book Antiqua,Bold"&amp;8 Page &amp;P of &amp;N</oddFooter>
  </headerFooter>
  <drawing r:id="rId43"/>
  <legacyDrawing r:id="rId44"/>
  <mc:AlternateContent xmlns:mc="http://schemas.openxmlformats.org/markup-compatibility/2006">
    <mc:Choice Requires="x14">
      <controls>
        <mc:AlternateContent xmlns:mc="http://schemas.openxmlformats.org/markup-compatibility/2006">
          <mc:Choice Requires="x14">
            <control shapeId="10254" r:id="rId45"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19" zoomScaleSheetLayoutView="100" workbookViewId="0">
      <selection activeCell="E17" sqref="E17"/>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9.42578125" style="17" customWidth="1"/>
    <col min="6" max="8" width="9.140625" style="12"/>
    <col min="9" max="16384" width="9.140625" style="13"/>
  </cols>
  <sheetData>
    <row r="1" spans="1:9" s="631" customFormat="1" ht="15.75" customHeight="1">
      <c r="A1" s="1368" t="str">
        <f>'Attach 3(JV)'!A1</f>
        <v>Specification No. :CC/NT/W-RT/DOM/A06/23/04299</v>
      </c>
      <c r="B1" s="1368"/>
      <c r="C1" s="1368"/>
      <c r="D1" s="1368"/>
      <c r="E1" s="629" t="str">
        <f>"Attachment-7 " &amp; 'Attach 3(JV)'!AT1</f>
        <v xml:space="preserve">Attachment-7 </v>
      </c>
      <c r="F1" s="630"/>
      <c r="G1" s="630"/>
      <c r="H1" s="630"/>
    </row>
    <row r="2" spans="1:9">
      <c r="E2" s="232"/>
    </row>
    <row r="3" spans="1:9" ht="80.25" customHeight="1">
      <c r="A3" s="1000" t="str">
        <f>'Attach 3(JV)'!A3</f>
        <v>Reactor Package RT03 under Bulk Procurement of 765kV and 400kV Class Transformers and Reactors of various capacities- LOT-3 and SIS/Addl. Cap. -Re-Tender</v>
      </c>
      <c r="B3" s="1001"/>
      <c r="C3" s="1001"/>
      <c r="D3" s="1001"/>
      <c r="E3" s="1001"/>
      <c r="F3" s="14"/>
      <c r="G3" s="15"/>
      <c r="H3" s="14"/>
    </row>
    <row r="4" spans="1:9" ht="20.100000000000001" customHeight="1">
      <c r="A4" s="16"/>
      <c r="H4" s="18"/>
      <c r="I4" s="2"/>
    </row>
    <row r="5" spans="1:9" ht="20.100000000000001" customHeight="1">
      <c r="A5" s="1026" t="s">
        <v>181</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123" t="str">
        <f>'Attach 3(JV)'!E8</f>
        <v>Contract Services</v>
      </c>
      <c r="H8" s="18"/>
      <c r="I8" s="4"/>
    </row>
    <row r="9" spans="1:9" ht="20.100000000000001" customHeight="1">
      <c r="A9" s="5" t="s">
        <v>345</v>
      </c>
      <c r="B9" s="1029">
        <f>'Attach 3(JV)'!B9</f>
        <v>0</v>
      </c>
      <c r="C9" s="1029"/>
      <c r="D9" s="1029"/>
      <c r="E9" s="123" t="str">
        <f>'Attach 3(JV)'!E9</f>
        <v>Power Grid Corporation of India Ltd.,</v>
      </c>
      <c r="H9" s="18"/>
      <c r="I9" s="4"/>
    </row>
    <row r="10" spans="1:9" ht="20.100000000000001" customHeight="1">
      <c r="A10" s="5" t="s">
        <v>347</v>
      </c>
      <c r="B10" s="1029">
        <f>'Attach 3(JV)'!B10</f>
        <v>0</v>
      </c>
      <c r="C10" s="1029"/>
      <c r="D10" s="1029"/>
      <c r="E10" s="123" t="str">
        <f>'Attach 3(JV)'!E10</f>
        <v>"Saudamini", Plot No. 2, Sector 29</v>
      </c>
      <c r="H10" s="18"/>
      <c r="I10" s="4"/>
    </row>
    <row r="11" spans="1:9" ht="20.100000000000001" customHeight="1">
      <c r="B11" s="1029">
        <f>'Attach 3(JV)'!B11</f>
        <v>0</v>
      </c>
      <c r="C11" s="1029"/>
      <c r="D11" s="1029"/>
      <c r="E11" s="123" t="str">
        <f>'Attach 3(JV)'!E11</f>
        <v>Gurgaon (Haryana) - 122001</v>
      </c>
    </row>
    <row r="12" spans="1:9" ht="20.100000000000001" customHeight="1">
      <c r="A12" s="20"/>
      <c r="B12" s="1029">
        <f>'Attach 3(JV)'!B12</f>
        <v>0</v>
      </c>
      <c r="C12" s="1029"/>
      <c r="D12" s="1029"/>
      <c r="E12" s="6"/>
    </row>
    <row r="13" spans="1:9" ht="20.100000000000001" customHeight="1">
      <c r="B13" s="84"/>
      <c r="C13" s="84"/>
      <c r="D13" s="84"/>
    </row>
    <row r="14" spans="1:9" ht="20.100000000000001" customHeight="1">
      <c r="A14" s="20"/>
      <c r="B14" s="84"/>
      <c r="C14" s="84"/>
      <c r="D14" s="84"/>
    </row>
    <row r="15" spans="1:9" ht="27.75" customHeight="1">
      <c r="A15" s="1410" t="s">
        <v>182</v>
      </c>
      <c r="B15" s="1410"/>
      <c r="C15" s="1410"/>
      <c r="D15" s="1410"/>
      <c r="E15" s="1410"/>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20.100000000000001" customHeight="1">
      <c r="D21" s="25"/>
    </row>
    <row r="22" spans="1:5" ht="33" customHeight="1">
      <c r="A22" s="24" t="s">
        <v>6</v>
      </c>
      <c r="B22" s="53" t="str">
        <f>'Attach 3(JV)'!B24</f>
        <v>--</v>
      </c>
      <c r="C22" s="21"/>
      <c r="D22" s="25" t="s">
        <v>4</v>
      </c>
      <c r="E22" s="255" t="str">
        <f>'Attach 3(JV)'!E24</f>
        <v/>
      </c>
    </row>
    <row r="23" spans="1:5" ht="33" customHeight="1">
      <c r="A23" s="24" t="s">
        <v>7</v>
      </c>
      <c r="B23" s="255" t="str">
        <f>'Attach 3(JV)'!B25</f>
        <v/>
      </c>
      <c r="C23" s="21"/>
      <c r="D23" s="25" t="s">
        <v>5</v>
      </c>
      <c r="E23" s="255" t="str">
        <f>'Attach 3(JV)'!E25</f>
        <v/>
      </c>
    </row>
    <row r="24" spans="1:5" ht="33" customHeight="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topLeftCell="A19">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1"/>
  <headerFooter alignWithMargins="0">
    <oddFooter>&amp;R&amp;"Book Antiqua,Bold"&amp;8 Page &amp;P of &amp;N</oddFooter>
  </headerFooter>
  <drawing r:id="rId4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25" zoomScale="80" zoomScaleSheetLayoutView="80" workbookViewId="0">
      <selection activeCell="E44" sqref="E44:F44"/>
    </sheetView>
  </sheetViews>
  <sheetFormatPr defaultColWidth="9.140625" defaultRowHeight="16.5"/>
  <cols>
    <col min="1" max="1" width="12.140625" style="17" customWidth="1"/>
    <col min="2" max="2" width="20.5703125" style="17" customWidth="1"/>
    <col min="3" max="3" width="11.42578125" style="17" customWidth="1"/>
    <col min="4" max="4" width="40.85546875" style="17" customWidth="1"/>
    <col min="5" max="5" width="33.42578125" style="12" customWidth="1"/>
    <col min="6" max="6" width="24.42578125" style="12" customWidth="1"/>
    <col min="7" max="16384" width="9.140625" style="13"/>
  </cols>
  <sheetData>
    <row r="1" spans="1:6" s="80" customFormat="1" ht="21.75" customHeight="1">
      <c r="A1" s="1364" t="str">
        <f>'Attach 3(JV)'!A1</f>
        <v>Specification No. :CC/NT/W-RT/DOM/A06/23/04299</v>
      </c>
      <c r="B1" s="1364"/>
      <c r="C1" s="1364"/>
      <c r="D1" s="1364"/>
      <c r="E1" s="628"/>
      <c r="F1" s="628" t="str">
        <f>"Attachment-9 " &amp; 'Attach 3(JV)'!AT1</f>
        <v xml:space="preserve">Attachment-9 </v>
      </c>
    </row>
    <row r="2" spans="1:6" ht="15" customHeight="1"/>
    <row r="3" spans="1:6" ht="87.75" customHeight="1">
      <c r="A3" s="1435" t="str">
        <f>'Attach 3(JV)'!A3</f>
        <v>Reactor Package RT03 under Bulk Procurement of 765kV and 400kV Class Transformers and Reactors of various capacities- LOT-3 and SIS/Addl. Cap. -Re-Tender</v>
      </c>
      <c r="B3" s="1436"/>
      <c r="C3" s="1436"/>
      <c r="D3" s="1436"/>
      <c r="E3" s="1436"/>
      <c r="F3" s="1436"/>
    </row>
    <row r="4" spans="1:6" ht="15" customHeight="1">
      <c r="A4" s="16"/>
      <c r="F4" s="18"/>
    </row>
    <row r="5" spans="1:6" ht="20.100000000000001" customHeight="1">
      <c r="A5" s="1026" t="s">
        <v>370</v>
      </c>
      <c r="B5" s="1026"/>
      <c r="C5" s="1026"/>
      <c r="D5" s="1026"/>
      <c r="E5" s="1026"/>
      <c r="F5" s="1026"/>
    </row>
    <row r="6" spans="1:6" ht="12.75" customHeight="1">
      <c r="A6" s="20"/>
      <c r="F6" s="18"/>
    </row>
    <row r="7" spans="1:6" ht="20.100000000000001" customHeight="1">
      <c r="A7" s="21" t="str">
        <f>'Attach 3(JV)'!A7</f>
        <v>Bidder’s Name and Address  :</v>
      </c>
      <c r="E7" s="17" t="s">
        <v>344</v>
      </c>
      <c r="F7" s="18"/>
    </row>
    <row r="8" spans="1:6" ht="36" customHeight="1">
      <c r="A8" s="1032" t="str">
        <f>'Attach 3(JV)'!A8</f>
        <v/>
      </c>
      <c r="B8" s="1032"/>
      <c r="C8" s="1032"/>
      <c r="D8" s="1032"/>
      <c r="E8" s="17" t="s">
        <v>346</v>
      </c>
      <c r="F8" s="18"/>
    </row>
    <row r="9" spans="1:6" ht="20.100000000000001" customHeight="1">
      <c r="A9" s="5" t="s">
        <v>345</v>
      </c>
      <c r="B9" s="1366">
        <f>'Attach 3(JV)'!B9</f>
        <v>0</v>
      </c>
      <c r="C9" s="1366"/>
      <c r="D9" s="1366"/>
      <c r="E9" s="17" t="s">
        <v>348</v>
      </c>
      <c r="F9" s="18"/>
    </row>
    <row r="10" spans="1:6" ht="20.100000000000001" customHeight="1">
      <c r="A10" s="5" t="s">
        <v>347</v>
      </c>
      <c r="B10" s="1366">
        <f>'Attach 3(JV)'!B10</f>
        <v>0</v>
      </c>
      <c r="C10" s="1366"/>
      <c r="D10" s="1366"/>
      <c r="E10" s="17" t="s">
        <v>177</v>
      </c>
      <c r="F10" s="18"/>
    </row>
    <row r="11" spans="1:6" ht="20.100000000000001" customHeight="1">
      <c r="B11" s="1366">
        <f>'Attach 3(JV)'!B11</f>
        <v>0</v>
      </c>
      <c r="C11" s="1366"/>
      <c r="D11" s="1366"/>
      <c r="E11" s="17" t="s">
        <v>349</v>
      </c>
    </row>
    <row r="12" spans="1:6" ht="20.100000000000001" customHeight="1">
      <c r="A12" s="20"/>
      <c r="B12" s="1366">
        <f>'Attach 3(JV)'!B12</f>
        <v>0</v>
      </c>
      <c r="C12" s="1366"/>
      <c r="D12" s="1366"/>
    </row>
    <row r="13" spans="1:6" ht="13.5" customHeight="1">
      <c r="A13" s="20"/>
      <c r="B13" s="114"/>
      <c r="C13" s="114"/>
      <c r="D13" s="114"/>
    </row>
    <row r="14" spans="1:6" ht="20.100000000000001" customHeight="1">
      <c r="A14" s="17" t="s">
        <v>340</v>
      </c>
    </row>
    <row r="15" spans="1:6" ht="15" customHeight="1">
      <c r="A15" s="20"/>
    </row>
    <row r="16" spans="1:6" ht="69" customHeight="1">
      <c r="A16" s="1437"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Reactor Package RT03 under Bulk Procurement of 765kV and 400kV Class Transformers and Reactors of various capacities- LOT-3 and SIS/Addl. Cap. -Re-Tender for the period commencing from the effective date of Contract to us :</v>
      </c>
      <c r="B16" s="1437"/>
      <c r="C16" s="1437"/>
      <c r="D16" s="1437"/>
      <c r="E16" s="1437"/>
      <c r="F16" s="1437"/>
    </row>
    <row r="17" spans="1:6" ht="14.25" customHeight="1">
      <c r="A17" s="20"/>
      <c r="B17" s="20"/>
      <c r="C17" s="20"/>
      <c r="D17" s="20"/>
      <c r="E17" s="22"/>
      <c r="F17" s="22"/>
    </row>
    <row r="18" spans="1:6" ht="24.75" customHeight="1">
      <c r="A18" s="1425" t="s">
        <v>343</v>
      </c>
      <c r="B18" s="1430" t="s">
        <v>382</v>
      </c>
      <c r="C18" s="1431"/>
      <c r="D18" s="1432"/>
      <c r="E18" s="1430" t="s">
        <v>978</v>
      </c>
      <c r="F18" s="1431"/>
    </row>
    <row r="19" spans="1:6" ht="21" customHeight="1">
      <c r="A19" s="1426"/>
      <c r="B19" s="1433"/>
      <c r="C19" s="1434"/>
      <c r="D19" s="1434"/>
      <c r="E19" s="1433"/>
      <c r="F19" s="1434"/>
    </row>
    <row r="20" spans="1:6" ht="20.100000000000001" customHeight="1">
      <c r="A20" s="1419">
        <v>1</v>
      </c>
      <c r="B20" s="1420" t="s">
        <v>371</v>
      </c>
      <c r="C20" s="1420"/>
      <c r="D20" s="1421"/>
      <c r="E20" s="1422"/>
      <c r="F20" s="1423"/>
    </row>
    <row r="21" spans="1:6" ht="20.100000000000001" customHeight="1">
      <c r="A21" s="1419"/>
      <c r="B21" s="1414" t="s">
        <v>372</v>
      </c>
      <c r="C21" s="1414"/>
      <c r="D21" s="1415"/>
      <c r="E21" s="1412"/>
      <c r="F21" s="1413"/>
    </row>
    <row r="22" spans="1:6" ht="20.100000000000001" customHeight="1">
      <c r="A22" s="1419"/>
      <c r="B22" s="1416" t="s">
        <v>373</v>
      </c>
      <c r="C22" s="1416"/>
      <c r="D22" s="1417"/>
      <c r="E22" s="1412"/>
      <c r="F22" s="1413"/>
    </row>
    <row r="23" spans="1:6" ht="20.100000000000001" customHeight="1">
      <c r="A23" s="1419">
        <v>2</v>
      </c>
      <c r="B23" s="1420" t="s">
        <v>374</v>
      </c>
      <c r="C23" s="1420"/>
      <c r="D23" s="1421"/>
      <c r="E23" s="1422"/>
      <c r="F23" s="1423"/>
    </row>
    <row r="24" spans="1:6" ht="20.100000000000001" customHeight="1">
      <c r="A24" s="1419"/>
      <c r="B24" s="1414" t="s">
        <v>372</v>
      </c>
      <c r="C24" s="1414"/>
      <c r="D24" s="1415"/>
      <c r="E24" s="1412"/>
      <c r="F24" s="1413"/>
    </row>
    <row r="25" spans="1:6" ht="20.100000000000001" customHeight="1">
      <c r="A25" s="1419"/>
      <c r="B25" s="1416" t="s">
        <v>373</v>
      </c>
      <c r="C25" s="1416"/>
      <c r="D25" s="1417"/>
      <c r="E25" s="1412"/>
      <c r="F25" s="1413"/>
    </row>
    <row r="26" spans="1:6" ht="20.100000000000001" hidden="1" customHeight="1">
      <c r="A26" s="1419">
        <v>3</v>
      </c>
      <c r="B26" s="1420" t="s">
        <v>375</v>
      </c>
      <c r="C26" s="1420"/>
      <c r="D26" s="1421"/>
      <c r="E26" s="840"/>
      <c r="F26" s="840"/>
    </row>
    <row r="27" spans="1:6" ht="20.100000000000001" hidden="1" customHeight="1">
      <c r="A27" s="1419"/>
      <c r="B27" s="1414" t="s">
        <v>372</v>
      </c>
      <c r="C27" s="1414"/>
      <c r="D27" s="1415"/>
      <c r="E27" s="841"/>
      <c r="F27" s="841"/>
    </row>
    <row r="28" spans="1:6" ht="20.100000000000001" hidden="1" customHeight="1">
      <c r="A28" s="1419"/>
      <c r="B28" s="1416" t="s">
        <v>373</v>
      </c>
      <c r="C28" s="1416"/>
      <c r="D28" s="1417"/>
      <c r="E28" s="841"/>
      <c r="F28" s="841"/>
    </row>
    <row r="29" spans="1:6" ht="20.100000000000001" customHeight="1">
      <c r="A29" s="1419">
        <v>3</v>
      </c>
      <c r="B29" s="1420" t="s">
        <v>376</v>
      </c>
      <c r="C29" s="1420"/>
      <c r="D29" s="1421"/>
      <c r="E29" s="1422"/>
      <c r="F29" s="1423"/>
    </row>
    <row r="30" spans="1:6" ht="20.100000000000001" customHeight="1">
      <c r="A30" s="1419"/>
      <c r="B30" s="1414" t="s">
        <v>372</v>
      </c>
      <c r="C30" s="1414"/>
      <c r="D30" s="1415"/>
      <c r="E30" s="1412"/>
      <c r="F30" s="1413"/>
    </row>
    <row r="31" spans="1:6" ht="20.100000000000001" customHeight="1">
      <c r="A31" s="1419"/>
      <c r="B31" s="1416" t="s">
        <v>373</v>
      </c>
      <c r="C31" s="1416"/>
      <c r="D31" s="1417"/>
      <c r="E31" s="1412"/>
      <c r="F31" s="1413"/>
    </row>
    <row r="32" spans="1:6" ht="20.100000000000001" customHeight="1">
      <c r="A32" s="1419">
        <v>4</v>
      </c>
      <c r="B32" s="1420" t="s">
        <v>377</v>
      </c>
      <c r="C32" s="1420"/>
      <c r="D32" s="1421"/>
      <c r="E32" s="1422"/>
      <c r="F32" s="1423"/>
    </row>
    <row r="33" spans="1:8" ht="20.100000000000001" customHeight="1">
      <c r="A33" s="1419"/>
      <c r="B33" s="1414" t="s">
        <v>372</v>
      </c>
      <c r="C33" s="1414"/>
      <c r="D33" s="1415"/>
      <c r="E33" s="1412"/>
      <c r="F33" s="1413"/>
    </row>
    <row r="34" spans="1:8" ht="20.100000000000001" customHeight="1">
      <c r="A34" s="1419"/>
      <c r="B34" s="1416" t="s">
        <v>373</v>
      </c>
      <c r="C34" s="1416"/>
      <c r="D34" s="1417"/>
      <c r="E34" s="1412"/>
      <c r="F34" s="1413"/>
    </row>
    <row r="35" spans="1:8" ht="20.100000000000001" customHeight="1">
      <c r="A35" s="32">
        <v>5</v>
      </c>
      <c r="B35" s="1427" t="s">
        <v>378</v>
      </c>
      <c r="C35" s="1427"/>
      <c r="D35" s="1428"/>
      <c r="E35" s="1412"/>
      <c r="F35" s="1413"/>
    </row>
    <row r="36" spans="1:8" ht="20.100000000000001" customHeight="1">
      <c r="A36" s="1419">
        <v>6</v>
      </c>
      <c r="B36" s="1420" t="s">
        <v>379</v>
      </c>
      <c r="C36" s="1420"/>
      <c r="D36" s="1421"/>
      <c r="E36" s="1422"/>
      <c r="F36" s="1423"/>
    </row>
    <row r="37" spans="1:8" ht="20.100000000000001" customHeight="1">
      <c r="A37" s="1419"/>
      <c r="B37" s="1414" t="s">
        <v>372</v>
      </c>
      <c r="C37" s="1414"/>
      <c r="D37" s="1415"/>
      <c r="E37" s="1412"/>
      <c r="F37" s="1413"/>
    </row>
    <row r="38" spans="1:8" ht="20.100000000000001" customHeight="1">
      <c r="A38" s="1419"/>
      <c r="B38" s="1416" t="s">
        <v>373</v>
      </c>
      <c r="C38" s="1416"/>
      <c r="D38" s="1417"/>
      <c r="E38" s="1412"/>
      <c r="F38" s="1413"/>
    </row>
    <row r="39" spans="1:8" ht="20.100000000000001" customHeight="1">
      <c r="A39" s="1419">
        <v>7</v>
      </c>
      <c r="B39" s="1420" t="s">
        <v>380</v>
      </c>
      <c r="C39" s="1420"/>
      <c r="D39" s="1421"/>
      <c r="E39" s="1422"/>
      <c r="F39" s="1423"/>
    </row>
    <row r="40" spans="1:8" ht="20.100000000000001" customHeight="1">
      <c r="A40" s="1419"/>
      <c r="B40" s="1414" t="s">
        <v>372</v>
      </c>
      <c r="C40" s="1414"/>
      <c r="D40" s="1415"/>
      <c r="E40" s="1412"/>
      <c r="F40" s="1413"/>
    </row>
    <row r="41" spans="1:8" ht="20.100000000000001" customHeight="1">
      <c r="A41" s="1419"/>
      <c r="B41" s="1416" t="s">
        <v>373</v>
      </c>
      <c r="C41" s="1416"/>
      <c r="D41" s="1417"/>
      <c r="E41" s="1412"/>
      <c r="F41" s="1413"/>
    </row>
    <row r="42" spans="1:8" ht="20.100000000000001" customHeight="1">
      <c r="A42" s="1419">
        <v>8</v>
      </c>
      <c r="B42" s="1429" t="s">
        <v>381</v>
      </c>
      <c r="C42" s="1420"/>
      <c r="D42" s="1421"/>
      <c r="E42" s="1422"/>
      <c r="F42" s="1423"/>
    </row>
    <row r="43" spans="1:8" ht="20.100000000000001" customHeight="1">
      <c r="A43" s="1419"/>
      <c r="B43" s="1418" t="s">
        <v>372</v>
      </c>
      <c r="C43" s="1414"/>
      <c r="D43" s="1415"/>
      <c r="E43" s="1412"/>
      <c r="F43" s="1413"/>
    </row>
    <row r="44" spans="1:8" ht="20.100000000000001" customHeight="1">
      <c r="A44" s="1419"/>
      <c r="B44" s="1418" t="s">
        <v>373</v>
      </c>
      <c r="C44" s="1414"/>
      <c r="D44" s="1415"/>
      <c r="E44" s="1412"/>
      <c r="F44" s="1413"/>
    </row>
    <row r="45" spans="1:8" s="878" customFormat="1" ht="18" customHeight="1">
      <c r="A45" s="875" t="str">
        <f>IF(OR(E44&gt;21),"You are exceeding the completion schedule specified in the bidding documents.","")</f>
        <v/>
      </c>
      <c r="B45" s="876"/>
      <c r="C45" s="876"/>
      <c r="D45" s="876"/>
      <c r="E45" s="876"/>
      <c r="F45" s="876"/>
      <c r="G45" s="877"/>
      <c r="H45" s="877"/>
    </row>
    <row r="46" spans="1:8" ht="18" customHeight="1">
      <c r="A46" s="472"/>
      <c r="B46" s="472"/>
      <c r="C46" s="472"/>
      <c r="D46" s="472"/>
    </row>
    <row r="47" spans="1:8" ht="29.25" customHeight="1">
      <c r="A47" s="24" t="s">
        <v>6</v>
      </c>
      <c r="B47" s="53" t="str">
        <f>'Attach 3(JV)'!B24</f>
        <v>--</v>
      </c>
      <c r="D47" s="25"/>
      <c r="E47" s="25" t="s">
        <v>4</v>
      </c>
      <c r="F47" s="27" t="str">
        <f>'Attach 3(JV)'!E24</f>
        <v/>
      </c>
    </row>
    <row r="48" spans="1:8" ht="22.5" customHeight="1">
      <c r="A48" s="24" t="s">
        <v>7</v>
      </c>
      <c r="B48" s="255" t="str">
        <f>'Attach 3(JV)'!B25</f>
        <v/>
      </c>
      <c r="D48" s="25"/>
      <c r="E48" s="25" t="s">
        <v>5</v>
      </c>
      <c r="F48" s="27" t="str">
        <f>'Attach 3(JV)'!E25</f>
        <v/>
      </c>
    </row>
    <row r="49" spans="1:4" ht="8.25" customHeight="1">
      <c r="D49" s="25"/>
    </row>
    <row r="50" spans="1:4" ht="12" customHeight="1">
      <c r="A50" s="26"/>
    </row>
    <row r="51" spans="1:4" ht="61.5" customHeight="1">
      <c r="A51" s="34" t="s">
        <v>385</v>
      </c>
      <c r="B51" s="1424" t="s">
        <v>384</v>
      </c>
      <c r="C51" s="1424"/>
      <c r="D51" s="1424"/>
    </row>
    <row r="52" spans="1:4" ht="20.100000000000001" customHeight="1"/>
  </sheetData>
  <sheetProtection algorithmName="SHA-512" hashValue="VKOvNbRTf8rWQCvGmUBlKCUJIRDQYUqFOn+y8mNtUIOqpKSwcnvDYjuFAZJwjauVXkiAC23M4m/bTCh7TWso5g==" saltValue="Z2j3cNdyvQMQOCqqW1BJIg==" spinCount="100000" sheet="1" formatColumns="0" formatRows="0" selectLockedCells="1"/>
  <customSheetViews>
    <customSheetView guid="{E6182FFC-6E06-43C3-947C-9DE51F5E5E19}" scale="80" showPageBreaks="1" showGridLines="0" fitToPage="1" printArea="1" hiddenRows="1" view="pageBreakPreview" topLeftCell="A25">
      <selection activeCell="E44" sqref="E44:F44"/>
      <rowBreaks count="1" manualBreakCount="1">
        <brk id="38" max="5" man="1"/>
      </rowBreaks>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9"/>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10"/>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2"/>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3"/>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7"/>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1"/>
      <headerFooter alignWithMargins="0">
        <oddFooter>&amp;R&amp;"Book Antiqua,Bold"&amp;8 Page &amp;P of &amp;N</oddFooter>
      </headerFooter>
    </customSheetView>
  </customSheetViews>
  <mergeCells count="68">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s>
  <phoneticPr fontId="7" type="noConversion"/>
  <dataValidations count="3">
    <dataValidation type="decimal" allowBlank="1" showInputMessage="1" showErrorMessage="1" error="Enter period in numeric figure only !" sqref="E26:F26 E23 E29 E45 E42 E39 E36 E32" xr:uid="{00000000-0002-0000-0E00-000000000000}">
      <formula1>0</formula1>
      <formula2>100</formula2>
    </dataValidation>
    <dataValidation type="decimal" allowBlank="1" showInputMessage="1" showErrorMessage="1" error="Completion Period:21 Months" sqref="E40:F41 E37:F38 E33:F35 E31:F31 E43:F44" xr:uid="{2A6C5AE0-7EF2-45AE-B9D7-CD33E563A879}">
      <formula1>0</formula1>
      <formula2>21</formula2>
    </dataValidation>
    <dataValidation type="decimal" allowBlank="1" showInputMessage="1" showErrorMessage="1" error="Completion Period: 21 months" sqref="E30:F30 E24:F25 E21:F22" xr:uid="{D05247E8-1B76-4E85-9DC7-BDBE30A9DC63}">
      <formula1>0</formula1>
      <formula2>21</formula2>
    </dataValidation>
  </dataValidations>
  <pageMargins left="0.45" right="0.38" top="0.57999999999999996" bottom="0.6" header="0.34" footer="0.35"/>
  <pageSetup scale="76" fitToHeight="0" orientation="portrait" r:id="rId42"/>
  <headerFooter alignWithMargins="0">
    <oddFooter>&amp;R&amp;"Book Antiqua,Bold"&amp;8 Page &amp;P of &amp;N</oddFooter>
  </headerFooter>
  <rowBreaks count="1" manualBreakCount="1">
    <brk id="38"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topLeftCell="A13" zoomScale="90" zoomScaleNormal="100" zoomScaleSheetLayoutView="90" workbookViewId="0">
      <selection activeCell="A14" sqref="A14:F14"/>
    </sheetView>
  </sheetViews>
  <sheetFormatPr defaultRowHeight="16.5"/>
  <cols>
    <col min="1" max="1" width="12.140625" style="964" customWidth="1"/>
    <col min="2" max="2" width="20.5703125" style="964" customWidth="1"/>
    <col min="3" max="3" width="11.42578125" style="964" customWidth="1"/>
    <col min="4" max="4" width="23.85546875" style="964" customWidth="1"/>
    <col min="5" max="5" width="29.42578125" style="964" customWidth="1"/>
    <col min="6" max="6" width="39.5703125" style="965" customWidth="1"/>
    <col min="7" max="8" width="9.140625" style="965" customWidth="1"/>
    <col min="9" max="16384" width="9.140625" style="962"/>
  </cols>
  <sheetData>
    <row r="1" spans="1:10" s="959" customFormat="1" ht="22.5" customHeight="1">
      <c r="A1" s="1439" t="str">
        <f>'Attach-3 (QR)'!A1</f>
        <v>Specification No. :CC/NT/W-RT/DOM/A06/23/04299</v>
      </c>
      <c r="B1" s="1439"/>
      <c r="C1" s="1439"/>
      <c r="D1" s="1439"/>
      <c r="E1" s="956"/>
      <c r="F1" s="957" t="str">
        <f>"Attachment-10 " &amp; '[19]Attach 3(JV)'!AT1</f>
        <v xml:space="preserve">Attachment-10 </v>
      </c>
      <c r="G1" s="958"/>
      <c r="H1" s="958"/>
    </row>
    <row r="3" spans="1:10" ht="77.25" customHeight="1">
      <c r="A3" s="1435" t="str">
        <f>Basic!B1</f>
        <v>Reactor Package RT03 under Bulk Procurement of 765kV and 400kV Class Transformers and Reactors of various capacities- LOT-3 and SIS/Addl. Cap. -Re-Tender</v>
      </c>
      <c r="B3" s="1436"/>
      <c r="C3" s="1436"/>
      <c r="D3" s="1436"/>
      <c r="E3" s="1436"/>
      <c r="F3" s="1436"/>
      <c r="G3" s="960"/>
      <c r="H3" s="961"/>
    </row>
    <row r="4" spans="1:10" ht="20.100000000000001" customHeight="1">
      <c r="A4" s="963"/>
      <c r="H4" s="1"/>
      <c r="I4" s="2"/>
    </row>
    <row r="5" spans="1:10" ht="20.100000000000001" customHeight="1">
      <c r="A5" s="1440" t="s">
        <v>383</v>
      </c>
      <c r="B5" s="1440"/>
      <c r="C5" s="1440"/>
      <c r="D5" s="1440"/>
      <c r="E5" s="1440"/>
      <c r="F5" s="1440"/>
      <c r="H5" s="1"/>
      <c r="I5" s="4"/>
    </row>
    <row r="6" spans="1:10" ht="20.100000000000001" customHeight="1">
      <c r="A6" s="966"/>
      <c r="H6" s="1"/>
      <c r="I6" s="4"/>
    </row>
    <row r="7" spans="1:10" ht="20.100000000000001" customHeight="1">
      <c r="A7" s="967" t="str">
        <f>'[19]Attach 3(JV)'!A7</f>
        <v>Bidder’s Name and Address  :</v>
      </c>
      <c r="E7" s="6" t="str">
        <f>'[19]Attach 3(JV)'!E7</f>
        <v>To:</v>
      </c>
      <c r="H7" s="1"/>
      <c r="I7" s="4"/>
    </row>
    <row r="8" spans="1:10" ht="36" customHeight="1">
      <c r="A8" s="1441" t="str">
        <f>'[19]Attach 3(JV)'!A8</f>
        <v/>
      </c>
      <c r="B8" s="1441"/>
      <c r="C8" s="1441"/>
      <c r="D8" s="1441"/>
      <c r="E8" s="3" t="str">
        <f>'[19]Attach 3(JV)'!E8</f>
        <v>Contract Services</v>
      </c>
      <c r="H8" s="1"/>
      <c r="I8" s="4"/>
    </row>
    <row r="9" spans="1:10" ht="20.100000000000001" customHeight="1">
      <c r="A9" s="5" t="s">
        <v>345</v>
      </c>
      <c r="B9" s="1366">
        <f>'Attach-3 (QR)'!B9:C9</f>
        <v>0</v>
      </c>
      <c r="C9" s="1366"/>
      <c r="D9" s="1366"/>
      <c r="E9" s="3" t="str">
        <f>'[19]Attach 3(JV)'!E9</f>
        <v>Power Grid Corporation of India Ltd.,</v>
      </c>
      <c r="H9" s="1"/>
      <c r="I9" s="4"/>
    </row>
    <row r="10" spans="1:10" ht="20.100000000000001" customHeight="1">
      <c r="A10" s="5" t="s">
        <v>347</v>
      </c>
      <c r="B10" s="1366">
        <f>'Attach-3 (QR)'!B10:C10</f>
        <v>0</v>
      </c>
      <c r="C10" s="1366"/>
      <c r="D10" s="1366"/>
      <c r="E10" s="3" t="str">
        <f>'[19]Attach 3(JV)'!E10</f>
        <v>"Saudamini", Plot No. 2, Sector 29</v>
      </c>
      <c r="H10" s="1"/>
      <c r="I10" s="347"/>
    </row>
    <row r="11" spans="1:10" ht="20.100000000000001" customHeight="1">
      <c r="B11" s="1366">
        <f>'Attach-3 (QR)'!B11:C11</f>
        <v>0</v>
      </c>
      <c r="C11" s="1366"/>
      <c r="D11" s="1366"/>
      <c r="E11" s="3" t="str">
        <f>'[19]Attach 3(JV)'!E11</f>
        <v>Gurgaon (Haryana) - 122001</v>
      </c>
    </row>
    <row r="12" spans="1:10" ht="20.100000000000001" customHeight="1">
      <c r="A12" s="966"/>
      <c r="B12" s="1366">
        <f>'Attach-3 (QR)'!B12:C12</f>
        <v>0</v>
      </c>
      <c r="C12" s="1366"/>
      <c r="D12" s="1366"/>
      <c r="E12" s="3"/>
    </row>
    <row r="13" spans="1:10" ht="20.100000000000001" customHeight="1">
      <c r="A13" s="966"/>
    </row>
    <row r="14" spans="1:10" ht="250.5" customHeight="1">
      <c r="A14" s="1438" t="s">
        <v>1011</v>
      </c>
      <c r="B14" s="1438"/>
      <c r="C14" s="1438"/>
      <c r="D14" s="1438"/>
      <c r="E14" s="1438"/>
      <c r="F14" s="1438"/>
      <c r="G14" s="968"/>
      <c r="H14" s="968"/>
      <c r="J14" s="969"/>
    </row>
    <row r="15" spans="1:10" ht="20.100000000000001" customHeight="1">
      <c r="A15" s="970"/>
    </row>
    <row r="16" spans="1:10" ht="20.100000000000001" customHeight="1">
      <c r="A16" s="971" t="s">
        <v>28</v>
      </c>
      <c r="B16" s="972" t="str">
        <f>'Attach-3 (QR)'!C413</f>
        <v>--</v>
      </c>
      <c r="C16" s="973"/>
      <c r="E16" s="974" t="s">
        <v>4</v>
      </c>
      <c r="F16" s="975" t="str">
        <f>'Attach-3 (QR)'!G413</f>
        <v/>
      </c>
    </row>
    <row r="17" spans="1:6" ht="20.100000000000001" customHeight="1">
      <c r="A17" s="971" t="s">
        <v>7</v>
      </c>
      <c r="B17" s="972" t="str">
        <f>'Attach-3 (QR)'!C414</f>
        <v/>
      </c>
      <c r="C17" s="973"/>
      <c r="E17" s="974" t="s">
        <v>5</v>
      </c>
      <c r="F17" s="975" t="str">
        <f>'Attach-3 (QR)'!G414</f>
        <v/>
      </c>
    </row>
    <row r="18" spans="1:6" ht="20.100000000000001" customHeight="1">
      <c r="B18" s="973"/>
      <c r="C18" s="973"/>
      <c r="D18" s="974"/>
      <c r="E18" s="973"/>
    </row>
    <row r="19" spans="1:6" ht="20.100000000000001" customHeight="1"/>
    <row r="20" spans="1:6" ht="20.100000000000001" customHeight="1">
      <c r="A20" s="976"/>
    </row>
    <row r="21" spans="1:6" ht="20.100000000000001" customHeight="1"/>
    <row r="22" spans="1:6" ht="20.100000000000001" customHeight="1"/>
    <row r="23" spans="1:6" ht="20.100000000000001" customHeight="1">
      <c r="A23" s="976"/>
    </row>
    <row r="24" spans="1:6" ht="20.100000000000001" customHeight="1"/>
    <row r="25" spans="1:6" ht="20.100000000000001" customHeight="1">
      <c r="A25" s="976"/>
    </row>
    <row r="26" spans="1:6" ht="20.100000000000001" customHeight="1"/>
    <row r="27" spans="1:6" ht="20.100000000000001" customHeight="1">
      <c r="A27" s="976"/>
    </row>
  </sheetData>
  <sheetProtection algorithmName="SHA-512" hashValue="gKZc30cUGzn9uXWZ6CZJ2QlmxRFiYOgbcwXuigHUOlnJ3ath2rPCt5pLmrw1c08YeMF1rd+0ElYrjmk5jZSzBQ==" saltValue="7dW1u2O7h7Hct+Jd17Dz+w==" spinCount="100000" sheet="1" formatColumns="0" formatRows="0" selectLockedCells="1"/>
  <customSheetViews>
    <customSheetView guid="{E6182FFC-6E06-43C3-947C-9DE51F5E5E19}" scale="90" showPageBreaks="1" showGridLines="0" fitToPage="1" printArea="1" view="pageBreakPreview" topLeftCell="A13">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3"/>
  <headerFooter alignWithMargins="0">
    <oddFooter>&amp;R&amp;"Book Antiqua,Bold"&amp;8 Page &amp;P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5" zoomScale="90" zoomScaleSheetLayoutView="90" workbookViewId="0">
      <selection activeCell="B47" sqref="B47:C47"/>
    </sheetView>
  </sheetViews>
  <sheetFormatPr defaultColWidth="9.140625" defaultRowHeight="16.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2"/>
    <col min="9" max="16384" width="9.140625" style="13"/>
  </cols>
  <sheetData>
    <row r="1" spans="1:26" s="80" customFormat="1" ht="23.25" customHeight="1">
      <c r="A1" s="1364" t="str">
        <f>'Attach 3(JV)'!A1</f>
        <v>Specification No. :CC/NT/W-RT/DOM/A06/23/04299</v>
      </c>
      <c r="B1" s="1364"/>
      <c r="C1" s="1364"/>
      <c r="D1" s="1445" t="str">
        <f>"Attachment-11 " &amp; 'Attach 3(JV)'!AT1</f>
        <v xml:space="preserve">Attachment-11 </v>
      </c>
      <c r="E1" s="1445"/>
      <c r="F1" s="81"/>
      <c r="G1" s="81"/>
      <c r="H1" s="81"/>
    </row>
    <row r="2" spans="1:26" ht="13.5" customHeight="1">
      <c r="Z2" s="133">
        <f>'Attach 3(JV)'!Z2</f>
        <v>0</v>
      </c>
    </row>
    <row r="3" spans="1:26" ht="75.75" customHeight="1">
      <c r="A3" s="1435" t="str">
        <f>'Attach 3(QR)'!A3</f>
        <v>Reactor Package RT03 under Bulk Procurement of 765kV and 400kV Class Transformers and Reactors of various capacities- LOT-3 and SIS/Addl. Cap. -Re-Tender</v>
      </c>
      <c r="B3" s="1436"/>
      <c r="C3" s="1436"/>
      <c r="D3" s="1436"/>
      <c r="E3" s="1436"/>
      <c r="F3" s="14"/>
      <c r="G3" s="15"/>
      <c r="H3" s="14"/>
    </row>
    <row r="4" spans="1:26" ht="19.5" customHeight="1">
      <c r="A4" s="16"/>
      <c r="H4" s="18"/>
      <c r="I4" s="2"/>
    </row>
    <row r="5" spans="1:26" ht="21.75" customHeight="1">
      <c r="A5" s="1026" t="s">
        <v>386</v>
      </c>
      <c r="B5" s="1026"/>
      <c r="C5" s="1026"/>
      <c r="D5" s="1026"/>
      <c r="E5" s="1026"/>
      <c r="F5" s="19"/>
      <c r="H5" s="18"/>
      <c r="I5" s="4"/>
    </row>
    <row r="6" spans="1:26" ht="19.5" customHeight="1">
      <c r="A6" s="20"/>
      <c r="H6" s="18"/>
      <c r="I6" s="4"/>
    </row>
    <row r="7" spans="1:26" ht="19.5" customHeight="1">
      <c r="A7" s="21" t="str">
        <f>'Attach 3(JV)'!A7</f>
        <v>Bidder’s Name and Address  :</v>
      </c>
      <c r="B7" s="20"/>
      <c r="C7" s="20"/>
      <c r="D7" s="6" t="str">
        <f>'Attach 3(JV)'!E7</f>
        <v>To:</v>
      </c>
      <c r="H7" s="18"/>
      <c r="I7" s="4"/>
    </row>
    <row r="8" spans="1:26" ht="36" customHeight="1">
      <c r="A8" s="1032" t="str">
        <f>'Attach 3(JV)'!A8</f>
        <v/>
      </c>
      <c r="B8" s="1032"/>
      <c r="C8" s="1032"/>
      <c r="D8" s="3" t="str">
        <f>'Attach 3(JV)'!E8</f>
        <v>Contract Services</v>
      </c>
      <c r="H8" s="18"/>
      <c r="I8" s="4"/>
    </row>
    <row r="9" spans="1:26" ht="19.5" customHeight="1">
      <c r="A9" s="5" t="s">
        <v>345</v>
      </c>
      <c r="B9" s="1366">
        <f>'Attach 3(JV)'!B9</f>
        <v>0</v>
      </c>
      <c r="C9" s="1366"/>
      <c r="D9" s="3" t="str">
        <f>'Attach 3(JV)'!E9</f>
        <v>Power Grid Corporation of India Ltd.,</v>
      </c>
      <c r="H9" s="18"/>
      <c r="I9" s="4"/>
    </row>
    <row r="10" spans="1:26" ht="19.5" customHeight="1">
      <c r="A10" s="5" t="s">
        <v>347</v>
      </c>
      <c r="B10" s="1366">
        <f>'Attach 3(JV)'!B10</f>
        <v>0</v>
      </c>
      <c r="C10" s="1366"/>
      <c r="D10" s="3" t="str">
        <f>'Attach 3(JV)'!E10</f>
        <v>"Saudamini", Plot No. 2, Sector 29</v>
      </c>
      <c r="H10" s="18"/>
      <c r="I10" s="4"/>
    </row>
    <row r="11" spans="1:26" ht="19.5" customHeight="1">
      <c r="B11" s="1366">
        <f>'Attach 3(JV)'!B11</f>
        <v>0</v>
      </c>
      <c r="C11" s="1366"/>
      <c r="D11" s="3" t="str">
        <f>'Attach 3(JV)'!E11</f>
        <v>Gurgaon (Haryana) - 122001</v>
      </c>
    </row>
    <row r="12" spans="1:26" ht="19.5" customHeight="1">
      <c r="A12" s="20"/>
      <c r="B12" s="1366">
        <f>'Attach 3(JV)'!B12</f>
        <v>0</v>
      </c>
      <c r="C12" s="1366"/>
      <c r="D12" s="3"/>
    </row>
    <row r="13" spans="1:26" ht="19.5" customHeight="1">
      <c r="A13" s="17" t="s">
        <v>340</v>
      </c>
      <c r="D13" s="30"/>
    </row>
    <row r="14" spans="1:26" ht="9.9499999999999993" customHeight="1">
      <c r="A14" s="20"/>
    </row>
    <row r="15" spans="1:26" ht="160.5" customHeight="1">
      <c r="A15" s="1442" t="s">
        <v>510</v>
      </c>
      <c r="B15" s="1261"/>
      <c r="C15" s="1261"/>
      <c r="D15" s="1261"/>
      <c r="E15" s="1261"/>
      <c r="F15" s="22"/>
      <c r="G15" s="22"/>
      <c r="H15" s="22"/>
    </row>
    <row r="16" spans="1:26" ht="19.5" customHeight="1">
      <c r="A16" s="20"/>
      <c r="B16" s="20"/>
      <c r="C16" s="20"/>
      <c r="D16" s="20"/>
      <c r="E16" s="20"/>
      <c r="F16" s="22"/>
      <c r="G16" s="22"/>
      <c r="H16" s="22"/>
    </row>
    <row r="17" spans="1:8" s="12" customFormat="1" ht="72" customHeight="1">
      <c r="A17" s="35" t="s">
        <v>343</v>
      </c>
      <c r="B17" s="1408" t="s">
        <v>111</v>
      </c>
      <c r="C17" s="1408"/>
      <c r="D17" s="35" t="s">
        <v>112</v>
      </c>
      <c r="E17" s="35" t="s">
        <v>511</v>
      </c>
      <c r="G17" s="22"/>
      <c r="H17" s="22"/>
    </row>
    <row r="18" spans="1:8" ht="26.1" customHeight="1">
      <c r="A18" s="85">
        <v>1</v>
      </c>
      <c r="B18" s="1446"/>
      <c r="C18" s="1446"/>
      <c r="D18" s="264"/>
      <c r="E18" s="264"/>
      <c r="F18" s="22"/>
      <c r="G18" s="22"/>
      <c r="H18" s="22"/>
    </row>
    <row r="19" spans="1:8" ht="26.1" customHeight="1">
      <c r="A19" s="85">
        <v>2</v>
      </c>
      <c r="B19" s="1446"/>
      <c r="C19" s="1446"/>
      <c r="D19" s="264"/>
      <c r="E19" s="264"/>
      <c r="F19" s="22"/>
      <c r="G19" s="22"/>
      <c r="H19" s="22"/>
    </row>
    <row r="20" spans="1:8" ht="26.1" customHeight="1">
      <c r="A20" s="85">
        <v>3</v>
      </c>
      <c r="B20" s="1446"/>
      <c r="C20" s="1446"/>
      <c r="D20" s="264"/>
      <c r="E20" s="264"/>
      <c r="F20" s="22"/>
      <c r="G20" s="22"/>
      <c r="H20" s="22"/>
    </row>
    <row r="21" spans="1:8" ht="26.1" customHeight="1">
      <c r="A21" s="85">
        <v>4</v>
      </c>
      <c r="B21" s="1446"/>
      <c r="C21" s="1446"/>
      <c r="D21" s="264"/>
      <c r="E21" s="264"/>
      <c r="F21" s="22"/>
      <c r="G21" s="22"/>
      <c r="H21" s="22"/>
    </row>
    <row r="22" spans="1:8" ht="26.1" customHeight="1">
      <c r="A22" s="85">
        <v>5</v>
      </c>
      <c r="B22" s="1446"/>
      <c r="C22" s="1446"/>
      <c r="D22" s="264"/>
      <c r="E22" s="264"/>
      <c r="F22" s="22"/>
      <c r="G22" s="22"/>
      <c r="H22" s="22"/>
    </row>
    <row r="23" spans="1:8" ht="26.1" customHeight="1">
      <c r="A23" s="85">
        <v>6</v>
      </c>
      <c r="B23" s="1446"/>
      <c r="C23" s="1446"/>
      <c r="D23" s="264"/>
      <c r="E23" s="264"/>
      <c r="F23" s="22"/>
      <c r="G23" s="22"/>
      <c r="H23" s="22"/>
    </row>
    <row r="24" spans="1:8" ht="26.1" customHeight="1">
      <c r="A24" s="20"/>
      <c r="B24" s="20"/>
      <c r="C24" s="20"/>
      <c r="D24" s="20"/>
      <c r="E24" s="20"/>
      <c r="F24" s="22"/>
      <c r="G24" s="22"/>
      <c r="H24" s="22"/>
    </row>
    <row r="25" spans="1:8" ht="84.75" customHeight="1">
      <c r="A25" s="1442" t="s">
        <v>512</v>
      </c>
      <c r="B25" s="1261"/>
      <c r="C25" s="1261"/>
      <c r="D25" s="1261"/>
      <c r="E25" s="1261"/>
    </row>
    <row r="26" spans="1:8" ht="149.25" customHeight="1">
      <c r="A26" s="1442" t="s">
        <v>513</v>
      </c>
      <c r="B26" s="1261"/>
      <c r="C26" s="1261"/>
      <c r="D26" s="1261"/>
      <c r="E26" s="1261"/>
    </row>
    <row r="27" spans="1:8" ht="26.1" customHeight="1">
      <c r="A27" s="24" t="s">
        <v>6</v>
      </c>
      <c r="B27" s="53" t="str">
        <f>'Attach 3(JV)'!B24</f>
        <v>--</v>
      </c>
      <c r="D27" s="25" t="s">
        <v>4</v>
      </c>
      <c r="E27" s="255" t="str">
        <f>'Attach 3(JV)'!E24</f>
        <v/>
      </c>
    </row>
    <row r="28" spans="1:8" ht="26.1" customHeight="1">
      <c r="A28" s="24" t="s">
        <v>7</v>
      </c>
      <c r="B28" s="255" t="str">
        <f>'Attach 3(JV)'!B25</f>
        <v/>
      </c>
      <c r="D28" s="25" t="s">
        <v>5</v>
      </c>
      <c r="E28" s="255" t="str">
        <f>'Attach 3(JV)'!E25</f>
        <v/>
      </c>
    </row>
    <row r="29" spans="1:8" ht="230.25" customHeight="1">
      <c r="A29" s="1027" t="s">
        <v>1013</v>
      </c>
      <c r="B29" s="1027"/>
      <c r="C29" s="1027"/>
      <c r="D29" s="1027"/>
      <c r="E29" s="1027"/>
    </row>
    <row r="30" spans="1:8" ht="20.100000000000001" customHeight="1">
      <c r="A30" s="9" t="str">
        <f>A1</f>
        <v>Specification No. :CC/NT/W-RT/DOM/A06/23/04299</v>
      </c>
      <c r="B30" s="10"/>
      <c r="C30" s="10"/>
      <c r="D30" s="10"/>
      <c r="E30" s="11" t="str">
        <f>D1</f>
        <v xml:space="preserve">Attachment-11 </v>
      </c>
    </row>
    <row r="31" spans="1:8" ht="19.5" customHeight="1"/>
    <row r="32" spans="1:8" ht="48" customHeight="1">
      <c r="A32" s="1444" t="str">
        <f>A3</f>
        <v>Reactor Package RT03 under Bulk Procurement of 765kV and 400kV Class Transformers and Reactors of various capacities- LOT-3 and SIS/Addl. Cap. -Re-Tender</v>
      </c>
      <c r="B32" s="1444"/>
      <c r="C32" s="1444"/>
      <c r="D32" s="1444"/>
      <c r="E32" s="1444"/>
    </row>
    <row r="33" spans="1:5" ht="19.5" customHeight="1">
      <c r="A33" s="16"/>
    </row>
    <row r="34" spans="1:5" ht="19.5" customHeight="1">
      <c r="A34" s="1410" t="s">
        <v>386</v>
      </c>
      <c r="B34" s="1410"/>
      <c r="C34" s="1410"/>
      <c r="D34" s="1410"/>
      <c r="E34" s="1410"/>
    </row>
    <row r="35" spans="1:5" ht="19.5" customHeight="1">
      <c r="A35" s="20"/>
    </row>
    <row r="36" spans="1:5" ht="19.5" customHeight="1">
      <c r="A36" s="21" t="str">
        <f>'Attach 3(JV)'!A15</f>
        <v>Name(s) and Addresse(s) of other partner(s)</v>
      </c>
      <c r="B36" s="20"/>
      <c r="C36" s="20"/>
      <c r="D36" s="6" t="str">
        <f>D7</f>
        <v>To:</v>
      </c>
    </row>
    <row r="37" spans="1:5" ht="19.5" customHeight="1">
      <c r="A37" s="21" t="str">
        <f>'Attach 3(JV)'!B16</f>
        <v/>
      </c>
      <c r="B37" s="20"/>
      <c r="C37" s="20"/>
      <c r="D37" s="3" t="str">
        <f>D8</f>
        <v>Contract Services</v>
      </c>
    </row>
    <row r="38" spans="1:5" ht="19.5" customHeight="1">
      <c r="A38" s="5" t="s">
        <v>345</v>
      </c>
      <c r="B38" s="1366" t="str">
        <f>'Attach 3(JV)'!B17:D17</f>
        <v>Ram Lal</v>
      </c>
      <c r="C38" s="1366"/>
      <c r="D38" s="3" t="str">
        <f>D9</f>
        <v>Power Grid Corporation of India Ltd.,</v>
      </c>
    </row>
    <row r="39" spans="1:5" ht="19.5" customHeight="1">
      <c r="A39" s="5" t="s">
        <v>347</v>
      </c>
      <c r="B39" s="1366" t="str">
        <f>'Attach 3(JV)'!B18:D18</f>
        <v>G5</v>
      </c>
      <c r="C39" s="1366"/>
      <c r="D39" s="3" t="str">
        <f>D10</f>
        <v>"Saudamini", Plot No. 2, Sector 29</v>
      </c>
    </row>
    <row r="40" spans="1:5" ht="19.5" customHeight="1">
      <c r="B40" s="1366" t="str">
        <f>'Attach 3(JV)'!B19:D19</f>
        <v>Gurgaon</v>
      </c>
      <c r="C40" s="1366"/>
      <c r="D40" s="3" t="str">
        <f>D11</f>
        <v>Gurgaon (Haryana) - 122001</v>
      </c>
    </row>
    <row r="41" spans="1:5" ht="19.5" customHeight="1">
      <c r="A41" s="20"/>
      <c r="B41" s="1366" t="str">
        <f>'Attach 3(JV)'!B20:D20</f>
        <v/>
      </c>
      <c r="C41" s="1366"/>
      <c r="D41" s="3"/>
    </row>
    <row r="42" spans="1:5" ht="19.5" customHeight="1">
      <c r="A42" s="17" t="s">
        <v>340</v>
      </c>
      <c r="D42" s="30"/>
    </row>
    <row r="43" spans="1:5" ht="19.5" customHeight="1">
      <c r="A43" s="20"/>
    </row>
    <row r="44" spans="1:5" ht="33.75" customHeight="1">
      <c r="A44" s="1261" t="s">
        <v>387</v>
      </c>
      <c r="B44" s="1261"/>
      <c r="C44" s="1261"/>
      <c r="D44" s="1261"/>
      <c r="E44" s="1261"/>
    </row>
    <row r="45" spans="1:5" ht="19.5" customHeight="1">
      <c r="A45" s="20"/>
      <c r="B45" s="20"/>
      <c r="C45" s="20"/>
      <c r="D45" s="20"/>
      <c r="E45" s="20"/>
    </row>
    <row r="46" spans="1:5" ht="72" customHeight="1">
      <c r="A46" s="35" t="s">
        <v>343</v>
      </c>
      <c r="B46" s="1408" t="s">
        <v>111</v>
      </c>
      <c r="C46" s="1408"/>
      <c r="D46" s="35" t="s">
        <v>112</v>
      </c>
      <c r="E46" s="35" t="s">
        <v>113</v>
      </c>
    </row>
    <row r="47" spans="1:5" ht="25.5" customHeight="1">
      <c r="A47" s="85">
        <v>1</v>
      </c>
      <c r="B47" s="1443"/>
      <c r="C47" s="1443"/>
      <c r="D47" s="268"/>
      <c r="E47" s="268"/>
    </row>
    <row r="48" spans="1:5" ht="25.5" customHeight="1">
      <c r="A48" s="85">
        <v>2</v>
      </c>
      <c r="B48" s="1443"/>
      <c r="C48" s="1443"/>
      <c r="D48" s="268"/>
      <c r="E48" s="268"/>
    </row>
    <row r="49" spans="1:5" ht="25.5" customHeight="1">
      <c r="A49" s="85">
        <v>3</v>
      </c>
      <c r="B49" s="1443"/>
      <c r="C49" s="1443"/>
      <c r="D49" s="268"/>
      <c r="E49" s="268"/>
    </row>
    <row r="50" spans="1:5" ht="25.5" customHeight="1">
      <c r="A50" s="85">
        <v>4</v>
      </c>
      <c r="B50" s="1443"/>
      <c r="C50" s="1443"/>
      <c r="D50" s="268"/>
      <c r="E50" s="268"/>
    </row>
    <row r="51" spans="1:5" ht="25.5" customHeight="1">
      <c r="A51" s="85">
        <v>5</v>
      </c>
      <c r="B51" s="1443"/>
      <c r="C51" s="1443"/>
      <c r="D51" s="268"/>
      <c r="E51" s="268"/>
    </row>
    <row r="52" spans="1:5" ht="25.5" customHeight="1">
      <c r="A52" s="85">
        <v>6</v>
      </c>
      <c r="B52" s="1443"/>
      <c r="C52" s="1443"/>
      <c r="D52" s="268"/>
      <c r="E52" s="268"/>
    </row>
    <row r="53" spans="1:5" ht="27.95" customHeight="1">
      <c r="A53" s="20"/>
      <c r="B53" s="20"/>
      <c r="C53" s="20"/>
      <c r="D53" s="20"/>
      <c r="E53" s="20"/>
    </row>
    <row r="54" spans="1:5" ht="27.95" customHeight="1">
      <c r="A54" s="174"/>
      <c r="B54" s="174"/>
      <c r="C54" s="174"/>
      <c r="D54" s="174"/>
      <c r="E54" s="174"/>
    </row>
    <row r="55" spans="1:5" ht="27.95" customHeight="1">
      <c r="A55" s="174" t="s">
        <v>6</v>
      </c>
      <c r="B55" s="53" t="str">
        <f>B27</f>
        <v>--</v>
      </c>
      <c r="C55" s="174" t="s">
        <v>4</v>
      </c>
      <c r="D55" s="174" t="str">
        <f>E27</f>
        <v/>
      </c>
      <c r="E55" s="174"/>
    </row>
    <row r="56" spans="1:5" ht="27.95" customHeight="1">
      <c r="A56" s="174" t="s">
        <v>7</v>
      </c>
      <c r="B56" s="174" t="str">
        <f>B28</f>
        <v/>
      </c>
      <c r="C56" s="174" t="s">
        <v>5</v>
      </c>
      <c r="D56" s="174" t="str">
        <f>E28</f>
        <v/>
      </c>
      <c r="E56" s="174"/>
    </row>
    <row r="57" spans="1:5" ht="27.95" customHeight="1">
      <c r="A57" s="174"/>
      <c r="B57" s="174"/>
      <c r="C57" s="174"/>
      <c r="D57" s="174"/>
      <c r="E57" s="174"/>
    </row>
    <row r="58" spans="1:5" ht="19.5" customHeight="1">
      <c r="A58" s="9" t="str">
        <f>A30</f>
        <v>Specification No. :CC/NT/W-RT/DOM/A06/23/04299</v>
      </c>
      <c r="B58" s="10"/>
      <c r="C58" s="10"/>
      <c r="D58" s="10"/>
      <c r="E58" s="11" t="str">
        <f>E30</f>
        <v xml:space="preserve">Attachment-11 </v>
      </c>
    </row>
    <row r="59" spans="1:5" ht="19.5" customHeight="1"/>
    <row r="60" spans="1:5" ht="48" customHeight="1">
      <c r="A60" s="1444" t="str">
        <f>A32</f>
        <v>Reactor Package RT03 under Bulk Procurement of 765kV and 400kV Class Transformers and Reactors of various capacities- LOT-3 and SIS/Addl. Cap. -Re-Tender</v>
      </c>
      <c r="B60" s="1444"/>
      <c r="C60" s="1444"/>
      <c r="D60" s="1444"/>
      <c r="E60" s="1444"/>
    </row>
    <row r="61" spans="1:5" ht="19.5" customHeight="1">
      <c r="A61" s="16"/>
    </row>
    <row r="62" spans="1:5" ht="19.5" customHeight="1">
      <c r="A62" s="1410" t="s">
        <v>386</v>
      </c>
      <c r="B62" s="1410"/>
      <c r="C62" s="1410"/>
      <c r="D62" s="1410"/>
      <c r="E62" s="1410"/>
    </row>
    <row r="63" spans="1:5" ht="19.5" customHeight="1">
      <c r="A63" s="20"/>
    </row>
    <row r="64" spans="1:5" ht="19.5" customHeight="1">
      <c r="A64" s="21" t="str">
        <f>'Attach 3(JV)'!A15</f>
        <v>Name(s) and Addresse(s) of other partner(s)</v>
      </c>
      <c r="B64" s="20"/>
      <c r="C64" s="20"/>
      <c r="D64" s="6" t="str">
        <f>D7</f>
        <v>To:</v>
      </c>
    </row>
    <row r="65" spans="1:5" ht="19.5" customHeight="1">
      <c r="A65" s="21" t="str">
        <f>'Attach 3(JV)'!E16</f>
        <v/>
      </c>
      <c r="B65" s="20"/>
      <c r="C65" s="20"/>
      <c r="D65" s="3" t="str">
        <f>D8</f>
        <v>Contract Services</v>
      </c>
    </row>
    <row r="66" spans="1:5" ht="19.5" customHeight="1">
      <c r="A66" s="5" t="s">
        <v>345</v>
      </c>
      <c r="B66" s="1366" t="str">
        <f>'Attach 3(JV)'!E17</f>
        <v/>
      </c>
      <c r="C66" s="1366"/>
      <c r="D66" s="3" t="str">
        <f>D9</f>
        <v>Power Grid Corporation of India Ltd.,</v>
      </c>
    </row>
    <row r="67" spans="1:5" ht="19.5" customHeight="1">
      <c r="A67" s="5" t="s">
        <v>347</v>
      </c>
      <c r="B67" s="1366" t="str">
        <f>'Attach 3(JV)'!E18</f>
        <v/>
      </c>
      <c r="C67" s="1366"/>
      <c r="D67" s="3" t="str">
        <f>D10</f>
        <v>"Saudamini", Plot No. 2, Sector 29</v>
      </c>
    </row>
    <row r="68" spans="1:5" ht="19.5" customHeight="1">
      <c r="B68" s="1366" t="str">
        <f>'Attach 3(JV)'!E19</f>
        <v/>
      </c>
      <c r="C68" s="1366"/>
      <c r="D68" s="3" t="str">
        <f>D11</f>
        <v>Gurgaon (Haryana) - 122001</v>
      </c>
    </row>
    <row r="69" spans="1:5" ht="19.5" customHeight="1">
      <c r="A69" s="20"/>
      <c r="B69" s="1366" t="str">
        <f>'Attach 3(JV)'!E20</f>
        <v/>
      </c>
      <c r="C69" s="1366"/>
      <c r="D69" s="3"/>
    </row>
    <row r="70" spans="1:5" ht="19.5" customHeight="1">
      <c r="A70" s="17" t="s">
        <v>340</v>
      </c>
      <c r="D70" s="30"/>
    </row>
    <row r="71" spans="1:5" ht="19.5" customHeight="1">
      <c r="A71" s="20"/>
    </row>
    <row r="72" spans="1:5" ht="33.75" customHeight="1">
      <c r="A72" s="1261" t="s">
        <v>387</v>
      </c>
      <c r="B72" s="1261"/>
      <c r="C72" s="1261"/>
      <c r="D72" s="1261"/>
      <c r="E72" s="1261"/>
    </row>
    <row r="73" spans="1:5" ht="19.5" customHeight="1">
      <c r="A73" s="20"/>
      <c r="B73" s="20"/>
      <c r="C73" s="20"/>
      <c r="D73" s="20"/>
      <c r="E73" s="20"/>
    </row>
    <row r="74" spans="1:5" ht="72" customHeight="1">
      <c r="A74" s="35" t="s">
        <v>343</v>
      </c>
      <c r="B74" s="1408" t="s">
        <v>111</v>
      </c>
      <c r="C74" s="1408"/>
      <c r="D74" s="35" t="s">
        <v>112</v>
      </c>
      <c r="E74" s="35" t="s">
        <v>113</v>
      </c>
    </row>
    <row r="75" spans="1:5" ht="25.5" customHeight="1">
      <c r="A75" s="85">
        <v>1</v>
      </c>
      <c r="B75" s="1443"/>
      <c r="C75" s="1443"/>
      <c r="D75" s="268"/>
      <c r="E75" s="268"/>
    </row>
    <row r="76" spans="1:5" ht="25.5" customHeight="1">
      <c r="A76" s="85">
        <v>2</v>
      </c>
      <c r="B76" s="1443"/>
      <c r="C76" s="1443"/>
      <c r="D76" s="268"/>
      <c r="E76" s="268"/>
    </row>
    <row r="77" spans="1:5" ht="25.5" customHeight="1">
      <c r="A77" s="85">
        <v>3</v>
      </c>
      <c r="B77" s="1443"/>
      <c r="C77" s="1443"/>
      <c r="D77" s="268"/>
      <c r="E77" s="268"/>
    </row>
    <row r="78" spans="1:5" ht="25.5" customHeight="1">
      <c r="A78" s="85">
        <v>4</v>
      </c>
      <c r="B78" s="1443"/>
      <c r="C78" s="1443"/>
      <c r="D78" s="268"/>
      <c r="E78" s="268"/>
    </row>
    <row r="79" spans="1:5" ht="25.5" customHeight="1">
      <c r="A79" s="85">
        <v>5</v>
      </c>
      <c r="B79" s="1443"/>
      <c r="C79" s="1443"/>
      <c r="D79" s="268"/>
      <c r="E79" s="268"/>
    </row>
    <row r="80" spans="1:5" ht="25.5" customHeight="1">
      <c r="A80" s="85">
        <v>6</v>
      </c>
      <c r="B80" s="1443"/>
      <c r="C80" s="1443"/>
      <c r="D80" s="268"/>
      <c r="E80" s="268"/>
    </row>
    <row r="81" spans="1:5" ht="19.5" customHeight="1">
      <c r="A81" s="20"/>
      <c r="B81" s="20"/>
      <c r="C81" s="20"/>
      <c r="D81" s="20"/>
      <c r="E81" s="20"/>
    </row>
    <row r="82" spans="1:5" ht="24.75" customHeight="1">
      <c r="A82" s="174"/>
      <c r="B82" s="174"/>
      <c r="C82" s="174"/>
      <c r="D82" s="174"/>
      <c r="E82" s="174"/>
    </row>
    <row r="83" spans="1:5" ht="24.75" customHeight="1">
      <c r="A83" s="174" t="s">
        <v>6</v>
      </c>
      <c r="B83" s="53" t="str">
        <f>B55</f>
        <v>--</v>
      </c>
      <c r="C83" s="174" t="s">
        <v>4</v>
      </c>
      <c r="D83" s="174" t="str">
        <f>D55</f>
        <v/>
      </c>
      <c r="E83" s="174"/>
    </row>
    <row r="84" spans="1:5" ht="24.75" customHeight="1">
      <c r="A84" s="174" t="s">
        <v>7</v>
      </c>
      <c r="B84" s="174" t="str">
        <f>B56</f>
        <v/>
      </c>
      <c r="C84" s="174" t="s">
        <v>5</v>
      </c>
      <c r="D84" s="174" t="str">
        <f>D56</f>
        <v/>
      </c>
      <c r="E84" s="174"/>
    </row>
    <row r="85" spans="1:5" ht="24.75" customHeight="1">
      <c r="A85" s="174"/>
      <c r="B85" s="174"/>
      <c r="C85" s="174"/>
      <c r="D85" s="174"/>
      <c r="E85" s="174"/>
    </row>
    <row r="86" spans="1:5" ht="37.5" customHeight="1">
      <c r="A86" s="49"/>
      <c r="B86" s="49"/>
      <c r="C86" s="49"/>
      <c r="D86" s="49"/>
      <c r="E86" s="49"/>
    </row>
  </sheetData>
  <sheetProtection algorithmName="SHA-512" hashValue="ysgLJ4pRD04d7lOmhAweFm3PNxW1NAiif2oeu4cVdELXbtSxrofbIgNxYPzT15RKo0wjuCwMlp1igXUqkY67hQ==" saltValue="WL4pDgsAWytRThKsOvPS6w==" spinCount="100000" sheet="1" formatColumns="0" formatRows="0" selectLockedCells="1"/>
  <customSheetViews>
    <customSheetView guid="{E6182FFC-6E06-43C3-947C-9DE51F5E5E19}" scale="90" showPageBreaks="1" showGridLines="0" fitToPage="1" printArea="1" view="pageBreakPreview" topLeftCell="A25">
      <selection activeCell="B47" sqref="B47:C47"/>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9"/>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3"/>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1"/>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2"/>
  <headerFooter alignWithMargins="0">
    <oddFooter>&amp;R&amp;"Book Antiqua,Bold"&amp;8 Page &amp;P of &amp;N</oddFooter>
  </headerFooter>
  <drawing r:id="rId4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7"/>
  <sheetViews>
    <sheetView showGridLines="0" showZeros="0" view="pageBreakPreview" topLeftCell="A38" zoomScale="85" zoomScaleNormal="100" zoomScaleSheetLayoutView="85" workbookViewId="0">
      <selection activeCell="D31" sqref="D31"/>
    </sheetView>
  </sheetViews>
  <sheetFormatPr defaultColWidth="9.140625" defaultRowHeight="16.5"/>
  <cols>
    <col min="1" max="1" width="8" style="296" customWidth="1"/>
    <col min="2" max="2" width="15.28515625" style="296" customWidth="1"/>
    <col min="3" max="3" width="26.5703125" style="296" customWidth="1"/>
    <col min="4" max="4" width="35.140625" style="296" customWidth="1"/>
    <col min="5" max="5" width="33.5703125" style="296" customWidth="1"/>
    <col min="6" max="6" width="20" style="296" customWidth="1"/>
    <col min="7" max="7" width="14.7109375" style="296" hidden="1" customWidth="1"/>
    <col min="8" max="9" width="0" style="444" hidden="1" customWidth="1"/>
    <col min="10" max="16384" width="9.140625" style="444"/>
  </cols>
  <sheetData>
    <row r="1" spans="1:8" s="636" customFormat="1" ht="20.25" customHeight="1">
      <c r="A1" s="632" t="str">
        <f>'Attach 3(JV)'!A1</f>
        <v>Specification No. :CC/NT/W-RT/DOM/A06/23/04299</v>
      </c>
      <c r="B1" s="632"/>
      <c r="C1" s="633"/>
      <c r="D1" s="633"/>
      <c r="E1" s="633"/>
      <c r="F1" s="634" t="s">
        <v>536</v>
      </c>
      <c r="G1" s="635"/>
    </row>
    <row r="3" spans="1:8" ht="73.5" customHeight="1">
      <c r="A3" s="1435" t="str">
        <f>'Attach 3(JV)'!A3</f>
        <v>Reactor Package RT03 under Bulk Procurement of 765kV and 400kV Class Transformers and Reactors of various capacities- LOT-3 and SIS/Addl. Cap. -Re-Tender</v>
      </c>
      <c r="B3" s="1436"/>
      <c r="C3" s="1436"/>
      <c r="D3" s="1436"/>
      <c r="E3" s="1436"/>
      <c r="F3" s="1436"/>
      <c r="G3" s="445"/>
    </row>
    <row r="4" spans="1:8" ht="1.5" hidden="1" customHeight="1">
      <c r="A4" s="300"/>
      <c r="B4" s="955"/>
      <c r="G4" s="18"/>
      <c r="H4" s="2"/>
    </row>
    <row r="5" spans="1:8" ht="20.100000000000001" customHeight="1">
      <c r="A5" s="1447" t="s">
        <v>388</v>
      </c>
      <c r="B5" s="1447"/>
      <c r="C5" s="1447"/>
      <c r="D5" s="1447"/>
      <c r="E5" s="1447"/>
      <c r="F5" s="1447"/>
      <c r="G5" s="18"/>
      <c r="H5" s="4"/>
    </row>
    <row r="6" spans="1:8" ht="20.100000000000001" customHeight="1">
      <c r="A6" s="302"/>
      <c r="B6" s="954"/>
      <c r="G6" s="18"/>
      <c r="H6" s="4"/>
    </row>
    <row r="7" spans="1:8" ht="20.100000000000001" customHeight="1">
      <c r="A7" s="319" t="str">
        <f>'[20]Attach 3 (JV)'!A5</f>
        <v>Bidder’s Name and Address (Sole Bidder) :</v>
      </c>
      <c r="B7" s="319"/>
      <c r="E7" s="446" t="str">
        <f>'[20]Attach 3 (JV)'!F5</f>
        <v>To:</v>
      </c>
      <c r="G7" s="18"/>
      <c r="H7" s="4"/>
    </row>
    <row r="8" spans="1:8" ht="36" customHeight="1">
      <c r="A8" s="1448" t="str">
        <f>'Attach 3(JV)'!A8</f>
        <v/>
      </c>
      <c r="B8" s="1448"/>
      <c r="C8" s="1448"/>
      <c r="D8" s="1448"/>
      <c r="E8" s="447" t="str">
        <f>'[20]Attach 3 (JV)'!F6</f>
        <v>Contract Services</v>
      </c>
      <c r="G8" s="18"/>
      <c r="H8" s="4"/>
    </row>
    <row r="9" spans="1:8">
      <c r="A9" s="5" t="s">
        <v>345</v>
      </c>
      <c r="B9" s="5"/>
      <c r="C9" s="1449">
        <f>'Attach 3(JV)'!B9</f>
        <v>0</v>
      </c>
      <c r="D9" s="1449"/>
      <c r="E9" s="447" t="str">
        <f>'[20]Attach 3 (JV)'!F7</f>
        <v>Power Grid Corporation of India Ltd.,</v>
      </c>
      <c r="G9" s="18"/>
      <c r="H9" s="4"/>
    </row>
    <row r="10" spans="1:8">
      <c r="A10" s="5" t="s">
        <v>347</v>
      </c>
      <c r="B10" s="5"/>
      <c r="C10" s="1366">
        <f>'Attach 3(JV)'!B10</f>
        <v>0</v>
      </c>
      <c r="D10" s="1366"/>
      <c r="E10" s="447" t="str">
        <f>'[20]Attach 3 (JV)'!F8</f>
        <v>"Saudamini", Plot No.-2</v>
      </c>
      <c r="G10" s="18"/>
      <c r="H10" s="4"/>
    </row>
    <row r="11" spans="1:8">
      <c r="C11" s="1366">
        <f>'Attach 3(JV)'!B11</f>
        <v>0</v>
      </c>
      <c r="D11" s="1366"/>
      <c r="E11" s="447" t="str">
        <f>'[20]Attach 3 (JV)'!F9</f>
        <v xml:space="preserve">Sector-29, </v>
      </c>
    </row>
    <row r="12" spans="1:8">
      <c r="A12" s="302"/>
      <c r="B12" s="954"/>
      <c r="C12" s="1366">
        <f>'Attach 3(JV)'!B12</f>
        <v>0</v>
      </c>
      <c r="D12" s="1366"/>
      <c r="E12" s="448" t="str">
        <f>'[20]Attach 3 (JV)'!F10</f>
        <v>Gurgaon (Haryana) - 122001</v>
      </c>
    </row>
    <row r="13" spans="1:8" ht="9.9499999999999993" customHeight="1">
      <c r="A13" s="302"/>
      <c r="B13" s="954"/>
      <c r="C13" s="114"/>
      <c r="D13" s="114"/>
    </row>
    <row r="14" spans="1:8" ht="20.100000000000001" customHeight="1">
      <c r="A14" s="296" t="s">
        <v>340</v>
      </c>
    </row>
    <row r="15" spans="1:8" ht="45.75" customHeight="1">
      <c r="A15" s="1452" t="s">
        <v>1012</v>
      </c>
      <c r="B15" s="1452"/>
      <c r="C15" s="1452"/>
      <c r="D15" s="1452"/>
      <c r="E15" s="1452"/>
      <c r="F15" s="1452"/>
    </row>
    <row r="16" spans="1:8" ht="51.6" customHeight="1">
      <c r="A16" s="441" t="s">
        <v>343</v>
      </c>
      <c r="B16" s="441"/>
      <c r="C16" s="441" t="s">
        <v>537</v>
      </c>
      <c r="D16" s="441" t="s">
        <v>389</v>
      </c>
      <c r="E16" s="441" t="s">
        <v>390</v>
      </c>
      <c r="F16" s="441" t="s">
        <v>951</v>
      </c>
    </row>
    <row r="17" spans="1:7" ht="13.5" customHeight="1">
      <c r="A17" s="458">
        <v>1</v>
      </c>
      <c r="B17" s="458"/>
      <c r="C17" s="458">
        <v>2</v>
      </c>
      <c r="D17" s="458">
        <v>3</v>
      </c>
      <c r="E17" s="458">
        <v>4</v>
      </c>
      <c r="F17" s="458">
        <v>5</v>
      </c>
    </row>
    <row r="18" spans="1:7" ht="32.25" customHeight="1">
      <c r="A18" s="442" t="s">
        <v>538</v>
      </c>
      <c r="B18" s="442"/>
      <c r="C18" s="442"/>
      <c r="D18" s="442"/>
      <c r="E18" s="442"/>
      <c r="F18" s="442"/>
    </row>
    <row r="19" spans="1:7" s="450" customFormat="1" ht="32.25" customHeight="1">
      <c r="A19" s="1453" t="s">
        <v>566</v>
      </c>
      <c r="B19" s="1454"/>
      <c r="C19" s="1454"/>
      <c r="D19" s="1454"/>
      <c r="E19" s="1455"/>
      <c r="F19" s="443"/>
      <c r="G19" s="449"/>
    </row>
    <row r="20" spans="1:7" s="452" customFormat="1" ht="37.5" customHeight="1">
      <c r="A20" s="473" t="s">
        <v>949</v>
      </c>
      <c r="B20" s="1458" t="s">
        <v>1005</v>
      </c>
      <c r="C20" s="1459"/>
      <c r="D20" s="1459"/>
      <c r="E20" s="1459"/>
      <c r="F20" s="1460"/>
      <c r="G20" s="451"/>
    </row>
    <row r="21" spans="1:7" ht="59.25" customHeight="1">
      <c r="A21" s="453" t="s">
        <v>391</v>
      </c>
      <c r="B21" s="1461" t="s">
        <v>541</v>
      </c>
      <c r="C21" s="1462"/>
      <c r="D21" s="639"/>
      <c r="E21" s="898" t="s">
        <v>1026</v>
      </c>
      <c r="F21" s="460"/>
    </row>
    <row r="22" spans="1:7" ht="67.150000000000006" customHeight="1">
      <c r="A22" s="453" t="s">
        <v>392</v>
      </c>
      <c r="B22" s="1461" t="s">
        <v>542</v>
      </c>
      <c r="C22" s="1462"/>
      <c r="D22" s="639"/>
      <c r="E22" s="898" t="s">
        <v>953</v>
      </c>
      <c r="F22" s="460"/>
    </row>
    <row r="23" spans="1:7" ht="52.5" customHeight="1">
      <c r="A23" s="453" t="s">
        <v>539</v>
      </c>
      <c r="B23" s="1461" t="s">
        <v>543</v>
      </c>
      <c r="C23" s="1462"/>
      <c r="D23" s="639"/>
      <c r="E23" s="898" t="s">
        <v>839</v>
      </c>
      <c r="F23" s="460"/>
    </row>
    <row r="24" spans="1:7" ht="45.75" customHeight="1">
      <c r="A24" s="453" t="s">
        <v>540</v>
      </c>
      <c r="B24" s="1461" t="s">
        <v>544</v>
      </c>
      <c r="C24" s="1462"/>
      <c r="D24" s="639"/>
      <c r="E24" s="898" t="s">
        <v>545</v>
      </c>
      <c r="F24" s="460"/>
    </row>
    <row r="25" spans="1:7" ht="145.5" customHeight="1">
      <c r="A25" s="459" t="s">
        <v>850</v>
      </c>
      <c r="B25" s="1461" t="s">
        <v>950</v>
      </c>
      <c r="C25" s="1462"/>
      <c r="D25" s="639"/>
      <c r="E25" s="898" t="s">
        <v>954</v>
      </c>
      <c r="F25" s="460"/>
    </row>
    <row r="26" spans="1:7" ht="35.25" customHeight="1">
      <c r="A26" s="1450" t="str">
        <f>IF(OR((SUM(D21:D25)&gt;0.85),SUM(D21:D25)&lt;0.85),"ERROR -Sum of all the coefficients including labour is not equal to 0.85","")</f>
        <v>ERROR -Sum of all the coefficients including labour is not equal to 0.85</v>
      </c>
      <c r="B26" s="1450"/>
      <c r="C26" s="1450"/>
      <c r="D26" s="1450"/>
      <c r="E26" s="1450"/>
      <c r="F26" s="1451"/>
    </row>
    <row r="27" spans="1:7" ht="24.75" customHeight="1">
      <c r="A27" s="1456" t="s">
        <v>722</v>
      </c>
      <c r="B27" s="1456"/>
      <c r="C27" s="1456"/>
      <c r="D27" s="1456"/>
      <c r="E27" s="1456"/>
      <c r="F27" s="1457"/>
    </row>
    <row r="28" spans="1:7" ht="20.100000000000001" customHeight="1">
      <c r="A28" s="473" t="s">
        <v>854</v>
      </c>
      <c r="B28" s="1458" t="s">
        <v>1006</v>
      </c>
      <c r="C28" s="1459"/>
      <c r="D28" s="1459"/>
      <c r="E28" s="1459"/>
      <c r="F28" s="1460"/>
    </row>
    <row r="29" spans="1:7" ht="82.5">
      <c r="A29" s="453" t="s">
        <v>417</v>
      </c>
      <c r="B29" s="1461" t="s">
        <v>546</v>
      </c>
      <c r="C29" s="1462"/>
      <c r="D29" s="953">
        <v>0.85</v>
      </c>
      <c r="E29" s="308" t="s">
        <v>560</v>
      </c>
      <c r="F29" s="460"/>
    </row>
    <row r="30" spans="1:7" s="452" customFormat="1" ht="37.5" customHeight="1">
      <c r="A30" s="473" t="s">
        <v>1007</v>
      </c>
      <c r="B30" s="1458" t="s">
        <v>1008</v>
      </c>
      <c r="C30" s="1459"/>
      <c r="D30" s="1459"/>
      <c r="E30" s="1459"/>
      <c r="F30" s="1460"/>
      <c r="G30" s="451"/>
    </row>
    <row r="31" spans="1:7" ht="59.25" customHeight="1">
      <c r="A31" s="453" t="s">
        <v>391</v>
      </c>
      <c r="B31" s="1461" t="s">
        <v>541</v>
      </c>
      <c r="C31" s="1462"/>
      <c r="D31" s="639"/>
      <c r="E31" s="898" t="s">
        <v>1026</v>
      </c>
      <c r="F31" s="460"/>
    </row>
    <row r="32" spans="1:7" ht="67.150000000000006" customHeight="1">
      <c r="A32" s="453" t="s">
        <v>392</v>
      </c>
      <c r="B32" s="1461" t="s">
        <v>542</v>
      </c>
      <c r="C32" s="1462"/>
      <c r="D32" s="639"/>
      <c r="E32" s="898" t="s">
        <v>953</v>
      </c>
      <c r="F32" s="460"/>
    </row>
    <row r="33" spans="1:8" ht="52.5" customHeight="1">
      <c r="A33" s="453" t="s">
        <v>539</v>
      </c>
      <c r="B33" s="1461" t="s">
        <v>543</v>
      </c>
      <c r="C33" s="1462"/>
      <c r="D33" s="639"/>
      <c r="E33" s="898" t="s">
        <v>839</v>
      </c>
      <c r="F33" s="460"/>
    </row>
    <row r="34" spans="1:8" ht="45.75" customHeight="1">
      <c r="A34" s="453" t="s">
        <v>540</v>
      </c>
      <c r="B34" s="1461" t="s">
        <v>544</v>
      </c>
      <c r="C34" s="1462"/>
      <c r="D34" s="639"/>
      <c r="E34" s="898" t="s">
        <v>545</v>
      </c>
      <c r="F34" s="460"/>
    </row>
    <row r="35" spans="1:8" ht="145.5" customHeight="1">
      <c r="A35" s="459" t="s">
        <v>850</v>
      </c>
      <c r="B35" s="1461" t="s">
        <v>950</v>
      </c>
      <c r="C35" s="1462"/>
      <c r="D35" s="639"/>
      <c r="E35" s="898" t="s">
        <v>954</v>
      </c>
      <c r="F35" s="460"/>
    </row>
    <row r="36" spans="1:8" ht="35.25" customHeight="1">
      <c r="A36" s="1450" t="str">
        <f>IF(OR((SUM(D31:D35)&gt;0.85),SUM(D31:D35)&lt;0.85),"ERROR -Sum of all the coefficients including labour is not equal to 0.85","")</f>
        <v>ERROR -Sum of all the coefficients including labour is not equal to 0.85</v>
      </c>
      <c r="B36" s="1450"/>
      <c r="C36" s="1450"/>
      <c r="D36" s="1450"/>
      <c r="E36" s="1450"/>
      <c r="F36" s="1451"/>
    </row>
    <row r="37" spans="1:8" ht="24.75" customHeight="1">
      <c r="A37" s="1456" t="s">
        <v>722</v>
      </c>
      <c r="B37" s="1456"/>
      <c r="C37" s="1456"/>
      <c r="D37" s="1456"/>
      <c r="E37" s="1456"/>
      <c r="F37" s="1457"/>
    </row>
    <row r="38" spans="1:8" ht="20.100000000000001" customHeight="1">
      <c r="A38" s="473" t="s">
        <v>1010</v>
      </c>
      <c r="B38" s="1458" t="s">
        <v>1009</v>
      </c>
      <c r="C38" s="1459"/>
      <c r="D38" s="1459"/>
      <c r="E38" s="1459"/>
      <c r="F38" s="1460"/>
    </row>
    <row r="39" spans="1:8" ht="82.5">
      <c r="A39" s="453" t="s">
        <v>417</v>
      </c>
      <c r="B39" s="1461" t="s">
        <v>546</v>
      </c>
      <c r="C39" s="1462"/>
      <c r="D39" s="307">
        <v>0.85</v>
      </c>
      <c r="E39" s="308" t="s">
        <v>560</v>
      </c>
      <c r="F39" s="460"/>
    </row>
    <row r="40" spans="1:8" s="450" customFormat="1" ht="20.100000000000001" customHeight="1">
      <c r="A40" s="879" t="s">
        <v>568</v>
      </c>
      <c r="B40" s="1453" t="s">
        <v>567</v>
      </c>
      <c r="C40" s="1454"/>
      <c r="D40" s="1454"/>
      <c r="E40" s="1454"/>
      <c r="F40" s="1455"/>
      <c r="G40" s="449"/>
    </row>
    <row r="41" spans="1:8" s="455" customFormat="1" ht="30" customHeight="1">
      <c r="A41" s="880" t="s">
        <v>393</v>
      </c>
      <c r="B41" s="1463" t="s">
        <v>580</v>
      </c>
      <c r="C41" s="1464"/>
      <c r="D41" s="1464"/>
      <c r="E41" s="1464"/>
      <c r="F41" s="1465"/>
      <c r="G41" s="454"/>
    </row>
    <row r="42" spans="1:8" ht="165">
      <c r="A42" s="456" t="s">
        <v>391</v>
      </c>
      <c r="B42" s="1466" t="s">
        <v>950</v>
      </c>
      <c r="C42" s="1467"/>
      <c r="D42" s="461">
        <v>0.8</v>
      </c>
      <c r="E42" s="308" t="s">
        <v>866</v>
      </c>
      <c r="F42" s="460"/>
    </row>
    <row r="43" spans="1:8" s="462" customFormat="1" ht="205.5" customHeight="1">
      <c r="A43" s="1252" t="s">
        <v>558</v>
      </c>
      <c r="B43" s="1253"/>
      <c r="C43" s="1253"/>
      <c r="D43" s="1253"/>
      <c r="E43" s="1253"/>
      <c r="F43" s="1254"/>
      <c r="G43" s="17"/>
    </row>
    <row r="44" spans="1:8" ht="20.100000000000001" customHeight="1">
      <c r="A44" s="463"/>
      <c r="B44" s="463"/>
      <c r="C44" s="463"/>
      <c r="D44" s="463"/>
      <c r="E44" s="442"/>
      <c r="F44" s="442"/>
    </row>
    <row r="45" spans="1:8" s="296" customFormat="1">
      <c r="A45" s="319" t="s">
        <v>6</v>
      </c>
      <c r="B45" s="319"/>
      <c r="C45" s="457" t="str">
        <f>'Attach 3(JV)'!B24</f>
        <v>--</v>
      </c>
      <c r="E45" s="319" t="s">
        <v>4</v>
      </c>
      <c r="F45" s="319" t="str">
        <f>'Attach 3(JV)'!E24</f>
        <v/>
      </c>
      <c r="H45" s="444"/>
    </row>
    <row r="46" spans="1:8" s="296" customFormat="1">
      <c r="A46" s="319" t="s">
        <v>7</v>
      </c>
      <c r="B46" s="319"/>
      <c r="C46" s="319" t="str">
        <f>'Attach 3(JV)'!B25</f>
        <v/>
      </c>
      <c r="E46" s="319" t="s">
        <v>153</v>
      </c>
      <c r="F46" s="303" t="str">
        <f>'Attach 3(JV)'!E25</f>
        <v/>
      </c>
      <c r="H46" s="444"/>
    </row>
    <row r="47" spans="1:8" s="296" customFormat="1">
      <c r="A47" s="303"/>
      <c r="B47" s="303"/>
      <c r="C47" s="303"/>
      <c r="D47" s="319"/>
      <c r="E47" s="318"/>
      <c r="F47" s="303"/>
      <c r="H47" s="444"/>
    </row>
  </sheetData>
  <sheetProtection algorithmName="SHA-512" hashValue="bNGVNLb0ehF4wetw1W9uo9m7DQpYFt+QVLsOgHcJzI1cJhWxYTvtKnDc8BEIyO1rOgqFRYuGTt6eCC+9WvKzQw==" saltValue="/S7IdNFOozLygAvERsO5Dg==" spinCount="100000" sheet="1" formatColumns="0" formatRows="0" selectLockedCells="1"/>
  <customSheetViews>
    <customSheetView guid="{E6182FFC-6E06-43C3-947C-9DE51F5E5E19}" scale="85" showPageBreaks="1" showGridLines="0" zeroValues="0" fitToPage="1" printArea="1" hiddenRows="1" hiddenColumns="1" view="pageBreakPreview" topLeftCell="A38">
      <selection activeCell="D31" sqref="D31"/>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s>
  <mergeCells count="33">
    <mergeCell ref="B28:F28"/>
    <mergeCell ref="B29:C29"/>
    <mergeCell ref="B30:F30"/>
    <mergeCell ref="B31:C31"/>
    <mergeCell ref="B32:C32"/>
    <mergeCell ref="A43:F43"/>
    <mergeCell ref="A37:F37"/>
    <mergeCell ref="B39:C39"/>
    <mergeCell ref="B40:F40"/>
    <mergeCell ref="B41:F41"/>
    <mergeCell ref="B42:C42"/>
    <mergeCell ref="B38:F38"/>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3:F3"/>
    <mergeCell ref="A5:F5"/>
    <mergeCell ref="A8:D8"/>
    <mergeCell ref="C9:D9"/>
    <mergeCell ref="C10:D10"/>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1"/>
  <headerFooter alignWithMargins="0">
    <oddFooter>&amp;R&amp;"Book Antiqua,Bold"&amp;8 Page &amp;P of &amp;N</oddFooter>
  </headerFooter>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3" zoomScale="90" zoomScaleSheetLayoutView="90" workbookViewId="0">
      <selection activeCell="C2" sqref="C2"/>
    </sheetView>
  </sheetViews>
  <sheetFormatPr defaultColWidth="9.140625" defaultRowHeight="16.5"/>
  <cols>
    <col min="1" max="1" width="12.140625" style="17" customWidth="1"/>
    <col min="2" max="2" width="20.5703125" style="17" customWidth="1"/>
    <col min="3" max="3" width="11.42578125" style="17" customWidth="1"/>
    <col min="4" max="4" width="34.5703125" style="17" customWidth="1"/>
    <col min="5" max="5" width="39.28515625" style="17" customWidth="1"/>
    <col min="6" max="8" width="9.140625" style="12"/>
    <col min="9" max="16384" width="9.140625" style="13"/>
  </cols>
  <sheetData>
    <row r="1" spans="1:9" s="80" customFormat="1" ht="15">
      <c r="A1" s="637" t="str">
        <f>'Attach 3(JV)'!A1</f>
        <v>Specification No. :CC/NT/W-RT/DOM/A06/23/04299</v>
      </c>
      <c r="B1" s="628"/>
      <c r="C1" s="628"/>
      <c r="D1" s="628"/>
      <c r="E1" s="638" t="str">
        <f>"Attachment-13 " &amp; 'Attach 3(JV)'!AT1</f>
        <v xml:space="preserve">Attachment-13 </v>
      </c>
      <c r="F1" s="81"/>
      <c r="G1" s="81"/>
      <c r="H1" s="81"/>
    </row>
    <row r="3" spans="1:9" ht="75" customHeight="1">
      <c r="A3" s="1435" t="str">
        <f>'Attach 3(JV)'!A3</f>
        <v>Reactor Package RT03 under Bulk Procurement of 765kV and 400kV Class Transformers and Reactors of various capacities- LOT-3 and SIS/Addl. Cap. -Re-Tender</v>
      </c>
      <c r="B3" s="1436"/>
      <c r="C3" s="1436"/>
      <c r="D3" s="1436"/>
      <c r="E3" s="1436"/>
      <c r="F3" s="14"/>
      <c r="G3" s="15"/>
      <c r="H3" s="14"/>
    </row>
    <row r="4" spans="1:9" ht="20.100000000000001" customHeight="1">
      <c r="A4" s="16"/>
      <c r="H4" s="18"/>
      <c r="I4" s="2"/>
    </row>
    <row r="5" spans="1:9" ht="20.100000000000001" customHeight="1">
      <c r="A5" s="1026" t="s">
        <v>0</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3" t="str">
        <f>'Attach 3(JV)'!E8</f>
        <v>Contract Services</v>
      </c>
      <c r="H8" s="18"/>
      <c r="I8" s="4"/>
    </row>
    <row r="9" spans="1:9" ht="20.100000000000001" customHeight="1">
      <c r="A9" s="5" t="s">
        <v>345</v>
      </c>
      <c r="B9" s="1366">
        <f>'Attach 3(JV)'!B9</f>
        <v>0</v>
      </c>
      <c r="C9" s="1366"/>
      <c r="D9" s="1366"/>
      <c r="E9" s="3" t="str">
        <f>'Attach 3(JV)'!E9</f>
        <v>Power Grid Corporation of India Ltd.,</v>
      </c>
      <c r="H9" s="18"/>
      <c r="I9" s="4"/>
    </row>
    <row r="10" spans="1:9" ht="20.100000000000001" customHeight="1">
      <c r="A10" s="5" t="s">
        <v>347</v>
      </c>
      <c r="B10" s="1366">
        <f>'Attach 3(JV)'!B10</f>
        <v>0</v>
      </c>
      <c r="C10" s="1366"/>
      <c r="D10" s="1366"/>
      <c r="E10" s="3" t="str">
        <f>'Attach 3(JV)'!E10</f>
        <v>"Saudamini", Plot No. 2, Sector 29</v>
      </c>
      <c r="H10" s="18"/>
      <c r="I10" s="4"/>
    </row>
    <row r="11" spans="1:9" ht="20.100000000000001" customHeight="1">
      <c r="B11" s="1366">
        <f>'Attach 3(JV)'!B11</f>
        <v>0</v>
      </c>
      <c r="C11" s="1366"/>
      <c r="D11" s="1366"/>
      <c r="E11" s="3" t="str">
        <f>'Attach 3(JV)'!E11</f>
        <v>Gurgaon (Haryana) - 122001</v>
      </c>
      <c r="G11" s="43" t="s">
        <v>473</v>
      </c>
    </row>
    <row r="12" spans="1:9" ht="20.100000000000001" customHeight="1">
      <c r="A12" s="20"/>
      <c r="B12" s="1366">
        <f>'Attach 3(JV)'!B12</f>
        <v>0</v>
      </c>
      <c r="C12" s="1366"/>
      <c r="D12" s="1366"/>
      <c r="E12" s="3"/>
    </row>
    <row r="13" spans="1:9" ht="20.100000000000001" customHeight="1">
      <c r="A13" s="20"/>
      <c r="B13" s="114"/>
      <c r="C13" s="114"/>
      <c r="D13" s="114"/>
      <c r="E13" s="13"/>
    </row>
    <row r="14" spans="1:9" ht="20.100000000000001" customHeight="1">
      <c r="A14" s="17" t="s">
        <v>340</v>
      </c>
    </row>
    <row r="15" spans="1:9" ht="20.100000000000001" customHeight="1">
      <c r="A15" s="20"/>
    </row>
    <row r="16" spans="1:9" ht="45" customHeight="1">
      <c r="A16" s="1261" t="s">
        <v>1</v>
      </c>
      <c r="B16" s="1261"/>
      <c r="C16" s="1261"/>
      <c r="D16" s="1261"/>
      <c r="E16" s="1261"/>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cale="90" showPageBreaks="1" showGridLines="0" fitToPage="1" printArea="1" view="pageBreakPreview" topLeftCell="A13">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4"/>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2"/>
  <headerFooter alignWithMargins="0">
    <oddFooter>&amp;R&amp;"Book Antiqua,Bold"&amp;8 Page &amp;P of &amp;N</oddFooter>
  </headerFooter>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85" zoomScaleNormal="100" zoomScaleSheetLayoutView="85" workbookViewId="0">
      <selection activeCell="C17" sqref="C17:E17"/>
    </sheetView>
  </sheetViews>
  <sheetFormatPr defaultColWidth="9.140625" defaultRowHeight="13.5"/>
  <cols>
    <col min="1" max="1" width="9.85546875" style="99" customWidth="1"/>
    <col min="2" max="2" width="12.7109375" style="99" customWidth="1"/>
    <col min="3" max="3" width="44.140625" style="99" customWidth="1"/>
    <col min="4" max="4" width="60.5703125" style="99" customWidth="1"/>
    <col min="5" max="5" width="12.85546875" style="99" customWidth="1"/>
    <col min="6" max="6" width="9.85546875" style="96" customWidth="1"/>
    <col min="7" max="9" width="9.140625" style="96"/>
    <col min="10" max="16384" width="9.140625" style="93"/>
  </cols>
  <sheetData>
    <row r="1" spans="1:12" ht="18" customHeight="1">
      <c r="A1" s="988" t="s">
        <v>952</v>
      </c>
      <c r="B1" s="999" t="s">
        <v>128</v>
      </c>
      <c r="C1" s="999"/>
      <c r="D1" s="999"/>
      <c r="E1" s="999"/>
      <c r="F1" s="988" t="str">
        <f>": Reactor Package -" &amp; Basic!B2 &amp; " :"</f>
        <v>: Reactor Package -RT03 :</v>
      </c>
      <c r="G1" s="90"/>
      <c r="H1" s="91"/>
      <c r="I1" s="91"/>
      <c r="J1" s="92"/>
      <c r="L1" s="93" t="s">
        <v>473</v>
      </c>
    </row>
    <row r="2" spans="1:12" ht="88.5" customHeight="1">
      <c r="A2" s="989"/>
      <c r="B2" s="1000" t="str">
        <f>Basic!B1</f>
        <v>Reactor Package RT03 under Bulk Procurement of 765kV and 400kV Class Transformers and Reactors of various capacities- LOT-3 and SIS/Addl. Cap. -Re-Tender</v>
      </c>
      <c r="C2" s="1001"/>
      <c r="D2" s="1001"/>
      <c r="E2" s="1002"/>
      <c r="F2" s="989"/>
      <c r="G2" s="90"/>
      <c r="H2" s="91"/>
      <c r="I2" s="91"/>
      <c r="J2" s="92"/>
    </row>
    <row r="3" spans="1:12" ht="21" customHeight="1">
      <c r="A3" s="989"/>
      <c r="B3" s="995" t="str">
        <f>"Specification No.: " &amp; Basic!B3</f>
        <v>Specification No.: CC/NT/W-RT/DOM/A06/23/04299</v>
      </c>
      <c r="C3" s="995"/>
      <c r="D3" s="995"/>
      <c r="E3" s="995"/>
      <c r="F3" s="989"/>
      <c r="G3" s="90"/>
      <c r="H3" s="91"/>
      <c r="I3" s="91"/>
      <c r="J3" s="92"/>
    </row>
    <row r="4" spans="1:12" s="105" customFormat="1" ht="18" customHeight="1">
      <c r="A4" s="989"/>
      <c r="B4" s="274">
        <v>1</v>
      </c>
      <c r="C4" s="992" t="s">
        <v>129</v>
      </c>
      <c r="D4" s="992"/>
      <c r="E4" s="992"/>
      <c r="F4" s="989"/>
      <c r="G4" s="102"/>
      <c r="H4" s="102"/>
      <c r="I4" s="103"/>
      <c r="J4" s="104"/>
    </row>
    <row r="5" spans="1:12" s="105" customFormat="1" ht="31.5" customHeight="1">
      <c r="A5" s="989"/>
      <c r="B5" s="275">
        <v>2</v>
      </c>
      <c r="C5" s="992" t="s">
        <v>509</v>
      </c>
      <c r="D5" s="992"/>
      <c r="E5" s="992"/>
      <c r="F5" s="989"/>
      <c r="G5" s="101"/>
      <c r="H5" s="103"/>
      <c r="I5" s="103"/>
      <c r="J5" s="104"/>
    </row>
    <row r="6" spans="1:12" s="105" customFormat="1" ht="23.25" customHeight="1">
      <c r="A6" s="989"/>
      <c r="B6" s="275">
        <v>3</v>
      </c>
      <c r="C6" s="994" t="s">
        <v>161</v>
      </c>
      <c r="D6" s="994"/>
      <c r="E6" s="994"/>
      <c r="F6" s="989"/>
      <c r="G6" s="101"/>
      <c r="H6" s="103"/>
      <c r="I6" s="103"/>
      <c r="J6" s="104"/>
    </row>
    <row r="7" spans="1:12" s="105" customFormat="1" ht="25.15" customHeight="1">
      <c r="A7" s="989"/>
      <c r="B7" s="275">
        <v>4</v>
      </c>
      <c r="C7" s="992" t="s">
        <v>160</v>
      </c>
      <c r="D7" s="992"/>
      <c r="E7" s="992"/>
      <c r="F7" s="989"/>
      <c r="G7" s="101"/>
      <c r="H7" s="103"/>
      <c r="I7" s="103"/>
      <c r="J7" s="104"/>
    </row>
    <row r="8" spans="1:12" s="105" customFormat="1" ht="37.5" customHeight="1">
      <c r="A8" s="989"/>
      <c r="B8" s="275">
        <v>5</v>
      </c>
      <c r="C8" s="992" t="s">
        <v>481</v>
      </c>
      <c r="D8" s="992"/>
      <c r="E8" s="992"/>
      <c r="F8" s="989"/>
      <c r="G8" s="101"/>
      <c r="H8" s="103"/>
      <c r="I8" s="103"/>
      <c r="J8" s="104"/>
    </row>
    <row r="9" spans="1:12" s="105" customFormat="1" ht="22.5" customHeight="1">
      <c r="A9" s="989"/>
      <c r="B9" s="276">
        <v>6</v>
      </c>
      <c r="C9" s="993" t="s">
        <v>472</v>
      </c>
      <c r="D9" s="993"/>
      <c r="E9" s="993"/>
      <c r="F9" s="989"/>
      <c r="G9" s="101"/>
      <c r="H9" s="103"/>
      <c r="I9" s="103"/>
      <c r="J9" s="104"/>
    </row>
    <row r="10" spans="1:12" s="105" customFormat="1" ht="29.25" customHeight="1">
      <c r="A10" s="989"/>
      <c r="B10" s="276">
        <v>7</v>
      </c>
      <c r="C10" s="993" t="s">
        <v>508</v>
      </c>
      <c r="D10" s="993"/>
      <c r="E10" s="993"/>
      <c r="F10" s="989"/>
      <c r="G10" s="101"/>
      <c r="H10" s="103"/>
      <c r="I10" s="103"/>
      <c r="J10" s="273"/>
    </row>
    <row r="11" spans="1:12" s="105" customFormat="1" ht="25.15" customHeight="1">
      <c r="A11" s="989"/>
      <c r="B11" s="614">
        <v>8</v>
      </c>
      <c r="C11" s="993" t="s">
        <v>697</v>
      </c>
      <c r="D11" s="993"/>
      <c r="E11" s="993"/>
      <c r="F11" s="989"/>
      <c r="G11" s="101"/>
      <c r="H11" s="103"/>
      <c r="I11" s="103"/>
      <c r="J11" s="273"/>
    </row>
    <row r="12" spans="1:12" s="105" customFormat="1" ht="23.45" customHeight="1">
      <c r="A12" s="989"/>
      <c r="B12" s="614">
        <v>9</v>
      </c>
      <c r="C12" s="994" t="s">
        <v>698</v>
      </c>
      <c r="D12" s="994"/>
      <c r="E12" s="998"/>
      <c r="F12" s="989"/>
      <c r="G12" s="101"/>
      <c r="H12" s="103"/>
      <c r="I12" s="103"/>
      <c r="J12" s="273"/>
    </row>
    <row r="13" spans="1:12" s="105" customFormat="1" ht="54" customHeight="1">
      <c r="A13" s="989"/>
      <c r="B13" s="614">
        <v>10</v>
      </c>
      <c r="C13" s="994" t="s">
        <v>699</v>
      </c>
      <c r="D13" s="994"/>
      <c r="E13" s="998"/>
      <c r="F13" s="989"/>
      <c r="G13" s="101"/>
      <c r="H13" s="103"/>
      <c r="I13" s="103"/>
      <c r="J13" s="273"/>
    </row>
    <row r="14" spans="1:12" s="105" customFormat="1" ht="33.75" customHeight="1">
      <c r="A14" s="989"/>
      <c r="B14" s="614">
        <v>11</v>
      </c>
      <c r="C14" s="994" t="s">
        <v>859</v>
      </c>
      <c r="D14" s="994"/>
      <c r="E14" s="998"/>
      <c r="F14" s="989"/>
      <c r="G14" s="101"/>
      <c r="H14" s="103"/>
      <c r="I14" s="103"/>
      <c r="J14" s="273"/>
    </row>
    <row r="15" spans="1:12" s="105" customFormat="1" ht="21" customHeight="1">
      <c r="A15" s="989"/>
      <c r="B15" s="614">
        <v>12</v>
      </c>
      <c r="C15" s="994" t="s">
        <v>860</v>
      </c>
      <c r="D15" s="994"/>
      <c r="E15" s="998"/>
      <c r="F15" s="989"/>
      <c r="G15" s="101"/>
      <c r="H15" s="103"/>
      <c r="I15" s="103"/>
      <c r="J15" s="273"/>
    </row>
    <row r="16" spans="1:12" s="105" customFormat="1" ht="23.25" customHeight="1">
      <c r="A16" s="989"/>
      <c r="B16" s="614">
        <v>13</v>
      </c>
      <c r="C16" s="994" t="s">
        <v>858</v>
      </c>
      <c r="D16" s="994"/>
      <c r="E16" s="998"/>
      <c r="F16" s="989"/>
      <c r="G16" s="101"/>
      <c r="H16" s="103"/>
      <c r="I16" s="103"/>
      <c r="J16" s="273"/>
    </row>
    <row r="17" spans="1:10" s="105" customFormat="1" ht="20.25" customHeight="1">
      <c r="A17" s="989"/>
      <c r="B17" s="614">
        <v>14</v>
      </c>
      <c r="C17" s="994" t="s">
        <v>861</v>
      </c>
      <c r="D17" s="994"/>
      <c r="E17" s="998"/>
      <c r="F17" s="989"/>
      <c r="G17" s="101"/>
      <c r="H17" s="103"/>
      <c r="I17" s="103"/>
      <c r="J17" s="273"/>
    </row>
    <row r="18" spans="1:10" s="105" customFormat="1" ht="20.25" customHeight="1">
      <c r="A18" s="989"/>
      <c r="B18" s="614">
        <v>15</v>
      </c>
      <c r="C18" s="994" t="s">
        <v>867</v>
      </c>
      <c r="D18" s="994"/>
      <c r="E18" s="998"/>
      <c r="F18" s="989"/>
      <c r="G18" s="101"/>
      <c r="H18" s="103"/>
      <c r="I18" s="103"/>
      <c r="J18" s="273"/>
    </row>
    <row r="19" spans="1:10" s="105" customFormat="1" ht="20.25" customHeight="1">
      <c r="A19" s="989"/>
      <c r="B19" s="614">
        <v>16</v>
      </c>
      <c r="C19" s="994" t="s">
        <v>1024</v>
      </c>
      <c r="D19" s="994"/>
      <c r="E19" s="998"/>
      <c r="F19" s="989"/>
      <c r="G19" s="101"/>
      <c r="H19" s="103"/>
      <c r="I19" s="103"/>
      <c r="J19" s="273"/>
    </row>
    <row r="20" spans="1:10" s="105" customFormat="1" ht="20.25" hidden="1" customHeight="1">
      <c r="A20" s="989"/>
      <c r="B20" s="614"/>
      <c r="C20" s="994"/>
      <c r="D20" s="994"/>
      <c r="E20" s="998"/>
      <c r="F20" s="989"/>
      <c r="G20" s="101"/>
      <c r="H20" s="103"/>
      <c r="I20" s="103"/>
      <c r="J20" s="273"/>
    </row>
    <row r="21" spans="1:10" s="105" customFormat="1" ht="20.25" hidden="1" customHeight="1">
      <c r="A21" s="989"/>
      <c r="B21" s="614"/>
      <c r="C21" s="994"/>
      <c r="D21" s="994"/>
      <c r="E21" s="998"/>
      <c r="F21" s="989"/>
      <c r="G21" s="101"/>
      <c r="H21" s="103"/>
      <c r="I21" s="103"/>
      <c r="J21" s="273"/>
    </row>
    <row r="22" spans="1:10" s="105" customFormat="1" ht="37.5" customHeight="1">
      <c r="A22" s="989"/>
      <c r="B22" s="277" t="s">
        <v>385</v>
      </c>
      <c r="C22" s="996" t="s">
        <v>862</v>
      </c>
      <c r="D22" s="996"/>
      <c r="E22" s="997"/>
      <c r="F22" s="989"/>
      <c r="G22" s="101"/>
      <c r="H22" s="103"/>
      <c r="I22" s="103"/>
      <c r="J22" s="104"/>
    </row>
    <row r="23" spans="1:10" ht="17.25" customHeight="1">
      <c r="A23" s="989"/>
      <c r="B23" s="278"/>
      <c r="C23" s="278"/>
      <c r="D23" s="278"/>
      <c r="E23" s="278"/>
      <c r="F23" s="989"/>
      <c r="G23" s="90"/>
      <c r="H23" s="91"/>
      <c r="I23" s="91"/>
      <c r="J23" s="92"/>
    </row>
    <row r="24" spans="1:10" ht="30" customHeight="1">
      <c r="A24" s="989"/>
      <c r="B24" s="991"/>
      <c r="C24" s="991"/>
      <c r="D24" s="991"/>
      <c r="E24" s="991"/>
      <c r="F24" s="989"/>
      <c r="G24" s="90"/>
      <c r="H24" s="91"/>
      <c r="I24" s="91"/>
      <c r="J24" s="92"/>
    </row>
    <row r="25" spans="1:10" ht="21.75" customHeight="1">
      <c r="A25" s="989"/>
      <c r="B25" s="95"/>
      <c r="C25" s="95"/>
      <c r="D25" s="95"/>
      <c r="E25" s="95"/>
      <c r="F25" s="989"/>
      <c r="G25" s="90"/>
      <c r="H25" s="91"/>
      <c r="I25" s="91"/>
      <c r="J25" s="92"/>
    </row>
    <row r="26" spans="1:10" ht="24" customHeight="1">
      <c r="A26" s="989"/>
      <c r="B26" s="1003"/>
      <c r="C26" s="1004"/>
      <c r="D26" s="1004"/>
      <c r="E26" s="1005"/>
      <c r="F26" s="989"/>
    </row>
    <row r="27" spans="1:10" ht="15.95" customHeight="1">
      <c r="A27" s="989"/>
      <c r="B27" s="1006"/>
      <c r="C27" s="1007"/>
      <c r="D27" s="1007"/>
      <c r="E27" s="1008"/>
      <c r="F27" s="989"/>
      <c r="G27" s="90"/>
      <c r="H27" s="91"/>
      <c r="I27" s="91"/>
      <c r="J27" s="92"/>
    </row>
    <row r="28" spans="1:10" ht="17.25" customHeight="1">
      <c r="A28" s="989"/>
      <c r="B28" s="1006"/>
      <c r="C28" s="1007"/>
      <c r="D28" s="1007"/>
      <c r="E28" s="1008"/>
      <c r="F28" s="989"/>
      <c r="G28" s="97"/>
      <c r="H28" s="97"/>
      <c r="I28" s="97"/>
      <c r="J28" s="97"/>
    </row>
    <row r="29" spans="1:10" ht="24" customHeight="1">
      <c r="A29" s="990"/>
      <c r="B29" s="1009"/>
      <c r="C29" s="1010"/>
      <c r="D29" s="1010"/>
      <c r="E29" s="1011"/>
      <c r="F29" s="990"/>
      <c r="G29" s="97"/>
      <c r="H29" s="97"/>
      <c r="I29" s="97"/>
      <c r="J29" s="97"/>
    </row>
    <row r="30" spans="1:10" ht="15.75">
      <c r="A30" s="98"/>
      <c r="B30" s="94"/>
      <c r="C30" s="94"/>
      <c r="D30" s="94"/>
      <c r="E30" s="94"/>
      <c r="F30" s="91"/>
      <c r="G30" s="91"/>
      <c r="H30" s="91"/>
      <c r="I30" s="91"/>
      <c r="J30" s="92"/>
    </row>
    <row r="31" spans="1:10" ht="15.75">
      <c r="A31" s="98"/>
      <c r="B31" s="98"/>
      <c r="C31" s="98"/>
      <c r="D31" s="98"/>
      <c r="E31" s="98"/>
      <c r="F31" s="91"/>
      <c r="G31" s="91"/>
      <c r="H31" s="91"/>
      <c r="I31" s="91"/>
      <c r="J31" s="92"/>
    </row>
  </sheetData>
  <sheetProtection algorithmName="SHA-512" hashValue="2QJfIruh9ZIBf++l9HAe4xMbVzdM7VoygrUwfCmdtfoi3W57sDPND6f/uXEBmkQKCDGrZyU4l+RmBsY8bDUpGw==" saltValue="mw9CBFpwHqNqDDQTzu64VA==" spinCount="100000" sheet="1" formatColumns="0" formatRows="0" selectLockedCells="1"/>
  <customSheetViews>
    <customSheetView guid="{E6182FFC-6E06-43C3-947C-9DE51F5E5E19}" scale="85" showPageBreaks="1" showGridLines="0" printArea="1" hiddenRows="1" view="pageBreakPreview">
      <selection activeCell="C17" sqref="C17:E17"/>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s>
  <mergeCells count="26">
    <mergeCell ref="A1:A29"/>
    <mergeCell ref="B1:E1"/>
    <mergeCell ref="B2:E2"/>
    <mergeCell ref="C11:E11"/>
    <mergeCell ref="C12:E12"/>
    <mergeCell ref="C13:E13"/>
    <mergeCell ref="C16:E16"/>
    <mergeCell ref="C15:E15"/>
    <mergeCell ref="C21:E21"/>
    <mergeCell ref="B26:E29"/>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42"/>
  <headerFooter alignWithMargins="0"/>
  <drawing r:id="rId4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6" zoomScaleSheetLayoutView="100" workbookViewId="0">
      <selection activeCell="J17" sqref="J17"/>
    </sheetView>
  </sheetViews>
  <sheetFormatPr defaultColWidth="9.140625" defaultRowHeight="16.5"/>
  <cols>
    <col min="1" max="1" width="12.140625" style="17" customWidth="1"/>
    <col min="2" max="2" width="20.5703125" style="17" customWidth="1"/>
    <col min="3" max="3" width="11.42578125" style="17" customWidth="1"/>
    <col min="4" max="4" width="32.5703125" style="17" customWidth="1"/>
    <col min="5" max="5" width="39.28515625" style="17" customWidth="1"/>
    <col min="6" max="8" width="9.140625" style="12"/>
    <col min="9" max="16384" width="9.140625" style="13"/>
  </cols>
  <sheetData>
    <row r="1" spans="1:9" s="80" customFormat="1" ht="15">
      <c r="A1" s="1364" t="str">
        <f>'Attach 3(JV)'!A1</f>
        <v>Specification No. :CC/NT/W-RT/DOM/A06/23/04299</v>
      </c>
      <c r="B1" s="1364"/>
      <c r="C1" s="1364"/>
      <c r="D1" s="1364"/>
      <c r="E1" s="627" t="str">
        <f>"Attachment-14 " &amp; 'Attach 3(JV)'!AT1</f>
        <v xml:space="preserve">Attachment-14 </v>
      </c>
      <c r="F1" s="81"/>
      <c r="G1" s="81"/>
      <c r="H1" s="81"/>
    </row>
    <row r="3" spans="1:9" ht="83.25" customHeight="1">
      <c r="A3" s="1435" t="str">
        <f>'Attach 3(JV)'!A3</f>
        <v>Reactor Package RT03 under Bulk Procurement of 765kV and 400kV Class Transformers and Reactors of various capacities- LOT-3 and SIS/Addl. Cap. -Re-Tender</v>
      </c>
      <c r="B3" s="1436"/>
      <c r="C3" s="1436"/>
      <c r="D3" s="1436"/>
      <c r="E3" s="1436"/>
      <c r="F3" s="14"/>
      <c r="G3" s="15"/>
      <c r="H3" s="14"/>
    </row>
    <row r="4" spans="1:9" ht="20.100000000000001" customHeight="1">
      <c r="A4" s="16"/>
      <c r="H4" s="18"/>
      <c r="I4" s="2"/>
    </row>
    <row r="5" spans="1:9" ht="20.100000000000001" customHeight="1">
      <c r="A5" s="1026" t="s">
        <v>411</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3" t="str">
        <f>'Attach 3(JV)'!E8</f>
        <v>Contract Services</v>
      </c>
      <c r="H8" s="18"/>
      <c r="I8" s="4"/>
    </row>
    <row r="9" spans="1:9" ht="20.100000000000001" customHeight="1">
      <c r="A9" s="5" t="s">
        <v>345</v>
      </c>
      <c r="B9" s="1366">
        <f>'Attach 3(JV)'!B9</f>
        <v>0</v>
      </c>
      <c r="C9" s="1366"/>
      <c r="D9" s="1366"/>
      <c r="E9" s="3" t="str">
        <f>'Attach 3(JV)'!E9</f>
        <v>Power Grid Corporation of India Ltd.,</v>
      </c>
      <c r="H9" s="18"/>
      <c r="I9" s="4"/>
    </row>
    <row r="10" spans="1:9" ht="20.100000000000001" customHeight="1">
      <c r="A10" s="5" t="s">
        <v>347</v>
      </c>
      <c r="B10" s="1366">
        <f>'Attach 3(JV)'!B10</f>
        <v>0</v>
      </c>
      <c r="C10" s="1366"/>
      <c r="D10" s="1366"/>
      <c r="E10" s="3" t="str">
        <f>'Attach 3(JV)'!E10</f>
        <v>"Saudamini", Plot No. 2, Sector 29</v>
      </c>
      <c r="H10" s="18"/>
      <c r="I10" s="4"/>
    </row>
    <row r="11" spans="1:9" ht="20.100000000000001" customHeight="1">
      <c r="B11" s="1366">
        <f>'Attach 3(JV)'!B11</f>
        <v>0</v>
      </c>
      <c r="C11" s="1366"/>
      <c r="D11" s="1366"/>
      <c r="E11" s="3" t="str">
        <f>'Attach 3(JV)'!E11</f>
        <v>Gurgaon (Haryana) - 122001</v>
      </c>
    </row>
    <row r="12" spans="1:9" ht="20.100000000000001" customHeight="1">
      <c r="A12" s="20"/>
      <c r="B12" s="1366">
        <f>'Attach 3(JV)'!B12</f>
        <v>0</v>
      </c>
      <c r="C12" s="1366"/>
      <c r="D12" s="1366"/>
      <c r="E12" s="3"/>
    </row>
    <row r="13" spans="1:9" ht="20.100000000000001" customHeight="1">
      <c r="A13" s="20"/>
      <c r="B13" s="114"/>
      <c r="C13" s="114"/>
      <c r="D13" s="114"/>
      <c r="E13" s="13"/>
    </row>
    <row r="14" spans="1:9" ht="20.100000000000001" customHeight="1">
      <c r="A14" s="17" t="s">
        <v>340</v>
      </c>
    </row>
    <row r="15" spans="1:9" ht="20.100000000000001" customHeight="1">
      <c r="A15" s="20"/>
    </row>
    <row r="16" spans="1:9" ht="45" customHeight="1">
      <c r="A16" s="1468" t="s">
        <v>471</v>
      </c>
      <c r="B16" s="1468"/>
      <c r="C16" s="1468"/>
      <c r="D16" s="1468"/>
      <c r="E16" s="1468"/>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topLeftCell="A16">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9"/>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6"/>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7"/>
  <headerFooter alignWithMargins="0">
    <oddFooter>&amp;R&amp;"Book Antiqua,Bold"&amp;8 Page &amp;P of &amp;N</oddFooter>
  </headerFooter>
  <drawing r:id="rId3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94" zoomScaleNormal="100" zoomScaleSheetLayoutView="100" workbookViewId="0">
      <selection activeCell="R54" sqref="R54"/>
    </sheetView>
  </sheetViews>
  <sheetFormatPr defaultColWidth="9.140625" defaultRowHeight="13.5"/>
  <cols>
    <col min="1" max="1" width="10" style="13" customWidth="1"/>
    <col min="2" max="2" width="10.7109375" style="13" customWidth="1"/>
    <col min="3" max="3" width="10.85546875" style="13" customWidth="1"/>
    <col min="4" max="4" width="16.85546875" style="13" customWidth="1"/>
    <col min="5" max="5" width="20" style="13" customWidth="1"/>
    <col min="6" max="8" width="10.7109375" style="13" customWidth="1"/>
    <col min="9" max="9" width="8.140625" style="13" customWidth="1"/>
    <col min="10" max="16384" width="9.140625" style="13"/>
  </cols>
  <sheetData>
    <row r="1" spans="1:9" s="282" customFormat="1" ht="32.1" customHeight="1">
      <c r="A1" s="1480" t="s">
        <v>483</v>
      </c>
      <c r="B1" s="1481"/>
      <c r="C1" s="1481"/>
      <c r="D1" s="1481"/>
      <c r="E1" s="1481"/>
      <c r="F1" s="1481"/>
      <c r="G1" s="1481"/>
      <c r="H1" s="1481"/>
      <c r="I1" s="1482"/>
    </row>
    <row r="2" spans="1:9" s="282" customFormat="1" ht="32.1" customHeight="1">
      <c r="A2" s="279" t="s">
        <v>484</v>
      </c>
      <c r="B2" s="1483" t="s">
        <v>485</v>
      </c>
      <c r="C2" s="1483"/>
      <c r="D2" s="1483"/>
      <c r="E2" s="1483"/>
      <c r="F2" s="1483"/>
      <c r="G2" s="1483"/>
      <c r="H2" s="1483"/>
      <c r="I2" s="1484"/>
    </row>
    <row r="3" spans="1:9" s="282" customFormat="1" ht="32.1" customHeight="1">
      <c r="A3" s="279" t="s">
        <v>486</v>
      </c>
      <c r="B3" s="1483" t="s">
        <v>487</v>
      </c>
      <c r="C3" s="1483"/>
      <c r="D3" s="1483"/>
      <c r="E3" s="1483"/>
      <c r="F3" s="1483"/>
      <c r="G3" s="1483"/>
      <c r="H3" s="1483"/>
      <c r="I3" s="1484"/>
    </row>
    <row r="4" spans="1:9" s="282" customFormat="1" ht="32.1" customHeight="1">
      <c r="A4" s="279" t="s">
        <v>488</v>
      </c>
      <c r="B4" s="1483" t="s">
        <v>489</v>
      </c>
      <c r="C4" s="1483"/>
      <c r="D4" s="1483"/>
      <c r="E4" s="1483"/>
      <c r="F4" s="1483"/>
      <c r="G4" s="1483"/>
      <c r="H4" s="1483"/>
      <c r="I4" s="1484"/>
    </row>
    <row r="5" spans="1:9" s="282" customFormat="1" ht="32.1" customHeight="1">
      <c r="A5" s="279" t="s">
        <v>490</v>
      </c>
      <c r="B5" s="1483" t="s">
        <v>491</v>
      </c>
      <c r="C5" s="1483"/>
      <c r="D5" s="1483"/>
      <c r="E5" s="1483"/>
      <c r="F5" s="1483"/>
      <c r="G5" s="1483"/>
      <c r="H5" s="1483"/>
      <c r="I5" s="1484"/>
    </row>
    <row r="6" spans="1:9" s="282" customFormat="1" ht="32.1" customHeight="1">
      <c r="A6" s="280" t="s">
        <v>492</v>
      </c>
      <c r="B6" s="1485" t="s">
        <v>547</v>
      </c>
      <c r="C6" s="1485"/>
      <c r="D6" s="1485"/>
      <c r="E6" s="1485"/>
      <c r="F6" s="1485"/>
      <c r="G6" s="1485"/>
      <c r="H6" s="1485"/>
      <c r="I6" s="1486"/>
    </row>
    <row r="7" spans="1:9" s="282" customFormat="1" ht="32.1" customHeight="1">
      <c r="A7" s="281"/>
      <c r="C7" s="281"/>
      <c r="D7" s="281"/>
      <c r="E7" s="281"/>
      <c r="F7" s="281"/>
      <c r="G7" s="281"/>
      <c r="H7" s="281"/>
      <c r="I7" s="281"/>
    </row>
    <row r="24" spans="1:10" ht="6.75" customHeight="1"/>
    <row r="28" spans="1:10">
      <c r="A28" s="50"/>
      <c r="B28" s="50"/>
      <c r="C28" s="50"/>
      <c r="D28" s="50"/>
      <c r="E28" s="50"/>
      <c r="F28" s="50"/>
      <c r="G28" s="50"/>
      <c r="H28" s="50"/>
      <c r="I28" s="50"/>
      <c r="J28" s="50"/>
    </row>
    <row r="29" spans="1:10">
      <c r="A29" s="50"/>
      <c r="B29" s="50"/>
      <c r="C29" s="50"/>
      <c r="D29" s="50"/>
      <c r="E29" s="50"/>
      <c r="F29" s="50"/>
      <c r="G29" s="50"/>
      <c r="H29" s="50"/>
      <c r="I29" s="50"/>
      <c r="J29" s="50"/>
    </row>
    <row r="30" spans="1:10">
      <c r="A30" s="50"/>
      <c r="B30" s="50"/>
      <c r="C30" s="50"/>
      <c r="D30" s="50"/>
      <c r="E30" s="50"/>
      <c r="F30" s="50"/>
      <c r="G30" s="50"/>
      <c r="H30" s="50"/>
      <c r="I30" s="50"/>
      <c r="J30" s="50"/>
    </row>
    <row r="31" spans="1:10" ht="18.75">
      <c r="A31" s="1491" t="s">
        <v>400</v>
      </c>
      <c r="B31" s="1491"/>
      <c r="C31" s="1491"/>
      <c r="D31" s="1491"/>
      <c r="E31" s="1491"/>
      <c r="F31" s="1491"/>
      <c r="G31" s="1491"/>
      <c r="H31" s="1491"/>
      <c r="I31" s="1491"/>
      <c r="J31" s="50"/>
    </row>
    <row r="32" spans="1:10" ht="15.75">
      <c r="A32" s="1490" t="s">
        <v>401</v>
      </c>
      <c r="B32" s="1490"/>
      <c r="C32" s="1490"/>
      <c r="D32" s="1490"/>
      <c r="E32" s="1490"/>
      <c r="F32" s="1490"/>
      <c r="G32" s="1490"/>
      <c r="H32" s="1490"/>
      <c r="I32" s="1490"/>
      <c r="J32" s="50"/>
    </row>
    <row r="33" spans="1:10" ht="18.75">
      <c r="A33" s="1487" t="s">
        <v>402</v>
      </c>
      <c r="B33" s="1487"/>
      <c r="C33" s="1487"/>
      <c r="D33" s="1487"/>
      <c r="E33" s="1487"/>
      <c r="F33" s="1487"/>
      <c r="G33" s="1487"/>
      <c r="H33" s="1487"/>
      <c r="I33" s="1487"/>
      <c r="J33" s="50"/>
    </row>
    <row r="34" spans="1:10" ht="36" customHeight="1">
      <c r="A34" s="1492" t="s">
        <v>563</v>
      </c>
      <c r="B34" s="1492"/>
      <c r="C34" s="1492"/>
      <c r="D34" s="1492"/>
      <c r="E34" s="1492"/>
      <c r="F34" s="1492"/>
      <c r="G34" s="1492"/>
      <c r="H34" s="1492"/>
      <c r="I34" s="1492"/>
      <c r="J34" s="50"/>
    </row>
    <row r="35" spans="1:10" ht="18.75">
      <c r="A35" s="1487" t="s">
        <v>403</v>
      </c>
      <c r="B35" s="1487"/>
      <c r="C35" s="1487"/>
      <c r="D35" s="1487"/>
      <c r="E35" s="1487"/>
      <c r="F35" s="1487"/>
      <c r="G35" s="1487"/>
      <c r="H35" s="1487"/>
      <c r="I35" s="1487"/>
      <c r="J35" s="50"/>
    </row>
    <row r="36" spans="1:10" ht="15.75">
      <c r="A36" s="1490" t="s">
        <v>404</v>
      </c>
      <c r="B36" s="1490"/>
      <c r="C36" s="1490"/>
      <c r="D36" s="1490"/>
      <c r="E36" s="1490"/>
      <c r="F36" s="1490"/>
      <c r="G36" s="1490"/>
      <c r="H36" s="1490"/>
      <c r="I36" s="1490"/>
      <c r="J36" s="50"/>
    </row>
    <row r="37" spans="1:10" ht="15.75">
      <c r="A37" s="1490">
        <f>'Attach 3(JV)'!B9</f>
        <v>0</v>
      </c>
      <c r="B37" s="1490"/>
      <c r="C37" s="1490"/>
      <c r="D37" s="1490"/>
      <c r="E37" s="1490"/>
      <c r="F37" s="1490"/>
      <c r="G37" s="1490"/>
      <c r="H37" s="1490"/>
      <c r="I37" s="1490"/>
      <c r="J37" s="50"/>
    </row>
    <row r="38" spans="1:10" ht="58.5" customHeight="1">
      <c r="A38" s="1489" t="str">
        <f>" having its Registered Office at " &amp; 'Attach 3(JV)'!B10 &amp; " " &amp;'Attach 3(JV)'!B11 &amp; " " &amp;'Attach 3(JV)'!B12</f>
        <v xml:space="preserve"> having its Registered Office at 0 0 0</v>
      </c>
      <c r="B38" s="1489"/>
      <c r="C38" s="1489"/>
      <c r="D38" s="1489"/>
      <c r="E38" s="1489"/>
      <c r="F38" s="1489"/>
      <c r="G38" s="1489"/>
      <c r="H38" s="1489"/>
      <c r="I38" s="1489"/>
      <c r="J38" s="50"/>
    </row>
    <row r="39" spans="1:10" ht="15.75">
      <c r="A39" s="1490" t="str">
        <f>IF('Names of Bidder'!D6 = "Sole Bidder", " ", " and ")</f>
        <v xml:space="preserve"> </v>
      </c>
      <c r="B39" s="1490"/>
      <c r="C39" s="1490"/>
      <c r="D39" s="1490"/>
      <c r="E39" s="1490"/>
      <c r="F39" s="1490"/>
      <c r="G39" s="1490"/>
      <c r="H39" s="1490"/>
      <c r="I39" s="1490"/>
      <c r="J39" s="50"/>
    </row>
    <row r="40" spans="1:10" ht="17.25" customHeight="1">
      <c r="A40" s="1489" t="str">
        <f>IF('Names of Bidder'!D6= "Sole Bidder", "", IF('Names of Bidder'!D7=1,'Names of Bidder'!D23,IF('Names of Bidder'!D7="2 or More",'Names of Bidder'!D23&amp;" &amp; "&amp;'Names of Bidder'!D28,"")))</f>
        <v/>
      </c>
      <c r="B40" s="1489"/>
      <c r="C40" s="1489"/>
      <c r="D40" s="1489"/>
      <c r="E40" s="1489"/>
      <c r="F40" s="1489"/>
      <c r="G40" s="1489"/>
      <c r="H40" s="1489"/>
      <c r="I40" s="1489"/>
      <c r="J40" s="50"/>
    </row>
    <row r="41" spans="1:10" ht="39" customHeight="1">
      <c r="A41" s="148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89"/>
      <c r="C41" s="1489"/>
      <c r="D41" s="1489"/>
      <c r="E41" s="1489"/>
      <c r="F41" s="1489"/>
      <c r="G41" s="1489"/>
      <c r="H41" s="1489"/>
      <c r="I41" s="1489"/>
      <c r="J41" s="50"/>
    </row>
    <row r="42" spans="1:10" ht="15.75">
      <c r="A42" s="1490" t="s">
        <v>405</v>
      </c>
      <c r="B42" s="1490"/>
      <c r="C42" s="1490"/>
      <c r="D42" s="1490"/>
      <c r="E42" s="1490"/>
      <c r="F42" s="1490"/>
      <c r="G42" s="1490"/>
      <c r="H42" s="1490"/>
      <c r="I42" s="1490"/>
      <c r="J42" s="50"/>
    </row>
    <row r="43" spans="1:10" ht="18.75">
      <c r="A43" s="1487" t="s">
        <v>406</v>
      </c>
      <c r="B43" s="1487"/>
      <c r="C43" s="1487"/>
      <c r="D43" s="1487"/>
      <c r="E43" s="1487"/>
      <c r="F43" s="1487"/>
      <c r="G43" s="1487"/>
      <c r="H43" s="1487"/>
      <c r="I43" s="1487"/>
      <c r="J43" s="50"/>
    </row>
    <row r="44" spans="1:10" ht="18.75">
      <c r="A44" s="1487" t="s">
        <v>407</v>
      </c>
      <c r="B44" s="1487"/>
      <c r="C44" s="1487"/>
      <c r="D44" s="1487"/>
      <c r="E44" s="1487"/>
      <c r="F44" s="1487"/>
      <c r="G44" s="1487"/>
      <c r="H44" s="1487"/>
      <c r="I44" s="1487"/>
      <c r="J44" s="50"/>
    </row>
    <row r="45" spans="1:10" ht="73.5" customHeight="1">
      <c r="A45" s="1488" t="str">
        <f>"POWERGRID intends to award, under laid-down organisational procedures, contract(s) for " &amp; Basic!B1</f>
        <v>POWERGRID intends to award, under laid-down organisational procedures, contract(s) for Reactor Package RT03 under Bulk Procurement of 765kV and 400kV Class Transformers and Reactors of various capacities- LOT-3 and SIS/Addl. Cap. -Re-Tender</v>
      </c>
      <c r="B45" s="1488"/>
      <c r="C45" s="1488"/>
      <c r="D45" s="1488"/>
      <c r="E45" s="1488"/>
      <c r="F45" s="1488"/>
      <c r="G45" s="1488"/>
      <c r="H45" s="1488"/>
      <c r="I45" s="1488"/>
      <c r="J45" s="50"/>
    </row>
    <row r="46" spans="1:10" ht="16.5" customHeight="1">
      <c r="A46" s="233"/>
      <c r="B46" s="235"/>
      <c r="C46" s="235"/>
      <c r="D46" s="235"/>
      <c r="E46" s="235"/>
      <c r="F46" s="233"/>
      <c r="G46" s="235"/>
      <c r="H46" s="235"/>
      <c r="I46" s="235"/>
      <c r="J46" s="50"/>
    </row>
    <row r="47" spans="1:10" ht="21" customHeight="1">
      <c r="A47" s="1367" t="s">
        <v>408</v>
      </c>
      <c r="B47" s="1367"/>
      <c r="C47" s="1367"/>
      <c r="D47" s="1367"/>
      <c r="E47" s="1473" t="s">
        <v>408</v>
      </c>
      <c r="F47" s="1473"/>
      <c r="G47" s="1473"/>
      <c r="H47" s="1473"/>
      <c r="I47" s="1473"/>
      <c r="J47" s="50"/>
    </row>
    <row r="48" spans="1:10" ht="32.25" customHeight="1">
      <c r="A48" s="1474" t="s">
        <v>493</v>
      </c>
      <c r="B48" s="1474"/>
      <c r="C48" s="1474"/>
      <c r="D48" s="1474"/>
      <c r="E48" s="1475" t="s">
        <v>410</v>
      </c>
      <c r="F48" s="1475"/>
      <c r="G48" s="1475"/>
      <c r="H48" s="1475"/>
      <c r="I48" s="1475"/>
      <c r="J48" s="50"/>
    </row>
    <row r="49" spans="1:10" ht="18.75" customHeight="1">
      <c r="A49" s="236" t="s">
        <v>411</v>
      </c>
      <c r="B49" s="237"/>
      <c r="C49" s="237"/>
      <c r="D49" s="237"/>
      <c r="E49" s="237"/>
      <c r="F49" s="237"/>
      <c r="G49" s="237"/>
      <c r="H49" s="237"/>
      <c r="I49" s="238" t="s">
        <v>412</v>
      </c>
      <c r="J49" s="50"/>
    </row>
    <row r="50" spans="1:10" ht="81" customHeight="1">
      <c r="A50" s="1469" t="str">
        <f>Basic!B1&amp;" and Specification Number " &amp;  Basic!B3 &amp; ". POWERGRID values full compliance with all relevant laws of the land, rules, regulations, economic use of resources, and of fairness/transparency in its relations with its Bidders/ Contractors."</f>
        <v>Reactor Package RT03 under Bulk Procurement of 765kV and 400kV Class Transformers and Reactors of various capacities- LOT-3 and SIS/Addl. Cap. -Re-Tender and Specification Number CC/NT/W-RT/DOM/A06/23/04299. POWERGRID values full compliance with all relevant laws of the land, rules, regulations, economic use of resources, and of fairness/transparency in its relations with its Bidders/ Contractors.</v>
      </c>
      <c r="B50" s="1469"/>
      <c r="C50" s="1469"/>
      <c r="D50" s="1469"/>
      <c r="E50" s="1469"/>
      <c r="F50" s="1469"/>
      <c r="G50" s="1469"/>
      <c r="H50" s="1469"/>
      <c r="I50" s="1469"/>
    </row>
    <row r="51" spans="1:10" ht="8.1" customHeight="1">
      <c r="A51" s="239"/>
      <c r="B51" s="240"/>
      <c r="C51" s="240"/>
      <c r="D51" s="240"/>
      <c r="E51" s="240"/>
      <c r="F51" s="240"/>
      <c r="G51" s="240"/>
      <c r="H51" s="240"/>
      <c r="I51" s="240"/>
    </row>
    <row r="52" spans="1:10" ht="35.25" customHeight="1">
      <c r="A52" s="1469" t="s">
        <v>413</v>
      </c>
      <c r="B52" s="1469"/>
      <c r="C52" s="1469"/>
      <c r="D52" s="1469"/>
      <c r="E52" s="1469"/>
      <c r="F52" s="1469"/>
      <c r="G52" s="1469"/>
      <c r="H52" s="1469"/>
      <c r="I52" s="1469"/>
    </row>
    <row r="53" spans="1:10" ht="8.1" customHeight="1">
      <c r="A53" s="241"/>
      <c r="B53" s="240"/>
      <c r="C53" s="240"/>
      <c r="D53" s="240"/>
      <c r="E53" s="240"/>
      <c r="F53" s="240"/>
      <c r="G53" s="240"/>
      <c r="H53" s="240"/>
      <c r="I53" s="240"/>
    </row>
    <row r="54" spans="1:10" ht="15.75">
      <c r="A54" s="1493" t="s">
        <v>533</v>
      </c>
      <c r="B54" s="1493"/>
      <c r="C54" s="1493"/>
      <c r="D54" s="1493"/>
      <c r="E54" s="1493"/>
      <c r="F54" s="1493"/>
      <c r="G54" s="1493"/>
      <c r="H54" s="1493"/>
      <c r="I54" s="1493"/>
    </row>
    <row r="55" spans="1:10" ht="8.1" customHeight="1">
      <c r="A55" s="241"/>
      <c r="B55" s="240"/>
      <c r="C55" s="240"/>
      <c r="D55" s="240"/>
      <c r="E55" s="240"/>
      <c r="F55" s="240"/>
      <c r="G55" s="240"/>
      <c r="H55" s="240"/>
      <c r="I55" s="240"/>
    </row>
    <row r="56" spans="1:10" ht="16.5">
      <c r="A56" s="1478" t="s">
        <v>414</v>
      </c>
      <c r="B56" s="1478"/>
      <c r="C56" s="1478"/>
      <c r="D56" s="1478"/>
      <c r="E56" s="1478"/>
      <c r="F56" s="1478"/>
      <c r="G56" s="1478"/>
      <c r="H56" s="1478"/>
      <c r="I56" s="1478"/>
    </row>
    <row r="57" spans="1:10" ht="8.1" customHeight="1">
      <c r="A57" s="242"/>
      <c r="B57" s="240"/>
      <c r="C57" s="240"/>
      <c r="D57" s="240"/>
      <c r="E57" s="240"/>
      <c r="F57" s="240"/>
      <c r="G57" s="240"/>
      <c r="H57" s="240"/>
      <c r="I57" s="240"/>
    </row>
    <row r="58" spans="1:10" ht="37.5" customHeight="1">
      <c r="A58" s="243" t="s">
        <v>415</v>
      </c>
      <c r="B58" s="1479" t="s">
        <v>416</v>
      </c>
      <c r="C58" s="1479"/>
      <c r="D58" s="1479"/>
      <c r="E58" s="1479"/>
      <c r="F58" s="1479"/>
      <c r="G58" s="1479"/>
      <c r="H58" s="1479"/>
      <c r="I58" s="1479"/>
    </row>
    <row r="59" spans="1:10" ht="8.1" customHeight="1">
      <c r="A59" s="241"/>
      <c r="B59" s="240"/>
      <c r="C59" s="240"/>
      <c r="D59" s="240"/>
      <c r="E59" s="240"/>
      <c r="F59" s="240"/>
      <c r="G59" s="240"/>
      <c r="H59" s="240"/>
      <c r="I59" s="240"/>
    </row>
    <row r="60" spans="1:10" ht="67.5" customHeight="1">
      <c r="A60" s="240"/>
      <c r="B60" s="243" t="s">
        <v>417</v>
      </c>
      <c r="C60" s="1479" t="s">
        <v>418</v>
      </c>
      <c r="D60" s="1479"/>
      <c r="E60" s="1479"/>
      <c r="F60" s="1479"/>
      <c r="G60" s="1479"/>
      <c r="H60" s="1479"/>
      <c r="I60" s="1479"/>
    </row>
    <row r="61" spans="1:10" ht="8.1" customHeight="1">
      <c r="A61" s="240"/>
      <c r="B61" s="243"/>
      <c r="C61" s="244"/>
      <c r="D61" s="244"/>
      <c r="E61" s="244"/>
      <c r="F61" s="244"/>
      <c r="G61" s="244"/>
      <c r="H61" s="244"/>
      <c r="I61" s="244"/>
    </row>
    <row r="62" spans="1:10" ht="83.25" customHeight="1">
      <c r="A62" s="240"/>
      <c r="B62" s="243" t="s">
        <v>419</v>
      </c>
      <c r="C62" s="1479" t="s">
        <v>804</v>
      </c>
      <c r="D62" s="1479"/>
      <c r="E62" s="1479"/>
      <c r="F62" s="1479"/>
      <c r="G62" s="1479"/>
      <c r="H62" s="1479"/>
      <c r="I62" s="1479"/>
    </row>
    <row r="63" spans="1:10" ht="8.1" customHeight="1">
      <c r="A63" s="240"/>
      <c r="B63" s="243"/>
      <c r="C63" s="244"/>
      <c r="D63" s="244"/>
      <c r="E63" s="244"/>
      <c r="F63" s="244"/>
      <c r="G63" s="244"/>
      <c r="H63" s="244"/>
      <c r="I63" s="244"/>
    </row>
    <row r="64" spans="1:10" ht="50.25" customHeight="1">
      <c r="A64" s="240"/>
      <c r="B64" s="243" t="s">
        <v>420</v>
      </c>
      <c r="C64" s="1479" t="s">
        <v>805</v>
      </c>
      <c r="D64" s="1479"/>
      <c r="E64" s="1479"/>
      <c r="F64" s="1479"/>
      <c r="G64" s="1479"/>
      <c r="H64" s="1479"/>
      <c r="I64" s="1479"/>
    </row>
    <row r="65" spans="1:10" ht="8.1" customHeight="1">
      <c r="A65" s="240"/>
      <c r="B65" s="243"/>
      <c r="C65" s="244"/>
      <c r="D65" s="244"/>
      <c r="E65" s="244"/>
      <c r="F65" s="244"/>
      <c r="G65" s="244"/>
      <c r="H65" s="244"/>
      <c r="I65" s="244"/>
    </row>
    <row r="66" spans="1:10" ht="69" customHeight="1">
      <c r="A66" s="243" t="s">
        <v>421</v>
      </c>
      <c r="B66" s="1479" t="s">
        <v>806</v>
      </c>
      <c r="C66" s="1479"/>
      <c r="D66" s="1479"/>
      <c r="E66" s="1479"/>
      <c r="F66" s="1479"/>
      <c r="G66" s="1479"/>
      <c r="H66" s="1479"/>
      <c r="I66" s="1479"/>
    </row>
    <row r="67" spans="1:10" ht="8.1" customHeight="1">
      <c r="A67" s="240"/>
      <c r="B67" s="243"/>
      <c r="C67" s="244"/>
      <c r="D67" s="244"/>
      <c r="E67" s="244"/>
      <c r="F67" s="244"/>
      <c r="G67" s="244"/>
      <c r="H67" s="244"/>
      <c r="I67" s="244"/>
    </row>
    <row r="68" spans="1:10" ht="16.5">
      <c r="A68" s="1478" t="s">
        <v>422</v>
      </c>
      <c r="B68" s="1478"/>
      <c r="C68" s="1478"/>
      <c r="D68" s="1478"/>
      <c r="E68" s="1478"/>
      <c r="F68" s="1478"/>
      <c r="G68" s="1478"/>
      <c r="H68" s="1478"/>
      <c r="I68" s="1478"/>
    </row>
    <row r="69" spans="1:10" ht="8.1" customHeight="1">
      <c r="A69" s="240"/>
      <c r="B69" s="243"/>
      <c r="C69" s="244"/>
      <c r="D69" s="244"/>
      <c r="E69" s="244"/>
      <c r="F69" s="244"/>
      <c r="G69" s="244"/>
      <c r="H69" s="244"/>
      <c r="I69" s="244"/>
    </row>
    <row r="70" spans="1:10" ht="49.5" customHeight="1">
      <c r="A70" s="243" t="s">
        <v>415</v>
      </c>
      <c r="B70" s="1479" t="s">
        <v>807</v>
      </c>
      <c r="C70" s="1479"/>
      <c r="D70" s="1479"/>
      <c r="E70" s="1479"/>
      <c r="F70" s="1479"/>
      <c r="G70" s="1479"/>
      <c r="H70" s="1479"/>
      <c r="I70" s="1479"/>
    </row>
    <row r="71" spans="1:10" ht="24" customHeight="1">
      <c r="A71" s="233"/>
      <c r="B71" s="237"/>
      <c r="C71" s="237"/>
      <c r="D71" s="237"/>
      <c r="E71" s="237"/>
      <c r="F71" s="233"/>
      <c r="G71" s="237"/>
      <c r="H71" s="237"/>
      <c r="I71" s="237"/>
      <c r="J71" s="50"/>
    </row>
    <row r="72" spans="1:10" ht="21" customHeight="1">
      <c r="A72" s="1367" t="s">
        <v>408</v>
      </c>
      <c r="B72" s="1367"/>
      <c r="C72" s="1367"/>
      <c r="D72" s="1367"/>
      <c r="E72" s="1473" t="s">
        <v>408</v>
      </c>
      <c r="F72" s="1473"/>
      <c r="G72" s="1473"/>
      <c r="H72" s="1473"/>
      <c r="I72" s="1473"/>
      <c r="J72" s="50"/>
    </row>
    <row r="73" spans="1:10" ht="33" customHeight="1">
      <c r="A73" s="1474" t="s">
        <v>409</v>
      </c>
      <c r="B73" s="1474"/>
      <c r="C73" s="1474"/>
      <c r="D73" s="1474"/>
      <c r="E73" s="1475" t="s">
        <v>410</v>
      </c>
      <c r="F73" s="1475"/>
      <c r="G73" s="1475"/>
      <c r="H73" s="1475"/>
      <c r="I73" s="1475"/>
      <c r="J73" s="50"/>
    </row>
    <row r="74" spans="1:10" ht="15.75">
      <c r="A74" s="236" t="s">
        <v>411</v>
      </c>
      <c r="B74" s="237"/>
      <c r="C74" s="237"/>
      <c r="D74" s="237"/>
      <c r="E74" s="237"/>
      <c r="F74" s="237"/>
      <c r="G74" s="237"/>
      <c r="H74" s="237"/>
      <c r="I74" s="238" t="s">
        <v>423</v>
      </c>
      <c r="J74" s="50"/>
    </row>
    <row r="75" spans="1:10" ht="96.75" customHeight="1">
      <c r="A75" s="240"/>
      <c r="B75" s="243" t="s">
        <v>424</v>
      </c>
      <c r="C75" s="1479" t="s">
        <v>808</v>
      </c>
      <c r="D75" s="1479"/>
      <c r="E75" s="1479"/>
      <c r="F75" s="1479"/>
      <c r="G75" s="1479"/>
      <c r="H75" s="1479"/>
      <c r="I75" s="1479"/>
    </row>
    <row r="76" spans="1:10" ht="9.9499999999999993" customHeight="1">
      <c r="A76" s="240"/>
      <c r="B76" s="245"/>
      <c r="C76" s="241"/>
      <c r="D76" s="241"/>
      <c r="E76" s="241"/>
      <c r="F76" s="241"/>
      <c r="G76" s="241"/>
      <c r="H76" s="241"/>
      <c r="I76" s="241"/>
    </row>
    <row r="77" spans="1:10" ht="99" customHeight="1">
      <c r="A77" s="240"/>
      <c r="B77" s="243" t="s">
        <v>419</v>
      </c>
      <c r="C77" s="1479" t="s">
        <v>809</v>
      </c>
      <c r="D77" s="1479"/>
      <c r="E77" s="1479"/>
      <c r="F77" s="1479"/>
      <c r="G77" s="1479"/>
      <c r="H77" s="1479"/>
      <c r="I77" s="1479"/>
    </row>
    <row r="78" spans="1:10" ht="9.9499999999999993" customHeight="1">
      <c r="A78" s="240"/>
      <c r="B78" s="243"/>
      <c r="C78" s="246"/>
      <c r="D78" s="246"/>
      <c r="E78" s="246"/>
      <c r="F78" s="246"/>
      <c r="G78" s="246"/>
      <c r="H78" s="246"/>
      <c r="I78" s="246"/>
    </row>
    <row r="79" spans="1:10" ht="53.25" customHeight="1">
      <c r="A79" s="240"/>
      <c r="B79" s="243" t="s">
        <v>420</v>
      </c>
      <c r="C79" s="1479" t="s">
        <v>810</v>
      </c>
      <c r="D79" s="1479"/>
      <c r="E79" s="1479"/>
      <c r="F79" s="1479"/>
      <c r="G79" s="1479"/>
      <c r="H79" s="1479"/>
      <c r="I79" s="1479"/>
    </row>
    <row r="80" spans="1:10" ht="9.9499999999999993" customHeight="1">
      <c r="A80" s="240"/>
      <c r="B80" s="243"/>
      <c r="C80" s="246"/>
      <c r="D80" s="246"/>
      <c r="E80" s="246"/>
      <c r="F80" s="246"/>
      <c r="G80" s="246"/>
      <c r="H80" s="246"/>
      <c r="I80" s="246"/>
    </row>
    <row r="81" spans="1:10" ht="9.9499999999999993" customHeight="1">
      <c r="A81" s="240"/>
      <c r="B81" s="243"/>
      <c r="C81" s="246"/>
      <c r="D81" s="246"/>
      <c r="E81" s="246"/>
      <c r="F81" s="246"/>
      <c r="G81" s="246"/>
      <c r="H81" s="246"/>
      <c r="I81" s="246"/>
    </row>
    <row r="82" spans="1:10" ht="85.5" customHeight="1">
      <c r="A82" s="240"/>
      <c r="B82" s="243" t="s">
        <v>425</v>
      </c>
      <c r="C82" s="1479" t="s">
        <v>426</v>
      </c>
      <c r="D82" s="1479"/>
      <c r="E82" s="1479"/>
      <c r="F82" s="1479"/>
      <c r="G82" s="1479"/>
      <c r="H82" s="1479"/>
      <c r="I82" s="1479"/>
    </row>
    <row r="83" spans="1:10" ht="9.9499999999999993" customHeight="1">
      <c r="A83" s="240"/>
      <c r="B83" s="243"/>
      <c r="C83" s="246"/>
      <c r="D83" s="246"/>
      <c r="E83" s="246"/>
      <c r="F83" s="246"/>
      <c r="G83" s="246"/>
      <c r="H83" s="246"/>
      <c r="I83" s="246"/>
    </row>
    <row r="84" spans="1:10" ht="66" customHeight="1">
      <c r="A84" s="240"/>
      <c r="B84" s="243" t="s">
        <v>427</v>
      </c>
      <c r="C84" s="1479" t="s">
        <v>811</v>
      </c>
      <c r="D84" s="1479"/>
      <c r="E84" s="1479"/>
      <c r="F84" s="1479"/>
      <c r="G84" s="1479"/>
      <c r="H84" s="1479"/>
      <c r="I84" s="1479"/>
    </row>
    <row r="85" spans="1:10" ht="9.9499999999999993" customHeight="1">
      <c r="A85" s="240"/>
      <c r="B85" s="243"/>
      <c r="C85" s="246"/>
      <c r="D85" s="246"/>
      <c r="E85" s="246"/>
      <c r="F85" s="246"/>
      <c r="G85" s="246"/>
      <c r="H85" s="246"/>
      <c r="I85" s="246"/>
    </row>
    <row r="86" spans="1:10" ht="63.75" customHeight="1">
      <c r="A86" s="240"/>
      <c r="B86" s="243" t="s">
        <v>428</v>
      </c>
      <c r="C86" s="1479" t="s">
        <v>429</v>
      </c>
      <c r="D86" s="1479"/>
      <c r="E86" s="1479"/>
      <c r="F86" s="1479"/>
      <c r="G86" s="1479"/>
      <c r="H86" s="1479"/>
      <c r="I86" s="1479"/>
    </row>
    <row r="87" spans="1:10" ht="8.1" customHeight="1">
      <c r="A87" s="240"/>
      <c r="B87" s="246"/>
      <c r="C87" s="246"/>
      <c r="D87" s="246"/>
      <c r="E87" s="246"/>
      <c r="F87" s="246"/>
      <c r="G87" s="246"/>
      <c r="H87" s="246"/>
      <c r="I87" s="246"/>
    </row>
    <row r="88" spans="1:10" ht="51" customHeight="1">
      <c r="A88" s="240"/>
      <c r="B88" s="243" t="s">
        <v>831</v>
      </c>
      <c r="C88" s="1479" t="s">
        <v>812</v>
      </c>
      <c r="D88" s="1479"/>
      <c r="E88" s="1479"/>
      <c r="F88" s="1479"/>
      <c r="G88" s="1479"/>
      <c r="H88" s="1479"/>
      <c r="I88" s="1479"/>
    </row>
    <row r="89" spans="1:10" ht="8.1" customHeight="1">
      <c r="A89" s="240"/>
      <c r="B89" s="246"/>
      <c r="C89" s="246"/>
      <c r="D89" s="246"/>
      <c r="E89" s="246"/>
      <c r="F89" s="246"/>
      <c r="G89" s="246"/>
      <c r="H89" s="246"/>
      <c r="I89" s="246"/>
    </row>
    <row r="90" spans="1:10" ht="37.5" customHeight="1">
      <c r="A90" s="243" t="s">
        <v>421</v>
      </c>
      <c r="B90" s="1479" t="s">
        <v>430</v>
      </c>
      <c r="C90" s="1479"/>
      <c r="D90" s="1479"/>
      <c r="E90" s="1479"/>
      <c r="F90" s="1479"/>
      <c r="G90" s="1479"/>
      <c r="H90" s="1479"/>
      <c r="I90" s="1479"/>
    </row>
    <row r="91" spans="1:10" ht="39.75" customHeight="1">
      <c r="A91" s="233"/>
      <c r="B91" s="237"/>
      <c r="C91" s="237"/>
      <c r="D91" s="237"/>
      <c r="E91" s="237"/>
      <c r="F91" s="233"/>
      <c r="G91" s="237"/>
      <c r="H91" s="237"/>
      <c r="I91" s="237"/>
      <c r="J91" s="50"/>
    </row>
    <row r="92" spans="1:10" ht="21" customHeight="1">
      <c r="A92" s="1367" t="s">
        <v>408</v>
      </c>
      <c r="B92" s="1367"/>
      <c r="C92" s="1367"/>
      <c r="D92" s="1367"/>
      <c r="E92" s="1473" t="s">
        <v>408</v>
      </c>
      <c r="F92" s="1473"/>
      <c r="G92" s="1473"/>
      <c r="H92" s="1473"/>
      <c r="I92" s="1473"/>
      <c r="J92" s="50"/>
    </row>
    <row r="93" spans="1:10" ht="33" customHeight="1">
      <c r="A93" s="1474" t="s">
        <v>409</v>
      </c>
      <c r="B93" s="1474"/>
      <c r="C93" s="1474"/>
      <c r="D93" s="1474"/>
      <c r="E93" s="1475" t="s">
        <v>410</v>
      </c>
      <c r="F93" s="1475"/>
      <c r="G93" s="1475"/>
      <c r="H93" s="1475"/>
      <c r="I93" s="1475"/>
      <c r="J93" s="50"/>
    </row>
    <row r="94" spans="1:10" ht="15.75">
      <c r="A94" s="236" t="s">
        <v>411</v>
      </c>
      <c r="B94" s="237"/>
      <c r="C94" s="237"/>
      <c r="D94" s="237"/>
      <c r="E94" s="237"/>
      <c r="F94" s="237"/>
      <c r="G94" s="237"/>
      <c r="H94" s="237"/>
      <c r="I94" s="238" t="s">
        <v>431</v>
      </c>
      <c r="J94" s="50"/>
    </row>
    <row r="95" spans="1:10" ht="15.75">
      <c r="A95" s="236"/>
      <c r="B95" s="237"/>
      <c r="C95" s="237"/>
      <c r="D95" s="237"/>
      <c r="E95" s="237"/>
      <c r="F95" s="237"/>
      <c r="G95" s="237"/>
      <c r="H95" s="237"/>
      <c r="I95" s="238"/>
      <c r="J95" s="50"/>
    </row>
    <row r="96" spans="1:10" ht="16.5">
      <c r="A96" s="1478" t="s">
        <v>432</v>
      </c>
      <c r="B96" s="1478"/>
      <c r="C96" s="1478"/>
      <c r="D96" s="1478"/>
      <c r="E96" s="1478"/>
      <c r="F96" s="1478"/>
      <c r="G96" s="1478"/>
      <c r="H96" s="1478"/>
      <c r="I96" s="1478"/>
    </row>
    <row r="97" spans="1:9" ht="10.5" customHeight="1">
      <c r="A97" s="240"/>
      <c r="B97" s="246"/>
      <c r="C97" s="246"/>
      <c r="D97" s="246"/>
      <c r="E97" s="246"/>
      <c r="F97" s="246"/>
      <c r="G97" s="246"/>
      <c r="H97" s="246"/>
      <c r="I97" s="246"/>
    </row>
    <row r="98" spans="1:9" ht="80.25" customHeight="1">
      <c r="A98" s="243" t="s">
        <v>415</v>
      </c>
      <c r="B98" s="1479" t="s">
        <v>813</v>
      </c>
      <c r="C98" s="1479"/>
      <c r="D98" s="1479"/>
      <c r="E98" s="1479"/>
      <c r="F98" s="1479"/>
      <c r="G98" s="1479"/>
      <c r="H98" s="1479"/>
      <c r="I98" s="1479"/>
    </row>
    <row r="99" spans="1:9" ht="8.1" customHeight="1">
      <c r="A99" s="240"/>
      <c r="B99" s="246"/>
      <c r="C99" s="246"/>
      <c r="D99" s="246"/>
      <c r="E99" s="246"/>
      <c r="F99" s="246"/>
      <c r="G99" s="246"/>
      <c r="H99" s="246"/>
      <c r="I99" s="246"/>
    </row>
    <row r="100" spans="1:9" ht="141.75" customHeight="1">
      <c r="A100" s="243" t="s">
        <v>421</v>
      </c>
      <c r="B100" s="1479" t="s">
        <v>814</v>
      </c>
      <c r="C100" s="1479"/>
      <c r="D100" s="1479"/>
      <c r="E100" s="1479"/>
      <c r="F100" s="1479"/>
      <c r="G100" s="1479"/>
      <c r="H100" s="1479"/>
      <c r="I100" s="1479"/>
    </row>
    <row r="101" spans="1:9" ht="8.1" customHeight="1">
      <c r="A101" s="240"/>
      <c r="B101" s="246"/>
      <c r="C101" s="246"/>
      <c r="D101" s="246"/>
      <c r="E101" s="246"/>
      <c r="F101" s="246"/>
      <c r="G101" s="246"/>
      <c r="H101" s="246"/>
      <c r="I101" s="246"/>
    </row>
    <row r="102" spans="1:9" ht="51.75" customHeight="1">
      <c r="A102" s="243" t="s">
        <v>433</v>
      </c>
      <c r="B102" s="1479" t="s">
        <v>815</v>
      </c>
      <c r="C102" s="1479"/>
      <c r="D102" s="1479"/>
      <c r="E102" s="1479"/>
      <c r="F102" s="1479"/>
      <c r="G102" s="1479"/>
      <c r="H102" s="1479"/>
      <c r="I102" s="1479"/>
    </row>
    <row r="103" spans="1:9" ht="15" customHeight="1">
      <c r="A103" s="241"/>
      <c r="B103" s="240"/>
      <c r="C103" s="240"/>
      <c r="D103" s="240"/>
      <c r="E103" s="240"/>
      <c r="F103" s="240"/>
      <c r="G103" s="240"/>
      <c r="H103" s="240"/>
      <c r="I103" s="240"/>
    </row>
    <row r="104" spans="1:9" ht="16.5">
      <c r="A104" s="1478" t="s">
        <v>434</v>
      </c>
      <c r="B104" s="1478"/>
      <c r="C104" s="1478"/>
      <c r="D104" s="1478"/>
      <c r="E104" s="1478"/>
      <c r="F104" s="1478"/>
      <c r="G104" s="1478"/>
      <c r="H104" s="1478"/>
      <c r="I104" s="1478"/>
    </row>
    <row r="105" spans="1:9" ht="8.1" customHeight="1">
      <c r="A105" s="240"/>
      <c r="B105" s="246"/>
      <c r="C105" s="246"/>
      <c r="D105" s="246"/>
      <c r="E105" s="246"/>
      <c r="F105" s="246"/>
      <c r="G105" s="246"/>
      <c r="H105" s="246"/>
      <c r="I105" s="246"/>
    </row>
    <row r="106" spans="1:9" ht="42.75" customHeight="1">
      <c r="A106" s="243" t="s">
        <v>415</v>
      </c>
      <c r="B106" s="1469" t="s">
        <v>816</v>
      </c>
      <c r="C106" s="1469"/>
      <c r="D106" s="1469"/>
      <c r="E106" s="1469"/>
      <c r="F106" s="1469"/>
      <c r="G106" s="1469"/>
      <c r="H106" s="1469"/>
      <c r="I106" s="1469"/>
    </row>
    <row r="107" spans="1:9" ht="8.1" customHeight="1">
      <c r="A107" s="240"/>
      <c r="B107" s="246"/>
      <c r="C107" s="246"/>
      <c r="D107" s="246"/>
      <c r="E107" s="246"/>
      <c r="F107" s="246"/>
      <c r="G107" s="246"/>
      <c r="H107" s="246"/>
      <c r="I107" s="246"/>
    </row>
    <row r="108" spans="1:9" ht="70.5" customHeight="1">
      <c r="A108" s="243" t="s">
        <v>421</v>
      </c>
      <c r="B108" s="1469" t="s">
        <v>817</v>
      </c>
      <c r="C108" s="1469"/>
      <c r="D108" s="1469"/>
      <c r="E108" s="1469"/>
      <c r="F108" s="1469"/>
      <c r="G108" s="1469"/>
      <c r="H108" s="1469"/>
      <c r="I108" s="1469"/>
    </row>
    <row r="109" spans="1:9" ht="8.1" customHeight="1">
      <c r="A109" s="240"/>
      <c r="B109" s="246"/>
      <c r="C109" s="246"/>
      <c r="D109" s="246"/>
      <c r="E109" s="246"/>
      <c r="F109" s="246"/>
      <c r="G109" s="246"/>
      <c r="H109" s="246"/>
      <c r="I109" s="246"/>
    </row>
    <row r="110" spans="1:9" ht="16.5">
      <c r="A110" s="1478" t="s">
        <v>435</v>
      </c>
      <c r="B110" s="1478"/>
      <c r="C110" s="1478"/>
      <c r="D110" s="1478"/>
      <c r="E110" s="1478"/>
      <c r="F110" s="1478"/>
      <c r="G110" s="1478"/>
      <c r="H110" s="1478"/>
      <c r="I110" s="1478"/>
    </row>
    <row r="111" spans="1:9" ht="15" customHeight="1">
      <c r="A111" s="242"/>
      <c r="B111" s="240"/>
      <c r="C111" s="240"/>
      <c r="D111" s="240"/>
      <c r="E111" s="240"/>
      <c r="F111" s="240"/>
      <c r="G111" s="240"/>
      <c r="H111" s="240"/>
      <c r="I111" s="240"/>
    </row>
    <row r="112" spans="1:9" ht="58.5" customHeight="1">
      <c r="A112" s="243" t="s">
        <v>415</v>
      </c>
      <c r="B112" s="1469" t="s">
        <v>818</v>
      </c>
      <c r="C112" s="1469"/>
      <c r="D112" s="1469"/>
      <c r="E112" s="1469"/>
      <c r="F112" s="1469"/>
      <c r="G112" s="1469"/>
      <c r="H112" s="1469"/>
      <c r="I112" s="1469"/>
    </row>
    <row r="113" spans="1:10" ht="43.5" customHeight="1">
      <c r="A113" s="243"/>
      <c r="B113" s="234"/>
      <c r="C113" s="234"/>
      <c r="D113" s="234"/>
      <c r="E113" s="234"/>
      <c r="F113" s="234"/>
      <c r="G113" s="234"/>
      <c r="H113" s="234"/>
      <c r="I113" s="234"/>
    </row>
    <row r="114" spans="1:10" ht="26.25" customHeight="1">
      <c r="A114" s="240"/>
      <c r="B114" s="240"/>
      <c r="C114" s="240"/>
      <c r="D114" s="240"/>
      <c r="E114" s="240"/>
      <c r="F114" s="240"/>
      <c r="G114" s="240"/>
      <c r="H114" s="240"/>
      <c r="I114" s="240"/>
      <c r="J114" s="50"/>
    </row>
    <row r="115" spans="1:10" ht="21" customHeight="1">
      <c r="A115" s="1367" t="s">
        <v>408</v>
      </c>
      <c r="B115" s="1367"/>
      <c r="C115" s="1367"/>
      <c r="D115" s="1367"/>
      <c r="E115" s="1473" t="s">
        <v>408</v>
      </c>
      <c r="F115" s="1473"/>
      <c r="G115" s="1473"/>
      <c r="H115" s="1473"/>
      <c r="I115" s="1473"/>
      <c r="J115" s="50"/>
    </row>
    <row r="116" spans="1:10" ht="33" customHeight="1">
      <c r="A116" s="1474" t="s">
        <v>409</v>
      </c>
      <c r="B116" s="1474"/>
      <c r="C116" s="1474"/>
      <c r="D116" s="1474"/>
      <c r="E116" s="1475" t="s">
        <v>410</v>
      </c>
      <c r="F116" s="1475"/>
      <c r="G116" s="1475"/>
      <c r="H116" s="1475"/>
      <c r="I116" s="1475"/>
      <c r="J116" s="50"/>
    </row>
    <row r="117" spans="1:10" ht="15.75">
      <c r="A117" s="236" t="s">
        <v>411</v>
      </c>
      <c r="B117" s="237"/>
      <c r="C117" s="237"/>
      <c r="D117" s="237"/>
      <c r="E117" s="237"/>
      <c r="F117" s="237"/>
      <c r="G117" s="237"/>
      <c r="H117" s="237"/>
      <c r="I117" s="238" t="s">
        <v>436</v>
      </c>
      <c r="J117" s="50"/>
    </row>
    <row r="118" spans="1:10" ht="15.95" customHeight="1">
      <c r="A118" s="241"/>
      <c r="B118" s="240"/>
      <c r="C118" s="240"/>
      <c r="D118" s="240"/>
      <c r="E118" s="240"/>
      <c r="F118" s="240"/>
      <c r="G118" s="240"/>
      <c r="H118" s="240"/>
      <c r="I118" s="240"/>
    </row>
    <row r="119" spans="1:10" ht="50.25" customHeight="1">
      <c r="A119" s="243" t="s">
        <v>421</v>
      </c>
      <c r="B119" s="1469" t="s">
        <v>819</v>
      </c>
      <c r="C119" s="1469"/>
      <c r="D119" s="1469"/>
      <c r="E119" s="1469"/>
      <c r="F119" s="1469"/>
      <c r="G119" s="1469"/>
      <c r="H119" s="1469"/>
      <c r="I119" s="1469"/>
    </row>
    <row r="120" spans="1:10" ht="12" customHeight="1">
      <c r="A120" s="241"/>
      <c r="B120" s="240"/>
      <c r="C120" s="240"/>
      <c r="D120" s="240"/>
      <c r="E120" s="240"/>
      <c r="F120" s="240"/>
      <c r="G120" s="240"/>
      <c r="H120" s="240"/>
      <c r="I120" s="240"/>
    </row>
    <row r="121" spans="1:10" ht="16.5">
      <c r="A121" s="1478" t="s">
        <v>437</v>
      </c>
      <c r="B121" s="1478"/>
      <c r="C121" s="1478"/>
      <c r="D121" s="1478"/>
      <c r="E121" s="1478"/>
      <c r="F121" s="1478"/>
      <c r="G121" s="1478"/>
      <c r="H121" s="1478"/>
      <c r="I121" s="1478"/>
    </row>
    <row r="122" spans="1:10" ht="15.95" customHeight="1">
      <c r="A122" s="241"/>
      <c r="B122" s="240"/>
      <c r="C122" s="240"/>
      <c r="D122" s="240"/>
      <c r="E122" s="240"/>
      <c r="F122" s="240"/>
      <c r="G122" s="240"/>
      <c r="H122" s="240"/>
      <c r="I122" s="240"/>
    </row>
    <row r="123" spans="1:10" ht="31.5" customHeight="1">
      <c r="A123" s="243" t="s">
        <v>415</v>
      </c>
      <c r="B123" s="1469" t="s">
        <v>438</v>
      </c>
      <c r="C123" s="1469"/>
      <c r="D123" s="1469"/>
      <c r="E123" s="1469"/>
      <c r="F123" s="1469"/>
      <c r="G123" s="1469"/>
      <c r="H123" s="1469"/>
      <c r="I123" s="1469"/>
    </row>
    <row r="124" spans="1:10" ht="8.1" customHeight="1">
      <c r="A124" s="240"/>
      <c r="B124" s="246"/>
      <c r="C124" s="246"/>
      <c r="D124" s="246"/>
      <c r="E124" s="246"/>
      <c r="F124" s="246"/>
      <c r="G124" s="246"/>
      <c r="H124" s="246"/>
      <c r="I124" s="246"/>
    </row>
    <row r="125" spans="1:10" ht="39" customHeight="1">
      <c r="A125" s="243" t="s">
        <v>421</v>
      </c>
      <c r="B125" s="1469" t="s">
        <v>439</v>
      </c>
      <c r="C125" s="1469"/>
      <c r="D125" s="1469"/>
      <c r="E125" s="1469"/>
      <c r="F125" s="1469"/>
      <c r="G125" s="1469"/>
      <c r="H125" s="1469"/>
      <c r="I125" s="1469"/>
    </row>
    <row r="126" spans="1:10" ht="12" customHeight="1">
      <c r="A126" s="241"/>
      <c r="B126" s="240"/>
      <c r="C126" s="240"/>
      <c r="D126" s="240"/>
      <c r="E126" s="240"/>
      <c r="F126" s="240"/>
      <c r="G126" s="240"/>
      <c r="H126" s="240"/>
      <c r="I126" s="240"/>
    </row>
    <row r="127" spans="1:10" ht="16.5">
      <c r="A127" s="1478" t="s">
        <v>440</v>
      </c>
      <c r="B127" s="1478"/>
      <c r="C127" s="1478"/>
      <c r="D127" s="1478"/>
      <c r="E127" s="1478"/>
      <c r="F127" s="1478"/>
      <c r="G127" s="1478"/>
      <c r="H127" s="1478"/>
      <c r="I127" s="1478"/>
    </row>
    <row r="128" spans="1:10" ht="15.95" customHeight="1">
      <c r="A128" s="241"/>
      <c r="B128" s="240"/>
      <c r="C128" s="240"/>
      <c r="D128" s="240"/>
      <c r="E128" s="240"/>
      <c r="F128" s="240"/>
      <c r="G128" s="240"/>
      <c r="H128" s="240"/>
      <c r="I128" s="240"/>
    </row>
    <row r="129" spans="1:10" ht="75" customHeight="1">
      <c r="A129" s="1469" t="s">
        <v>820</v>
      </c>
      <c r="B129" s="1469"/>
      <c r="C129" s="1469"/>
      <c r="D129" s="1469"/>
      <c r="E129" s="1469"/>
      <c r="F129" s="1469"/>
      <c r="G129" s="1469"/>
      <c r="H129" s="1469"/>
      <c r="I129" s="1469"/>
    </row>
    <row r="130" spans="1:10" ht="12" customHeight="1">
      <c r="A130" s="241"/>
      <c r="B130" s="240"/>
      <c r="C130" s="240"/>
      <c r="D130" s="240"/>
      <c r="E130" s="240"/>
      <c r="F130" s="240"/>
      <c r="G130" s="240"/>
      <c r="H130" s="240"/>
      <c r="I130" s="240"/>
    </row>
    <row r="131" spans="1:10" ht="21.75" customHeight="1">
      <c r="A131" s="1478" t="s">
        <v>441</v>
      </c>
      <c r="B131" s="1478"/>
      <c r="C131" s="1478"/>
      <c r="D131" s="1478"/>
      <c r="E131" s="1478"/>
      <c r="F131" s="1478"/>
      <c r="G131" s="1478"/>
      <c r="H131" s="1478"/>
      <c r="I131" s="1478"/>
    </row>
    <row r="132" spans="1:10" ht="15.95" customHeight="1">
      <c r="A132" s="242"/>
      <c r="B132" s="240"/>
      <c r="C132" s="240"/>
      <c r="D132" s="240"/>
      <c r="E132" s="240"/>
      <c r="F132" s="240"/>
      <c r="G132" s="240"/>
      <c r="H132" s="240"/>
      <c r="I132" s="240"/>
    </row>
    <row r="133" spans="1:10" ht="57.75" customHeight="1">
      <c r="A133" s="243" t="s">
        <v>415</v>
      </c>
      <c r="B133" s="1469" t="s">
        <v>821</v>
      </c>
      <c r="C133" s="1469"/>
      <c r="D133" s="1469"/>
      <c r="E133" s="1469"/>
      <c r="F133" s="1469"/>
      <c r="G133" s="1469"/>
      <c r="H133" s="1469"/>
      <c r="I133" s="1469"/>
    </row>
    <row r="134" spans="1:10" ht="8.1" customHeight="1">
      <c r="A134" s="240"/>
      <c r="B134" s="246"/>
      <c r="C134" s="246"/>
      <c r="D134" s="246"/>
      <c r="E134" s="246"/>
      <c r="F134" s="246"/>
      <c r="G134" s="246"/>
      <c r="H134" s="246"/>
      <c r="I134" s="246"/>
    </row>
    <row r="135" spans="1:10" ht="114" customHeight="1">
      <c r="A135" s="243" t="s">
        <v>421</v>
      </c>
      <c r="B135" s="1469" t="s">
        <v>822</v>
      </c>
      <c r="C135" s="1469"/>
      <c r="D135" s="1469"/>
      <c r="E135" s="1469"/>
      <c r="F135" s="1469"/>
      <c r="G135" s="1469"/>
      <c r="H135" s="1469"/>
      <c r="I135" s="1469"/>
    </row>
    <row r="136" spans="1:10" ht="28.5" customHeight="1">
      <c r="A136" s="243"/>
      <c r="B136" s="234"/>
      <c r="C136" s="234"/>
      <c r="D136" s="234"/>
      <c r="E136" s="234"/>
      <c r="F136" s="234"/>
      <c r="G136" s="234"/>
      <c r="H136" s="234"/>
      <c r="I136" s="234"/>
    </row>
    <row r="137" spans="1:10" ht="24.95" customHeight="1">
      <c r="A137" s="243"/>
      <c r="B137" s="234"/>
      <c r="C137" s="234"/>
      <c r="D137" s="234"/>
      <c r="E137" s="234"/>
      <c r="F137" s="234"/>
      <c r="G137" s="234"/>
      <c r="H137" s="234"/>
      <c r="I137" s="234"/>
    </row>
    <row r="138" spans="1:10" ht="21" customHeight="1">
      <c r="A138" s="1367" t="s">
        <v>408</v>
      </c>
      <c r="B138" s="1367"/>
      <c r="C138" s="1367"/>
      <c r="D138" s="1367"/>
      <c r="E138" s="1473" t="s">
        <v>408</v>
      </c>
      <c r="F138" s="1473"/>
      <c r="G138" s="1473"/>
      <c r="H138" s="1473"/>
      <c r="I138" s="1473"/>
      <c r="J138" s="50"/>
    </row>
    <row r="139" spans="1:10" ht="33" customHeight="1">
      <c r="A139" s="1474" t="s">
        <v>409</v>
      </c>
      <c r="B139" s="1474"/>
      <c r="C139" s="1474"/>
      <c r="D139" s="1474"/>
      <c r="E139" s="1475" t="s">
        <v>410</v>
      </c>
      <c r="F139" s="1475"/>
      <c r="G139" s="1475"/>
      <c r="H139" s="1475"/>
      <c r="I139" s="1475"/>
      <c r="J139" s="50"/>
    </row>
    <row r="140" spans="1:10" ht="15.75">
      <c r="A140" s="236" t="s">
        <v>411</v>
      </c>
      <c r="B140" s="237"/>
      <c r="C140" s="237"/>
      <c r="D140" s="237"/>
      <c r="E140" s="237"/>
      <c r="F140" s="237"/>
      <c r="G140" s="237"/>
      <c r="H140" s="237"/>
      <c r="I140" s="238" t="s">
        <v>442</v>
      </c>
      <c r="J140" s="50"/>
    </row>
    <row r="141" spans="1:10" ht="15.75">
      <c r="A141" s="236"/>
      <c r="B141" s="237"/>
      <c r="C141" s="237"/>
      <c r="D141" s="237"/>
      <c r="E141" s="237"/>
      <c r="F141" s="237"/>
      <c r="G141" s="237"/>
      <c r="H141" s="237"/>
      <c r="I141" s="238"/>
      <c r="J141" s="50"/>
    </row>
    <row r="142" spans="1:10" ht="8.25" customHeight="1">
      <c r="A142" s="236"/>
      <c r="B142" s="237"/>
      <c r="C142" s="237"/>
      <c r="D142" s="237"/>
      <c r="E142" s="237"/>
      <c r="F142" s="237"/>
      <c r="G142" s="237"/>
      <c r="H142" s="237"/>
      <c r="I142" s="238"/>
      <c r="J142" s="50"/>
    </row>
    <row r="143" spans="1:10" ht="54" customHeight="1">
      <c r="A143" s="243" t="s">
        <v>433</v>
      </c>
      <c r="B143" s="1469" t="s">
        <v>832</v>
      </c>
      <c r="C143" s="1469"/>
      <c r="D143" s="1469"/>
      <c r="E143" s="1469"/>
      <c r="F143" s="1469"/>
      <c r="G143" s="1469"/>
      <c r="H143" s="1469"/>
      <c r="I143" s="1469"/>
    </row>
    <row r="144" spans="1:10" ht="12" customHeight="1">
      <c r="A144" s="243"/>
      <c r="B144" s="1469"/>
      <c r="C144" s="1469"/>
      <c r="D144" s="1469"/>
      <c r="E144" s="1469"/>
      <c r="F144" s="1469"/>
      <c r="G144" s="1469"/>
      <c r="H144" s="1469"/>
      <c r="I144" s="1469"/>
    </row>
    <row r="145" spans="1:10" ht="124.5" customHeight="1">
      <c r="A145" s="243" t="s">
        <v>443</v>
      </c>
      <c r="B145" s="1469" t="s">
        <v>823</v>
      </c>
      <c r="C145" s="1469"/>
      <c r="D145" s="1469"/>
      <c r="E145" s="1469"/>
      <c r="F145" s="1469"/>
      <c r="G145" s="1469"/>
      <c r="H145" s="1469"/>
      <c r="I145" s="1469"/>
    </row>
    <row r="146" spans="1:10" ht="12" customHeight="1">
      <c r="A146" s="243"/>
      <c r="B146" s="1469"/>
      <c r="C146" s="1469"/>
      <c r="D146" s="1469"/>
      <c r="E146" s="1469"/>
      <c r="F146" s="1469"/>
      <c r="G146" s="1469"/>
      <c r="H146" s="1469"/>
      <c r="I146" s="1469"/>
    </row>
    <row r="147" spans="1:10" ht="98.25" customHeight="1">
      <c r="A147" s="243" t="s">
        <v>444</v>
      </c>
      <c r="B147" s="1469" t="s">
        <v>824</v>
      </c>
      <c r="C147" s="1469"/>
      <c r="D147" s="1469"/>
      <c r="E147" s="1469"/>
      <c r="F147" s="1469"/>
      <c r="G147" s="1469"/>
      <c r="H147" s="1469"/>
      <c r="I147" s="1469"/>
    </row>
    <row r="148" spans="1:10" ht="12" customHeight="1">
      <c r="A148" s="243"/>
      <c r="B148" s="1469"/>
      <c r="C148" s="1469"/>
      <c r="D148" s="1469"/>
      <c r="E148" s="1469"/>
      <c r="F148" s="1469"/>
      <c r="G148" s="1469"/>
      <c r="H148" s="1469"/>
      <c r="I148" s="1469"/>
    </row>
    <row r="149" spans="1:10" ht="136.5" customHeight="1">
      <c r="A149" s="243" t="s">
        <v>445</v>
      </c>
      <c r="B149" s="1469" t="s">
        <v>825</v>
      </c>
      <c r="C149" s="1469"/>
      <c r="D149" s="1469"/>
      <c r="E149" s="1469"/>
      <c r="F149" s="1469"/>
      <c r="G149" s="1469"/>
      <c r="H149" s="1469"/>
      <c r="I149" s="1469"/>
    </row>
    <row r="150" spans="1:10" ht="12" customHeight="1">
      <c r="A150" s="243"/>
      <c r="B150" s="1469"/>
      <c r="C150" s="1469"/>
      <c r="D150" s="1469"/>
      <c r="E150" s="1469"/>
      <c r="F150" s="1469"/>
      <c r="G150" s="1469"/>
      <c r="H150" s="1469"/>
      <c r="I150" s="1469"/>
    </row>
    <row r="151" spans="1:10" ht="70.5" customHeight="1">
      <c r="A151" s="243" t="s">
        <v>446</v>
      </c>
      <c r="B151" s="1469" t="s">
        <v>447</v>
      </c>
      <c r="C151" s="1469"/>
      <c r="D151" s="1469"/>
      <c r="E151" s="1469"/>
      <c r="F151" s="1469"/>
      <c r="G151" s="1469"/>
      <c r="H151" s="1469"/>
      <c r="I151" s="1469"/>
    </row>
    <row r="152" spans="1:10" ht="12" customHeight="1">
      <c r="A152" s="243"/>
      <c r="B152" s="1469"/>
      <c r="C152" s="1469"/>
      <c r="D152" s="1469"/>
      <c r="E152" s="1469"/>
      <c r="F152" s="1469"/>
      <c r="G152" s="1469"/>
      <c r="H152" s="1469"/>
      <c r="I152" s="1469"/>
    </row>
    <row r="153" spans="1:10" ht="88.5" customHeight="1">
      <c r="A153" s="243" t="s">
        <v>448</v>
      </c>
      <c r="B153" s="1469" t="s">
        <v>826</v>
      </c>
      <c r="C153" s="1469"/>
      <c r="D153" s="1469"/>
      <c r="E153" s="1469"/>
      <c r="F153" s="1469"/>
      <c r="G153" s="1469"/>
      <c r="H153" s="1469"/>
      <c r="I153" s="1469"/>
    </row>
    <row r="154" spans="1:10" ht="51" customHeight="1">
      <c r="A154" s="243"/>
      <c r="B154" s="234"/>
      <c r="C154" s="234"/>
      <c r="D154" s="234"/>
      <c r="E154" s="234"/>
      <c r="F154" s="234"/>
      <c r="G154" s="234"/>
      <c r="H154" s="234"/>
      <c r="I154" s="234"/>
    </row>
    <row r="155" spans="1:10" ht="24.95" customHeight="1">
      <c r="A155" s="243"/>
      <c r="B155" s="234"/>
      <c r="C155" s="234"/>
      <c r="D155" s="234"/>
      <c r="E155" s="234"/>
      <c r="F155" s="234"/>
      <c r="G155" s="234"/>
      <c r="H155" s="234"/>
      <c r="I155" s="234"/>
    </row>
    <row r="156" spans="1:10" ht="21" customHeight="1">
      <c r="A156" s="1367" t="s">
        <v>408</v>
      </c>
      <c r="B156" s="1367"/>
      <c r="C156" s="1367"/>
      <c r="D156" s="1367"/>
      <c r="E156" s="1473" t="s">
        <v>408</v>
      </c>
      <c r="F156" s="1473"/>
      <c r="G156" s="1473"/>
      <c r="H156" s="1473"/>
      <c r="I156" s="1473"/>
      <c r="J156" s="50"/>
    </row>
    <row r="157" spans="1:10" ht="33" customHeight="1">
      <c r="A157" s="1474" t="s">
        <v>409</v>
      </c>
      <c r="B157" s="1474"/>
      <c r="C157" s="1474"/>
      <c r="D157" s="1474"/>
      <c r="E157" s="1475" t="s">
        <v>410</v>
      </c>
      <c r="F157" s="1475"/>
      <c r="G157" s="1475"/>
      <c r="H157" s="1475"/>
      <c r="I157" s="1475"/>
      <c r="J157" s="50"/>
    </row>
    <row r="158" spans="1:10" ht="15.75">
      <c r="A158" s="236" t="s">
        <v>411</v>
      </c>
      <c r="B158" s="237"/>
      <c r="C158" s="237"/>
      <c r="D158" s="237"/>
      <c r="E158" s="237"/>
      <c r="F158" s="237"/>
      <c r="G158" s="237"/>
      <c r="H158" s="237"/>
      <c r="I158" s="238" t="s">
        <v>449</v>
      </c>
      <c r="J158" s="50"/>
    </row>
    <row r="159" spans="1:10" ht="15.75">
      <c r="A159" s="236"/>
      <c r="B159" s="237"/>
      <c r="C159" s="237"/>
      <c r="D159" s="237"/>
      <c r="E159" s="237"/>
      <c r="F159" s="237"/>
      <c r="G159" s="237"/>
      <c r="H159" s="237"/>
      <c r="I159" s="238"/>
      <c r="J159" s="50"/>
    </row>
    <row r="160" spans="1:10" ht="58.5" customHeight="1">
      <c r="A160" s="243" t="s">
        <v>450</v>
      </c>
      <c r="B160" s="1469" t="s">
        <v>828</v>
      </c>
      <c r="C160" s="1469"/>
      <c r="D160" s="1469"/>
      <c r="E160" s="1469"/>
      <c r="F160" s="1469"/>
      <c r="G160" s="1469"/>
      <c r="H160" s="1469"/>
      <c r="I160" s="1469"/>
    </row>
    <row r="161" spans="1:9" ht="8.1" customHeight="1">
      <c r="A161" s="243"/>
      <c r="B161" s="240"/>
      <c r="C161" s="240"/>
      <c r="D161" s="240"/>
      <c r="E161" s="240"/>
      <c r="F161" s="240"/>
      <c r="G161" s="240"/>
      <c r="H161" s="240"/>
      <c r="I161" s="240"/>
    </row>
    <row r="162" spans="1:9" ht="16.5" customHeight="1">
      <c r="A162" s="243" t="s">
        <v>827</v>
      </c>
      <c r="B162" s="1469" t="s">
        <v>451</v>
      </c>
      <c r="C162" s="1469"/>
      <c r="D162" s="1469"/>
      <c r="E162" s="1469"/>
      <c r="F162" s="1469"/>
      <c r="G162" s="1469"/>
      <c r="H162" s="1469"/>
      <c r="I162" s="1469"/>
    </row>
    <row r="163" spans="1:9" ht="8.1" customHeight="1">
      <c r="A163" s="243"/>
      <c r="B163" s="240"/>
      <c r="C163" s="240"/>
      <c r="D163" s="240"/>
      <c r="E163" s="240"/>
      <c r="F163" s="240"/>
      <c r="G163" s="240"/>
      <c r="H163" s="240"/>
      <c r="I163" s="240"/>
    </row>
    <row r="164" spans="1:9" ht="8.1" customHeight="1">
      <c r="A164" s="243"/>
      <c r="B164" s="240"/>
      <c r="C164" s="240"/>
      <c r="D164" s="240"/>
      <c r="E164" s="240"/>
      <c r="F164" s="240"/>
      <c r="G164" s="240"/>
      <c r="H164" s="240"/>
      <c r="I164" s="240"/>
    </row>
    <row r="165" spans="1:9" ht="68.25" customHeight="1">
      <c r="A165" s="243" t="s">
        <v>452</v>
      </c>
      <c r="B165" s="1477" t="s">
        <v>453</v>
      </c>
      <c r="C165" s="1477"/>
      <c r="D165" s="1477"/>
      <c r="E165" s="1477"/>
      <c r="F165" s="1477"/>
      <c r="G165" s="1477"/>
      <c r="H165" s="1477"/>
      <c r="I165" s="1477"/>
    </row>
    <row r="166" spans="1:9" ht="8.1" customHeight="1">
      <c r="A166" s="241"/>
      <c r="B166" s="240"/>
      <c r="C166" s="240"/>
      <c r="D166" s="240"/>
      <c r="E166" s="240"/>
      <c r="F166" s="240"/>
      <c r="G166" s="240"/>
      <c r="H166" s="240"/>
      <c r="I166" s="240"/>
    </row>
    <row r="167" spans="1:9" ht="16.5">
      <c r="A167" s="1478" t="s">
        <v>454</v>
      </c>
      <c r="B167" s="1478"/>
      <c r="C167" s="1478"/>
      <c r="D167" s="1478"/>
      <c r="E167" s="1478"/>
      <c r="F167" s="1478"/>
      <c r="G167" s="1478"/>
      <c r="H167" s="1478"/>
      <c r="I167" s="1478"/>
    </row>
    <row r="168" spans="1:9" ht="8.1" customHeight="1">
      <c r="A168" s="241"/>
      <c r="B168" s="240"/>
      <c r="C168" s="240"/>
      <c r="D168" s="240"/>
      <c r="E168" s="240"/>
      <c r="F168" s="240"/>
      <c r="G168" s="240"/>
      <c r="H168" s="240"/>
      <c r="I168" s="240"/>
    </row>
    <row r="169" spans="1:9" ht="54.75" customHeight="1">
      <c r="A169" s="1469" t="s">
        <v>455</v>
      </c>
      <c r="B169" s="1469"/>
      <c r="C169" s="1469"/>
      <c r="D169" s="1469"/>
      <c r="E169" s="1469"/>
      <c r="F169" s="1469"/>
      <c r="G169" s="1469"/>
      <c r="H169" s="1469"/>
      <c r="I169" s="1469"/>
    </row>
    <row r="170" spans="1:9" ht="8.1" customHeight="1">
      <c r="A170" s="242"/>
      <c r="B170" s="240"/>
      <c r="C170" s="240"/>
      <c r="D170" s="240"/>
      <c r="E170" s="240"/>
      <c r="F170" s="240"/>
      <c r="G170" s="240"/>
      <c r="H170" s="240"/>
      <c r="I170" s="240"/>
    </row>
    <row r="171" spans="1:9" ht="16.5">
      <c r="A171" s="1478" t="s">
        <v>456</v>
      </c>
      <c r="B171" s="1478"/>
      <c r="C171" s="1478"/>
      <c r="D171" s="1478"/>
      <c r="E171" s="1478"/>
      <c r="F171" s="1478"/>
      <c r="G171" s="1478"/>
      <c r="H171" s="1478"/>
      <c r="I171" s="1478"/>
    </row>
    <row r="172" spans="1:9" ht="8.1" customHeight="1">
      <c r="A172" s="241"/>
      <c r="B172" s="240"/>
      <c r="C172" s="240"/>
      <c r="D172" s="240"/>
      <c r="E172" s="240"/>
      <c r="F172" s="240"/>
      <c r="G172" s="240"/>
      <c r="H172" s="240"/>
      <c r="I172" s="240"/>
    </row>
    <row r="173" spans="1:9" ht="63.75" customHeight="1">
      <c r="A173" s="243" t="s">
        <v>415</v>
      </c>
      <c r="B173" s="1469" t="s">
        <v>457</v>
      </c>
      <c r="C173" s="1469"/>
      <c r="D173" s="1469"/>
      <c r="E173" s="1469"/>
      <c r="F173" s="1469"/>
      <c r="G173" s="1469"/>
      <c r="H173" s="1469"/>
      <c r="I173" s="1469"/>
    </row>
    <row r="174" spans="1:9" ht="8.1" customHeight="1">
      <c r="A174" s="245"/>
      <c r="B174" s="240"/>
      <c r="C174" s="240"/>
      <c r="D174" s="240"/>
      <c r="E174" s="240"/>
      <c r="F174" s="240"/>
      <c r="G174" s="240"/>
      <c r="H174" s="240"/>
      <c r="I174" s="240"/>
    </row>
    <row r="175" spans="1:9" ht="36" customHeight="1">
      <c r="A175" s="243" t="s">
        <v>421</v>
      </c>
      <c r="B175" s="1469" t="s">
        <v>829</v>
      </c>
      <c r="C175" s="1469"/>
      <c r="D175" s="1469"/>
      <c r="E175" s="1469"/>
      <c r="F175" s="1469"/>
      <c r="G175" s="1469"/>
      <c r="H175" s="1469"/>
      <c r="I175" s="1469"/>
    </row>
    <row r="176" spans="1:9" ht="8.1" customHeight="1">
      <c r="A176" s="245"/>
      <c r="B176" s="240"/>
      <c r="C176" s="240"/>
      <c r="D176" s="240"/>
      <c r="E176" s="240"/>
      <c r="F176" s="240"/>
      <c r="G176" s="240"/>
      <c r="H176" s="240"/>
      <c r="I176" s="240"/>
    </row>
    <row r="177" spans="1:10" ht="52.5" customHeight="1">
      <c r="A177" s="243" t="s">
        <v>433</v>
      </c>
      <c r="B177" s="1469" t="s">
        <v>458</v>
      </c>
      <c r="C177" s="1469"/>
      <c r="D177" s="1469"/>
      <c r="E177" s="1469"/>
      <c r="F177" s="1469"/>
      <c r="G177" s="1469"/>
      <c r="H177" s="1469"/>
      <c r="I177" s="1469"/>
    </row>
    <row r="178" spans="1:10" ht="8.1" customHeight="1">
      <c r="A178" s="243"/>
      <c r="B178" s="240"/>
      <c r="C178" s="240"/>
      <c r="D178" s="240"/>
      <c r="E178" s="240"/>
      <c r="F178" s="240"/>
      <c r="G178" s="240"/>
      <c r="H178" s="240"/>
      <c r="I178" s="240"/>
    </row>
    <row r="179" spans="1:10" ht="49.5" customHeight="1">
      <c r="A179" s="243" t="s">
        <v>443</v>
      </c>
      <c r="B179" s="1469" t="s">
        <v>459</v>
      </c>
      <c r="C179" s="1469"/>
      <c r="D179" s="1469"/>
      <c r="E179" s="1469"/>
      <c r="F179" s="1469"/>
      <c r="G179" s="1469"/>
      <c r="H179" s="1469"/>
      <c r="I179" s="1469"/>
    </row>
    <row r="180" spans="1:10" ht="8.1" customHeight="1">
      <c r="A180" s="243"/>
      <c r="B180" s="240"/>
      <c r="C180" s="240"/>
      <c r="D180" s="240"/>
      <c r="E180" s="240"/>
      <c r="F180" s="240"/>
      <c r="G180" s="240"/>
      <c r="H180" s="240"/>
      <c r="I180" s="240"/>
    </row>
    <row r="181" spans="1:10" ht="24.75" customHeight="1">
      <c r="A181" s="243" t="s">
        <v>444</v>
      </c>
      <c r="B181" s="1476" t="s">
        <v>830</v>
      </c>
      <c r="C181" s="1476"/>
      <c r="D181" s="1476"/>
      <c r="E181" s="1476"/>
      <c r="F181" s="1476"/>
      <c r="G181" s="1476"/>
      <c r="H181" s="1476"/>
      <c r="I181" s="1476"/>
    </row>
    <row r="182" spans="1:10" ht="8.1" customHeight="1">
      <c r="A182" s="243"/>
      <c r="B182" s="240"/>
      <c r="C182" s="240"/>
      <c r="D182" s="240"/>
      <c r="E182" s="240"/>
      <c r="F182" s="240"/>
      <c r="G182" s="240"/>
      <c r="H182" s="240"/>
      <c r="I182" s="240"/>
    </row>
    <row r="183" spans="1:10" ht="88.5" customHeight="1">
      <c r="A183" s="243" t="s">
        <v>445</v>
      </c>
      <c r="B183" s="1469" t="s">
        <v>460</v>
      </c>
      <c r="C183" s="1469"/>
      <c r="D183" s="1469"/>
      <c r="E183" s="1469"/>
      <c r="F183" s="1469"/>
      <c r="G183" s="1469"/>
      <c r="H183" s="1469"/>
      <c r="I183" s="1469"/>
    </row>
    <row r="184" spans="1:10" ht="8.1" customHeight="1">
      <c r="A184" s="243"/>
      <c r="B184" s="240"/>
      <c r="C184" s="240"/>
      <c r="D184" s="240"/>
      <c r="E184" s="240"/>
      <c r="F184" s="240"/>
      <c r="G184" s="240"/>
      <c r="H184" s="240"/>
      <c r="I184" s="240"/>
    </row>
    <row r="185" spans="1:10" ht="72" customHeight="1">
      <c r="A185" s="243" t="s">
        <v>461</v>
      </c>
      <c r="B185" s="1469" t="s">
        <v>462</v>
      </c>
      <c r="C185" s="1469"/>
      <c r="D185" s="1469"/>
      <c r="E185" s="1469"/>
      <c r="F185" s="1469"/>
      <c r="G185" s="1469"/>
      <c r="H185" s="1469"/>
      <c r="I185" s="1469"/>
    </row>
    <row r="186" spans="1:10" ht="31.5" customHeight="1">
      <c r="A186" s="243"/>
      <c r="B186" s="234"/>
      <c r="C186" s="234"/>
      <c r="D186" s="234"/>
      <c r="E186" s="234"/>
      <c r="F186" s="234"/>
      <c r="G186" s="234"/>
      <c r="H186" s="234"/>
      <c r="I186" s="234"/>
    </row>
    <row r="187" spans="1:10" ht="31.5" customHeight="1">
      <c r="A187" s="243"/>
      <c r="B187" s="234"/>
      <c r="C187" s="234"/>
      <c r="D187" s="234"/>
      <c r="E187" s="234"/>
      <c r="F187" s="234"/>
      <c r="G187" s="234"/>
      <c r="H187" s="234"/>
      <c r="I187" s="234"/>
    </row>
    <row r="188" spans="1:10" ht="21" customHeight="1">
      <c r="A188" s="1367" t="s">
        <v>408</v>
      </c>
      <c r="B188" s="1367"/>
      <c r="C188" s="1367"/>
      <c r="D188" s="1367"/>
      <c r="E188" s="1473" t="s">
        <v>408</v>
      </c>
      <c r="F188" s="1473"/>
      <c r="G188" s="1473"/>
      <c r="H188" s="1473"/>
      <c r="I188" s="1473"/>
      <c r="J188" s="50"/>
    </row>
    <row r="189" spans="1:10" ht="33" customHeight="1">
      <c r="A189" s="1474" t="s">
        <v>409</v>
      </c>
      <c r="B189" s="1474"/>
      <c r="C189" s="1474"/>
      <c r="D189" s="1474"/>
      <c r="E189" s="1475" t="s">
        <v>410</v>
      </c>
      <c r="F189" s="1475"/>
      <c r="G189" s="1475"/>
      <c r="H189" s="1475"/>
      <c r="I189" s="1475"/>
      <c r="J189" s="50"/>
    </row>
    <row r="190" spans="1:10" ht="15.75">
      <c r="A190" s="236" t="s">
        <v>411</v>
      </c>
      <c r="B190" s="237"/>
      <c r="C190" s="237"/>
      <c r="D190" s="237"/>
      <c r="E190" s="237"/>
      <c r="F190" s="237"/>
      <c r="G190" s="237"/>
      <c r="H190" s="237"/>
      <c r="I190" s="238" t="s">
        <v>463</v>
      </c>
      <c r="J190" s="50"/>
    </row>
    <row r="191" spans="1:10" ht="15.75">
      <c r="A191" s="236"/>
      <c r="B191" s="237"/>
      <c r="C191" s="237"/>
      <c r="D191" s="237"/>
      <c r="E191" s="237"/>
      <c r="F191" s="237"/>
      <c r="G191" s="237"/>
      <c r="H191" s="237"/>
      <c r="I191" s="238"/>
      <c r="J191" s="50"/>
    </row>
    <row r="192" spans="1:10" ht="53.25" customHeight="1">
      <c r="A192" s="243" t="s">
        <v>446</v>
      </c>
      <c r="B192" s="1469" t="s">
        <v>464</v>
      </c>
      <c r="C192" s="1469"/>
      <c r="D192" s="1469"/>
      <c r="E192" s="1469"/>
      <c r="F192" s="1469"/>
      <c r="G192" s="1469"/>
      <c r="H192" s="1469"/>
      <c r="I192" s="1469"/>
    </row>
    <row r="193" spans="1:9" ht="15.75">
      <c r="A193" s="241"/>
      <c r="B193" s="240"/>
      <c r="C193" s="240"/>
      <c r="D193" s="240"/>
      <c r="E193" s="240"/>
      <c r="F193" s="240"/>
      <c r="G193" s="240"/>
      <c r="H193" s="240"/>
      <c r="I193" s="240"/>
    </row>
    <row r="194" spans="1:9" ht="21.95" customHeight="1">
      <c r="A194" s="240"/>
      <c r="B194" s="233"/>
      <c r="C194" s="247"/>
      <c r="D194" s="247"/>
      <c r="E194" s="247"/>
      <c r="F194" s="233"/>
      <c r="G194" s="247"/>
      <c r="H194" s="247"/>
      <c r="I194" s="247"/>
    </row>
    <row r="195" spans="1:9" ht="21.95" customHeight="1">
      <c r="A195" s="240"/>
      <c r="B195" s="248" t="s">
        <v>465</v>
      </c>
      <c r="C195" s="248"/>
      <c r="D195" s="248"/>
      <c r="E195" s="248"/>
      <c r="F195" s="248" t="s">
        <v>465</v>
      </c>
      <c r="G195" s="248"/>
      <c r="H195" s="248"/>
      <c r="I195" s="248"/>
    </row>
    <row r="196" spans="1:9" ht="35.25" customHeight="1">
      <c r="A196" s="240"/>
      <c r="B196" s="1470" t="s">
        <v>409</v>
      </c>
      <c r="C196" s="1470"/>
      <c r="D196" s="1470"/>
      <c r="E196" s="1470"/>
      <c r="F196" s="1470" t="s">
        <v>410</v>
      </c>
      <c r="G196" s="1470"/>
      <c r="H196" s="1470"/>
      <c r="I196" s="1470"/>
    </row>
    <row r="197" spans="1:9" ht="21.95" customHeight="1">
      <c r="A197" s="240"/>
      <c r="B197" s="249"/>
      <c r="C197" s="250"/>
      <c r="D197" s="250"/>
      <c r="E197" s="250"/>
      <c r="F197" s="251"/>
      <c r="G197" s="251"/>
      <c r="H197" s="251"/>
      <c r="I197" s="251"/>
    </row>
    <row r="198" spans="1:9" ht="21.95" customHeight="1">
      <c r="A198" s="240"/>
      <c r="B198" s="1367" t="s">
        <v>466</v>
      </c>
      <c r="C198" s="1367"/>
      <c r="D198" s="1367"/>
      <c r="E198" s="1367"/>
      <c r="F198" s="1367" t="s">
        <v>466</v>
      </c>
      <c r="G198" s="1367"/>
      <c r="H198" s="1367"/>
      <c r="I198" s="1367"/>
    </row>
    <row r="199" spans="1:9" ht="21.95" customHeight="1">
      <c r="A199" s="240"/>
      <c r="B199" s="233"/>
      <c r="C199" s="250"/>
      <c r="D199" s="250"/>
      <c r="E199" s="250"/>
      <c r="F199" s="233"/>
      <c r="G199" s="250"/>
      <c r="H199" s="250"/>
      <c r="I199" s="250"/>
    </row>
    <row r="200" spans="1:9" ht="21.95" customHeight="1">
      <c r="A200" s="240"/>
      <c r="B200" s="233"/>
      <c r="C200" s="250"/>
      <c r="D200" s="250"/>
      <c r="E200" s="250"/>
      <c r="F200" s="233"/>
      <c r="G200" s="250"/>
      <c r="H200" s="250"/>
      <c r="I200" s="250"/>
    </row>
    <row r="201" spans="1:9" ht="24.75" customHeight="1">
      <c r="A201" s="240"/>
      <c r="B201" s="237" t="s">
        <v>467</v>
      </c>
      <c r="C201" s="252"/>
      <c r="D201" s="237"/>
      <c r="E201" s="237"/>
      <c r="F201" s="1471" t="s">
        <v>467</v>
      </c>
      <c r="G201" s="1472"/>
      <c r="H201" s="1472"/>
      <c r="I201" s="1472"/>
    </row>
    <row r="202" spans="1:9" ht="21.95" customHeight="1">
      <c r="A202" s="240"/>
      <c r="B202" s="237" t="s">
        <v>5</v>
      </c>
      <c r="C202" s="252"/>
      <c r="D202" s="237"/>
      <c r="E202" s="237"/>
      <c r="F202" s="1471" t="s">
        <v>5</v>
      </c>
      <c r="G202" s="1472"/>
      <c r="H202" s="1472"/>
      <c r="I202" s="1472"/>
    </row>
    <row r="203" spans="1:9" ht="21.95" customHeight="1">
      <c r="A203" s="240"/>
      <c r="B203" s="248"/>
      <c r="C203" s="250"/>
      <c r="D203" s="250"/>
      <c r="E203" s="250"/>
      <c r="F203" s="248"/>
      <c r="G203" s="250"/>
      <c r="H203" s="250"/>
      <c r="I203" s="250"/>
    </row>
    <row r="204" spans="1:9" ht="21.95" customHeight="1">
      <c r="A204" s="240"/>
      <c r="B204" s="1367" t="s">
        <v>468</v>
      </c>
      <c r="C204" s="1367"/>
      <c r="D204" s="1367"/>
      <c r="E204" s="1367"/>
      <c r="F204" s="1367" t="s">
        <v>468</v>
      </c>
      <c r="G204" s="1367"/>
      <c r="H204" s="1367"/>
      <c r="I204" s="1367"/>
    </row>
    <row r="205" spans="1:9" ht="21.95" customHeight="1">
      <c r="A205" s="240"/>
      <c r="B205" s="237" t="s">
        <v>467</v>
      </c>
      <c r="C205" s="237"/>
      <c r="D205" s="237"/>
      <c r="E205" s="237"/>
      <c r="F205" s="237" t="s">
        <v>467</v>
      </c>
      <c r="G205" s="248"/>
      <c r="H205" s="248"/>
      <c r="I205" s="248"/>
    </row>
    <row r="206" spans="1:9" ht="21.95" customHeight="1">
      <c r="A206" s="240"/>
      <c r="B206" s="237" t="s">
        <v>5</v>
      </c>
      <c r="C206" s="237"/>
      <c r="D206" s="237"/>
      <c r="E206" s="237"/>
      <c r="F206" s="237" t="s">
        <v>5</v>
      </c>
      <c r="G206" s="240"/>
      <c r="H206" s="240"/>
      <c r="I206" s="240"/>
    </row>
    <row r="207" spans="1:9" ht="21.95" customHeight="1">
      <c r="A207" s="240"/>
      <c r="B207" s="240"/>
      <c r="C207" s="240"/>
      <c r="D207" s="240"/>
      <c r="E207" s="240"/>
      <c r="F207" s="240"/>
      <c r="G207" s="240"/>
      <c r="H207" s="240"/>
      <c r="I207" s="240"/>
    </row>
    <row r="208" spans="1:9" ht="21.95" customHeight="1">
      <c r="A208" s="240"/>
      <c r="B208" s="1367" t="s">
        <v>535</v>
      </c>
      <c r="C208" s="1367"/>
      <c r="D208" s="1367"/>
      <c r="E208" s="1367"/>
      <c r="F208" s="1367" t="s">
        <v>535</v>
      </c>
      <c r="G208" s="1367"/>
      <c r="H208" s="1367"/>
      <c r="I208" s="1367"/>
    </row>
    <row r="209" spans="1:9" ht="21.95" customHeight="1">
      <c r="A209" s="240"/>
      <c r="B209" s="237" t="s">
        <v>467</v>
      </c>
      <c r="C209" s="237"/>
      <c r="D209" s="237"/>
      <c r="E209" s="237"/>
      <c r="F209" s="237" t="s">
        <v>467</v>
      </c>
      <c r="G209" s="248"/>
      <c r="H209" s="248"/>
      <c r="I209" s="248"/>
    </row>
    <row r="210" spans="1:9" ht="21.95" customHeight="1">
      <c r="A210" s="240"/>
      <c r="B210" s="237" t="s">
        <v>5</v>
      </c>
      <c r="C210" s="237"/>
      <c r="D210" s="237"/>
      <c r="E210" s="237"/>
      <c r="F210" s="237" t="s">
        <v>5</v>
      </c>
      <c r="G210" s="240"/>
      <c r="H210" s="240"/>
      <c r="I210" s="240"/>
    </row>
    <row r="211" spans="1:9" ht="21.95" customHeight="1">
      <c r="A211" s="240"/>
      <c r="B211" s="237"/>
      <c r="C211" s="237"/>
      <c r="D211" s="237"/>
      <c r="E211" s="237"/>
      <c r="F211" s="237"/>
      <c r="G211" s="240"/>
      <c r="H211" s="240"/>
      <c r="I211" s="240"/>
    </row>
    <row r="212" spans="1:9" ht="21.95" customHeight="1">
      <c r="A212" s="240"/>
      <c r="B212" s="237"/>
      <c r="C212" s="237"/>
      <c r="D212" s="237"/>
      <c r="E212" s="237"/>
      <c r="F212" s="237"/>
      <c r="G212" s="240"/>
      <c r="H212" s="240"/>
      <c r="I212" s="240"/>
    </row>
    <row r="213" spans="1:9" ht="21.95" customHeight="1">
      <c r="A213" s="240"/>
      <c r="B213" s="237"/>
      <c r="C213" s="237"/>
      <c r="D213" s="237"/>
      <c r="E213" s="237"/>
      <c r="F213" s="237"/>
      <c r="G213" s="240"/>
      <c r="H213" s="240"/>
      <c r="I213" s="240"/>
    </row>
    <row r="214" spans="1:9" ht="21.95" customHeight="1">
      <c r="A214" s="240"/>
      <c r="B214" s="237"/>
      <c r="C214" s="237"/>
      <c r="D214" s="237"/>
      <c r="E214" s="237"/>
      <c r="F214" s="237"/>
      <c r="G214" s="240"/>
      <c r="H214" s="240"/>
      <c r="I214" s="240"/>
    </row>
    <row r="215" spans="1:9" ht="21.95" customHeight="1">
      <c r="A215" s="240"/>
      <c r="B215" s="237"/>
      <c r="C215" s="237"/>
      <c r="D215" s="237"/>
      <c r="E215" s="237"/>
      <c r="F215" s="237"/>
      <c r="G215" s="240"/>
      <c r="H215" s="240"/>
      <c r="I215" s="240"/>
    </row>
    <row r="216" spans="1:9" ht="21.95" customHeight="1">
      <c r="A216" s="240"/>
      <c r="B216" s="237"/>
      <c r="C216" s="237"/>
      <c r="D216" s="237"/>
      <c r="E216" s="237"/>
      <c r="F216" s="237"/>
      <c r="G216" s="240"/>
      <c r="H216" s="240"/>
      <c r="I216" s="240"/>
    </row>
    <row r="217" spans="1:9" ht="21.95" customHeight="1">
      <c r="A217" s="240"/>
      <c r="B217" s="237"/>
      <c r="C217" s="237"/>
      <c r="D217" s="237"/>
      <c r="E217" s="237"/>
      <c r="F217" s="237"/>
      <c r="G217" s="240"/>
      <c r="H217" s="240"/>
      <c r="I217" s="240"/>
    </row>
    <row r="218" spans="1:9" ht="21.95" customHeight="1">
      <c r="A218" s="240"/>
      <c r="B218" s="237"/>
      <c r="C218" s="237"/>
      <c r="D218" s="237"/>
      <c r="E218" s="237"/>
      <c r="F218" s="237"/>
      <c r="G218" s="240"/>
      <c r="H218" s="240"/>
      <c r="I218" s="240"/>
    </row>
    <row r="219" spans="1:9" ht="21.95" customHeight="1">
      <c r="A219" s="240"/>
      <c r="B219" s="237"/>
      <c r="C219" s="237"/>
      <c r="D219" s="237"/>
      <c r="E219" s="237"/>
      <c r="F219" s="237"/>
      <c r="G219" s="240"/>
      <c r="H219" s="240"/>
      <c r="I219" s="240"/>
    </row>
    <row r="220" spans="1:9" ht="21.95" customHeight="1">
      <c r="A220" s="240"/>
      <c r="B220" s="237"/>
      <c r="C220" s="237"/>
      <c r="D220" s="237"/>
      <c r="E220" s="237"/>
      <c r="F220" s="237"/>
      <c r="G220" s="240"/>
      <c r="H220" s="240"/>
      <c r="I220" s="240"/>
    </row>
    <row r="221" spans="1:9" ht="21.95" customHeight="1">
      <c r="A221" s="240"/>
      <c r="B221" s="237"/>
      <c r="C221" s="237"/>
      <c r="D221" s="237"/>
      <c r="E221" s="237"/>
      <c r="F221" s="237"/>
      <c r="G221" s="240"/>
      <c r="H221" s="240"/>
      <c r="I221" s="240"/>
    </row>
    <row r="222" spans="1:9" ht="21.95" customHeight="1">
      <c r="A222" s="240"/>
      <c r="B222" s="237"/>
      <c r="C222" s="237"/>
      <c r="D222" s="237"/>
      <c r="E222" s="237"/>
      <c r="F222" s="237"/>
      <c r="G222" s="240"/>
      <c r="H222" s="240"/>
      <c r="I222" s="240"/>
    </row>
    <row r="223" spans="1:9" ht="15.75" customHeight="1">
      <c r="A223" s="240"/>
      <c r="B223" s="237"/>
      <c r="C223" s="237"/>
      <c r="D223" s="237"/>
      <c r="E223" s="237"/>
      <c r="F223" s="237"/>
      <c r="G223" s="240"/>
      <c r="H223" s="240"/>
      <c r="I223" s="240"/>
    </row>
    <row r="224" spans="1:9" ht="15.75">
      <c r="A224" s="253"/>
      <c r="B224" s="253"/>
      <c r="C224" s="253"/>
      <c r="D224" s="253"/>
      <c r="E224" s="253"/>
      <c r="F224" s="253"/>
      <c r="G224" s="253"/>
      <c r="H224" s="253"/>
      <c r="I224" s="253"/>
    </row>
    <row r="225" spans="1:9" ht="15.75">
      <c r="A225" s="236" t="s">
        <v>411</v>
      </c>
      <c r="B225" s="237"/>
      <c r="C225" s="237"/>
      <c r="D225" s="237"/>
      <c r="E225" s="237"/>
      <c r="F225" s="237"/>
      <c r="G225" s="237"/>
      <c r="H225" s="237"/>
      <c r="I225" s="238" t="s">
        <v>469</v>
      </c>
    </row>
    <row r="226" spans="1:9" ht="15.75">
      <c r="A226" s="240"/>
      <c r="B226" s="240"/>
      <c r="C226" s="240"/>
      <c r="D226" s="240"/>
      <c r="E226" s="240"/>
      <c r="F226" s="240"/>
      <c r="G226" s="240"/>
      <c r="H226" s="240"/>
      <c r="I226" s="240"/>
    </row>
    <row r="227" spans="1:9" ht="15.75">
      <c r="A227" s="240"/>
      <c r="B227" s="240"/>
      <c r="C227" s="240"/>
      <c r="D227" s="240"/>
      <c r="E227" s="240"/>
      <c r="F227" s="240"/>
      <c r="G227" s="240"/>
      <c r="H227" s="240"/>
      <c r="I227" s="240"/>
    </row>
    <row r="228" spans="1:9" ht="15.75">
      <c r="A228" s="240"/>
      <c r="B228" s="240"/>
      <c r="C228" s="240"/>
      <c r="D228" s="240"/>
      <c r="E228" s="240"/>
      <c r="F228" s="240"/>
      <c r="G228" s="240"/>
      <c r="H228" s="240"/>
      <c r="I228" s="240"/>
    </row>
    <row r="229" spans="1:9" ht="15.75">
      <c r="A229" s="240"/>
      <c r="B229" s="240"/>
      <c r="C229" s="240"/>
      <c r="D229" s="240"/>
      <c r="E229" s="240"/>
      <c r="F229" s="240"/>
      <c r="G229" s="240"/>
      <c r="H229" s="240"/>
      <c r="I229" s="240"/>
    </row>
    <row r="230" spans="1:9" ht="15.75">
      <c r="A230" s="240"/>
      <c r="B230" s="240"/>
      <c r="C230" s="240"/>
      <c r="D230" s="240"/>
      <c r="E230" s="240"/>
      <c r="F230" s="240"/>
      <c r="G230" s="240"/>
      <c r="H230" s="240"/>
      <c r="I230" s="240"/>
    </row>
    <row r="231" spans="1:9" ht="15.75">
      <c r="A231" s="240"/>
      <c r="B231" s="240"/>
      <c r="C231" s="240"/>
      <c r="D231" s="240"/>
      <c r="E231" s="240"/>
      <c r="F231" s="240"/>
      <c r="G231" s="240"/>
      <c r="H231" s="240"/>
      <c r="I231" s="240"/>
    </row>
    <row r="232" spans="1:9" ht="15.75">
      <c r="A232" s="240"/>
      <c r="B232" s="240"/>
      <c r="C232" s="240"/>
      <c r="D232" s="240"/>
      <c r="E232" s="240"/>
      <c r="F232" s="240"/>
      <c r="G232" s="240"/>
      <c r="H232" s="240"/>
      <c r="I232" s="240"/>
    </row>
    <row r="233" spans="1:9" ht="15.75">
      <c r="A233" s="240"/>
      <c r="B233" s="240"/>
      <c r="C233" s="240"/>
      <c r="D233" s="240"/>
      <c r="E233" s="240"/>
      <c r="F233" s="240"/>
      <c r="G233" s="240"/>
      <c r="H233" s="240"/>
      <c r="I233" s="240"/>
    </row>
    <row r="234" spans="1:9" ht="15.75">
      <c r="A234" s="240"/>
      <c r="B234" s="240"/>
      <c r="C234" s="240"/>
      <c r="D234" s="240"/>
      <c r="E234" s="240"/>
      <c r="F234" s="240"/>
      <c r="G234" s="240"/>
      <c r="H234" s="240"/>
      <c r="I234" s="240"/>
    </row>
    <row r="235" spans="1:9" ht="15.75">
      <c r="A235" s="240"/>
      <c r="B235" s="240"/>
      <c r="C235" s="240"/>
      <c r="D235" s="240"/>
      <c r="E235" s="240"/>
      <c r="F235" s="240"/>
      <c r="G235" s="240"/>
      <c r="H235" s="240"/>
      <c r="I235" s="240"/>
    </row>
    <row r="236" spans="1:9" ht="15.75">
      <c r="A236" s="240"/>
      <c r="B236" s="240"/>
      <c r="C236" s="240"/>
      <c r="D236" s="240"/>
      <c r="E236" s="240"/>
      <c r="F236" s="240"/>
      <c r="G236" s="240"/>
      <c r="H236" s="240"/>
      <c r="I236" s="240"/>
    </row>
    <row r="237" spans="1:9" ht="15.75">
      <c r="A237" s="240"/>
      <c r="B237" s="240"/>
      <c r="C237" s="240"/>
      <c r="D237" s="240"/>
      <c r="E237" s="240"/>
      <c r="F237" s="240"/>
      <c r="G237" s="240"/>
      <c r="H237" s="240"/>
      <c r="I237" s="240"/>
    </row>
    <row r="238" spans="1:9" ht="15.75">
      <c r="A238" s="240"/>
      <c r="B238" s="240"/>
      <c r="C238" s="240"/>
      <c r="D238" s="240"/>
      <c r="E238" s="240"/>
      <c r="F238" s="240"/>
      <c r="G238" s="240"/>
      <c r="H238" s="240"/>
      <c r="I238" s="240"/>
    </row>
  </sheetData>
  <sheetProtection password="CBD2" sheet="1" objects="1" scenarios="1" formatColumns="0" formatRows="0" selectLockedCells="1"/>
  <customSheetViews>
    <customSheetView guid="{E6182FFC-6E06-43C3-947C-9DE51F5E5E19}" showPageBreaks="1" fitToPage="1" printArea="1" view="pageBreakPreview" topLeftCell="A9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9"/>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6"/>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7"/>
  <headerFooter alignWithMargins="0">
    <oddFooter>&amp;C&amp;A</oddFooter>
  </headerFooter>
  <rowBreaks count="7" manualBreakCount="7">
    <brk id="49" max="8" man="1"/>
    <brk id="74" max="8" man="1"/>
    <brk id="94" max="8" man="1"/>
    <brk id="117" max="8" man="1"/>
    <brk id="140" max="8" man="1"/>
    <brk id="158" max="8" man="1"/>
    <brk id="190" max="8" man="1"/>
  </rowBreaks>
  <drawing r:id="rId38"/>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topLeftCell="A92" zoomScaleNormal="100" zoomScaleSheetLayoutView="100" workbookViewId="0">
      <selection activeCell="E28" sqref="E28"/>
    </sheetView>
  </sheetViews>
  <sheetFormatPr defaultColWidth="9.140625" defaultRowHeight="16.5"/>
  <cols>
    <col min="1" max="1" width="12.140625" style="17" customWidth="1"/>
    <col min="2" max="2" width="36.42578125" style="17" customWidth="1"/>
    <col min="3" max="3" width="11.42578125" style="17" customWidth="1"/>
    <col min="4" max="4" width="15.42578125" style="17" customWidth="1"/>
    <col min="5" max="5" width="39.28515625" style="30" customWidth="1"/>
    <col min="6" max="7" width="9.140625" style="188"/>
    <col min="8" max="8" width="0" style="188" hidden="1" customWidth="1"/>
    <col min="9" max="11" width="9.140625" style="188"/>
    <col min="12" max="12" width="0" style="188" hidden="1" customWidth="1"/>
    <col min="13" max="13" width="35.42578125" style="188" hidden="1" customWidth="1"/>
    <col min="14" max="14" width="0" style="188" hidden="1" customWidth="1"/>
    <col min="15" max="31" width="9.140625" style="188"/>
    <col min="32" max="16384" width="9.140625" style="13"/>
  </cols>
  <sheetData>
    <row r="1" spans="1:31" ht="24" customHeight="1">
      <c r="A1" s="1258" t="str">
        <f>'Attach 3(JV)'!A1</f>
        <v>Specification No. :CC/NT/W-RT/DOM/A06/23/04299</v>
      </c>
      <c r="B1" s="1258"/>
      <c r="C1" s="1258"/>
      <c r="D1" s="1258"/>
      <c r="E1" s="331" t="str">
        <f>"Attachment-15 " &amp; 'Attach 3(JV)'!AT1</f>
        <v xml:space="preserve">Attachment-15 </v>
      </c>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row>
    <row r="2" spans="1:31" ht="12" customHeight="1"/>
    <row r="3" spans="1:31" ht="78.75" customHeight="1">
      <c r="A3" s="1435" t="str">
        <f>Basic!B1</f>
        <v>Reactor Package RT03 under Bulk Procurement of 765kV and 400kV Class Transformers and Reactors of various capacities- LOT-3 and SIS/Addl. Cap. -Re-Tender</v>
      </c>
      <c r="B3" s="1436"/>
      <c r="C3" s="1436"/>
      <c r="D3" s="1436"/>
      <c r="E3" s="1436"/>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9" customHeight="1">
      <c r="A4" s="16"/>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row>
    <row r="5" spans="1:31" ht="32.25" customHeight="1">
      <c r="A5" s="1512" t="s">
        <v>505</v>
      </c>
      <c r="B5" s="1512"/>
      <c r="C5" s="1512"/>
      <c r="D5" s="1512"/>
      <c r="E5" s="1512"/>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6" customHeight="1">
      <c r="A6" s="20"/>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row>
    <row r="7" spans="1:31" ht="20.100000000000001" customHeight="1">
      <c r="A7" s="21"/>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ht="36" customHeight="1">
      <c r="A8" s="1032" t="str">
        <f>'Attach 3(JV)'!A7</f>
        <v>Bidder’s Name and Address  :</v>
      </c>
      <c r="B8" s="1032"/>
      <c r="C8" s="1032"/>
      <c r="D8" s="1032"/>
      <c r="E8" s="6" t="str">
        <f>'Attach 3(JV)'!E7</f>
        <v>To:</v>
      </c>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ht="36" customHeight="1">
      <c r="A9" s="1370" t="str">
        <f>'Attach 3(JV)'!A8</f>
        <v/>
      </c>
      <c r="B9" s="1370"/>
      <c r="C9" s="468"/>
      <c r="D9" s="468"/>
      <c r="E9" s="58" t="str">
        <f>'Attach 3(JV)'!E8</f>
        <v>Contract Services</v>
      </c>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ht="20.100000000000001" customHeight="1">
      <c r="A10" s="5" t="s">
        <v>345</v>
      </c>
      <c r="B10" s="1513">
        <f>'Attach 3(JV)'!B9:D9</f>
        <v>0</v>
      </c>
      <c r="C10" s="1513"/>
      <c r="D10" s="1513"/>
      <c r="E10" s="58" t="str">
        <f>'Attach 3(JV)'!E9</f>
        <v>Power Grid Corporation of India Ltd.,</v>
      </c>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ht="20.100000000000001" customHeight="1">
      <c r="A11" s="5" t="s">
        <v>347</v>
      </c>
      <c r="B11" s="1366">
        <f>'Attach 3(JV)'!B10:D10</f>
        <v>0</v>
      </c>
      <c r="C11" s="1366"/>
      <c r="D11" s="1366"/>
      <c r="E11" s="58" t="str">
        <f>'Attach 3(JV)'!E10</f>
        <v>"Saudamini", Plot No. 2, Sector 29</v>
      </c>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ht="17.25" customHeight="1">
      <c r="B12" s="1366">
        <f>'Attach 3(JV)'!B11:D11</f>
        <v>0</v>
      </c>
      <c r="C12" s="1366"/>
      <c r="D12" s="1366"/>
      <c r="E12" s="58" t="str">
        <f>'Attach 3(JV)'!E11</f>
        <v>Gurgaon (Haryana) - 122001</v>
      </c>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ht="17.25" customHeight="1">
      <c r="A13" s="20"/>
      <c r="B13" s="1366">
        <f>'Attach 3(JV)'!B12</f>
        <v>0</v>
      </c>
      <c r="C13" s="1366"/>
      <c r="D13" s="1366"/>
      <c r="E13" s="58"/>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ht="13.5" customHeight="1">
      <c r="A14" s="20"/>
      <c r="B14" s="1366"/>
      <c r="C14" s="1366"/>
      <c r="D14" s="1366"/>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ht="17.25" customHeight="1">
      <c r="A15" s="17" t="s">
        <v>340</v>
      </c>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ht="8.25" hidden="1" customHeight="1">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ht="56.25" customHeight="1">
      <c r="A17" s="189" t="s">
        <v>393</v>
      </c>
      <c r="B17" s="1437" t="s">
        <v>394</v>
      </c>
      <c r="C17" s="1437"/>
      <c r="D17" s="1437"/>
      <c r="E17" s="143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ht="16.5" customHeight="1">
      <c r="A18" s="190"/>
      <c r="B18" s="1514" t="s">
        <v>482</v>
      </c>
      <c r="C18" s="1514"/>
      <c r="D18" s="1514"/>
      <c r="E18" s="1514"/>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ht="6.75" customHeight="1">
      <c r="A19" s="190"/>
      <c r="B19" s="191"/>
      <c r="C19" s="191"/>
      <c r="D19" s="191"/>
      <c r="E19" s="191"/>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ht="18" customHeight="1">
      <c r="B20" s="283" t="s">
        <v>395</v>
      </c>
      <c r="C20" s="284"/>
      <c r="D20" s="285"/>
      <c r="E20" s="11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ht="18" customHeight="1">
      <c r="A21" s="286"/>
      <c r="B21" s="283" t="s">
        <v>396</v>
      </c>
      <c r="C21" s="284"/>
      <c r="D21" s="285"/>
      <c r="E21" s="11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ht="18" customHeight="1">
      <c r="A22" s="1507"/>
      <c r="B22" s="1508"/>
      <c r="C22" s="1508"/>
      <c r="D22" s="1508"/>
      <c r="E22" s="1508"/>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ht="19.5" customHeight="1">
      <c r="A23" s="192"/>
      <c r="B23" s="952" t="s">
        <v>979</v>
      </c>
      <c r="C23" s="284"/>
      <c r="D23" s="285"/>
      <c r="E23" s="11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ht="39.75" customHeight="1">
      <c r="B24" s="1509"/>
      <c r="C24" s="1509"/>
      <c r="D24" s="1509"/>
      <c r="E24" s="1509"/>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ht="35.25" customHeight="1">
      <c r="A25" s="189" t="s">
        <v>397</v>
      </c>
      <c r="B25" s="1437" t="s">
        <v>130</v>
      </c>
      <c r="C25" s="1437"/>
      <c r="D25" s="1437"/>
      <c r="E25" s="143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row>
    <row r="26" spans="1:31" ht="36" customHeight="1">
      <c r="A26" s="164" t="s">
        <v>154</v>
      </c>
      <c r="B26" s="1105" t="s">
        <v>131</v>
      </c>
      <c r="C26" s="1105"/>
      <c r="D26" s="1105"/>
      <c r="E26" s="154">
        <f>B10</f>
        <v>0</v>
      </c>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ht="18.95" customHeight="1">
      <c r="A27" s="165" t="s">
        <v>155</v>
      </c>
      <c r="B27" s="1506" t="s">
        <v>132</v>
      </c>
      <c r="C27" s="1506"/>
      <c r="D27" s="1506"/>
      <c r="E27" s="108"/>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ht="18.95" customHeight="1">
      <c r="A28" s="166"/>
      <c r="B28" s="1506" t="s">
        <v>133</v>
      </c>
      <c r="C28" s="1506"/>
      <c r="D28" s="1506"/>
      <c r="E28" s="160"/>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ht="18.95" customHeight="1">
      <c r="A29" s="166"/>
      <c r="B29" s="1506"/>
      <c r="C29" s="1506"/>
      <c r="D29" s="1506"/>
      <c r="E29" s="160"/>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ht="18.95" customHeight="1">
      <c r="A30" s="166"/>
      <c r="B30" s="1506"/>
      <c r="C30" s="1506"/>
      <c r="D30" s="1506"/>
      <c r="E30" s="160"/>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ht="18.95" customHeight="1">
      <c r="A31" s="166"/>
      <c r="B31" s="1506" t="s">
        <v>134</v>
      </c>
      <c r="C31" s="1506"/>
      <c r="D31" s="1506"/>
      <c r="E31" s="160"/>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ht="18.95" customHeight="1">
      <c r="A32" s="166"/>
      <c r="B32" s="1506"/>
      <c r="C32" s="1506"/>
      <c r="D32" s="1506"/>
      <c r="E32" s="262"/>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1:31" ht="18.95" customHeight="1">
      <c r="A33" s="166"/>
      <c r="B33" s="1506"/>
      <c r="C33" s="1506"/>
      <c r="D33" s="1506"/>
      <c r="E33" s="262"/>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34" spans="1:31" ht="18.95" customHeight="1">
      <c r="A34" s="166"/>
      <c r="B34" s="1506" t="s">
        <v>135</v>
      </c>
      <c r="C34" s="1506"/>
      <c r="D34" s="1506"/>
      <c r="E34" s="262"/>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row>
    <row r="35" spans="1:31" ht="18.95" customHeight="1">
      <c r="A35" s="166"/>
      <c r="B35" s="1506"/>
      <c r="C35" s="1506"/>
      <c r="D35" s="1506"/>
      <c r="E35" s="160"/>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row>
    <row r="36" spans="1:31" ht="18.95" customHeight="1">
      <c r="A36" s="193"/>
      <c r="B36" s="1525"/>
      <c r="C36" s="1525"/>
      <c r="D36" s="1525"/>
      <c r="E36" s="161"/>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row>
    <row r="37" spans="1:31" ht="18.95" customHeight="1">
      <c r="A37" s="165" t="s">
        <v>569</v>
      </c>
      <c r="B37" s="1532" t="s">
        <v>136</v>
      </c>
      <c r="C37" s="1532"/>
      <c r="D37" s="1532"/>
      <c r="E37" s="1510"/>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row>
    <row r="38" spans="1:31" ht="60.75" customHeight="1">
      <c r="A38" s="193"/>
      <c r="B38" s="1515" t="s">
        <v>137</v>
      </c>
      <c r="C38" s="1516"/>
      <c r="D38" s="1517"/>
      <c r="E38" s="1511"/>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row>
    <row r="39" spans="1:31" ht="93" customHeight="1">
      <c r="A39" s="1386" t="s">
        <v>570</v>
      </c>
      <c r="B39" s="1495" t="s">
        <v>572</v>
      </c>
      <c r="C39" s="1496"/>
      <c r="D39" s="1497"/>
      <c r="E39" s="479"/>
      <c r="F39" s="187"/>
      <c r="G39" s="187"/>
      <c r="H39" s="187"/>
      <c r="I39" s="187"/>
      <c r="J39" s="187"/>
      <c r="K39" s="187"/>
      <c r="L39" s="187"/>
      <c r="M39" s="187" t="str">
        <f>IF('Names of Bidder'!D15="Yes","Yes","No")</f>
        <v>No</v>
      </c>
      <c r="N39" s="187"/>
      <c r="O39" s="187"/>
      <c r="P39" s="187"/>
      <c r="Q39" s="187"/>
      <c r="R39" s="187"/>
      <c r="S39" s="187"/>
      <c r="T39" s="187"/>
      <c r="U39" s="187"/>
      <c r="V39" s="187"/>
      <c r="W39" s="187"/>
      <c r="X39" s="187"/>
      <c r="Y39" s="187"/>
      <c r="Z39" s="187"/>
      <c r="AA39" s="187"/>
      <c r="AB39" s="187"/>
      <c r="AC39" s="187"/>
      <c r="AD39" s="187"/>
      <c r="AE39" s="187"/>
    </row>
    <row r="40" spans="1:31" ht="22.5" customHeight="1">
      <c r="A40" s="1387"/>
      <c r="B40" s="1498"/>
      <c r="C40" s="1258"/>
      <c r="D40" s="1499"/>
      <c r="E40" s="475"/>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row>
    <row r="41" spans="1:31" ht="60.75" customHeight="1">
      <c r="A41" s="337" t="s">
        <v>571</v>
      </c>
      <c r="B41" s="1500" t="s">
        <v>573</v>
      </c>
      <c r="C41" s="1501"/>
      <c r="D41" s="1502"/>
      <c r="E41" s="474"/>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row>
    <row r="42" spans="1:31" ht="114.75" customHeight="1">
      <c r="A42" s="476" t="s">
        <v>707</v>
      </c>
      <c r="B42" s="1495" t="s">
        <v>708</v>
      </c>
      <c r="C42" s="1496"/>
      <c r="D42" s="1497"/>
      <c r="E42" s="479"/>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row>
    <row r="43" spans="1:31" ht="21.75" customHeight="1">
      <c r="A43" s="609" t="s">
        <v>156</v>
      </c>
      <c r="B43" s="1526" t="s">
        <v>138</v>
      </c>
      <c r="C43" s="1527"/>
      <c r="D43" s="1528"/>
      <c r="E43" s="83"/>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row>
    <row r="44" spans="1:31" ht="24.75" customHeight="1">
      <c r="A44" s="609" t="s">
        <v>157</v>
      </c>
      <c r="B44" s="1531" t="s">
        <v>514</v>
      </c>
      <c r="C44" s="1531"/>
      <c r="D44" s="1531"/>
      <c r="E44" s="83"/>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row>
    <row r="45" spans="1:31" ht="44.25" customHeight="1">
      <c r="A45" s="334" t="s">
        <v>515</v>
      </c>
      <c r="B45" s="1531" t="s">
        <v>516</v>
      </c>
      <c r="C45" s="1531"/>
      <c r="D45" s="1531"/>
      <c r="E45" s="83"/>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row>
    <row r="46" spans="1:31" ht="36.75" customHeight="1">
      <c r="A46" s="334"/>
      <c r="B46" s="1531" t="s">
        <v>517</v>
      </c>
      <c r="C46" s="1531"/>
      <c r="D46" s="1531"/>
      <c r="E46" s="335" t="s">
        <v>518</v>
      </c>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row>
    <row r="47" spans="1:31" ht="17.100000000000001" customHeight="1">
      <c r="A47" s="334" t="s">
        <v>519</v>
      </c>
      <c r="B47" s="1406"/>
      <c r="C47" s="1505"/>
      <c r="D47" s="1407"/>
      <c r="E47" s="83"/>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row>
    <row r="48" spans="1:31" ht="17.100000000000001" customHeight="1">
      <c r="A48" s="334" t="s">
        <v>26</v>
      </c>
      <c r="B48" s="1406"/>
      <c r="C48" s="1505"/>
      <c r="D48" s="1407"/>
      <c r="E48" s="83"/>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row>
    <row r="49" spans="1:31" ht="17.100000000000001" customHeight="1">
      <c r="A49" s="334" t="s">
        <v>474</v>
      </c>
      <c r="B49" s="1406"/>
      <c r="C49" s="1505"/>
      <c r="D49" s="1407"/>
      <c r="E49" s="83"/>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0" spans="1:31" ht="66.75" customHeight="1">
      <c r="A50" s="334" t="s">
        <v>476</v>
      </c>
      <c r="B50" s="1531" t="s">
        <v>520</v>
      </c>
      <c r="C50" s="1531"/>
      <c r="D50" s="1531"/>
      <c r="E50" s="336"/>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row>
    <row r="51" spans="1:31" ht="17.100000000000001" customHeight="1">
      <c r="A51" s="334"/>
      <c r="B51" s="1531" t="s">
        <v>517</v>
      </c>
      <c r="C51" s="1531"/>
      <c r="D51" s="1531"/>
      <c r="E51" s="335" t="s">
        <v>518</v>
      </c>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2" spans="1:31" ht="17.100000000000001" customHeight="1">
      <c r="A52" s="334" t="s">
        <v>519</v>
      </c>
      <c r="B52" s="1406"/>
      <c r="C52" s="1505"/>
      <c r="D52" s="1407"/>
      <c r="E52" s="83"/>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row>
    <row r="53" spans="1:31" ht="17.100000000000001" customHeight="1">
      <c r="A53" s="334" t="s">
        <v>26</v>
      </c>
      <c r="B53" s="1406"/>
      <c r="C53" s="1505"/>
      <c r="D53" s="1407"/>
      <c r="E53" s="83"/>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row r="54" spans="1:31" ht="17.100000000000001" customHeight="1">
      <c r="A54" s="334" t="s">
        <v>474</v>
      </c>
      <c r="B54" s="1406"/>
      <c r="C54" s="1505"/>
      <c r="D54" s="1407"/>
      <c r="E54" s="83"/>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row>
    <row r="55" spans="1:31" ht="17.100000000000001" customHeight="1">
      <c r="A55" s="337" t="s">
        <v>521</v>
      </c>
      <c r="B55" s="1406"/>
      <c r="C55" s="1505"/>
      <c r="D55" s="1407"/>
      <c r="E55" s="83"/>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1:31" ht="17.100000000000001" customHeight="1">
      <c r="A56" s="334" t="s">
        <v>475</v>
      </c>
      <c r="B56" s="1406"/>
      <c r="C56" s="1505"/>
      <c r="D56" s="1407"/>
      <c r="E56" s="83"/>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row>
    <row r="57" spans="1:31" ht="17.100000000000001" customHeight="1">
      <c r="A57" s="337" t="s">
        <v>480</v>
      </c>
      <c r="B57" s="1406"/>
      <c r="C57" s="1505"/>
      <c r="D57" s="1407"/>
      <c r="E57" s="83"/>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row>
    <row r="58" spans="1:31" ht="17.100000000000001" customHeight="1">
      <c r="A58" s="609">
        <v>6</v>
      </c>
      <c r="B58" s="1521" t="s">
        <v>139</v>
      </c>
      <c r="C58" s="1521"/>
      <c r="D58" s="1521"/>
      <c r="E58" s="83"/>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row>
    <row r="59" spans="1:31" ht="17.100000000000001" customHeight="1">
      <c r="A59" s="37">
        <v>7</v>
      </c>
      <c r="B59" s="1506" t="s">
        <v>140</v>
      </c>
      <c r="C59" s="1506"/>
      <c r="D59" s="1506"/>
      <c r="E59" s="83"/>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row>
    <row r="60" spans="1:31" ht="17.100000000000001" customHeight="1">
      <c r="A60" s="107"/>
      <c r="B60" s="1506"/>
      <c r="C60" s="1506"/>
      <c r="D60" s="1506"/>
      <c r="E60" s="160"/>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row>
    <row r="61" spans="1:31" ht="17.100000000000001" customHeight="1">
      <c r="A61" s="100"/>
      <c r="B61" s="1525"/>
      <c r="C61" s="1525"/>
      <c r="D61" s="1525"/>
      <c r="E61" s="161"/>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row>
    <row r="62" spans="1:31" ht="17.100000000000001" customHeight="1">
      <c r="A62" s="107">
        <v>8</v>
      </c>
      <c r="B62" s="1530" t="s">
        <v>141</v>
      </c>
      <c r="C62" s="1530"/>
      <c r="D62" s="1530"/>
      <c r="E62" s="162"/>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row>
    <row r="63" spans="1:31" ht="17.100000000000001" customHeight="1">
      <c r="A63" s="107"/>
      <c r="B63" s="1506" t="s">
        <v>168</v>
      </c>
      <c r="C63" s="1506"/>
      <c r="D63" s="1506"/>
      <c r="E63" s="160"/>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row>
    <row r="64" spans="1:31" ht="17.100000000000001" customHeight="1">
      <c r="A64" s="37">
        <v>9</v>
      </c>
      <c r="B64" s="1522" t="s">
        <v>151</v>
      </c>
      <c r="C64" s="1523"/>
      <c r="D64" s="1524"/>
      <c r="E64" s="163"/>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row>
    <row r="65" spans="1:31" ht="17.100000000000001" customHeight="1">
      <c r="A65" s="107"/>
      <c r="B65" s="1506" t="s">
        <v>142</v>
      </c>
      <c r="C65" s="1506"/>
      <c r="D65" s="1506"/>
      <c r="E65" s="160"/>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row>
    <row r="66" spans="1:31" ht="17.100000000000001" customHeight="1">
      <c r="A66" s="107"/>
      <c r="B66" s="1506" t="s">
        <v>143</v>
      </c>
      <c r="C66" s="1506"/>
      <c r="D66" s="1506"/>
      <c r="E66" s="160"/>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row>
    <row r="67" spans="1:31" ht="17.100000000000001" customHeight="1">
      <c r="A67" s="100"/>
      <c r="B67" s="1525" t="s">
        <v>144</v>
      </c>
      <c r="C67" s="1525"/>
      <c r="D67" s="1525"/>
      <c r="E67" s="161"/>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row>
    <row r="68" spans="1:31" ht="17.100000000000001" customHeight="1">
      <c r="A68" s="37">
        <v>10</v>
      </c>
      <c r="B68" s="1529" t="s">
        <v>145</v>
      </c>
      <c r="C68" s="1529"/>
      <c r="D68" s="1529"/>
      <c r="E68" s="163"/>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row>
    <row r="69" spans="1:31" ht="17.100000000000001" customHeight="1">
      <c r="A69" s="107"/>
      <c r="B69" s="1506" t="s">
        <v>146</v>
      </c>
      <c r="C69" s="1506"/>
      <c r="D69" s="1506"/>
      <c r="E69" s="160"/>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row>
    <row r="70" spans="1:31" ht="17.100000000000001" customHeight="1">
      <c r="A70" s="107"/>
      <c r="B70" s="1506" t="s">
        <v>147</v>
      </c>
      <c r="C70" s="1506"/>
      <c r="D70" s="1506"/>
      <c r="E70" s="160"/>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row>
    <row r="71" spans="1:31" ht="17.100000000000001" customHeight="1">
      <c r="A71" s="107"/>
      <c r="B71" s="1506"/>
      <c r="C71" s="1506"/>
      <c r="D71" s="1506"/>
      <c r="E71" s="160"/>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row>
    <row r="72" spans="1:31" ht="17.100000000000001" customHeight="1">
      <c r="A72" s="107"/>
      <c r="B72" s="1506"/>
      <c r="C72" s="1506"/>
      <c r="D72" s="1506"/>
      <c r="E72" s="160"/>
      <c r="F72" s="187"/>
      <c r="G72" s="187"/>
      <c r="H72" s="194">
        <v>2</v>
      </c>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row>
    <row r="73" spans="1:31" ht="17.100000000000001" customHeight="1">
      <c r="A73" s="107"/>
      <c r="B73" s="1506" t="s">
        <v>148</v>
      </c>
      <c r="C73" s="1506"/>
      <c r="D73" s="1506"/>
      <c r="E73" s="160"/>
      <c r="F73" s="187"/>
      <c r="G73" s="187"/>
      <c r="H73" s="187"/>
      <c r="I73" s="187"/>
      <c r="J73" s="187"/>
      <c r="K73" s="187"/>
      <c r="L73" s="187"/>
      <c r="M73" s="187"/>
      <c r="N73" s="187"/>
      <c r="O73" s="187"/>
      <c r="P73" s="187"/>
      <c r="Q73" s="187"/>
      <c r="R73" s="187"/>
      <c r="S73" s="187"/>
      <c r="T73" s="187"/>
      <c r="U73" s="187"/>
      <c r="V73" s="187"/>
      <c r="W73" s="187"/>
      <c r="X73" s="187"/>
      <c r="Y73" s="187"/>
      <c r="Z73" s="87"/>
      <c r="AA73" s="87"/>
      <c r="AB73" s="87"/>
    </row>
    <row r="74" spans="1:31" ht="17.100000000000001" customHeight="1">
      <c r="A74" s="107"/>
      <c r="B74" s="1506" t="s">
        <v>149</v>
      </c>
      <c r="C74" s="1506"/>
      <c r="D74" s="1506"/>
      <c r="E74" s="160"/>
      <c r="Z74" s="87"/>
      <c r="AA74" s="87"/>
      <c r="AB74" s="87"/>
    </row>
    <row r="75" spans="1:31" ht="18.95" customHeight="1">
      <c r="A75" s="107"/>
      <c r="B75" s="1518" t="s">
        <v>149</v>
      </c>
      <c r="C75" s="1519"/>
      <c r="D75" s="1520"/>
      <c r="E75" s="175" t="str">
        <f>IF(H72=1,"Saving Account","Current Account")</f>
        <v>Current Account</v>
      </c>
      <c r="Z75" s="87"/>
      <c r="AA75" s="87"/>
      <c r="AB75" s="87"/>
    </row>
    <row r="76" spans="1:31" ht="33" customHeight="1">
      <c r="A76" s="85">
        <v>11</v>
      </c>
      <c r="B76" s="1105" t="s">
        <v>150</v>
      </c>
      <c r="C76" s="1105"/>
      <c r="D76" s="1105"/>
      <c r="E76" s="83"/>
    </row>
    <row r="77" spans="1:31" ht="48" customHeight="1">
      <c r="A77" s="85">
        <v>12</v>
      </c>
      <c r="B77" s="1105" t="s">
        <v>159</v>
      </c>
      <c r="C77" s="1105"/>
      <c r="D77" s="1105"/>
      <c r="E77" s="83"/>
    </row>
    <row r="78" spans="1:31" ht="50.25" customHeight="1">
      <c r="A78" s="1442" t="s">
        <v>158</v>
      </c>
      <c r="B78" s="1442"/>
      <c r="C78" s="1442"/>
      <c r="D78" s="1442"/>
      <c r="E78" s="1442"/>
    </row>
    <row r="79" spans="1:31">
      <c r="A79" s="1503"/>
      <c r="B79" s="1503"/>
      <c r="C79" s="1503"/>
      <c r="D79" s="1503"/>
      <c r="E79" s="1503"/>
    </row>
    <row r="80" spans="1:31" ht="15">
      <c r="A80" s="1223" t="s">
        <v>574</v>
      </c>
      <c r="B80" s="1223"/>
      <c r="C80" s="1223"/>
      <c r="D80" s="1223"/>
      <c r="E80" s="1223"/>
    </row>
    <row r="81" spans="1:5" ht="15">
      <c r="A81" s="1494"/>
      <c r="B81" s="1494"/>
      <c r="C81" s="1494"/>
      <c r="D81" s="1494"/>
      <c r="E81" s="1494"/>
    </row>
    <row r="82" spans="1:5" ht="15">
      <c r="A82" s="1223" t="s">
        <v>575</v>
      </c>
      <c r="B82" s="1223"/>
      <c r="C82" s="1223"/>
      <c r="D82" s="1223"/>
      <c r="E82" s="1223"/>
    </row>
    <row r="83" spans="1:5" ht="15">
      <c r="A83" s="1494"/>
      <c r="B83" s="1494"/>
      <c r="C83" s="1494"/>
      <c r="D83" s="1494"/>
      <c r="E83" s="1494"/>
    </row>
    <row r="84" spans="1:5" ht="15">
      <c r="A84" s="1504" t="s">
        <v>576</v>
      </c>
      <c r="B84" s="1504"/>
      <c r="C84" s="1504"/>
      <c r="D84" s="1504"/>
      <c r="E84" s="1504"/>
    </row>
    <row r="85" spans="1:5" ht="15">
      <c r="A85" s="1504" t="s">
        <v>577</v>
      </c>
      <c r="B85" s="1504"/>
      <c r="C85" s="1504"/>
      <c r="D85" s="1504"/>
      <c r="E85" s="1504"/>
    </row>
    <row r="86" spans="1:5" ht="15">
      <c r="A86" s="1504" t="s">
        <v>578</v>
      </c>
      <c r="B86" s="1504"/>
      <c r="C86" s="1504"/>
      <c r="D86" s="1504"/>
      <c r="E86" s="1504"/>
    </row>
    <row r="87" spans="1:5" ht="15">
      <c r="A87" s="1494"/>
      <c r="B87" s="1494"/>
      <c r="C87" s="1494"/>
      <c r="D87" s="1494"/>
      <c r="E87" s="1494"/>
    </row>
    <row r="88" spans="1:5" ht="32.25" customHeight="1">
      <c r="A88" s="1223" t="s">
        <v>579</v>
      </c>
      <c r="B88" s="1223"/>
      <c r="C88" s="1223"/>
      <c r="D88" s="1223"/>
      <c r="E88" s="1223"/>
    </row>
    <row r="89" spans="1:5">
      <c r="A89" s="49"/>
      <c r="B89" s="49"/>
      <c r="C89" s="49"/>
      <c r="D89" s="477"/>
      <c r="E89" s="478"/>
    </row>
    <row r="90" spans="1:5" ht="24.95" customHeight="1">
      <c r="A90" s="24" t="s">
        <v>6</v>
      </c>
      <c r="B90" s="88" t="str">
        <f>'Attach 3(JV)'!B24</f>
        <v>--</v>
      </c>
      <c r="D90" s="42" t="s">
        <v>4</v>
      </c>
      <c r="E90" s="254" t="str">
        <f>'Attach 3(JV)'!E24</f>
        <v/>
      </c>
    </row>
    <row r="91" spans="1:5" ht="34.5" customHeight="1">
      <c r="A91" s="24" t="s">
        <v>7</v>
      </c>
      <c r="B91" s="254" t="str">
        <f>'Attach 3(JV)'!B25</f>
        <v/>
      </c>
      <c r="D91" s="42" t="s">
        <v>5</v>
      </c>
      <c r="E91" s="254" t="str">
        <f>'Attach 3(JV)'!E25</f>
        <v/>
      </c>
    </row>
    <row r="92" spans="1:5" ht="24.95" customHeight="1">
      <c r="D92" s="42"/>
      <c r="E92" s="67"/>
    </row>
    <row r="93" spans="1:5" ht="48" customHeight="1">
      <c r="A93" s="26"/>
    </row>
    <row r="94" spans="1:5" ht="96" customHeight="1"/>
    <row r="95" spans="1:5" ht="20.100000000000001" customHeight="1">
      <c r="A95" s="26"/>
    </row>
    <row r="96" spans="1:5" ht="46.5" customHeight="1"/>
    <row r="97" spans="1:1" ht="20.100000000000001" customHeight="1">
      <c r="A97" s="26"/>
    </row>
    <row r="98" spans="1:1" ht="20.100000000000001" customHeight="1"/>
    <row r="99" spans="1:1" ht="20.100000000000001" customHeight="1">
      <c r="A99" s="26"/>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E6182FFC-6E06-43C3-947C-9DE51F5E5E19}" showPageBreaks="1" showGridLines="0" fitToPage="1" printArea="1" hiddenRows="1" hiddenColumns="1" view="pageBreakPreview" topLeftCell="A92">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8"/>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39"/>
  <headerFooter alignWithMargins="0">
    <oddFooter>&amp;R&amp;"Book Antiqua,Bold"&amp;8 Page &amp;P of &amp;N</oddFooter>
  </headerFooter>
  <rowBreaks count="1" manualBreakCount="1">
    <brk id="33"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24577" r:id="rId42"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3"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82" zoomScaleSheetLayoutView="100" workbookViewId="0">
      <selection activeCell="E87" sqref="E87"/>
    </sheetView>
  </sheetViews>
  <sheetFormatPr defaultColWidth="9.140625" defaultRowHeight="16.5"/>
  <cols>
    <col min="1" max="1" width="12.140625" style="731" customWidth="1"/>
    <col min="2" max="2" width="18.140625" style="731" customWidth="1"/>
    <col min="3" max="5" width="7.42578125" style="731" customWidth="1"/>
    <col min="6" max="8" width="7.42578125" style="781" customWidth="1"/>
    <col min="9" max="12" width="7.42578125" style="392" customWidth="1"/>
    <col min="13" max="54" width="9.140625" style="654"/>
    <col min="55" max="16384" width="9.140625" style="392"/>
  </cols>
  <sheetData>
    <row r="1" spans="1:26" s="780" customFormat="1" ht="21" customHeight="1">
      <c r="A1" s="1533" t="str">
        <f>'Attach 15'!A1:D1</f>
        <v>Specification No. :CC/NT/W-RT/DOM/A06/23/04299</v>
      </c>
      <c r="B1" s="1533"/>
      <c r="C1" s="1533"/>
      <c r="D1" s="1533"/>
      <c r="E1" s="1533"/>
      <c r="F1" s="1533"/>
      <c r="G1" s="1533"/>
      <c r="H1" s="1534" t="s">
        <v>851</v>
      </c>
      <c r="I1" s="1534"/>
      <c r="J1" s="1534"/>
      <c r="K1" s="1534"/>
      <c r="L1" s="1534"/>
    </row>
    <row r="2" spans="1:26" ht="11.25" customHeight="1">
      <c r="Z2" s="782">
        <f>'[21]Attach 3(JV)'!Z2</f>
        <v>0</v>
      </c>
    </row>
    <row r="3" spans="1:26" ht="89.25" customHeight="1">
      <c r="A3" s="1435" t="str">
        <f>'Attach 15'!A3:E3</f>
        <v>Reactor Package RT03 under Bulk Procurement of 765kV and 400kV Class Transformers and Reactors of various capacities- LOT-3 and SIS/Addl. Cap. -Re-Tender</v>
      </c>
      <c r="B3" s="1436"/>
      <c r="C3" s="1436"/>
      <c r="D3" s="1436"/>
      <c r="E3" s="1436"/>
      <c r="F3" s="1436"/>
      <c r="G3" s="1436"/>
      <c r="H3" s="1436"/>
      <c r="I3" s="1436"/>
      <c r="J3" s="1436"/>
      <c r="K3" s="1436"/>
      <c r="L3" s="1436"/>
    </row>
    <row r="4" spans="1:26" ht="15.95" customHeight="1">
      <c r="A4" s="783"/>
      <c r="H4" s="18"/>
      <c r="I4" s="2"/>
    </row>
    <row r="5" spans="1:26" ht="20.100000000000001" customHeight="1">
      <c r="A5" s="1535" t="s">
        <v>8</v>
      </c>
      <c r="B5" s="1535"/>
      <c r="C5" s="1535"/>
      <c r="D5" s="1535"/>
      <c r="E5" s="1535"/>
      <c r="F5" s="1535"/>
      <c r="G5" s="1535"/>
      <c r="H5" s="1535"/>
      <c r="I5" s="1535"/>
      <c r="J5" s="1535"/>
      <c r="K5" s="1535"/>
      <c r="L5" s="1535"/>
    </row>
    <row r="6" spans="1:26" ht="15.95" customHeight="1">
      <c r="A6" s="784"/>
      <c r="H6" s="18"/>
      <c r="I6" s="4"/>
    </row>
    <row r="7" spans="1:26" ht="20.100000000000001" customHeight="1">
      <c r="A7" s="785" t="str">
        <f>'Attach 15'!A8:D8</f>
        <v>Bidder’s Name and Address  :</v>
      </c>
      <c r="G7" s="6" t="str">
        <f>'[21]Attach 3(JV)'!E7</f>
        <v>To:</v>
      </c>
      <c r="I7" s="4"/>
    </row>
    <row r="8" spans="1:26" ht="36" customHeight="1">
      <c r="A8" s="1536" t="str">
        <f>'[21]Attach 3(JV)'!A8</f>
        <v/>
      </c>
      <c r="B8" s="1536"/>
      <c r="C8" s="1536"/>
      <c r="D8" s="1536"/>
      <c r="E8" s="1536"/>
      <c r="F8" s="1536"/>
      <c r="G8" s="3" t="str">
        <f>'[21]Attach 3(JV)'!E8</f>
        <v>Contract Services</v>
      </c>
      <c r="I8" s="4"/>
    </row>
    <row r="9" spans="1:26" ht="20.100000000000001" customHeight="1">
      <c r="A9" s="5" t="s">
        <v>345</v>
      </c>
      <c r="B9" s="1366">
        <f>'Attach 15'!B10:D10</f>
        <v>0</v>
      </c>
      <c r="C9" s="1366"/>
      <c r="D9" s="1366"/>
      <c r="E9" s="1366"/>
      <c r="F9" s="1366"/>
      <c r="G9" s="3" t="str">
        <f>'[21]Attach 3(JV)'!E9</f>
        <v>Power Grid Corporation of India Ltd.,</v>
      </c>
      <c r="I9" s="4"/>
    </row>
    <row r="10" spans="1:26" ht="20.100000000000001" customHeight="1">
      <c r="A10" s="5" t="s">
        <v>347</v>
      </c>
      <c r="B10" s="1366">
        <f>'Attach 15'!B11:D11</f>
        <v>0</v>
      </c>
      <c r="C10" s="1366"/>
      <c r="D10" s="1366"/>
      <c r="E10" s="1366"/>
      <c r="F10" s="1366"/>
      <c r="G10" s="3" t="str">
        <f>'[21]Attach 3(JV)'!E10</f>
        <v>"Saudamini", Plot No. 2, Sector 29</v>
      </c>
      <c r="I10" s="4"/>
    </row>
    <row r="11" spans="1:26" ht="20.100000000000001" customHeight="1">
      <c r="B11" s="1366">
        <f>'Attach 15'!B12:D12</f>
        <v>0</v>
      </c>
      <c r="C11" s="1366"/>
      <c r="D11" s="1366"/>
      <c r="E11" s="1366"/>
      <c r="F11" s="1366"/>
      <c r="G11" s="3" t="str">
        <f>'[21]Attach 3(JV)'!E11</f>
        <v>Gurgaon (Haryana) - 122001</v>
      </c>
    </row>
    <row r="12" spans="1:26" ht="20.100000000000001" customHeight="1">
      <c r="A12" s="784"/>
      <c r="B12" s="1366">
        <f>'Attach 15'!B13:D13</f>
        <v>0</v>
      </c>
      <c r="C12" s="1366"/>
      <c r="D12" s="1366"/>
      <c r="E12" s="1366"/>
      <c r="F12" s="1366"/>
      <c r="G12" s="3"/>
    </row>
    <row r="13" spans="1:26" ht="15.95" customHeight="1">
      <c r="A13" s="784"/>
      <c r="B13" s="114"/>
      <c r="C13" s="114"/>
      <c r="D13" s="114"/>
      <c r="E13" s="114"/>
      <c r="F13" s="114"/>
    </row>
    <row r="14" spans="1:26" ht="20.100000000000001" customHeight="1">
      <c r="A14" s="731" t="s">
        <v>340</v>
      </c>
    </row>
    <row r="15" spans="1:26" ht="20.100000000000001" customHeight="1">
      <c r="A15" s="784"/>
    </row>
    <row r="16" spans="1:26" ht="57.75" customHeight="1">
      <c r="A16" s="1540" t="s">
        <v>840</v>
      </c>
      <c r="B16" s="1540"/>
      <c r="C16" s="1540"/>
      <c r="D16" s="1540"/>
      <c r="E16" s="1540"/>
      <c r="F16" s="1540"/>
      <c r="G16" s="1540"/>
      <c r="H16" s="1540"/>
      <c r="I16" s="1540"/>
      <c r="J16" s="1540"/>
      <c r="K16" s="1540"/>
      <c r="L16" s="1540"/>
    </row>
    <row r="17" spans="1:12" ht="20.100000000000001" customHeight="1">
      <c r="A17" s="786">
        <v>1</v>
      </c>
      <c r="B17" s="787" t="s">
        <v>11</v>
      </c>
    </row>
    <row r="18" spans="1:12" ht="82.5" customHeight="1">
      <c r="A18" s="788"/>
      <c r="B18" s="1541" t="s">
        <v>843</v>
      </c>
      <c r="C18" s="1541"/>
      <c r="D18" s="1541"/>
      <c r="E18" s="1541"/>
      <c r="F18" s="1541"/>
      <c r="G18" s="1541"/>
      <c r="H18" s="1541"/>
      <c r="I18" s="1541"/>
      <c r="J18" s="1541"/>
      <c r="K18" s="1541"/>
      <c r="L18" s="1541"/>
    </row>
    <row r="19" spans="1:12" ht="60.75" customHeight="1">
      <c r="A19" s="779">
        <v>1.1000000000000001</v>
      </c>
      <c r="B19" s="1542" t="s">
        <v>12</v>
      </c>
      <c r="C19" s="1542"/>
      <c r="D19" s="1542"/>
      <c r="E19" s="1542"/>
      <c r="F19" s="1542"/>
      <c r="G19" s="1542"/>
      <c r="H19" s="1542"/>
      <c r="I19" s="1542"/>
      <c r="J19" s="1542"/>
      <c r="K19" s="1542"/>
      <c r="L19" s="1542"/>
    </row>
    <row r="20" spans="1:12" ht="33" customHeight="1">
      <c r="A20" s="788"/>
      <c r="B20" s="1537" t="str">
        <f>IF('[21]Names of Bidder'!I6="Sole Bidder","Name of the Bidder (Sole Bidder)", "Name of Bidder (Lead Partner)")</f>
        <v>Name of the Bidder (Sole Bidder)</v>
      </c>
      <c r="C20" s="1537"/>
      <c r="D20" s="1537"/>
      <c r="E20" s="1537"/>
      <c r="F20" s="1537"/>
      <c r="G20" s="1537"/>
      <c r="H20" s="1538">
        <f>B9</f>
        <v>0</v>
      </c>
      <c r="I20" s="1538"/>
      <c r="J20" s="1538"/>
      <c r="K20" s="1538"/>
      <c r="L20" s="1538"/>
    </row>
    <row r="21" spans="1:12" ht="33" customHeight="1">
      <c r="A21" s="789"/>
      <c r="B21" s="1537" t="s">
        <v>13</v>
      </c>
      <c r="C21" s="1537"/>
      <c r="D21" s="1537"/>
      <c r="E21" s="1537"/>
      <c r="F21" s="1537"/>
      <c r="G21" s="1537"/>
      <c r="H21" s="1539" t="s">
        <v>53</v>
      </c>
      <c r="I21" s="1539"/>
      <c r="J21" s="1539"/>
      <c r="K21" s="1539"/>
      <c r="L21" s="1539"/>
    </row>
    <row r="22" spans="1:12" ht="33" customHeight="1">
      <c r="A22" s="789"/>
      <c r="B22" s="1537" t="s">
        <v>14</v>
      </c>
      <c r="C22" s="1537"/>
      <c r="D22" s="1537"/>
      <c r="E22" s="1537"/>
      <c r="F22" s="1537"/>
      <c r="G22" s="1537"/>
      <c r="H22" s="1539"/>
      <c r="I22" s="1539"/>
      <c r="J22" s="1539"/>
      <c r="K22" s="1539"/>
      <c r="L22" s="1539"/>
    </row>
    <row r="23" spans="1:12" ht="33" customHeight="1">
      <c r="A23" s="789"/>
      <c r="B23" s="1537" t="s">
        <v>15</v>
      </c>
      <c r="C23" s="1537"/>
      <c r="D23" s="1537"/>
      <c r="E23" s="1537"/>
      <c r="F23" s="1537"/>
      <c r="G23" s="1537"/>
      <c r="H23" s="1539"/>
      <c r="I23" s="1539"/>
      <c r="J23" s="1539"/>
      <c r="K23" s="1539"/>
      <c r="L23" s="1539"/>
    </row>
    <row r="24" spans="1:12" ht="33" customHeight="1">
      <c r="A24" s="789"/>
      <c r="B24" s="1537" t="s">
        <v>16</v>
      </c>
      <c r="C24" s="1537"/>
      <c r="D24" s="1537"/>
      <c r="E24" s="1537"/>
      <c r="F24" s="1537"/>
      <c r="G24" s="1537"/>
      <c r="H24" s="1539"/>
      <c r="I24" s="1539"/>
      <c r="J24" s="1539"/>
      <c r="K24" s="1539"/>
      <c r="L24" s="1539"/>
    </row>
    <row r="25" spans="1:12" ht="6" customHeight="1">
      <c r="A25" s="789"/>
      <c r="B25" s="790"/>
      <c r="C25" s="790"/>
      <c r="D25" s="790"/>
      <c r="E25" s="790"/>
      <c r="F25" s="790"/>
      <c r="G25" s="790"/>
      <c r="H25" s="726"/>
      <c r="I25" s="726"/>
      <c r="J25" s="726"/>
      <c r="K25" s="726"/>
      <c r="L25" s="726"/>
    </row>
    <row r="26" spans="1:12" ht="18.95" customHeight="1">
      <c r="A26" s="779">
        <v>1.2</v>
      </c>
      <c r="B26" s="1550" t="s">
        <v>170</v>
      </c>
      <c r="C26" s="1550"/>
      <c r="D26" s="1550"/>
      <c r="E26" s="1550"/>
      <c r="F26" s="1550"/>
      <c r="G26" s="1550"/>
      <c r="H26" s="1550"/>
      <c r="I26" s="1550"/>
      <c r="J26" s="1550"/>
      <c r="K26" s="1550"/>
      <c r="L26" s="1550"/>
    </row>
    <row r="27" spans="1:12" ht="18.95" customHeight="1">
      <c r="A27" s="791" t="s">
        <v>17</v>
      </c>
      <c r="B27" s="792" t="s">
        <v>18</v>
      </c>
      <c r="C27" s="792"/>
      <c r="D27" s="793"/>
      <c r="E27" s="793"/>
    </row>
    <row r="28" spans="1:12" ht="18.95" customHeight="1">
      <c r="A28" s="789"/>
      <c r="B28" s="1548" t="s">
        <v>19</v>
      </c>
      <c r="C28" s="1548"/>
      <c r="D28" s="1549"/>
      <c r="E28" s="1549"/>
      <c r="F28" s="1549"/>
      <c r="G28" s="1549"/>
      <c r="H28" s="1549"/>
      <c r="I28" s="1549"/>
      <c r="J28" s="1549"/>
      <c r="K28" s="1549"/>
      <c r="L28" s="1549"/>
    </row>
    <row r="29" spans="1:12" ht="18.95" customHeight="1">
      <c r="A29" s="789"/>
      <c r="B29" s="1543" t="s">
        <v>20</v>
      </c>
      <c r="C29" s="1544"/>
      <c r="D29" s="1545"/>
      <c r="E29" s="1545"/>
      <c r="F29" s="1545"/>
      <c r="G29" s="1545"/>
      <c r="H29" s="1545"/>
      <c r="I29" s="1545"/>
      <c r="J29" s="1545"/>
      <c r="K29" s="1545"/>
      <c r="L29" s="1545"/>
    </row>
    <row r="30" spans="1:12" ht="18.95" customHeight="1">
      <c r="A30" s="789"/>
      <c r="B30" s="794"/>
      <c r="C30" s="795"/>
      <c r="D30" s="1546"/>
      <c r="E30" s="1546"/>
      <c r="F30" s="1546"/>
      <c r="G30" s="1546"/>
      <c r="H30" s="1546"/>
      <c r="I30" s="1546"/>
      <c r="J30" s="1546"/>
      <c r="K30" s="1546"/>
      <c r="L30" s="1546"/>
    </row>
    <row r="31" spans="1:12" ht="18.95" customHeight="1">
      <c r="A31" s="789"/>
      <c r="B31" s="794"/>
      <c r="C31" s="795"/>
      <c r="D31" s="1546"/>
      <c r="E31" s="1546"/>
      <c r="F31" s="1546"/>
      <c r="G31" s="1546"/>
      <c r="H31" s="1546"/>
      <c r="I31" s="1546"/>
      <c r="J31" s="1546"/>
      <c r="K31" s="1546"/>
      <c r="L31" s="1546"/>
    </row>
    <row r="32" spans="1:12" ht="18.95" customHeight="1">
      <c r="A32" s="789"/>
      <c r="B32" s="796"/>
      <c r="C32" s="797"/>
      <c r="D32" s="1547"/>
      <c r="E32" s="1547"/>
      <c r="F32" s="1547"/>
      <c r="G32" s="1547"/>
      <c r="H32" s="1547"/>
      <c r="I32" s="1547"/>
      <c r="J32" s="1547"/>
      <c r="K32" s="1547"/>
      <c r="L32" s="1547"/>
    </row>
    <row r="33" spans="1:54" ht="18.95" customHeight="1">
      <c r="A33" s="789"/>
      <c r="B33" s="1548" t="s">
        <v>21</v>
      </c>
      <c r="C33" s="1548"/>
      <c r="D33" s="1549"/>
      <c r="E33" s="1549"/>
      <c r="F33" s="1549"/>
      <c r="G33" s="1549"/>
      <c r="H33" s="1549"/>
      <c r="I33" s="1549"/>
      <c r="J33" s="1549"/>
      <c r="K33" s="1549"/>
      <c r="L33" s="1549"/>
    </row>
    <row r="34" spans="1:54" ht="18.95" customHeight="1">
      <c r="A34" s="789"/>
      <c r="B34" s="1548" t="s">
        <v>22</v>
      </c>
      <c r="C34" s="1548"/>
      <c r="D34" s="1549"/>
      <c r="E34" s="1549"/>
      <c r="F34" s="1549"/>
      <c r="G34" s="1549"/>
      <c r="H34" s="1549"/>
      <c r="I34" s="1549"/>
      <c r="J34" s="1549"/>
      <c r="K34" s="1549"/>
      <c r="L34" s="1549"/>
    </row>
    <row r="35" spans="1:54" ht="18.95" customHeight="1">
      <c r="A35" s="789"/>
      <c r="B35" s="1548" t="s">
        <v>23</v>
      </c>
      <c r="C35" s="1548"/>
      <c r="D35" s="1549"/>
      <c r="E35" s="1549"/>
      <c r="F35" s="1549"/>
      <c r="G35" s="1549"/>
      <c r="H35" s="1549"/>
      <c r="I35" s="1549"/>
      <c r="J35" s="1549"/>
      <c r="K35" s="1549"/>
      <c r="L35" s="1549"/>
    </row>
    <row r="36" spans="1:54" ht="18.95" customHeight="1">
      <c r="A36" s="789"/>
      <c r="B36" s="1548" t="s">
        <v>24</v>
      </c>
      <c r="C36" s="1548"/>
      <c r="D36" s="1549"/>
      <c r="E36" s="1549"/>
      <c r="F36" s="1549"/>
      <c r="G36" s="1549"/>
      <c r="H36" s="1549"/>
      <c r="I36" s="1549"/>
      <c r="J36" s="1549"/>
      <c r="K36" s="1549"/>
      <c r="L36" s="1549"/>
    </row>
    <row r="37" spans="1:54" ht="8.1" customHeight="1">
      <c r="A37" s="789"/>
      <c r="B37" s="798"/>
      <c r="C37" s="798"/>
      <c r="D37" s="799"/>
      <c r="E37" s="799"/>
      <c r="F37" s="799"/>
      <c r="G37" s="799"/>
      <c r="H37" s="799"/>
      <c r="I37" s="799"/>
      <c r="J37" s="799"/>
      <c r="K37" s="799"/>
      <c r="L37" s="799"/>
    </row>
    <row r="38" spans="1:54" ht="61.5" customHeight="1">
      <c r="A38" s="800" t="s">
        <v>26</v>
      </c>
      <c r="B38" s="1541" t="s">
        <v>25</v>
      </c>
      <c r="C38" s="1541"/>
      <c r="D38" s="1541"/>
      <c r="E38" s="1541"/>
      <c r="F38" s="1541"/>
      <c r="G38" s="1541"/>
      <c r="H38" s="1541"/>
      <c r="I38" s="1541"/>
      <c r="J38" s="1541"/>
      <c r="K38" s="1541"/>
      <c r="L38" s="1541"/>
    </row>
    <row r="39" spans="1:54" ht="33.75" customHeight="1">
      <c r="A39" s="789"/>
      <c r="B39" s="801" t="s">
        <v>343</v>
      </c>
      <c r="C39" s="1551" t="s">
        <v>27</v>
      </c>
      <c r="D39" s="1551"/>
      <c r="E39" s="1551"/>
      <c r="F39" s="1551"/>
      <c r="G39" s="1551" t="s">
        <v>28</v>
      </c>
      <c r="H39" s="1551"/>
      <c r="I39" s="1551" t="s">
        <v>29</v>
      </c>
      <c r="J39" s="1551"/>
      <c r="K39" s="1551"/>
      <c r="L39" s="1551"/>
    </row>
    <row r="40" spans="1:54" ht="38.1" customHeight="1">
      <c r="B40" s="802"/>
      <c r="C40" s="1549"/>
      <c r="D40" s="1549"/>
      <c r="E40" s="1549"/>
      <c r="F40" s="1549"/>
      <c r="G40" s="1552"/>
      <c r="H40" s="1552"/>
      <c r="I40" s="1549"/>
      <c r="J40" s="1549"/>
      <c r="K40" s="1549"/>
      <c r="L40" s="1549"/>
    </row>
    <row r="41" spans="1:54" ht="38.1" customHeight="1">
      <c r="A41" s="789"/>
      <c r="B41" s="802"/>
      <c r="C41" s="1549"/>
      <c r="D41" s="1549"/>
      <c r="E41" s="1549"/>
      <c r="F41" s="1549"/>
      <c r="G41" s="1552"/>
      <c r="H41" s="1552"/>
      <c r="I41" s="1549"/>
      <c r="J41" s="1549"/>
      <c r="K41" s="1549"/>
      <c r="L41" s="1549"/>
    </row>
    <row r="42" spans="1:54" ht="55.5" customHeight="1">
      <c r="A42" s="803" t="s">
        <v>474</v>
      </c>
      <c r="B42" s="1541" t="s">
        <v>847</v>
      </c>
      <c r="C42" s="1541"/>
      <c r="D42" s="1541"/>
      <c r="E42" s="1541"/>
      <c r="F42" s="1541"/>
      <c r="G42" s="1541"/>
      <c r="H42" s="1541"/>
      <c r="I42" s="1541"/>
      <c r="J42" s="1541"/>
      <c r="K42" s="1541"/>
      <c r="L42" s="1541"/>
    </row>
    <row r="43" spans="1:54" ht="57" customHeight="1">
      <c r="A43" s="789"/>
      <c r="B43" s="801" t="s">
        <v>343</v>
      </c>
      <c r="C43" s="1551" t="s">
        <v>848</v>
      </c>
      <c r="D43" s="1551"/>
      <c r="E43" s="1551"/>
      <c r="F43" s="1551"/>
      <c r="G43" s="1551" t="s">
        <v>849</v>
      </c>
      <c r="H43" s="1551"/>
      <c r="I43" s="1551" t="s">
        <v>116</v>
      </c>
      <c r="J43" s="1551"/>
      <c r="K43" s="1551"/>
      <c r="L43" s="1551"/>
    </row>
    <row r="44" spans="1:54" ht="38.1" customHeight="1">
      <c r="A44" s="789"/>
      <c r="B44" s="802"/>
      <c r="C44" s="1549"/>
      <c r="D44" s="1549"/>
      <c r="E44" s="1549"/>
      <c r="F44" s="1549"/>
      <c r="G44" s="1552"/>
      <c r="H44" s="1552"/>
      <c r="I44" s="1549"/>
      <c r="J44" s="1549"/>
      <c r="K44" s="1549"/>
      <c r="L44" s="1549"/>
    </row>
    <row r="45" spans="1:54" ht="38.1" customHeight="1">
      <c r="A45" s="789"/>
      <c r="B45" s="802"/>
      <c r="C45" s="1549"/>
      <c r="D45" s="1549"/>
      <c r="E45" s="1549"/>
      <c r="F45" s="1549"/>
      <c r="G45" s="1552"/>
      <c r="H45" s="1552"/>
      <c r="I45" s="1549"/>
      <c r="J45" s="1549"/>
      <c r="K45" s="1549"/>
      <c r="L45" s="1549"/>
    </row>
    <row r="46" spans="1:54" ht="20.100000000000001" customHeight="1">
      <c r="A46" s="786">
        <v>2</v>
      </c>
      <c r="B46" s="804" t="s">
        <v>30</v>
      </c>
    </row>
    <row r="47" spans="1:54" ht="78.75" customHeight="1">
      <c r="B47" s="1541" t="s">
        <v>844</v>
      </c>
      <c r="C47" s="1541"/>
      <c r="D47" s="1541"/>
      <c r="E47" s="1541"/>
      <c r="F47" s="1541"/>
      <c r="G47" s="1541"/>
      <c r="H47" s="1541"/>
      <c r="I47" s="1541"/>
      <c r="J47" s="1541"/>
      <c r="K47" s="1541"/>
      <c r="L47" s="1541"/>
    </row>
    <row r="48" spans="1:54" s="781" customFormat="1" ht="34.5" customHeight="1">
      <c r="A48" s="779">
        <v>2.1</v>
      </c>
      <c r="B48" s="1541" t="s">
        <v>31</v>
      </c>
      <c r="C48" s="1541"/>
      <c r="D48" s="1541"/>
      <c r="E48" s="1541"/>
      <c r="F48" s="1541"/>
      <c r="G48" s="1541"/>
      <c r="H48" s="1541"/>
      <c r="I48" s="1541"/>
      <c r="J48" s="1541"/>
      <c r="K48" s="1541"/>
      <c r="L48" s="1541"/>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row>
    <row r="49" spans="1:12" ht="51" customHeight="1">
      <c r="A49" s="789"/>
      <c r="B49" s="801" t="s">
        <v>32</v>
      </c>
      <c r="C49" s="1551" t="s">
        <v>33</v>
      </c>
      <c r="D49" s="1551"/>
      <c r="E49" s="1551"/>
      <c r="F49" s="1551"/>
      <c r="G49" s="1551" t="s">
        <v>34</v>
      </c>
      <c r="H49" s="1551"/>
      <c r="I49" s="1551" t="s">
        <v>114</v>
      </c>
      <c r="J49" s="1551"/>
      <c r="K49" s="1551" t="s">
        <v>115</v>
      </c>
      <c r="L49" s="1551"/>
    </row>
    <row r="50" spans="1:12" ht="27.95" customHeight="1">
      <c r="A50" s="789"/>
      <c r="B50" s="802">
        <v>1</v>
      </c>
      <c r="C50" s="1549"/>
      <c r="D50" s="1549"/>
      <c r="E50" s="1549"/>
      <c r="F50" s="1549"/>
      <c r="G50" s="1552"/>
      <c r="H50" s="1552"/>
      <c r="I50" s="1552"/>
      <c r="J50" s="1552"/>
      <c r="K50" s="1553"/>
      <c r="L50" s="1553"/>
    </row>
    <row r="51" spans="1:12" ht="27.95" customHeight="1">
      <c r="A51" s="789"/>
      <c r="B51" s="802">
        <v>2</v>
      </c>
      <c r="C51" s="1549"/>
      <c r="D51" s="1549"/>
      <c r="E51" s="1549"/>
      <c r="F51" s="1549"/>
      <c r="G51" s="1552"/>
      <c r="H51" s="1552"/>
      <c r="I51" s="1552"/>
      <c r="J51" s="1552"/>
      <c r="K51" s="1553"/>
      <c r="L51" s="1553"/>
    </row>
    <row r="52" spans="1:12" ht="27.95" customHeight="1">
      <c r="A52" s="789"/>
      <c r="B52" s="802">
        <v>3</v>
      </c>
      <c r="C52" s="1549"/>
      <c r="D52" s="1549"/>
      <c r="E52" s="1549"/>
      <c r="F52" s="1549"/>
      <c r="G52" s="1552"/>
      <c r="H52" s="1552"/>
      <c r="I52" s="1552"/>
      <c r="J52" s="1552"/>
      <c r="K52" s="1553"/>
      <c r="L52" s="1553"/>
    </row>
    <row r="53" spans="1:12" ht="27.95" customHeight="1">
      <c r="A53" s="789"/>
      <c r="B53" s="802">
        <v>4</v>
      </c>
      <c r="C53" s="1549"/>
      <c r="D53" s="1549"/>
      <c r="E53" s="1549"/>
      <c r="F53" s="1549"/>
      <c r="G53" s="1552"/>
      <c r="H53" s="1552"/>
      <c r="I53" s="1552"/>
      <c r="J53" s="1552"/>
      <c r="K53" s="1553"/>
      <c r="L53" s="1553"/>
    </row>
    <row r="54" spans="1:12" ht="27.95" customHeight="1">
      <c r="A54" s="789"/>
      <c r="B54" s="802">
        <v>5</v>
      </c>
      <c r="C54" s="1549"/>
      <c r="D54" s="1549"/>
      <c r="E54" s="1549"/>
      <c r="F54" s="1549"/>
      <c r="G54" s="1552"/>
      <c r="H54" s="1552"/>
      <c r="I54" s="1552"/>
      <c r="J54" s="1552"/>
      <c r="K54" s="1553"/>
      <c r="L54" s="1553"/>
    </row>
    <row r="55" spans="1:12" ht="27.95" customHeight="1">
      <c r="A55" s="789"/>
      <c r="B55" s="805"/>
      <c r="C55" s="806"/>
      <c r="D55" s="806"/>
      <c r="E55" s="806"/>
      <c r="F55" s="806"/>
      <c r="G55" s="805"/>
      <c r="H55" s="805"/>
      <c r="I55" s="805"/>
      <c r="J55" s="805"/>
      <c r="K55" s="807"/>
      <c r="L55" s="807"/>
    </row>
    <row r="56" spans="1:12" ht="27.95" customHeight="1">
      <c r="A56" s="808">
        <v>3</v>
      </c>
      <c r="B56" s="1554" t="s">
        <v>833</v>
      </c>
      <c r="C56" s="1554"/>
      <c r="D56" s="1554"/>
      <c r="E56" s="1554"/>
      <c r="F56" s="1554"/>
      <c r="G56" s="1554"/>
      <c r="H56" s="1554"/>
      <c r="I56" s="1554"/>
      <c r="J56" s="1554"/>
      <c r="K56" s="1554"/>
      <c r="L56" s="1554"/>
    </row>
    <row r="57" spans="1:12" ht="54.75" customHeight="1">
      <c r="A57" s="789"/>
      <c r="B57" s="1555" t="s">
        <v>834</v>
      </c>
      <c r="C57" s="1555"/>
      <c r="D57" s="1555"/>
      <c r="E57" s="1555"/>
      <c r="F57" s="1555"/>
      <c r="G57" s="1555"/>
      <c r="H57" s="1555"/>
      <c r="I57" s="1555"/>
      <c r="J57" s="1555"/>
      <c r="K57" s="1555"/>
      <c r="L57" s="1555"/>
    </row>
    <row r="58" spans="1:12" ht="27.95" customHeight="1">
      <c r="A58" s="808">
        <v>3.1</v>
      </c>
      <c r="B58" s="1559" t="s">
        <v>835</v>
      </c>
      <c r="C58" s="1559"/>
      <c r="D58" s="1559"/>
      <c r="E58" s="1559"/>
      <c r="F58" s="1559"/>
      <c r="G58" s="1559"/>
      <c r="H58" s="1559"/>
      <c r="I58" s="1559"/>
      <c r="J58" s="1559"/>
      <c r="K58" s="1559"/>
      <c r="L58" s="1559"/>
    </row>
    <row r="59" spans="1:12" ht="36.75" customHeight="1">
      <c r="A59" s="789"/>
      <c r="B59" s="809" t="s">
        <v>32</v>
      </c>
      <c r="C59" s="1560" t="s">
        <v>836</v>
      </c>
      <c r="D59" s="1560"/>
      <c r="E59" s="1560"/>
      <c r="F59" s="1560"/>
      <c r="G59" s="1560" t="s">
        <v>837</v>
      </c>
      <c r="H59" s="1560"/>
      <c r="I59" s="1560"/>
      <c r="J59" s="1560"/>
      <c r="K59" s="1560"/>
      <c r="L59" s="1560"/>
    </row>
    <row r="60" spans="1:12" ht="27.95" customHeight="1">
      <c r="A60" s="789"/>
      <c r="B60" s="802"/>
      <c r="C60" s="1556"/>
      <c r="D60" s="1557"/>
      <c r="E60" s="1557"/>
      <c r="F60" s="1558"/>
      <c r="G60" s="1556"/>
      <c r="H60" s="1557"/>
      <c r="I60" s="1557"/>
      <c r="J60" s="1557"/>
      <c r="K60" s="1557"/>
      <c r="L60" s="1558"/>
    </row>
    <row r="61" spans="1:12" ht="27.95" customHeight="1">
      <c r="A61" s="789"/>
      <c r="B61" s="802"/>
      <c r="C61" s="1556"/>
      <c r="D61" s="1557"/>
      <c r="E61" s="1557"/>
      <c r="F61" s="1558"/>
      <c r="G61" s="1556"/>
      <c r="H61" s="1557"/>
      <c r="I61" s="1557"/>
      <c r="J61" s="1557"/>
      <c r="K61" s="1557"/>
      <c r="L61" s="1558"/>
    </row>
    <row r="62" spans="1:12" ht="27.95" customHeight="1">
      <c r="A62" s="789"/>
      <c r="B62" s="802"/>
      <c r="C62" s="1556"/>
      <c r="D62" s="1557"/>
      <c r="E62" s="1557"/>
      <c r="F62" s="1558"/>
      <c r="G62" s="1556"/>
      <c r="H62" s="1557"/>
      <c r="I62" s="1557"/>
      <c r="J62" s="1557"/>
      <c r="K62" s="1557"/>
      <c r="L62" s="1558"/>
    </row>
    <row r="63" spans="1:12" ht="27.95" customHeight="1">
      <c r="A63" s="789"/>
      <c r="B63" s="802"/>
      <c r="C63" s="1556"/>
      <c r="D63" s="1557"/>
      <c r="E63" s="1557"/>
      <c r="F63" s="1558"/>
      <c r="G63" s="1556"/>
      <c r="H63" s="1557"/>
      <c r="I63" s="1557"/>
      <c r="J63" s="1557"/>
      <c r="K63" s="1557"/>
      <c r="L63" s="1558"/>
    </row>
    <row r="64" spans="1:12" ht="27.95" customHeight="1">
      <c r="A64" s="789"/>
      <c r="B64" s="802"/>
      <c r="C64" s="1556"/>
      <c r="D64" s="1557"/>
      <c r="E64" s="1557"/>
      <c r="F64" s="1558"/>
      <c r="G64" s="1556"/>
      <c r="H64" s="1557"/>
      <c r="I64" s="1557"/>
      <c r="J64" s="1557"/>
      <c r="K64" s="1557"/>
      <c r="L64" s="1558"/>
    </row>
    <row r="65" spans="1:54" ht="27.95" customHeight="1">
      <c r="A65" s="789"/>
      <c r="B65" s="802"/>
      <c r="C65" s="1556"/>
      <c r="D65" s="1557"/>
      <c r="E65" s="1557"/>
      <c r="F65" s="1558"/>
      <c r="G65" s="1556"/>
      <c r="H65" s="1557"/>
      <c r="I65" s="1557"/>
      <c r="J65" s="1557"/>
      <c r="K65" s="1557"/>
      <c r="L65" s="1558"/>
    </row>
    <row r="66" spans="1:54" ht="27.95" customHeight="1">
      <c r="A66" s="789"/>
      <c r="B66" s="802"/>
      <c r="C66" s="1556"/>
      <c r="D66" s="1557"/>
      <c r="E66" s="1557"/>
      <c r="F66" s="1558"/>
      <c r="G66" s="1556"/>
      <c r="H66" s="1557"/>
      <c r="I66" s="1557"/>
      <c r="J66" s="1557"/>
      <c r="K66" s="1557"/>
      <c r="L66" s="1558"/>
    </row>
    <row r="67" spans="1:54" ht="27.95" customHeight="1">
      <c r="A67" s="789"/>
      <c r="B67" s="802"/>
      <c r="C67" s="1556"/>
      <c r="D67" s="1557"/>
      <c r="E67" s="1557"/>
      <c r="F67" s="1558"/>
      <c r="G67" s="1556"/>
      <c r="H67" s="1557"/>
      <c r="I67" s="1557"/>
      <c r="J67" s="1557"/>
      <c r="K67" s="1557"/>
      <c r="L67" s="1558"/>
    </row>
    <row r="68" spans="1:54" ht="27.95" customHeight="1">
      <c r="A68" s="789"/>
      <c r="B68" s="802"/>
      <c r="C68" s="1556"/>
      <c r="D68" s="1557"/>
      <c r="E68" s="1557"/>
      <c r="F68" s="1558"/>
      <c r="G68" s="1556"/>
      <c r="H68" s="1557"/>
      <c r="I68" s="1557"/>
      <c r="J68" s="1557"/>
      <c r="K68" s="1557"/>
      <c r="L68" s="1558"/>
    </row>
    <row r="69" spans="1:54" ht="27.95" customHeight="1">
      <c r="A69" s="789"/>
      <c r="B69" s="802"/>
      <c r="C69" s="1556"/>
      <c r="D69" s="1557"/>
      <c r="E69" s="1557"/>
      <c r="F69" s="1558"/>
      <c r="G69" s="1556"/>
      <c r="H69" s="1557"/>
      <c r="I69" s="1557"/>
      <c r="J69" s="1557"/>
      <c r="K69" s="1557"/>
      <c r="L69" s="1558"/>
    </row>
    <row r="70" spans="1:54" ht="27.95" customHeight="1">
      <c r="A70" s="789"/>
      <c r="B70" s="810"/>
      <c r="C70" s="810"/>
      <c r="D70" s="810"/>
      <c r="E70" s="810"/>
      <c r="F70" s="810"/>
      <c r="G70" s="810"/>
      <c r="H70" s="810"/>
      <c r="I70" s="810"/>
      <c r="J70" s="810"/>
      <c r="K70" s="810"/>
      <c r="L70" s="810"/>
    </row>
    <row r="71" spans="1:54" ht="21" customHeight="1">
      <c r="A71" s="786">
        <v>4</v>
      </c>
      <c r="B71" s="811" t="s">
        <v>35</v>
      </c>
      <c r="C71" s="792"/>
      <c r="D71" s="799"/>
      <c r="E71" s="799"/>
      <c r="F71" s="799"/>
      <c r="G71" s="812"/>
    </row>
    <row r="72" spans="1:54" ht="18" customHeight="1">
      <c r="A72" s="813">
        <v>4.0999999999999996</v>
      </c>
      <c r="B72" s="1561" t="s">
        <v>36</v>
      </c>
      <c r="C72" s="1561"/>
      <c r="D72" s="1561"/>
      <c r="E72" s="1561"/>
      <c r="F72" s="799"/>
      <c r="G72" s="812"/>
    </row>
    <row r="73" spans="1:54" ht="67.5" customHeight="1">
      <c r="A73" s="789"/>
      <c r="B73" s="1541" t="s">
        <v>37</v>
      </c>
      <c r="C73" s="1541"/>
      <c r="D73" s="1541"/>
      <c r="E73" s="1541"/>
      <c r="F73" s="1541"/>
      <c r="G73" s="1541"/>
      <c r="H73" s="1541"/>
      <c r="I73" s="1541"/>
      <c r="J73" s="1541"/>
      <c r="K73" s="1541"/>
      <c r="L73" s="1541"/>
    </row>
    <row r="74" spans="1:54" s="781" customFormat="1" ht="35.25" customHeight="1">
      <c r="A74" s="789"/>
      <c r="B74" s="1562" t="s">
        <v>38</v>
      </c>
      <c r="C74" s="1562"/>
      <c r="D74" s="1562"/>
      <c r="E74" s="1563" t="s">
        <v>39</v>
      </c>
      <c r="F74" s="1564"/>
      <c r="G74" s="1564"/>
      <c r="H74" s="1565"/>
      <c r="I74" s="1562" t="s">
        <v>40</v>
      </c>
      <c r="J74" s="1562"/>
      <c r="K74" s="1562"/>
      <c r="L74" s="1562"/>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row>
    <row r="75" spans="1:54" ht="20.100000000000001" customHeight="1">
      <c r="A75" s="789"/>
      <c r="B75" s="1549"/>
      <c r="C75" s="1549"/>
      <c r="D75" s="1549"/>
      <c r="E75" s="1552"/>
      <c r="F75" s="1552"/>
      <c r="G75" s="1552"/>
      <c r="H75" s="1552"/>
      <c r="I75" s="1552"/>
      <c r="J75" s="1552"/>
      <c r="K75" s="1552"/>
      <c r="L75" s="1552"/>
    </row>
    <row r="76" spans="1:54" ht="20.100000000000001" customHeight="1">
      <c r="A76" s="789"/>
      <c r="B76" s="1549"/>
      <c r="C76" s="1549"/>
      <c r="D76" s="1549"/>
      <c r="E76" s="1552"/>
      <c r="F76" s="1552"/>
      <c r="G76" s="1552"/>
      <c r="H76" s="1552"/>
      <c r="I76" s="1552"/>
      <c r="J76" s="1552"/>
      <c r="K76" s="1552"/>
      <c r="L76" s="1552"/>
    </row>
    <row r="77" spans="1:54" ht="20.100000000000001" customHeight="1">
      <c r="A77" s="789"/>
      <c r="B77" s="1549"/>
      <c r="C77" s="1549"/>
      <c r="D77" s="1549"/>
      <c r="E77" s="1552"/>
      <c r="F77" s="1552"/>
      <c r="G77" s="1552"/>
      <c r="H77" s="1552"/>
      <c r="I77" s="1552"/>
      <c r="J77" s="1552"/>
      <c r="K77" s="1552"/>
      <c r="L77" s="1552"/>
    </row>
    <row r="78" spans="1:54" ht="20.100000000000001" customHeight="1">
      <c r="A78" s="789"/>
      <c r="B78" s="1549"/>
      <c r="C78" s="1549"/>
      <c r="D78" s="1549"/>
      <c r="E78" s="1552"/>
      <c r="F78" s="1552"/>
      <c r="G78" s="1552"/>
      <c r="H78" s="1552"/>
      <c r="I78" s="1552"/>
      <c r="J78" s="1552"/>
      <c r="K78" s="1552"/>
      <c r="L78" s="1552"/>
    </row>
    <row r="79" spans="1:54" ht="20.100000000000001" customHeight="1">
      <c r="A79" s="789"/>
      <c r="B79" s="1549"/>
      <c r="C79" s="1549"/>
      <c r="D79" s="1549"/>
      <c r="E79" s="1552"/>
      <c r="F79" s="1552"/>
      <c r="G79" s="1552"/>
      <c r="H79" s="1552"/>
      <c r="I79" s="1552"/>
      <c r="J79" s="1552"/>
      <c r="K79" s="1552"/>
      <c r="L79" s="1552"/>
    </row>
    <row r="80" spans="1:54" ht="20.100000000000001" customHeight="1">
      <c r="A80" s="789"/>
      <c r="B80" s="1549"/>
      <c r="C80" s="1549"/>
      <c r="D80" s="1549"/>
      <c r="E80" s="1552"/>
      <c r="F80" s="1552"/>
      <c r="G80" s="1552"/>
      <c r="H80" s="1552"/>
      <c r="I80" s="1552"/>
      <c r="J80" s="1552"/>
      <c r="K80" s="1552"/>
      <c r="L80" s="1552"/>
    </row>
    <row r="81" spans="1:54" s="781" customFormat="1" ht="20.100000000000001" customHeight="1">
      <c r="A81" s="788">
        <v>4.2</v>
      </c>
      <c r="B81" s="784" t="s">
        <v>41</v>
      </c>
      <c r="C81" s="814"/>
      <c r="D81" s="814"/>
      <c r="E81" s="814"/>
      <c r="F81" s="814"/>
      <c r="G81" s="812"/>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row>
    <row r="82" spans="1:54" s="781" customFormat="1" ht="20.100000000000001" customHeight="1">
      <c r="A82" s="784"/>
      <c r="B82" s="784"/>
      <c r="C82" s="814"/>
      <c r="D82" s="814"/>
      <c r="E82" s="814"/>
      <c r="F82" s="814"/>
      <c r="G82" s="812"/>
      <c r="K82" s="815" t="s">
        <v>118</v>
      </c>
      <c r="L82" s="816"/>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3"/>
      <c r="AK82" s="653"/>
      <c r="AL82" s="653"/>
      <c r="AM82" s="653"/>
      <c r="AN82" s="653"/>
      <c r="AO82" s="653"/>
      <c r="AP82" s="653"/>
      <c r="AQ82" s="653"/>
      <c r="AR82" s="653"/>
      <c r="AS82" s="653"/>
      <c r="AT82" s="653"/>
      <c r="AU82" s="653"/>
      <c r="AV82" s="653"/>
      <c r="AW82" s="653"/>
      <c r="AX82" s="653"/>
      <c r="AY82" s="653"/>
      <c r="AZ82" s="653"/>
      <c r="BA82" s="653"/>
      <c r="BB82" s="653"/>
    </row>
    <row r="83" spans="1:54" s="781" customFormat="1" ht="20.100000000000001" customHeight="1">
      <c r="A83" s="784"/>
      <c r="B83" s="817" t="s">
        <v>116</v>
      </c>
      <c r="C83" s="1562" t="s">
        <v>117</v>
      </c>
      <c r="D83" s="1562"/>
      <c r="E83" s="1562"/>
      <c r="F83" s="1562"/>
      <c r="G83" s="1562"/>
      <c r="H83" s="1563" t="s">
        <v>42</v>
      </c>
      <c r="I83" s="1564"/>
      <c r="J83" s="1564"/>
      <c r="K83" s="1564"/>
      <c r="L83" s="1565"/>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K83" s="653"/>
      <c r="AL83" s="653"/>
      <c r="AM83" s="653"/>
      <c r="AN83" s="653"/>
      <c r="AO83" s="653"/>
      <c r="AP83" s="653"/>
      <c r="AQ83" s="653"/>
      <c r="AR83" s="653"/>
      <c r="AS83" s="653"/>
      <c r="AT83" s="653"/>
      <c r="AU83" s="653"/>
      <c r="AV83" s="653"/>
      <c r="AW83" s="653"/>
      <c r="AX83" s="653"/>
      <c r="AY83" s="653"/>
      <c r="AZ83" s="653"/>
      <c r="BA83" s="653"/>
      <c r="BB83" s="653"/>
    </row>
    <row r="84" spans="1:54" s="822" customFormat="1" ht="33" customHeight="1">
      <c r="A84" s="818"/>
      <c r="B84" s="819"/>
      <c r="C84" s="820" t="s">
        <v>1018</v>
      </c>
      <c r="D84" s="980" t="s">
        <v>1014</v>
      </c>
      <c r="E84" s="980" t="s">
        <v>1015</v>
      </c>
      <c r="F84" s="980" t="s">
        <v>1016</v>
      </c>
      <c r="G84" s="980" t="s">
        <v>1017</v>
      </c>
      <c r="H84" s="980" t="s">
        <v>1019</v>
      </c>
      <c r="I84" s="980" t="s">
        <v>1020</v>
      </c>
      <c r="J84" s="980" t="s">
        <v>1021</v>
      </c>
      <c r="K84" s="980" t="s">
        <v>1022</v>
      </c>
      <c r="L84" s="820" t="s">
        <v>1029</v>
      </c>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row>
    <row r="85" spans="1:54" s="781" customFormat="1" ht="33" customHeight="1">
      <c r="A85" s="784"/>
      <c r="B85" s="819" t="s">
        <v>119</v>
      </c>
      <c r="C85" s="823"/>
      <c r="D85" s="823"/>
      <c r="E85" s="823"/>
      <c r="F85" s="823"/>
      <c r="G85" s="823"/>
      <c r="H85" s="823"/>
      <c r="I85" s="823"/>
      <c r="J85" s="823"/>
      <c r="K85" s="823"/>
      <c r="L85" s="823"/>
      <c r="M85" s="653"/>
      <c r="N85" s="653"/>
      <c r="O85" s="653"/>
      <c r="P85" s="653"/>
      <c r="Q85" s="653"/>
      <c r="R85" s="653"/>
      <c r="S85" s="653"/>
      <c r="T85" s="653"/>
      <c r="U85" s="653"/>
      <c r="V85" s="653"/>
      <c r="W85" s="653"/>
      <c r="X85" s="653"/>
      <c r="Y85" s="653"/>
      <c r="Z85" s="653"/>
      <c r="AA85" s="653"/>
      <c r="AB85" s="653"/>
      <c r="AC85" s="653"/>
      <c r="AD85" s="653"/>
      <c r="AE85" s="653"/>
      <c r="AF85" s="653"/>
      <c r="AG85" s="653"/>
      <c r="AH85" s="653"/>
      <c r="AI85" s="653"/>
      <c r="AJ85" s="653"/>
      <c r="AK85" s="653"/>
      <c r="AL85" s="653"/>
      <c r="AM85" s="653"/>
      <c r="AN85" s="653"/>
      <c r="AO85" s="653"/>
      <c r="AP85" s="653"/>
      <c r="AQ85" s="653"/>
      <c r="AR85" s="653"/>
      <c r="AS85" s="653"/>
      <c r="AT85" s="653"/>
      <c r="AU85" s="653"/>
      <c r="AV85" s="653"/>
      <c r="AW85" s="653"/>
      <c r="AX85" s="653"/>
      <c r="AY85" s="653"/>
      <c r="AZ85" s="653"/>
      <c r="BA85" s="653"/>
      <c r="BB85" s="653"/>
    </row>
    <row r="86" spans="1:54" s="781" customFormat="1" ht="33" customHeight="1">
      <c r="A86" s="784"/>
      <c r="B86" s="819" t="s">
        <v>120</v>
      </c>
      <c r="C86" s="823"/>
      <c r="D86" s="823"/>
      <c r="E86" s="823"/>
      <c r="F86" s="823"/>
      <c r="G86" s="823"/>
      <c r="H86" s="823"/>
      <c r="I86" s="823"/>
      <c r="J86" s="823"/>
      <c r="K86" s="823"/>
      <c r="L86" s="823"/>
      <c r="M86" s="653"/>
      <c r="N86" s="653"/>
      <c r="O86" s="653"/>
      <c r="P86" s="653"/>
      <c r="Q86" s="653"/>
      <c r="R86" s="653"/>
      <c r="S86" s="653"/>
      <c r="T86" s="653"/>
      <c r="U86" s="653"/>
      <c r="V86" s="653"/>
      <c r="W86" s="653"/>
      <c r="X86" s="653"/>
      <c r="Y86" s="653"/>
      <c r="Z86" s="653"/>
      <c r="AA86" s="653"/>
      <c r="AB86" s="653"/>
      <c r="AC86" s="653"/>
      <c r="AD86" s="653"/>
      <c r="AE86" s="653"/>
      <c r="AF86" s="653"/>
      <c r="AG86" s="653"/>
      <c r="AH86" s="653"/>
      <c r="AI86" s="653"/>
      <c r="AJ86" s="653"/>
      <c r="AK86" s="653"/>
      <c r="AL86" s="653"/>
      <c r="AM86" s="653"/>
      <c r="AN86" s="653"/>
      <c r="AO86" s="653"/>
      <c r="AP86" s="653"/>
      <c r="AQ86" s="653"/>
      <c r="AR86" s="653"/>
      <c r="AS86" s="653"/>
      <c r="AT86" s="653"/>
      <c r="AU86" s="653"/>
      <c r="AV86" s="653"/>
      <c r="AW86" s="653"/>
      <c r="AX86" s="653"/>
      <c r="AY86" s="653"/>
      <c r="AZ86" s="653"/>
      <c r="BA86" s="653"/>
      <c r="BB86" s="653"/>
    </row>
    <row r="87" spans="1:54" s="781" customFormat="1" ht="33" customHeight="1">
      <c r="A87" s="784"/>
      <c r="B87" s="819" t="s">
        <v>123</v>
      </c>
      <c r="C87" s="823"/>
      <c r="D87" s="823"/>
      <c r="E87" s="823"/>
      <c r="F87" s="823"/>
      <c r="G87" s="823"/>
      <c r="H87" s="823"/>
      <c r="I87" s="823"/>
      <c r="J87" s="823"/>
      <c r="K87" s="823"/>
      <c r="L87" s="823"/>
      <c r="M87" s="653"/>
      <c r="N87" s="653"/>
      <c r="O87" s="653"/>
      <c r="P87" s="653"/>
      <c r="Q87" s="653"/>
      <c r="R87" s="653"/>
      <c r="S87" s="653"/>
      <c r="T87" s="653"/>
      <c r="U87" s="653"/>
      <c r="V87" s="653"/>
      <c r="W87" s="653"/>
      <c r="X87" s="653"/>
      <c r="Y87" s="653"/>
      <c r="Z87" s="653"/>
      <c r="AA87" s="653"/>
      <c r="AB87" s="653"/>
      <c r="AC87" s="653"/>
      <c r="AD87" s="653"/>
      <c r="AE87" s="653"/>
      <c r="AF87" s="653"/>
      <c r="AG87" s="653"/>
      <c r="AH87" s="653"/>
      <c r="AI87" s="653"/>
      <c r="AJ87" s="653"/>
      <c r="AK87" s="653"/>
      <c r="AL87" s="653"/>
      <c r="AM87" s="653"/>
      <c r="AN87" s="653"/>
      <c r="AO87" s="653"/>
      <c r="AP87" s="653"/>
      <c r="AQ87" s="653"/>
      <c r="AR87" s="653"/>
      <c r="AS87" s="653"/>
      <c r="AT87" s="653"/>
      <c r="AU87" s="653"/>
      <c r="AV87" s="653"/>
      <c r="AW87" s="653"/>
      <c r="AX87" s="653"/>
      <c r="AY87" s="653"/>
      <c r="AZ87" s="653"/>
      <c r="BA87" s="653"/>
      <c r="BB87" s="653"/>
    </row>
    <row r="88" spans="1:54" s="781" customFormat="1" ht="33" customHeight="1">
      <c r="A88" s="784"/>
      <c r="B88" s="819" t="s">
        <v>124</v>
      </c>
      <c r="C88" s="823"/>
      <c r="D88" s="823"/>
      <c r="E88" s="823"/>
      <c r="F88" s="823"/>
      <c r="G88" s="823"/>
      <c r="H88" s="823"/>
      <c r="I88" s="823"/>
      <c r="J88" s="823"/>
      <c r="K88" s="823"/>
      <c r="L88" s="823"/>
      <c r="M88" s="653"/>
      <c r="N88" s="653"/>
      <c r="O88" s="653"/>
      <c r="P88" s="653"/>
      <c r="Q88" s="653"/>
      <c r="R88" s="653"/>
      <c r="S88" s="653"/>
      <c r="T88" s="653"/>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row>
    <row r="89" spans="1:54" s="781" customFormat="1" ht="33" customHeight="1">
      <c r="A89" s="784"/>
      <c r="B89" s="819" t="s">
        <v>125</v>
      </c>
      <c r="C89" s="823"/>
      <c r="D89" s="823"/>
      <c r="E89" s="823"/>
      <c r="F89" s="823"/>
      <c r="G89" s="823"/>
      <c r="H89" s="823"/>
      <c r="I89" s="823"/>
      <c r="J89" s="823"/>
      <c r="K89" s="823"/>
      <c r="L89" s="82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653"/>
      <c r="AK89" s="653"/>
      <c r="AL89" s="653"/>
      <c r="AM89" s="653"/>
      <c r="AN89" s="653"/>
      <c r="AO89" s="653"/>
      <c r="AP89" s="653"/>
      <c r="AQ89" s="653"/>
      <c r="AR89" s="653"/>
      <c r="AS89" s="653"/>
      <c r="AT89" s="653"/>
      <c r="AU89" s="653"/>
      <c r="AV89" s="653"/>
      <c r="AW89" s="653"/>
      <c r="AX89" s="653"/>
      <c r="AY89" s="653"/>
      <c r="AZ89" s="653"/>
      <c r="BA89" s="653"/>
      <c r="BB89" s="653"/>
    </row>
    <row r="90" spans="1:54" s="781" customFormat="1" ht="33" customHeight="1">
      <c r="A90" s="784"/>
      <c r="B90" s="819" t="s">
        <v>126</v>
      </c>
      <c r="C90" s="823"/>
      <c r="D90" s="823"/>
      <c r="E90" s="823"/>
      <c r="F90" s="823"/>
      <c r="G90" s="823"/>
      <c r="H90" s="823"/>
      <c r="I90" s="823"/>
      <c r="J90" s="823"/>
      <c r="K90" s="823"/>
      <c r="L90" s="823"/>
      <c r="M90" s="653"/>
      <c r="N90" s="653"/>
      <c r="O90" s="653"/>
      <c r="P90" s="653"/>
      <c r="Q90" s="653"/>
      <c r="R90" s="653"/>
      <c r="S90" s="653"/>
      <c r="T90" s="653"/>
      <c r="U90" s="653"/>
      <c r="V90" s="653"/>
      <c r="W90" s="653"/>
      <c r="X90" s="653"/>
      <c r="Y90" s="653"/>
      <c r="Z90" s="653"/>
      <c r="AA90" s="653"/>
      <c r="AB90" s="653"/>
      <c r="AC90" s="653"/>
      <c r="AD90" s="653"/>
      <c r="AE90" s="653"/>
      <c r="AF90" s="653"/>
      <c r="AG90" s="653"/>
      <c r="AH90" s="653"/>
      <c r="AI90" s="653"/>
      <c r="AJ90" s="653"/>
      <c r="AK90" s="653"/>
      <c r="AL90" s="653"/>
      <c r="AM90" s="653"/>
      <c r="AN90" s="653"/>
      <c r="AO90" s="653"/>
      <c r="AP90" s="653"/>
      <c r="AQ90" s="653"/>
      <c r="AR90" s="653"/>
      <c r="AS90" s="653"/>
      <c r="AT90" s="653"/>
      <c r="AU90" s="653"/>
      <c r="AV90" s="653"/>
      <c r="AW90" s="653"/>
      <c r="AX90" s="653"/>
      <c r="AY90" s="653"/>
      <c r="AZ90" s="653"/>
      <c r="BA90" s="653"/>
      <c r="BB90" s="653"/>
    </row>
    <row r="91" spans="1:54" ht="20.100000000000001" customHeight="1">
      <c r="A91" s="824"/>
      <c r="B91" s="824"/>
      <c r="C91" s="778"/>
      <c r="D91" s="778"/>
      <c r="E91" s="778"/>
      <c r="F91" s="778"/>
      <c r="G91" s="812"/>
    </row>
    <row r="92" spans="1:54">
      <c r="A92" s="788"/>
      <c r="B92" s="1541"/>
      <c r="C92" s="1541"/>
      <c r="D92" s="1541"/>
      <c r="E92" s="1541"/>
      <c r="F92" s="1541"/>
      <c r="G92" s="1541"/>
      <c r="H92" s="1541"/>
      <c r="I92" s="1541"/>
      <c r="J92" s="1541"/>
      <c r="K92" s="1541"/>
      <c r="L92" s="1541"/>
    </row>
    <row r="93" spans="1:54" ht="20.100000000000001" customHeight="1">
      <c r="A93" s="824"/>
      <c r="B93" s="824"/>
      <c r="C93" s="778"/>
      <c r="D93" s="778"/>
      <c r="E93" s="778"/>
      <c r="F93" s="778"/>
      <c r="G93" s="812"/>
    </row>
    <row r="94" spans="1:54" ht="24" customHeight="1">
      <c r="A94" s="824"/>
      <c r="B94" s="824"/>
      <c r="C94" s="778"/>
      <c r="D94" s="778"/>
      <c r="E94" s="778"/>
      <c r="F94" s="392"/>
      <c r="G94" s="825"/>
    </row>
    <row r="95" spans="1:54" ht="24" customHeight="1">
      <c r="A95" s="826" t="s">
        <v>6</v>
      </c>
      <c r="B95" s="1566" t="str">
        <f>'Attach 15'!B90</f>
        <v>--</v>
      </c>
      <c r="C95" s="1566"/>
      <c r="D95" s="1566"/>
      <c r="E95" s="392"/>
      <c r="G95" s="825" t="s">
        <v>4</v>
      </c>
      <c r="H95" s="1567" t="str">
        <f>'Attach 15'!E90</f>
        <v/>
      </c>
      <c r="I95" s="1568"/>
      <c r="J95" s="1568"/>
      <c r="K95" s="1568"/>
      <c r="L95" s="1568"/>
    </row>
    <row r="96" spans="1:54" ht="24" customHeight="1">
      <c r="A96" s="826" t="s">
        <v>7</v>
      </c>
      <c r="B96" s="1569" t="str">
        <f>'Attach 15'!B91</f>
        <v/>
      </c>
      <c r="C96" s="1569"/>
      <c r="D96" s="1569"/>
      <c r="E96" s="392"/>
      <c r="G96" s="825" t="s">
        <v>5</v>
      </c>
      <c r="H96" s="1567" t="str">
        <f>'Attach 15'!E91</f>
        <v/>
      </c>
      <c r="I96" s="1568"/>
      <c r="J96" s="1568"/>
      <c r="K96" s="1568"/>
      <c r="L96" s="1568"/>
    </row>
  </sheetData>
  <sheetProtection algorithmName="SHA-512" hashValue="Z4E21OAxpWKppVG6xv3h+5dtgVbMap2wb+o3gJ8wdi0m0pxt7/cBJuXVXhzqQ3LXrTDSXqI0H1hQdcbd6EdP6w==" saltValue="6xdOSdu8xtbbRXhwvsW/hQ==" spinCount="100000" sheet="1" formatColumns="0" formatRows="0" selectLockedCells="1"/>
  <customSheetViews>
    <customSheetView guid="{E6182FFC-6E06-43C3-947C-9DE51F5E5E19}" showPageBreaks="1" showGridLines="0" zeroValues="0" printArea="1" view="pageBreakPreview" topLeftCell="A82">
      <selection activeCell="E87" sqref="E87"/>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7"/>
  <headerFooter alignWithMargins="0">
    <oddFooter>&amp;R&amp;"Book Antiqua,Bold"&amp;8 Page &amp;P of &amp;N</oddFooter>
  </headerFooter>
  <rowBreaks count="2" manualBreakCount="2">
    <brk id="23" max="11" man="1"/>
    <brk id="53" max="11" man="1"/>
  </rowBreaks>
  <drawing r:id="rId1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22" zoomScaleSheetLayoutView="100" workbookViewId="0">
      <selection activeCell="A19" sqref="A19"/>
    </sheetView>
  </sheetViews>
  <sheetFormatPr defaultColWidth="9.140625" defaultRowHeight="16.5"/>
  <cols>
    <col min="1" max="1" width="16.28515625" style="296" customWidth="1"/>
    <col min="2" max="2" width="31.28515625" style="296" customWidth="1"/>
    <col min="3" max="3" width="34.85546875" style="296" customWidth="1"/>
    <col min="4" max="4" width="18.85546875" style="296" customWidth="1"/>
    <col min="5" max="5" width="21.28515625" style="296" customWidth="1"/>
    <col min="6" max="8" width="9.140625" style="294"/>
    <col min="9" max="16384" width="9.140625" style="295"/>
  </cols>
  <sheetData>
    <row r="1" spans="1:26" s="636" customFormat="1" ht="15">
      <c r="A1" s="1578" t="str">
        <f>'Attach 3(JV)'!A1</f>
        <v>Specification No. :CC/NT/W-RT/DOM/A06/23/04299</v>
      </c>
      <c r="B1" s="1578"/>
      <c r="C1" s="1578"/>
      <c r="D1" s="1577" t="str">
        <f>"Attachment-17 "&amp;'Attach 3(JV)'!AT1</f>
        <v xml:space="preserve">Attachment-17 </v>
      </c>
      <c r="E1" s="1577"/>
      <c r="F1" s="635"/>
      <c r="G1" s="635"/>
      <c r="H1" s="635"/>
    </row>
    <row r="2" spans="1:26" ht="10.5" customHeight="1">
      <c r="Z2" s="297">
        <f>'[5]Attach 3(JV)'!Z2</f>
        <v>0</v>
      </c>
    </row>
    <row r="3" spans="1:26" ht="77.25" customHeight="1">
      <c r="A3" s="1435" t="str">
        <f>'Attach 3(JV)'!A3</f>
        <v>Reactor Package RT03 under Bulk Procurement of 765kV and 400kV Class Transformers and Reactors of various capacities- LOT-3 and SIS/Addl. Cap. -Re-Tender</v>
      </c>
      <c r="B3" s="1436"/>
      <c r="C3" s="1436"/>
      <c r="D3" s="1436"/>
      <c r="E3" s="1436"/>
      <c r="F3" s="298"/>
      <c r="G3" s="299"/>
      <c r="H3" s="298"/>
    </row>
    <row r="4" spans="1:26" ht="6.75" customHeight="1">
      <c r="A4" s="300"/>
      <c r="H4" s="18"/>
      <c r="I4" s="2"/>
    </row>
    <row r="5" spans="1:26" ht="19.5" customHeight="1">
      <c r="A5" s="1447" t="s">
        <v>494</v>
      </c>
      <c r="B5" s="1447"/>
      <c r="C5" s="1447"/>
      <c r="D5" s="1447"/>
      <c r="E5" s="1447"/>
      <c r="F5" s="301"/>
      <c r="H5" s="18"/>
      <c r="I5" s="4"/>
    </row>
    <row r="6" spans="1:26" ht="7.5" customHeight="1">
      <c r="A6" s="302"/>
      <c r="H6" s="18"/>
      <c r="I6" s="4"/>
    </row>
    <row r="7" spans="1:26" ht="19.5" customHeight="1">
      <c r="A7" s="303" t="str">
        <f>'Attach 3(JV)'!A7</f>
        <v>Bidder’s Name and Address  :</v>
      </c>
      <c r="B7" s="302"/>
      <c r="C7" s="302"/>
      <c r="D7" s="6" t="str">
        <f>'[5]Attach 3(JV)'!E7</f>
        <v>To:</v>
      </c>
      <c r="H7" s="18"/>
      <c r="I7" s="4"/>
    </row>
    <row r="8" spans="1:26" ht="26.25" customHeight="1">
      <c r="A8" s="1448" t="str">
        <f>'Attach 3(JV)'!A8</f>
        <v/>
      </c>
      <c r="B8" s="1448"/>
      <c r="C8" s="1448"/>
      <c r="D8" s="3" t="str">
        <f>'[5]Attach 3(JV)'!E8</f>
        <v>Contract Services</v>
      </c>
      <c r="H8" s="18"/>
      <c r="I8" s="4"/>
    </row>
    <row r="9" spans="1:26" ht="19.5" customHeight="1">
      <c r="A9" s="5" t="s">
        <v>345</v>
      </c>
      <c r="B9" s="1366">
        <f>'Attach 3(JV)'!B9</f>
        <v>0</v>
      </c>
      <c r="C9" s="1366"/>
      <c r="D9" s="3" t="str">
        <f>'[5]Attach 3(JV)'!E9</f>
        <v>Power Grid Corporation of India Ltd.,</v>
      </c>
      <c r="H9" s="18"/>
      <c r="I9" s="4"/>
    </row>
    <row r="10" spans="1:26" ht="19.5" customHeight="1">
      <c r="A10" s="5" t="s">
        <v>347</v>
      </c>
      <c r="B10" s="1366">
        <f>'Attach 3(JV)'!B10</f>
        <v>0</v>
      </c>
      <c r="C10" s="1366"/>
      <c r="D10" s="3" t="str">
        <f>'[5]Attach 3(JV)'!E10</f>
        <v>"Saudamini", Plot No. 2, Sector 29</v>
      </c>
      <c r="H10" s="18"/>
      <c r="I10" s="4"/>
    </row>
    <row r="11" spans="1:26" ht="19.5" customHeight="1">
      <c r="B11" s="1366">
        <f>'Attach 3(JV)'!B11</f>
        <v>0</v>
      </c>
      <c r="C11" s="1366"/>
      <c r="D11" s="3" t="str">
        <f>'[5]Attach 3(JV)'!E11</f>
        <v>Gurgaon (Haryana) - 122001</v>
      </c>
    </row>
    <row r="12" spans="1:26" ht="14.25" customHeight="1">
      <c r="A12" s="302"/>
      <c r="B12" s="1366">
        <f>'Attach 3(JV)'!B12</f>
        <v>0</v>
      </c>
      <c r="C12" s="1366"/>
      <c r="D12" s="3"/>
    </row>
    <row r="13" spans="1:26" ht="19.5" customHeight="1">
      <c r="A13" s="296" t="s">
        <v>340</v>
      </c>
      <c r="D13" s="304"/>
    </row>
    <row r="14" spans="1:26" ht="9.9499999999999993" customHeight="1">
      <c r="A14" s="302"/>
    </row>
    <row r="15" spans="1:26" ht="93.75" customHeight="1">
      <c r="A15" s="305">
        <v>1</v>
      </c>
      <c r="B15" s="1575" t="s">
        <v>495</v>
      </c>
      <c r="C15" s="1575"/>
      <c r="D15" s="1575"/>
      <c r="E15" s="1575"/>
      <c r="F15" s="306"/>
      <c r="G15" s="306"/>
      <c r="H15" s="306"/>
    </row>
    <row r="16" spans="1:26" ht="51.75" customHeight="1">
      <c r="A16" s="305">
        <v>2</v>
      </c>
      <c r="B16" s="1575" t="s">
        <v>496</v>
      </c>
      <c r="C16" s="1575"/>
      <c r="D16" s="1575"/>
      <c r="E16" s="1575"/>
      <c r="F16" s="306"/>
      <c r="G16" s="306"/>
      <c r="H16" s="306"/>
    </row>
    <row r="17" spans="1:8" ht="16.5" customHeight="1">
      <c r="A17" s="302"/>
      <c r="B17" s="302"/>
      <c r="C17" s="302"/>
      <c r="D17" s="302"/>
      <c r="E17" s="302"/>
      <c r="F17" s="306"/>
      <c r="G17" s="306"/>
      <c r="H17" s="306"/>
    </row>
    <row r="18" spans="1:8" s="294" customFormat="1" ht="97.5" customHeight="1">
      <c r="A18" s="307" t="s">
        <v>497</v>
      </c>
      <c r="B18" s="308" t="s">
        <v>343</v>
      </c>
      <c r="C18" s="308" t="s">
        <v>498</v>
      </c>
      <c r="D18" s="307" t="s">
        <v>499</v>
      </c>
      <c r="E18" s="307" t="s">
        <v>500</v>
      </c>
      <c r="G18" s="306"/>
      <c r="H18" s="306"/>
    </row>
    <row r="19" spans="1:8">
      <c r="A19" s="309"/>
      <c r="B19" s="310"/>
      <c r="C19" s="310"/>
      <c r="D19" s="311"/>
      <c r="E19" s="311"/>
      <c r="F19" s="306"/>
      <c r="G19" s="306"/>
      <c r="H19" s="306"/>
    </row>
    <row r="20" spans="1:8">
      <c r="A20" s="309"/>
      <c r="B20" s="310"/>
      <c r="C20" s="310"/>
      <c r="D20" s="311"/>
      <c r="E20" s="311"/>
      <c r="F20" s="306"/>
      <c r="G20" s="306"/>
      <c r="H20" s="306"/>
    </row>
    <row r="21" spans="1:8">
      <c r="A21" s="309"/>
      <c r="B21" s="310"/>
      <c r="C21" s="310"/>
      <c r="D21" s="311"/>
      <c r="E21" s="311"/>
      <c r="F21" s="306"/>
      <c r="G21" s="306"/>
      <c r="H21" s="306"/>
    </row>
    <row r="22" spans="1:8">
      <c r="A22" s="309"/>
      <c r="B22" s="310"/>
      <c r="C22" s="310"/>
      <c r="D22" s="311"/>
      <c r="E22" s="311"/>
      <c r="F22" s="306"/>
      <c r="G22" s="306"/>
      <c r="H22" s="306"/>
    </row>
    <row r="23" spans="1:8">
      <c r="A23" s="309"/>
      <c r="B23" s="310"/>
      <c r="C23" s="310"/>
      <c r="D23" s="311"/>
      <c r="E23" s="311"/>
      <c r="F23" s="306"/>
      <c r="G23" s="306"/>
      <c r="H23" s="306"/>
    </row>
    <row r="24" spans="1:8">
      <c r="A24" s="309"/>
      <c r="B24" s="310"/>
      <c r="C24" s="310"/>
      <c r="D24" s="311"/>
      <c r="E24" s="311"/>
      <c r="F24" s="306"/>
      <c r="G24" s="306"/>
      <c r="H24" s="306"/>
    </row>
    <row r="25" spans="1:8" ht="6" customHeight="1">
      <c r="A25" s="312"/>
      <c r="B25" s="313"/>
      <c r="C25" s="313"/>
      <c r="D25" s="314"/>
      <c r="E25" s="314"/>
      <c r="F25" s="306"/>
      <c r="G25" s="306"/>
      <c r="H25" s="306"/>
    </row>
    <row r="26" spans="1:8" ht="0.6" hidden="1" customHeight="1">
      <c r="A26" s="315"/>
      <c r="B26" s="316"/>
      <c r="C26" s="316"/>
      <c r="D26" s="317"/>
      <c r="E26" s="317"/>
      <c r="F26" s="306"/>
      <c r="G26" s="306"/>
      <c r="H26" s="306"/>
    </row>
    <row r="27" spans="1:8" ht="30" customHeight="1">
      <c r="A27" s="1576" t="s">
        <v>501</v>
      </c>
      <c r="B27" s="1576"/>
      <c r="C27" s="1576"/>
      <c r="D27" s="1576"/>
      <c r="E27" s="1576"/>
      <c r="F27" s="306"/>
      <c r="G27" s="306"/>
      <c r="H27" s="306"/>
    </row>
    <row r="28" spans="1:8">
      <c r="C28" s="318"/>
    </row>
    <row r="29" spans="1:8">
      <c r="A29" s="319" t="s">
        <v>6</v>
      </c>
      <c r="B29" s="320" t="str">
        <f>'Attach 3(JV)'!B24</f>
        <v>--</v>
      </c>
      <c r="C29" s="318" t="s">
        <v>4</v>
      </c>
      <c r="D29" s="321" t="str">
        <f>'Attach 3(JV)'!E24</f>
        <v/>
      </c>
    </row>
    <row r="30" spans="1:8">
      <c r="A30" s="319" t="s">
        <v>7</v>
      </c>
      <c r="B30" s="321" t="str">
        <f>'Attach 3(JV)'!B25</f>
        <v/>
      </c>
      <c r="C30" s="318" t="s">
        <v>5</v>
      </c>
      <c r="D30" s="321" t="str">
        <f>'Attach 3(JV)'!E25</f>
        <v/>
      </c>
    </row>
    <row r="31" spans="1:8">
      <c r="B31" s="322"/>
      <c r="C31" s="318"/>
      <c r="D31" s="318"/>
      <c r="E31" s="322"/>
    </row>
    <row r="32" spans="1:8" hidden="1">
      <c r="A32" s="291" t="str">
        <f>A1</f>
        <v>Specification No. :CC/NT/W-RT/DOM/A06/23/04299</v>
      </c>
      <c r="B32" s="292"/>
      <c r="C32" s="292"/>
      <c r="D32" s="292"/>
      <c r="E32" s="293" t="str">
        <f>D1</f>
        <v xml:space="preserve">Attachment-17 </v>
      </c>
    </row>
    <row r="33" spans="1:8" hidden="1"/>
    <row r="34" spans="1:8" ht="15" hidden="1">
      <c r="A34" s="1573" t="str">
        <f>A3</f>
        <v>Reactor Package RT03 under Bulk Procurement of 765kV and 400kV Class Transformers and Reactors of various capacities- LOT-3 and SIS/Addl. Cap. -Re-Tender</v>
      </c>
      <c r="B34" s="1573"/>
      <c r="C34" s="1573"/>
      <c r="D34" s="1573"/>
      <c r="E34" s="1573"/>
    </row>
    <row r="35" spans="1:8" hidden="1">
      <c r="A35" s="300"/>
    </row>
    <row r="36" spans="1:8" ht="15" hidden="1">
      <c r="A36" s="1574" t="s">
        <v>386</v>
      </c>
      <c r="B36" s="1574"/>
      <c r="C36" s="1574"/>
      <c r="D36" s="1574"/>
      <c r="E36" s="1574"/>
      <c r="F36" s="295"/>
      <c r="G36" s="295"/>
      <c r="H36" s="295"/>
    </row>
    <row r="37" spans="1:8" hidden="1">
      <c r="A37" s="302"/>
      <c r="F37" s="295"/>
      <c r="G37" s="295"/>
      <c r="H37" s="295"/>
    </row>
    <row r="38" spans="1:8" hidden="1">
      <c r="A38" s="303" t="str">
        <f>'[5]Attach 3(JV)'!A15</f>
        <v>Name(s) and Addresse(s) of other partner(s)</v>
      </c>
      <c r="B38" s="302"/>
      <c r="C38" s="302"/>
      <c r="D38" s="6" t="str">
        <f>D7</f>
        <v>To:</v>
      </c>
      <c r="F38" s="295"/>
      <c r="G38" s="295"/>
      <c r="H38" s="295"/>
    </row>
    <row r="39" spans="1:8" hidden="1">
      <c r="A39" s="303" t="str">
        <f>'[5]Attach 3(JV)'!B16</f>
        <v/>
      </c>
      <c r="B39" s="302"/>
      <c r="C39" s="302"/>
      <c r="D39" s="3" t="str">
        <f>D8</f>
        <v>Contract Services</v>
      </c>
      <c r="F39" s="295"/>
      <c r="G39" s="295"/>
      <c r="H39" s="295"/>
    </row>
    <row r="40" spans="1:8" hidden="1">
      <c r="A40" s="5" t="s">
        <v>345</v>
      </c>
      <c r="B40" s="1366" t="str">
        <f>'[5]Attach 3(JV)'!B17:D17</f>
        <v xml:space="preserve">…… ……. …….. …… ……. …….. </v>
      </c>
      <c r="C40" s="1366"/>
      <c r="D40" s="3" t="str">
        <f>D9</f>
        <v>Power Grid Corporation of India Ltd.,</v>
      </c>
      <c r="F40" s="295"/>
      <c r="G40" s="295"/>
      <c r="H40" s="295"/>
    </row>
    <row r="41" spans="1:8" hidden="1">
      <c r="A41" s="5" t="s">
        <v>347</v>
      </c>
      <c r="B41" s="1366" t="str">
        <f>'[5]Attach 3(JV)'!B18:D18</f>
        <v xml:space="preserve">…… ……. …….. …… ……. …….. </v>
      </c>
      <c r="C41" s="1366"/>
      <c r="D41" s="3" t="str">
        <f>D10</f>
        <v>"Saudamini", Plot No. 2, Sector 29</v>
      </c>
      <c r="F41" s="295"/>
      <c r="G41" s="295"/>
      <c r="H41" s="295"/>
    </row>
    <row r="42" spans="1:8" hidden="1">
      <c r="B42" s="1366" t="str">
        <f>'[5]Attach 3(JV)'!B19:D19</f>
        <v xml:space="preserve">…… ……. …….. …… ……. …….. </v>
      </c>
      <c r="C42" s="1366"/>
      <c r="D42" s="3" t="str">
        <f>D11</f>
        <v>Gurgaon (Haryana) - 122001</v>
      </c>
      <c r="F42" s="295"/>
      <c r="G42" s="295"/>
      <c r="H42" s="295"/>
    </row>
    <row r="43" spans="1:8" hidden="1">
      <c r="A43" s="302"/>
      <c r="B43" s="1366" t="str">
        <f>'[5]Attach 3(JV)'!B20:D20</f>
        <v xml:space="preserve">…… ……. …….. …… ……. …….. </v>
      </c>
      <c r="C43" s="1366"/>
      <c r="D43" s="3"/>
      <c r="F43" s="295"/>
      <c r="G43" s="295"/>
      <c r="H43" s="295"/>
    </row>
    <row r="44" spans="1:8" hidden="1">
      <c r="A44" s="296" t="s">
        <v>340</v>
      </c>
      <c r="D44" s="304"/>
      <c r="F44" s="295"/>
      <c r="G44" s="295"/>
      <c r="H44" s="295"/>
    </row>
    <row r="45" spans="1:8" hidden="1">
      <c r="A45" s="302"/>
      <c r="F45" s="295"/>
      <c r="G45" s="295"/>
      <c r="H45" s="295"/>
    </row>
    <row r="46" spans="1:8" hidden="1">
      <c r="A46" s="1571" t="s">
        <v>387</v>
      </c>
      <c r="B46" s="1571"/>
      <c r="C46" s="1571"/>
      <c r="D46" s="1571"/>
      <c r="E46" s="1571"/>
      <c r="F46" s="295"/>
      <c r="G46" s="295"/>
      <c r="H46" s="295"/>
    </row>
    <row r="47" spans="1:8" hidden="1">
      <c r="A47" s="302"/>
      <c r="B47" s="302"/>
      <c r="C47" s="302"/>
      <c r="D47" s="302"/>
      <c r="E47" s="302"/>
      <c r="F47" s="295"/>
      <c r="G47" s="295"/>
      <c r="H47" s="295"/>
    </row>
    <row r="48" spans="1:8" ht="66" hidden="1">
      <c r="A48" s="307" t="s">
        <v>343</v>
      </c>
      <c r="B48" s="1572" t="s">
        <v>111</v>
      </c>
      <c r="C48" s="1572"/>
      <c r="D48" s="307" t="s">
        <v>112</v>
      </c>
      <c r="E48" s="307" t="s">
        <v>113</v>
      </c>
      <c r="F48" s="295"/>
      <c r="G48" s="295"/>
      <c r="H48" s="295"/>
    </row>
    <row r="49" spans="1:8" hidden="1">
      <c r="A49" s="323">
        <v>1</v>
      </c>
      <c r="B49" s="1570"/>
      <c r="C49" s="1570"/>
      <c r="D49" s="324"/>
      <c r="E49" s="324"/>
      <c r="F49" s="295"/>
      <c r="G49" s="295"/>
      <c r="H49" s="295"/>
    </row>
    <row r="50" spans="1:8" hidden="1">
      <c r="A50" s="323">
        <v>2</v>
      </c>
      <c r="B50" s="1570"/>
      <c r="C50" s="1570"/>
      <c r="D50" s="324"/>
      <c r="E50" s="324"/>
      <c r="F50" s="295"/>
      <c r="G50" s="295"/>
      <c r="H50" s="295"/>
    </row>
    <row r="51" spans="1:8" hidden="1">
      <c r="A51" s="323">
        <v>3</v>
      </c>
      <c r="B51" s="1570"/>
      <c r="C51" s="1570"/>
      <c r="D51" s="324"/>
      <c r="E51" s="324"/>
      <c r="F51" s="295"/>
      <c r="G51" s="295"/>
      <c r="H51" s="295"/>
    </row>
    <row r="52" spans="1:8" hidden="1">
      <c r="A52" s="323">
        <v>4</v>
      </c>
      <c r="B52" s="1570"/>
      <c r="C52" s="1570"/>
      <c r="D52" s="324"/>
      <c r="E52" s="324"/>
      <c r="F52" s="295"/>
      <c r="G52" s="295"/>
      <c r="H52" s="295"/>
    </row>
    <row r="53" spans="1:8" hidden="1">
      <c r="A53" s="323">
        <v>5</v>
      </c>
      <c r="B53" s="1570"/>
      <c r="C53" s="1570"/>
      <c r="D53" s="324"/>
      <c r="E53" s="324"/>
      <c r="F53" s="295"/>
      <c r="G53" s="295"/>
      <c r="H53" s="295"/>
    </row>
    <row r="54" spans="1:8" hidden="1">
      <c r="A54" s="323">
        <v>6</v>
      </c>
      <c r="B54" s="1570"/>
      <c r="C54" s="1570"/>
      <c r="D54" s="324"/>
      <c r="E54" s="324"/>
      <c r="F54" s="295"/>
      <c r="G54" s="295"/>
      <c r="H54" s="295"/>
    </row>
    <row r="55" spans="1:8" hidden="1">
      <c r="A55" s="302"/>
      <c r="B55" s="302"/>
      <c r="C55" s="302"/>
      <c r="D55" s="302"/>
      <c r="E55" s="302"/>
      <c r="F55" s="295"/>
      <c r="G55" s="295"/>
      <c r="H55" s="295"/>
    </row>
    <row r="56" spans="1:8" ht="15" hidden="1">
      <c r="A56" s="325"/>
      <c r="B56" s="325"/>
      <c r="C56" s="325"/>
      <c r="D56" s="325"/>
      <c r="E56" s="325"/>
      <c r="F56" s="295"/>
      <c r="G56" s="295"/>
      <c r="H56" s="295"/>
    </row>
    <row r="57" spans="1:8" ht="15" hidden="1">
      <c r="A57" s="325" t="s">
        <v>6</v>
      </c>
      <c r="B57" s="320" t="str">
        <f>B29</f>
        <v>--</v>
      </c>
      <c r="C57" s="325" t="s">
        <v>4</v>
      </c>
      <c r="D57" s="325" t="str">
        <f>D29</f>
        <v/>
      </c>
      <c r="E57" s="325"/>
      <c r="F57" s="295"/>
      <c r="G57" s="295"/>
      <c r="H57" s="295"/>
    </row>
    <row r="58" spans="1:8" ht="15" hidden="1">
      <c r="A58" s="325" t="s">
        <v>7</v>
      </c>
      <c r="B58" s="325" t="str">
        <f>B30</f>
        <v/>
      </c>
      <c r="C58" s="325" t="s">
        <v>5</v>
      </c>
      <c r="D58" s="325" t="str">
        <f>D30</f>
        <v/>
      </c>
      <c r="E58" s="325"/>
      <c r="F58" s="295"/>
      <c r="G58" s="295"/>
      <c r="H58" s="295"/>
    </row>
    <row r="59" spans="1:8" ht="15" hidden="1">
      <c r="A59" s="325"/>
      <c r="B59" s="325"/>
      <c r="C59" s="325"/>
      <c r="D59" s="325"/>
      <c r="E59" s="325"/>
      <c r="F59" s="295"/>
      <c r="G59" s="295"/>
      <c r="H59" s="295"/>
    </row>
    <row r="60" spans="1:8" hidden="1">
      <c r="A60" s="291" t="str">
        <f>A32</f>
        <v>Specification No. :CC/NT/W-RT/DOM/A06/23/04299</v>
      </c>
      <c r="B60" s="292"/>
      <c r="C60" s="292"/>
      <c r="D60" s="292"/>
      <c r="E60" s="293" t="str">
        <f>E32</f>
        <v xml:space="preserve">Attachment-17 </v>
      </c>
      <c r="F60" s="295"/>
      <c r="G60" s="295"/>
      <c r="H60" s="295"/>
    </row>
    <row r="61" spans="1:8" hidden="1">
      <c r="F61" s="295"/>
      <c r="G61" s="295"/>
      <c r="H61" s="295"/>
    </row>
    <row r="62" spans="1:8" ht="15" hidden="1">
      <c r="A62" s="1573" t="str">
        <f>A34</f>
        <v>Reactor Package RT03 under Bulk Procurement of 765kV and 400kV Class Transformers and Reactors of various capacities- LOT-3 and SIS/Addl. Cap. -Re-Tender</v>
      </c>
      <c r="B62" s="1573"/>
      <c r="C62" s="1573"/>
      <c r="D62" s="1573"/>
      <c r="E62" s="1573"/>
      <c r="F62" s="295"/>
      <c r="G62" s="295"/>
      <c r="H62" s="295"/>
    </row>
    <row r="63" spans="1:8" hidden="1">
      <c r="A63" s="300"/>
      <c r="F63" s="295"/>
      <c r="G63" s="295"/>
      <c r="H63" s="295"/>
    </row>
    <row r="64" spans="1:8" ht="15" hidden="1">
      <c r="A64" s="1574" t="s">
        <v>386</v>
      </c>
      <c r="B64" s="1574"/>
      <c r="C64" s="1574"/>
      <c r="D64" s="1574"/>
      <c r="E64" s="1574"/>
      <c r="F64" s="295"/>
      <c r="G64" s="295"/>
      <c r="H64" s="295"/>
    </row>
    <row r="65" spans="1:8" hidden="1">
      <c r="A65" s="302"/>
      <c r="F65" s="295"/>
      <c r="G65" s="295"/>
      <c r="H65" s="295"/>
    </row>
    <row r="66" spans="1:8" hidden="1">
      <c r="A66" s="303" t="str">
        <f>'[5]Attach 3(JV)'!A15</f>
        <v>Name(s) and Addresse(s) of other partner(s)</v>
      </c>
      <c r="B66" s="302"/>
      <c r="C66" s="302"/>
      <c r="D66" s="6" t="str">
        <f>D7</f>
        <v>To:</v>
      </c>
      <c r="F66" s="295"/>
      <c r="G66" s="295"/>
      <c r="H66" s="295"/>
    </row>
    <row r="67" spans="1:8" hidden="1">
      <c r="A67" s="303" t="str">
        <f>'[5]Attach 3(JV)'!E16</f>
        <v/>
      </c>
      <c r="B67" s="302"/>
      <c r="C67" s="302"/>
      <c r="D67" s="3" t="str">
        <f>D8</f>
        <v>Contract Services</v>
      </c>
      <c r="F67" s="295"/>
      <c r="G67" s="295"/>
      <c r="H67" s="295"/>
    </row>
    <row r="68" spans="1:8" hidden="1">
      <c r="A68" s="5" t="s">
        <v>345</v>
      </c>
      <c r="B68" s="1366" t="str">
        <f>'[5]Attach 3(JV)'!E17</f>
        <v/>
      </c>
      <c r="C68" s="1366"/>
      <c r="D68" s="3" t="str">
        <f>D9</f>
        <v>Power Grid Corporation of India Ltd.,</v>
      </c>
      <c r="F68" s="295"/>
      <c r="G68" s="295"/>
      <c r="H68" s="295"/>
    </row>
    <row r="69" spans="1:8" hidden="1">
      <c r="A69" s="5" t="s">
        <v>347</v>
      </c>
      <c r="B69" s="1366" t="str">
        <f>'[5]Attach 3(JV)'!E18</f>
        <v/>
      </c>
      <c r="C69" s="1366"/>
      <c r="D69" s="3" t="str">
        <f>D10</f>
        <v>"Saudamini", Plot No. 2, Sector 29</v>
      </c>
      <c r="F69" s="295"/>
      <c r="G69" s="295"/>
      <c r="H69" s="295"/>
    </row>
    <row r="70" spans="1:8" hidden="1">
      <c r="B70" s="1366" t="str">
        <f>'[5]Attach 3(JV)'!E19</f>
        <v/>
      </c>
      <c r="C70" s="1366"/>
      <c r="D70" s="3" t="str">
        <f>D11</f>
        <v>Gurgaon (Haryana) - 122001</v>
      </c>
      <c r="F70" s="295"/>
      <c r="G70" s="295"/>
      <c r="H70" s="295"/>
    </row>
    <row r="71" spans="1:8" hidden="1">
      <c r="A71" s="302"/>
      <c r="B71" s="1366" t="str">
        <f>'[5]Attach 3(JV)'!E20</f>
        <v/>
      </c>
      <c r="C71" s="1366"/>
      <c r="D71" s="3"/>
      <c r="F71" s="295"/>
      <c r="G71" s="295"/>
      <c r="H71" s="295"/>
    </row>
    <row r="72" spans="1:8" hidden="1">
      <c r="A72" s="296" t="s">
        <v>340</v>
      </c>
      <c r="D72" s="304"/>
      <c r="F72" s="295"/>
      <c r="G72" s="295"/>
      <c r="H72" s="295"/>
    </row>
    <row r="73" spans="1:8" hidden="1">
      <c r="A73" s="302"/>
      <c r="F73" s="295"/>
      <c r="G73" s="295"/>
      <c r="H73" s="295"/>
    </row>
    <row r="74" spans="1:8" hidden="1">
      <c r="A74" s="1571" t="s">
        <v>387</v>
      </c>
      <c r="B74" s="1571"/>
      <c r="C74" s="1571"/>
      <c r="D74" s="1571"/>
      <c r="E74" s="1571"/>
      <c r="F74" s="295"/>
      <c r="G74" s="295"/>
      <c r="H74" s="295"/>
    </row>
    <row r="75" spans="1:8" hidden="1">
      <c r="A75" s="302"/>
      <c r="B75" s="302"/>
      <c r="C75" s="302"/>
      <c r="D75" s="302"/>
      <c r="E75" s="302"/>
      <c r="F75" s="295"/>
      <c r="G75" s="295"/>
      <c r="H75" s="295"/>
    </row>
    <row r="76" spans="1:8" ht="66" hidden="1">
      <c r="A76" s="307" t="s">
        <v>343</v>
      </c>
      <c r="B76" s="1572" t="s">
        <v>111</v>
      </c>
      <c r="C76" s="1572"/>
      <c r="D76" s="307" t="s">
        <v>112</v>
      </c>
      <c r="E76" s="307" t="s">
        <v>113</v>
      </c>
      <c r="F76" s="295"/>
      <c r="G76" s="295"/>
      <c r="H76" s="295"/>
    </row>
    <row r="77" spans="1:8" hidden="1">
      <c r="A77" s="323">
        <v>1</v>
      </c>
      <c r="B77" s="1570"/>
      <c r="C77" s="1570"/>
      <c r="D77" s="324"/>
      <c r="E77" s="324"/>
      <c r="F77" s="295"/>
      <c r="G77" s="295"/>
      <c r="H77" s="295"/>
    </row>
    <row r="78" spans="1:8" hidden="1">
      <c r="A78" s="323">
        <v>2</v>
      </c>
      <c r="B78" s="1570"/>
      <c r="C78" s="1570"/>
      <c r="D78" s="324"/>
      <c r="E78" s="324"/>
      <c r="F78" s="295"/>
      <c r="G78" s="295"/>
      <c r="H78" s="295"/>
    </row>
    <row r="79" spans="1:8" hidden="1">
      <c r="A79" s="323">
        <v>3</v>
      </c>
      <c r="B79" s="1570"/>
      <c r="C79" s="1570"/>
      <c r="D79" s="324"/>
      <c r="E79" s="324"/>
      <c r="F79" s="295"/>
      <c r="G79" s="295"/>
      <c r="H79" s="295"/>
    </row>
    <row r="80" spans="1:8" hidden="1">
      <c r="A80" s="323">
        <v>4</v>
      </c>
      <c r="B80" s="1570"/>
      <c r="C80" s="1570"/>
      <c r="D80" s="324"/>
      <c r="E80" s="324"/>
      <c r="F80" s="295"/>
      <c r="G80" s="295"/>
      <c r="H80" s="295"/>
    </row>
    <row r="81" spans="1:8" hidden="1">
      <c r="A81" s="323">
        <v>5</v>
      </c>
      <c r="B81" s="1570"/>
      <c r="C81" s="1570"/>
      <c r="D81" s="324"/>
      <c r="E81" s="324"/>
      <c r="F81" s="295"/>
      <c r="G81" s="295"/>
      <c r="H81" s="295"/>
    </row>
    <row r="82" spans="1:8" hidden="1">
      <c r="A82" s="323">
        <v>6</v>
      </c>
      <c r="B82" s="1570"/>
      <c r="C82" s="1570"/>
      <c r="D82" s="324"/>
      <c r="E82" s="324"/>
      <c r="F82" s="295"/>
      <c r="G82" s="295"/>
      <c r="H82" s="295"/>
    </row>
    <row r="83" spans="1:8" hidden="1">
      <c r="A83" s="302"/>
      <c r="B83" s="302"/>
      <c r="C83" s="302"/>
      <c r="D83" s="302"/>
      <c r="E83" s="302"/>
      <c r="F83" s="295"/>
      <c r="G83" s="295"/>
      <c r="H83" s="295"/>
    </row>
    <row r="84" spans="1:8" ht="15" hidden="1">
      <c r="A84" s="325"/>
      <c r="B84" s="325"/>
      <c r="C84" s="325"/>
      <c r="D84" s="325"/>
      <c r="E84" s="325"/>
      <c r="F84" s="295"/>
      <c r="G84" s="295"/>
      <c r="H84" s="295"/>
    </row>
    <row r="85" spans="1:8" ht="15" hidden="1">
      <c r="A85" s="325" t="s">
        <v>6</v>
      </c>
      <c r="B85" s="320" t="str">
        <f>B57</f>
        <v>--</v>
      </c>
      <c r="C85" s="325" t="s">
        <v>4</v>
      </c>
      <c r="D85" s="325" t="str">
        <f>D57</f>
        <v/>
      </c>
      <c r="E85" s="325"/>
      <c r="F85" s="295"/>
      <c r="G85" s="295"/>
      <c r="H85" s="295"/>
    </row>
    <row r="86" spans="1:8" ht="15" hidden="1">
      <c r="A86" s="325" t="s">
        <v>7</v>
      </c>
      <c r="B86" s="325" t="str">
        <f>B58</f>
        <v/>
      </c>
      <c r="C86" s="325" t="s">
        <v>5</v>
      </c>
      <c r="D86" s="325" t="str">
        <f>D58</f>
        <v/>
      </c>
      <c r="E86" s="325"/>
      <c r="F86" s="295"/>
      <c r="G86" s="295"/>
      <c r="H86" s="295"/>
    </row>
    <row r="87" spans="1:8" ht="15" hidden="1">
      <c r="A87" s="325"/>
      <c r="B87" s="325"/>
      <c r="C87" s="325"/>
      <c r="D87" s="325"/>
      <c r="E87" s="325"/>
      <c r="F87" s="295"/>
      <c r="G87" s="295"/>
      <c r="H87" s="295"/>
    </row>
    <row r="88" spans="1:8" hidden="1">
      <c r="A88" s="326"/>
      <c r="B88" s="326"/>
      <c r="C88" s="326"/>
      <c r="D88" s="326"/>
      <c r="E88" s="326"/>
      <c r="F88" s="295"/>
      <c r="G88" s="295"/>
      <c r="H88" s="29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E6182FFC-6E06-43C3-947C-9DE51F5E5E19}" showPageBreaks="1" fitToPage="1" printArea="1" hiddenRows="1" view="pageBreakPreview" topLeftCell="A22">
      <selection activeCell="A19" sqref="A19"/>
      <pageMargins left="0.7" right="0.7" top="0.44" bottom="0.2" header="0.25" footer="0.2"/>
      <pageSetup scale="82" fitToHeight="0" orientation="portrait" r:id="rId1"/>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2"/>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4"/>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5"/>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6"/>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7"/>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8"/>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9"/>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10"/>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11"/>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2"/>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3"/>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4"/>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8"/>
    </customSheetView>
    <customSheetView guid="{DC28ED1E-3E35-4094-9C2B-5C0A1C1D459C}" showPageBreaks="1" fitToPage="1" printArea="1" hiddenRows="1">
      <selection activeCell="A19" sqref="A19"/>
      <pageMargins left="0.7" right="0.7" top="0.44" bottom="0.2" header="0.25" footer="0.2"/>
      <pageSetup paperSize="9" fitToHeight="0" orientation="portrait" r:id="rId19"/>
    </customSheetView>
    <customSheetView guid="{7A9EA6D6-4DDF-43D9-92E6-C6AFAD14E266}" fitToPage="1" hiddenRows="1" topLeftCell="A11">
      <selection activeCell="A19" sqref="A19"/>
      <pageMargins left="0.7" right="0.7" top="0.44" bottom="0.2" header="0.25" footer="0.2"/>
      <pageSetup paperSize="9" fitToHeight="0" orientation="portrait" r:id="rId20"/>
    </customSheetView>
    <customSheetView guid="{F9FE2C60-2849-4C32-B532-2B1A89FFA9CD}" fitToPage="1" hiddenRows="1" topLeftCell="A19">
      <selection activeCell="A19" sqref="A19"/>
      <pageMargins left="0.7" right="0.7" top="0.44" bottom="0.2" header="0.25" footer="0.2"/>
      <pageSetup paperSize="9" fitToHeight="0" orientation="portrait" r:id="rId21"/>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2"/>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3"/>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4"/>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6"/>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7"/>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8"/>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9"/>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30"/>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1"/>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2"/>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3"/>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4"/>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5"/>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6"/>
  <drawing r:id="rId3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7" customWidth="1"/>
    <col min="2" max="2" width="20.5703125" style="17" customWidth="1"/>
    <col min="3" max="3" width="15.28515625" style="17" customWidth="1"/>
    <col min="4" max="4" width="15.42578125" style="17" customWidth="1"/>
    <col min="5" max="5" width="39.28515625" style="17" customWidth="1"/>
    <col min="6" max="8" width="9.140625" style="12"/>
    <col min="9" max="16384" width="9.140625" style="13"/>
  </cols>
  <sheetData>
    <row r="1" spans="1:9" s="631" customFormat="1" ht="14.25">
      <c r="A1" s="1368" t="str">
        <f>'Attach 3(JV)'!A1</f>
        <v>Specification No. :CC/NT/W-RT/DOM/A06/23/04299</v>
      </c>
      <c r="B1" s="1368"/>
      <c r="C1" s="1368"/>
      <c r="D1" s="1368"/>
      <c r="E1" s="647" t="str">
        <f>"Attachment-18 " &amp; 'Attach 3(JV)'!AT1</f>
        <v xml:space="preserve">Attachment-18 </v>
      </c>
      <c r="F1" s="630"/>
      <c r="G1" s="630"/>
      <c r="H1" s="630"/>
    </row>
    <row r="3" spans="1:9" ht="83.25" customHeight="1">
      <c r="A3" s="1579" t="str">
        <f>'Attach 3(JV)'!A3</f>
        <v>Reactor Package RT03 under Bulk Procurement of 765kV and 400kV Class Transformers and Reactors of various capacities- LOT-3 and SIS/Addl. Cap. -Re-Tender</v>
      </c>
      <c r="B3" s="1580"/>
      <c r="C3" s="1580"/>
      <c r="D3" s="1580"/>
      <c r="E3" s="1580"/>
      <c r="F3" s="14"/>
      <c r="G3" s="15"/>
      <c r="H3" s="14"/>
    </row>
    <row r="4" spans="1:9" ht="20.100000000000001" customHeight="1">
      <c r="A4" s="16"/>
      <c r="H4" s="18"/>
      <c r="I4" s="2"/>
    </row>
    <row r="5" spans="1:9" ht="20.100000000000001" customHeight="1">
      <c r="A5" s="1026" t="s">
        <v>507</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3" t="str">
        <f>'Attach 3(JV)'!E8</f>
        <v>Contract Services</v>
      </c>
      <c r="H8" s="18"/>
      <c r="I8" s="4"/>
    </row>
    <row r="9" spans="1:9" ht="20.100000000000001" customHeight="1">
      <c r="A9" s="5" t="s">
        <v>345</v>
      </c>
      <c r="B9" s="1366">
        <f>'Attach 3(JV)'!B9</f>
        <v>0</v>
      </c>
      <c r="C9" s="1366"/>
      <c r="D9" s="1366"/>
      <c r="E9" s="3" t="str">
        <f>'Attach 3(JV)'!E9</f>
        <v>Power Grid Corporation of India Ltd.,</v>
      </c>
      <c r="H9" s="18"/>
      <c r="I9" s="4"/>
    </row>
    <row r="10" spans="1:9" ht="20.100000000000001" customHeight="1">
      <c r="A10" s="5" t="s">
        <v>347</v>
      </c>
      <c r="B10" s="1366">
        <f>'Attach 3(JV)'!B10</f>
        <v>0</v>
      </c>
      <c r="C10" s="1366"/>
      <c r="D10" s="1366"/>
      <c r="E10" s="3" t="str">
        <f>'Attach 3(JV)'!E10</f>
        <v>"Saudamini", Plot No. 2, Sector 29</v>
      </c>
      <c r="H10" s="18"/>
      <c r="I10" s="4"/>
    </row>
    <row r="11" spans="1:9" ht="20.100000000000001" customHeight="1">
      <c r="B11" s="1366">
        <f>'Attach 3(JV)'!B11</f>
        <v>0</v>
      </c>
      <c r="C11" s="1366"/>
      <c r="D11" s="1366"/>
      <c r="E11" s="3" t="str">
        <f>'Attach 3(JV)'!E11</f>
        <v>Gurgaon (Haryana) - 122001</v>
      </c>
    </row>
    <row r="12" spans="1:9" ht="20.100000000000001" customHeight="1">
      <c r="A12" s="20"/>
      <c r="B12" s="1366">
        <f>'Attach 3(JV)'!B12</f>
        <v>0</v>
      </c>
      <c r="C12" s="1366"/>
      <c r="D12" s="1366"/>
      <c r="E12" s="3"/>
    </row>
    <row r="13" spans="1:9" ht="20.100000000000001" customHeight="1">
      <c r="A13" s="20"/>
      <c r="B13" s="114"/>
      <c r="C13" s="114"/>
      <c r="D13" s="114"/>
      <c r="E13" s="13"/>
    </row>
    <row r="14" spans="1:9" ht="20.100000000000001" customHeight="1">
      <c r="A14" s="17" t="s">
        <v>340</v>
      </c>
    </row>
    <row r="15" spans="1:9" ht="20.100000000000001" customHeight="1">
      <c r="A15" s="20"/>
    </row>
    <row r="16" spans="1:9" ht="20.100000000000001" customHeight="1">
      <c r="A16" s="1468" t="s">
        <v>534</v>
      </c>
      <c r="B16" s="1468"/>
      <c r="C16" s="1468"/>
      <c r="D16" s="1468"/>
      <c r="E16" s="1468"/>
    </row>
    <row r="17" spans="1:5" ht="20.100000000000001" customHeight="1">
      <c r="A17" s="20"/>
    </row>
    <row r="18" spans="1:5" ht="20.100000000000001" customHeight="1">
      <c r="A18" s="20"/>
    </row>
    <row r="19" spans="1:5">
      <c r="A19" s="24" t="s">
        <v>6</v>
      </c>
      <c r="B19" s="53" t="str">
        <f>'Attach 3(JV)'!B24</f>
        <v>--</v>
      </c>
      <c r="C19" s="28"/>
      <c r="D19" s="25" t="s">
        <v>4</v>
      </c>
      <c r="E19" s="255" t="str">
        <f>'Attach 3(JV)'!E24</f>
        <v/>
      </c>
    </row>
    <row r="20" spans="1:5">
      <c r="A20" s="24" t="s">
        <v>7</v>
      </c>
      <c r="B20" s="255" t="str">
        <f>'Attach 3(JV)'!B25</f>
        <v/>
      </c>
      <c r="C20" s="28"/>
      <c r="D20" s="25" t="s">
        <v>5</v>
      </c>
      <c r="E20" s="255" t="str">
        <f>'Attach 3(JV)'!E25</f>
        <v/>
      </c>
    </row>
    <row r="21" spans="1:5" ht="33" customHeight="1">
      <c r="D21" s="25"/>
    </row>
    <row r="22" spans="1:5" ht="20.100000000000001" customHeight="1"/>
    <row r="23" spans="1:5" ht="20.100000000000001" customHeight="1">
      <c r="A23" s="26"/>
    </row>
    <row r="24" spans="1:5" ht="20.100000000000001" customHeight="1"/>
    <row r="25" spans="1:5" ht="20.100000000000001" customHeight="1"/>
    <row r="26" spans="1:5" ht="20.100000000000001" customHeight="1">
      <c r="A26" s="26"/>
    </row>
    <row r="27" spans="1:5" ht="20.100000000000001" customHeight="1"/>
    <row r="28" spans="1:5" ht="20.100000000000001" customHeight="1">
      <c r="A28" s="26"/>
    </row>
    <row r="29" spans="1:5" ht="20.100000000000001" customHeight="1"/>
    <row r="30" spans="1:5" ht="20.100000000000001" customHeight="1">
      <c r="A30" s="26"/>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9"/>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7"/>
  <headerFooter alignWithMargins="0">
    <oddFooter>&amp;R&amp;"Book Antiqua,Bold"&amp;8 Page &amp;P of &amp;N</oddFooter>
  </headerFooter>
  <drawing r:id="rId2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3" zoomScaleNormal="100" zoomScaleSheetLayoutView="100" workbookViewId="0">
      <selection activeCell="A48" sqref="A48:I48"/>
    </sheetView>
  </sheetViews>
  <sheetFormatPr defaultColWidth="9.140625" defaultRowHeight="13.5"/>
  <cols>
    <col min="1" max="1" width="10" style="392" customWidth="1"/>
    <col min="2" max="2" width="10.7109375" style="392" customWidth="1"/>
    <col min="3" max="3" width="10.85546875" style="392" customWidth="1"/>
    <col min="4" max="8" width="10.7109375" style="392" customWidth="1"/>
    <col min="9" max="9" width="23" style="392" customWidth="1"/>
    <col min="10" max="10" width="9.140625" style="392" hidden="1" customWidth="1"/>
    <col min="11" max="16" width="10.28515625" style="392" hidden="1" customWidth="1"/>
    <col min="17" max="41" width="0" style="392" hidden="1" customWidth="1"/>
    <col min="42" max="16384" width="9.140625" style="392"/>
  </cols>
  <sheetData>
    <row r="1" spans="1:9" ht="27" customHeight="1">
      <c r="A1" s="1600" t="s">
        <v>869</v>
      </c>
      <c r="B1" s="1601"/>
      <c r="C1" s="1601"/>
      <c r="D1" s="1601"/>
      <c r="E1" s="1601"/>
      <c r="F1" s="1601"/>
      <c r="G1" s="1601"/>
      <c r="H1" s="1601"/>
      <c r="I1" s="1602"/>
    </row>
    <row r="2" spans="1:9" ht="31.5" customHeight="1">
      <c r="A2" s="846" t="s">
        <v>484</v>
      </c>
      <c r="B2" s="1603" t="s">
        <v>870</v>
      </c>
      <c r="C2" s="1603"/>
      <c r="D2" s="1603"/>
      <c r="E2" s="1603"/>
      <c r="F2" s="1603"/>
      <c r="G2" s="1603"/>
      <c r="H2" s="1603"/>
      <c r="I2" s="1604"/>
    </row>
    <row r="3" spans="1:9" ht="36" customHeight="1">
      <c r="A3" s="846" t="s">
        <v>486</v>
      </c>
      <c r="B3" s="1603" t="s">
        <v>871</v>
      </c>
      <c r="C3" s="1603"/>
      <c r="D3" s="1603"/>
      <c r="E3" s="1603"/>
      <c r="F3" s="1603"/>
      <c r="G3" s="1603"/>
      <c r="H3" s="1603"/>
      <c r="I3" s="1604"/>
    </row>
    <row r="4" spans="1:9" ht="36" customHeight="1">
      <c r="A4" s="846" t="s">
        <v>488</v>
      </c>
      <c r="B4" s="1603" t="s">
        <v>872</v>
      </c>
      <c r="C4" s="1603"/>
      <c r="D4" s="1603"/>
      <c r="E4" s="1603"/>
      <c r="F4" s="1603"/>
      <c r="G4" s="1603"/>
      <c r="H4" s="1603"/>
      <c r="I4" s="1604"/>
    </row>
    <row r="5" spans="1:9" ht="36" customHeight="1">
      <c r="A5" s="846" t="s">
        <v>490</v>
      </c>
      <c r="B5" s="1603" t="s">
        <v>491</v>
      </c>
      <c r="C5" s="1603"/>
      <c r="D5" s="1603"/>
      <c r="E5" s="1603"/>
      <c r="F5" s="1603"/>
      <c r="G5" s="1603"/>
      <c r="H5" s="1603"/>
      <c r="I5" s="1604"/>
    </row>
    <row r="6" spans="1:9" ht="19.5" customHeight="1">
      <c r="A6" s="847" t="s">
        <v>492</v>
      </c>
      <c r="B6" s="1172" t="s">
        <v>873</v>
      </c>
      <c r="C6" s="1172"/>
      <c r="D6" s="1172"/>
      <c r="E6" s="1172"/>
      <c r="F6" s="1172"/>
      <c r="G6" s="1172"/>
      <c r="H6" s="1172"/>
      <c r="I6" s="1605"/>
    </row>
    <row r="7" spans="1:9" ht="15.75">
      <c r="A7" s="341"/>
      <c r="C7" s="341"/>
      <c r="D7" s="341"/>
      <c r="E7" s="341"/>
      <c r="F7" s="341"/>
      <c r="G7" s="341"/>
      <c r="H7" s="341"/>
      <c r="I7" s="341"/>
    </row>
    <row r="27" spans="1:11" ht="15">
      <c r="K27" s="848">
        <v>0</v>
      </c>
    </row>
    <row r="28" spans="1:11">
      <c r="A28" s="849"/>
      <c r="B28" s="849"/>
      <c r="C28" s="849"/>
      <c r="D28" s="849"/>
      <c r="E28" s="849"/>
      <c r="F28" s="849"/>
      <c r="G28" s="849"/>
      <c r="H28" s="849"/>
      <c r="I28" s="849"/>
      <c r="J28" s="849"/>
      <c r="K28" s="850">
        <v>0</v>
      </c>
    </row>
    <row r="29" spans="1:11">
      <c r="A29" s="849"/>
      <c r="B29" s="849"/>
      <c r="C29" s="849"/>
      <c r="D29" s="849"/>
      <c r="E29" s="849"/>
      <c r="F29" s="849"/>
      <c r="G29" s="849"/>
      <c r="H29" s="849"/>
      <c r="I29" s="849"/>
      <c r="J29" s="849"/>
      <c r="K29" s="850">
        <v>0</v>
      </c>
    </row>
    <row r="30" spans="1:11">
      <c r="A30" s="849"/>
      <c r="B30" s="849"/>
      <c r="C30" s="849"/>
      <c r="D30" s="849"/>
      <c r="E30" s="849"/>
      <c r="F30" s="849"/>
      <c r="G30" s="849"/>
      <c r="H30" s="849"/>
      <c r="I30" s="849"/>
      <c r="J30" s="849"/>
      <c r="K30" s="850">
        <v>0</v>
      </c>
    </row>
    <row r="31" spans="1:11">
      <c r="A31" s="849"/>
      <c r="B31" s="849"/>
      <c r="C31" s="849"/>
      <c r="D31" s="849"/>
      <c r="E31" s="849"/>
      <c r="F31" s="849"/>
      <c r="G31" s="849"/>
      <c r="H31" s="849"/>
      <c r="I31" s="849"/>
      <c r="J31" s="849"/>
    </row>
    <row r="32" spans="1:11" s="852" customFormat="1" ht="18.75">
      <c r="A32" s="1606" t="s">
        <v>874</v>
      </c>
      <c r="B32" s="1606"/>
      <c r="C32" s="1606"/>
      <c r="D32" s="1606"/>
      <c r="E32" s="1606"/>
      <c r="F32" s="1606"/>
      <c r="G32" s="1606"/>
      <c r="H32" s="1606"/>
      <c r="I32" s="1606"/>
      <c r="J32" s="851"/>
    </row>
    <row r="33" spans="1:16" s="852" customFormat="1" ht="18.75">
      <c r="A33" s="853"/>
      <c r="B33" s="853"/>
      <c r="C33" s="853"/>
      <c r="D33" s="853"/>
      <c r="E33" s="853"/>
      <c r="F33" s="853"/>
      <c r="G33" s="853"/>
      <c r="H33" s="853"/>
      <c r="I33" s="853"/>
      <c r="J33" s="851"/>
    </row>
    <row r="34" spans="1:16" ht="15.75">
      <c r="A34" s="1595" t="s">
        <v>401</v>
      </c>
      <c r="B34" s="1595"/>
      <c r="C34" s="1595"/>
      <c r="D34" s="1595"/>
      <c r="E34" s="1595"/>
      <c r="F34" s="1595"/>
      <c r="G34" s="1595"/>
      <c r="H34" s="1595"/>
      <c r="I34" s="1595"/>
      <c r="J34" s="849"/>
      <c r="K34" s="848" t="e">
        <v>#REF!</v>
      </c>
      <c r="L34" s="854"/>
      <c r="M34" s="854"/>
      <c r="N34" s="854"/>
      <c r="O34" s="850" t="e">
        <v>#REF!</v>
      </c>
    </row>
    <row r="35" spans="1:16" ht="16.5">
      <c r="A35" s="1597" t="s">
        <v>402</v>
      </c>
      <c r="B35" s="1597"/>
      <c r="C35" s="1597"/>
      <c r="D35" s="1597"/>
      <c r="E35" s="1597"/>
      <c r="F35" s="1597"/>
      <c r="G35" s="1597"/>
      <c r="H35" s="1597"/>
      <c r="I35" s="1597"/>
      <c r="J35" s="849"/>
      <c r="K35" s="850" t="e">
        <v>#REF!</v>
      </c>
      <c r="L35" s="854"/>
      <c r="M35" s="854"/>
      <c r="N35" s="854"/>
      <c r="O35" s="850" t="e">
        <v>#REF!</v>
      </c>
    </row>
    <row r="36" spans="1:16" ht="36" customHeight="1">
      <c r="A36" s="1596" t="s">
        <v>875</v>
      </c>
      <c r="B36" s="1596"/>
      <c r="C36" s="1596"/>
      <c r="D36" s="1596"/>
      <c r="E36" s="1596"/>
      <c r="F36" s="1596"/>
      <c r="G36" s="1596"/>
      <c r="H36" s="1596"/>
      <c r="I36" s="1596"/>
      <c r="J36" s="849"/>
      <c r="K36" s="850" t="e">
        <v>#REF!</v>
      </c>
      <c r="L36" s="854"/>
      <c r="M36" s="854"/>
      <c r="N36" s="854"/>
      <c r="O36" s="850" t="e">
        <v>#REF!</v>
      </c>
    </row>
    <row r="37" spans="1:16" ht="16.5">
      <c r="A37" s="1597" t="s">
        <v>876</v>
      </c>
      <c r="B37" s="1597"/>
      <c r="C37" s="1597"/>
      <c r="D37" s="1597"/>
      <c r="E37" s="1597"/>
      <c r="F37" s="1597"/>
      <c r="G37" s="1597"/>
      <c r="H37" s="1597"/>
      <c r="I37" s="1597"/>
      <c r="J37" s="849"/>
      <c r="K37" s="850" t="e">
        <v>#REF!</v>
      </c>
      <c r="L37" s="854"/>
      <c r="M37" s="854"/>
      <c r="N37" s="854"/>
      <c r="O37" s="850" t="e">
        <v>#REF!</v>
      </c>
    </row>
    <row r="38" spans="1:16" ht="15.75">
      <c r="A38" s="1595" t="s">
        <v>404</v>
      </c>
      <c r="B38" s="1595"/>
      <c r="C38" s="1595"/>
      <c r="D38" s="1595"/>
      <c r="E38" s="1595"/>
      <c r="F38" s="1595"/>
      <c r="G38" s="1595"/>
      <c r="H38" s="1595"/>
      <c r="I38" s="1595"/>
      <c r="J38" s="849"/>
    </row>
    <row r="39" spans="1:16" ht="18.75" customHeight="1">
      <c r="A39" s="1593">
        <f>'[22]Names of Bidder'!D10</f>
        <v>0</v>
      </c>
      <c r="B39" s="1593"/>
      <c r="C39" s="1593"/>
      <c r="D39" s="1593"/>
      <c r="E39" s="1593"/>
      <c r="F39" s="1593"/>
      <c r="G39" s="1593"/>
      <c r="H39" s="1593"/>
      <c r="I39" s="1593"/>
      <c r="J39" s="849"/>
      <c r="K39" s="393">
        <v>1</v>
      </c>
      <c r="M39" s="855" t="s">
        <v>877</v>
      </c>
      <c r="P39" s="855" t="s">
        <v>878</v>
      </c>
    </row>
    <row r="40" spans="1:16" ht="17.25" customHeight="1">
      <c r="A40" s="1594" t="str">
        <f xml:space="preserve"> "having its Registered Office at " &amp;'[22]Names of Bidder'!D11 &amp; ","&amp;'[22]Names of Bidder'!D12&amp;","&amp;'[22]Names of Bidder'!D13</f>
        <v>having its Registered Office at ,,</v>
      </c>
      <c r="B40" s="1594"/>
      <c r="C40" s="1594"/>
      <c r="D40" s="1594"/>
      <c r="E40" s="1594"/>
      <c r="F40" s="1594"/>
      <c r="G40" s="1594"/>
      <c r="H40" s="1594"/>
      <c r="I40" s="1594"/>
      <c r="J40" s="849"/>
      <c r="K40" s="393">
        <v>1</v>
      </c>
      <c r="M40" s="855" t="s">
        <v>879</v>
      </c>
    </row>
    <row r="41" spans="1:16" ht="15.75">
      <c r="A41" s="1595" t="s">
        <v>404</v>
      </c>
      <c r="B41" s="1595"/>
      <c r="C41" s="1595"/>
      <c r="D41" s="1595"/>
      <c r="E41" s="1595"/>
      <c r="F41" s="1595"/>
      <c r="G41" s="1595"/>
      <c r="H41" s="1595"/>
      <c r="I41" s="1595"/>
      <c r="J41" s="849"/>
    </row>
    <row r="42" spans="1:16" ht="15.75">
      <c r="A42" s="1595" t="str">
        <f>IF('[22]Names of Bidder'!D6= "Sole Bidder", "", IF('[22]Names of Bidder'!D7=1,'[22]Names of Bidder'!D15,IF('[22]Names of Bidder'!D7=2,'[22]Names of Bidder'!D15&amp;" &amp; "&amp;'[22]Names of Bidder'!D20,"")))</f>
        <v/>
      </c>
      <c r="B42" s="1595"/>
      <c r="C42" s="1595"/>
      <c r="D42" s="1595"/>
      <c r="E42" s="1595"/>
      <c r="F42" s="1595"/>
      <c r="G42" s="1595"/>
      <c r="H42" s="1595"/>
      <c r="I42" s="1595"/>
      <c r="J42" s="849"/>
    </row>
    <row r="43" spans="1:16" ht="18" customHeight="1">
      <c r="A43" s="1596" t="str">
        <f>IF('[22]Names of Bidder'!D6= "Sole Bidder", "", "having its Registered Office at "&amp;IF('[22]Names of Bidder'!D7=1,'[22]Names of Bidder'!D16&amp;" "&amp;'[22]Names of Bidder'!D17&amp;" "&amp;'[22]Names of Bidder'!D18,IF('[22]Names of Bidder'!D7=2,'[22]Names of Bidder'!D16&amp;" &amp; "&amp;'[22]Names of Bidder'!D17&amp;" "&amp;'[22]Names of Bidder'!D18&amp;" and " &amp; '[22]Names of Bidder'!D21&amp;" &amp; "&amp;'[22]Names of Bidder'!D22&amp;" "&amp;'[22]Names of Bidder'!D23 &amp;IF('[22]Names of Bidder'!D7="2 or More"," respectively",""))))</f>
        <v/>
      </c>
      <c r="B43" s="1596"/>
      <c r="C43" s="1596"/>
      <c r="D43" s="1596"/>
      <c r="E43" s="1596"/>
      <c r="F43" s="1596"/>
      <c r="G43" s="1596"/>
      <c r="H43" s="1596"/>
      <c r="I43" s="1596"/>
      <c r="J43" s="849"/>
    </row>
    <row r="44" spans="1:16" ht="15.75">
      <c r="A44" s="1595" t="s">
        <v>405</v>
      </c>
      <c r="B44" s="1595"/>
      <c r="C44" s="1595"/>
      <c r="D44" s="1595"/>
      <c r="E44" s="1595"/>
      <c r="F44" s="1595"/>
      <c r="G44" s="1595"/>
      <c r="H44" s="1595"/>
      <c r="I44" s="1595"/>
      <c r="J44" s="849"/>
    </row>
    <row r="45" spans="1:16" ht="15.75">
      <c r="A45" s="769"/>
      <c r="B45" s="769"/>
      <c r="C45" s="769"/>
      <c r="D45" s="769"/>
      <c r="E45" s="769"/>
      <c r="F45" s="769"/>
      <c r="G45" s="769"/>
      <c r="H45" s="769"/>
      <c r="I45" s="769"/>
      <c r="J45" s="849"/>
    </row>
    <row r="46" spans="1:16" ht="16.5">
      <c r="A46" s="1597" t="s">
        <v>406</v>
      </c>
      <c r="B46" s="1597"/>
      <c r="C46" s="1597"/>
      <c r="D46" s="1597"/>
      <c r="E46" s="1597"/>
      <c r="F46" s="1597"/>
      <c r="G46" s="1597"/>
      <c r="H46" s="1597"/>
      <c r="I46" s="1597"/>
      <c r="J46" s="849"/>
    </row>
    <row r="47" spans="1:16" ht="30.75" customHeight="1">
      <c r="A47" s="1597" t="s">
        <v>407</v>
      </c>
      <c r="B47" s="1597"/>
      <c r="C47" s="1597"/>
      <c r="D47" s="1597"/>
      <c r="E47" s="1597"/>
      <c r="F47" s="1597"/>
      <c r="G47" s="1597"/>
      <c r="H47" s="1597"/>
      <c r="I47" s="1597"/>
      <c r="J47" s="849"/>
    </row>
    <row r="48" spans="1:16" ht="79.5" customHeight="1">
      <c r="A48" s="1040" t="str">
        <f>"POWERGRID intends to award, under laid-down organisational procedures, contract(s) for "&amp;Basic!B1&amp;" Specification Number:"&amp;Basic!B3</f>
        <v>POWERGRID intends to award, under laid-down organisational procedures, contract(s) for Reactor Package RT03 under Bulk Procurement of 765kV and 400kV Class Transformers and Reactors of various capacities- LOT-3 and SIS/Addl. Cap. -Re-Tender Specification Number:CC/NT/W-RT/DOM/A06/23/04299</v>
      </c>
      <c r="B48" s="1040"/>
      <c r="C48" s="1040"/>
      <c r="D48" s="1040"/>
      <c r="E48" s="1040"/>
      <c r="F48" s="1040"/>
      <c r="G48" s="1040"/>
      <c r="H48" s="1040"/>
      <c r="I48" s="1040"/>
      <c r="J48" s="849"/>
    </row>
    <row r="49" spans="1:10" ht="21" customHeight="1">
      <c r="A49" s="1598" t="s">
        <v>408</v>
      </c>
      <c r="B49" s="1598"/>
      <c r="C49" s="1598"/>
      <c r="D49" s="1598"/>
      <c r="E49" s="1599" t="s">
        <v>408</v>
      </c>
      <c r="F49" s="1599"/>
      <c r="G49" s="1599"/>
      <c r="H49" s="1599"/>
      <c r="I49" s="1599"/>
      <c r="J49" s="849"/>
    </row>
    <row r="50" spans="1:10" ht="33" customHeight="1">
      <c r="A50" s="1591" t="s">
        <v>409</v>
      </c>
      <c r="B50" s="1591"/>
      <c r="C50" s="1591"/>
      <c r="D50" s="1591"/>
      <c r="E50" s="1592" t="s">
        <v>880</v>
      </c>
      <c r="F50" s="1592"/>
      <c r="G50" s="1592"/>
      <c r="H50" s="1592"/>
      <c r="I50" s="1592"/>
      <c r="J50" s="849"/>
    </row>
    <row r="51" spans="1:10" ht="22.5" customHeight="1">
      <c r="A51" s="395" t="s">
        <v>507</v>
      </c>
      <c r="B51" s="396"/>
      <c r="C51" s="396"/>
      <c r="D51" s="396"/>
      <c r="E51" s="856"/>
      <c r="F51" s="396"/>
      <c r="G51" s="396"/>
      <c r="H51" s="396"/>
      <c r="I51" s="857" t="s">
        <v>881</v>
      </c>
      <c r="J51" s="849"/>
    </row>
    <row r="52" spans="1:10" ht="40.5" customHeight="1">
      <c r="A52" s="1584" t="s">
        <v>882</v>
      </c>
      <c r="B52" s="1584"/>
      <c r="C52" s="1584"/>
      <c r="D52" s="1584"/>
      <c r="E52" s="1584"/>
      <c r="F52" s="1584"/>
      <c r="G52" s="1584"/>
      <c r="H52" s="1584"/>
      <c r="I52" s="1584"/>
    </row>
    <row r="53" spans="1:10" ht="40.5" customHeight="1">
      <c r="A53" s="1584" t="s">
        <v>883</v>
      </c>
      <c r="B53" s="1584"/>
      <c r="C53" s="1584"/>
      <c r="D53" s="1584"/>
      <c r="E53" s="1584"/>
      <c r="F53" s="1584"/>
      <c r="G53" s="1584"/>
      <c r="H53" s="1584"/>
      <c r="I53" s="1584"/>
    </row>
    <row r="54" spans="1:10" ht="13.5" customHeight="1">
      <c r="A54" s="858"/>
      <c r="B54" s="341"/>
      <c r="C54" s="341"/>
      <c r="D54" s="341"/>
      <c r="E54" s="341"/>
      <c r="F54" s="341"/>
      <c r="G54" s="341"/>
      <c r="H54" s="341"/>
      <c r="I54" s="341"/>
    </row>
    <row r="55" spans="1:10" ht="15.75">
      <c r="A55" s="1590" t="s">
        <v>533</v>
      </c>
      <c r="B55" s="1590"/>
      <c r="C55" s="1590"/>
      <c r="D55" s="1590"/>
      <c r="E55" s="1590"/>
      <c r="F55" s="1590"/>
      <c r="G55" s="1590"/>
      <c r="H55" s="1590"/>
      <c r="I55" s="1590"/>
    </row>
    <row r="56" spans="1:10" ht="15.75">
      <c r="A56" s="858"/>
      <c r="B56" s="858"/>
      <c r="C56" s="858"/>
      <c r="D56" s="858"/>
      <c r="E56" s="858"/>
      <c r="F56" s="858"/>
      <c r="G56" s="858"/>
      <c r="H56" s="858"/>
      <c r="I56" s="858"/>
    </row>
    <row r="57" spans="1:10" ht="16.5">
      <c r="A57" s="1588" t="s">
        <v>414</v>
      </c>
      <c r="B57" s="1588"/>
      <c r="C57" s="1588"/>
      <c r="D57" s="1588"/>
      <c r="E57" s="1588"/>
      <c r="F57" s="1588"/>
      <c r="G57" s="1588"/>
      <c r="H57" s="1588"/>
      <c r="I57" s="1588"/>
    </row>
    <row r="58" spans="1:10" ht="16.5">
      <c r="A58" s="859"/>
      <c r="B58" s="859"/>
      <c r="C58" s="859"/>
      <c r="D58" s="859"/>
      <c r="E58" s="859"/>
      <c r="F58" s="859"/>
      <c r="G58" s="859"/>
      <c r="H58" s="859"/>
      <c r="I58" s="859"/>
    </row>
    <row r="59" spans="1:10" ht="37.5" customHeight="1">
      <c r="A59" s="1040" t="s">
        <v>884</v>
      </c>
      <c r="B59" s="1040"/>
      <c r="C59" s="1040"/>
      <c r="D59" s="1040"/>
      <c r="E59" s="1040"/>
      <c r="F59" s="1040"/>
      <c r="G59" s="1040"/>
      <c r="H59" s="1040"/>
      <c r="I59" s="1040"/>
    </row>
    <row r="60" spans="1:10" ht="61.5" customHeight="1">
      <c r="A60" s="860" t="s">
        <v>484</v>
      </c>
      <c r="B60" s="1040" t="s">
        <v>885</v>
      </c>
      <c r="C60" s="1040"/>
      <c r="D60" s="1040"/>
      <c r="E60" s="1040"/>
      <c r="F60" s="1040"/>
      <c r="G60" s="1040"/>
      <c r="H60" s="1040"/>
      <c r="I60" s="1040"/>
    </row>
    <row r="61" spans="1:10" ht="53.25" customHeight="1">
      <c r="A61" s="860" t="s">
        <v>486</v>
      </c>
      <c r="B61" s="1040" t="s">
        <v>886</v>
      </c>
      <c r="C61" s="1040"/>
      <c r="D61" s="1040"/>
      <c r="E61" s="1040"/>
      <c r="F61" s="1040"/>
      <c r="G61" s="1040"/>
      <c r="H61" s="1040"/>
      <c r="I61" s="1040"/>
    </row>
    <row r="62" spans="1:10" ht="63" customHeight="1">
      <c r="A62" s="860" t="s">
        <v>488</v>
      </c>
      <c r="B62" s="1040" t="s">
        <v>887</v>
      </c>
      <c r="C62" s="1040"/>
      <c r="D62" s="1040"/>
      <c r="E62" s="1040"/>
      <c r="F62" s="1040"/>
      <c r="G62" s="1040"/>
      <c r="H62" s="1040"/>
      <c r="I62" s="1040"/>
    </row>
    <row r="63" spans="1:10" ht="62.25" customHeight="1">
      <c r="A63" s="860" t="s">
        <v>490</v>
      </c>
      <c r="B63" s="1040" t="s">
        <v>888</v>
      </c>
      <c r="C63" s="1040"/>
      <c r="D63" s="1040"/>
      <c r="E63" s="1040"/>
      <c r="F63" s="1040"/>
      <c r="G63" s="1040"/>
      <c r="H63" s="1040"/>
      <c r="I63" s="1040"/>
    </row>
    <row r="64" spans="1:10" ht="64.5" customHeight="1">
      <c r="A64" s="860" t="s">
        <v>492</v>
      </c>
      <c r="B64" s="1040" t="s">
        <v>889</v>
      </c>
      <c r="C64" s="1040"/>
      <c r="D64" s="1040"/>
      <c r="E64" s="1040"/>
      <c r="F64" s="1040"/>
      <c r="G64" s="1040"/>
      <c r="H64" s="1040"/>
      <c r="I64" s="1040"/>
    </row>
    <row r="65" spans="1:10" ht="62.25" customHeight="1">
      <c r="A65" s="860" t="s">
        <v>890</v>
      </c>
      <c r="B65" s="1040" t="s">
        <v>891</v>
      </c>
      <c r="C65" s="1040"/>
      <c r="D65" s="1040"/>
      <c r="E65" s="1040"/>
      <c r="F65" s="1040"/>
      <c r="G65" s="1040"/>
      <c r="H65" s="1040"/>
      <c r="I65" s="1040"/>
    </row>
    <row r="66" spans="1:10" ht="60.75" customHeight="1">
      <c r="A66" s="860" t="s">
        <v>892</v>
      </c>
      <c r="B66" s="1040" t="s">
        <v>893</v>
      </c>
      <c r="C66" s="1040"/>
      <c r="D66" s="1040"/>
      <c r="E66" s="1040"/>
      <c r="F66" s="1040"/>
      <c r="G66" s="1040"/>
      <c r="H66" s="1040"/>
      <c r="I66" s="1040"/>
    </row>
    <row r="67" spans="1:10" ht="72" customHeight="1">
      <c r="A67" s="860" t="s">
        <v>894</v>
      </c>
      <c r="B67" s="1040" t="s">
        <v>895</v>
      </c>
      <c r="C67" s="1040"/>
      <c r="D67" s="1040"/>
      <c r="E67" s="1040"/>
      <c r="F67" s="1040"/>
      <c r="G67" s="1040"/>
      <c r="H67" s="1040"/>
      <c r="I67" s="1040"/>
    </row>
    <row r="68" spans="1:10" ht="60" customHeight="1">
      <c r="A68" s="860" t="s">
        <v>896</v>
      </c>
      <c r="B68" s="1040" t="s">
        <v>897</v>
      </c>
      <c r="C68" s="1040"/>
      <c r="D68" s="1040"/>
      <c r="E68" s="1040"/>
      <c r="F68" s="1040"/>
      <c r="G68" s="1040"/>
      <c r="H68" s="1040"/>
      <c r="I68" s="1040"/>
    </row>
    <row r="69" spans="1:10" ht="21" customHeight="1">
      <c r="A69" s="1185" t="s">
        <v>408</v>
      </c>
      <c r="B69" s="1185"/>
      <c r="C69" s="1185"/>
      <c r="D69" s="1185"/>
      <c r="E69" s="1582" t="s">
        <v>408</v>
      </c>
      <c r="F69" s="1582"/>
      <c r="G69" s="1582"/>
      <c r="H69" s="1582"/>
      <c r="I69" s="1582"/>
      <c r="J69" s="849"/>
    </row>
    <row r="70" spans="1:10" ht="33" customHeight="1">
      <c r="A70" s="1297" t="s">
        <v>409</v>
      </c>
      <c r="B70" s="1297"/>
      <c r="C70" s="1297"/>
      <c r="D70" s="1297"/>
      <c r="E70" s="1583" t="s">
        <v>880</v>
      </c>
      <c r="F70" s="1583"/>
      <c r="G70" s="1583"/>
      <c r="H70" s="1583"/>
      <c r="I70" s="1583"/>
      <c r="J70" s="849"/>
    </row>
    <row r="71" spans="1:10" ht="20.25" customHeight="1">
      <c r="A71" s="395" t="s">
        <v>507</v>
      </c>
      <c r="B71" s="396"/>
      <c r="C71" s="396"/>
      <c r="D71" s="396"/>
      <c r="E71" s="396"/>
      <c r="F71" s="396"/>
      <c r="G71" s="396"/>
      <c r="H71" s="396"/>
      <c r="I71" s="857" t="s">
        <v>898</v>
      </c>
      <c r="J71" s="849"/>
    </row>
    <row r="72" spans="1:10" ht="24" customHeight="1">
      <c r="A72" s="1589"/>
      <c r="B72" s="1589"/>
      <c r="C72" s="1589"/>
      <c r="D72" s="1589"/>
      <c r="E72" s="1589"/>
      <c r="F72" s="1589"/>
      <c r="G72" s="1589"/>
      <c r="H72" s="1589"/>
      <c r="I72" s="1589"/>
      <c r="J72" s="849"/>
    </row>
    <row r="73" spans="1:10" ht="84" customHeight="1">
      <c r="A73" s="860" t="s">
        <v>899</v>
      </c>
      <c r="B73" s="1040" t="s">
        <v>900</v>
      </c>
      <c r="C73" s="1040"/>
      <c r="D73" s="1040"/>
      <c r="E73" s="1040"/>
      <c r="F73" s="1040"/>
      <c r="G73" s="1040"/>
      <c r="H73" s="1040"/>
      <c r="I73" s="1040"/>
    </row>
    <row r="74" spans="1:10" ht="30" customHeight="1">
      <c r="A74" s="861" t="s">
        <v>901</v>
      </c>
      <c r="B74" s="862"/>
      <c r="C74" s="862"/>
      <c r="D74" s="862"/>
      <c r="E74" s="862"/>
      <c r="F74" s="862"/>
      <c r="G74" s="862"/>
      <c r="H74" s="862"/>
      <c r="I74" s="862"/>
    </row>
    <row r="75" spans="1:10" ht="42" customHeight="1">
      <c r="A75" s="1587" t="s">
        <v>902</v>
      </c>
      <c r="B75" s="1587"/>
      <c r="C75" s="1587"/>
      <c r="D75" s="1587"/>
      <c r="E75" s="1587"/>
      <c r="F75" s="1587"/>
      <c r="G75" s="1587"/>
      <c r="H75" s="1587"/>
      <c r="I75" s="1587"/>
    </row>
    <row r="76" spans="1:10" ht="80.25" customHeight="1">
      <c r="A76" s="860" t="s">
        <v>484</v>
      </c>
      <c r="B76" s="1040" t="s">
        <v>903</v>
      </c>
      <c r="C76" s="1040"/>
      <c r="D76" s="1040"/>
      <c r="E76" s="1040"/>
      <c r="F76" s="1040"/>
      <c r="G76" s="1040"/>
      <c r="H76" s="1040"/>
      <c r="I76" s="1040"/>
    </row>
    <row r="77" spans="1:10" ht="72" customHeight="1">
      <c r="A77" s="860" t="s">
        <v>486</v>
      </c>
      <c r="B77" s="1040" t="s">
        <v>904</v>
      </c>
      <c r="C77" s="1040"/>
      <c r="D77" s="1040"/>
      <c r="E77" s="1040"/>
      <c r="F77" s="1040"/>
      <c r="G77" s="1040"/>
      <c r="H77" s="1040"/>
      <c r="I77" s="1040"/>
    </row>
    <row r="78" spans="1:10" ht="55.5" customHeight="1">
      <c r="A78" s="860" t="s">
        <v>488</v>
      </c>
      <c r="B78" s="1040" t="s">
        <v>905</v>
      </c>
      <c r="C78" s="1040"/>
      <c r="D78" s="1040"/>
      <c r="E78" s="1040"/>
      <c r="F78" s="1040"/>
      <c r="G78" s="1040"/>
      <c r="H78" s="1040"/>
      <c r="I78" s="1040"/>
    </row>
    <row r="79" spans="1:10" ht="69.75" customHeight="1">
      <c r="A79" s="860" t="s">
        <v>490</v>
      </c>
      <c r="B79" s="1040" t="s">
        <v>906</v>
      </c>
      <c r="C79" s="1040"/>
      <c r="D79" s="1040"/>
      <c r="E79" s="1040"/>
      <c r="F79" s="1040"/>
      <c r="G79" s="1040"/>
      <c r="H79" s="1040"/>
      <c r="I79" s="1040"/>
    </row>
    <row r="80" spans="1:10" ht="56.25" customHeight="1">
      <c r="A80" s="860" t="s">
        <v>492</v>
      </c>
      <c r="B80" s="1040" t="s">
        <v>907</v>
      </c>
      <c r="C80" s="1040"/>
      <c r="D80" s="1040"/>
      <c r="E80" s="1040"/>
      <c r="F80" s="1040"/>
      <c r="G80" s="1040"/>
      <c r="H80" s="1040"/>
      <c r="I80" s="1040"/>
    </row>
    <row r="81" spans="1:10" ht="70.5" customHeight="1">
      <c r="A81" s="860" t="s">
        <v>890</v>
      </c>
      <c r="B81" s="1040" t="s">
        <v>908</v>
      </c>
      <c r="C81" s="1040"/>
      <c r="D81" s="1040"/>
      <c r="E81" s="1040"/>
      <c r="F81" s="1040"/>
      <c r="G81" s="1040"/>
      <c r="H81" s="1040"/>
      <c r="I81" s="1040"/>
    </row>
    <row r="82" spans="1:10" ht="86.25" customHeight="1">
      <c r="A82" s="860" t="s">
        <v>892</v>
      </c>
      <c r="B82" s="1040" t="s">
        <v>909</v>
      </c>
      <c r="C82" s="1040"/>
      <c r="D82" s="1040"/>
      <c r="E82" s="1040"/>
      <c r="F82" s="1040"/>
      <c r="G82" s="1040"/>
      <c r="H82" s="1040"/>
      <c r="I82" s="1040"/>
    </row>
    <row r="83" spans="1:10" ht="72" customHeight="1">
      <c r="A83" s="860" t="s">
        <v>894</v>
      </c>
      <c r="B83" s="1040" t="s">
        <v>910</v>
      </c>
      <c r="C83" s="1040"/>
      <c r="D83" s="1040"/>
      <c r="E83" s="1040"/>
      <c r="F83" s="1040"/>
      <c r="G83" s="1040"/>
      <c r="H83" s="1040"/>
      <c r="I83" s="1040"/>
    </row>
    <row r="84" spans="1:10" ht="21" customHeight="1">
      <c r="A84" s="1185" t="s">
        <v>408</v>
      </c>
      <c r="B84" s="1185"/>
      <c r="C84" s="1185"/>
      <c r="D84" s="1185"/>
      <c r="E84" s="1582" t="s">
        <v>408</v>
      </c>
      <c r="F84" s="1582"/>
      <c r="G84" s="1582"/>
      <c r="H84" s="1582"/>
      <c r="I84" s="1582"/>
      <c r="J84" s="849"/>
    </row>
    <row r="85" spans="1:10" ht="33" customHeight="1">
      <c r="A85" s="1297" t="s">
        <v>409</v>
      </c>
      <c r="B85" s="1297"/>
      <c r="C85" s="1297"/>
      <c r="D85" s="1297"/>
      <c r="E85" s="1583" t="s">
        <v>880</v>
      </c>
      <c r="F85" s="1583"/>
      <c r="G85" s="1583"/>
      <c r="H85" s="1583"/>
      <c r="I85" s="1583"/>
      <c r="J85" s="849"/>
    </row>
    <row r="86" spans="1:10" ht="20.25" customHeight="1">
      <c r="A86" s="395" t="s">
        <v>507</v>
      </c>
      <c r="B86" s="396"/>
      <c r="C86" s="396"/>
      <c r="D86" s="396"/>
      <c r="E86" s="396"/>
      <c r="F86" s="396"/>
      <c r="G86" s="396"/>
      <c r="H86" s="396"/>
      <c r="I86" s="857" t="s">
        <v>911</v>
      </c>
      <c r="J86" s="849"/>
    </row>
    <row r="87" spans="1:10" ht="7.5" customHeight="1">
      <c r="A87" s="1588"/>
      <c r="B87" s="1588"/>
      <c r="C87" s="1588"/>
      <c r="D87" s="1588"/>
      <c r="E87" s="1588"/>
      <c r="F87" s="1588"/>
      <c r="G87" s="1588"/>
      <c r="H87" s="1588"/>
      <c r="I87" s="1588"/>
    </row>
    <row r="88" spans="1:10" ht="89.25" customHeight="1">
      <c r="A88" s="860" t="s">
        <v>896</v>
      </c>
      <c r="B88" s="1040" t="s">
        <v>912</v>
      </c>
      <c r="C88" s="1040"/>
      <c r="D88" s="1040"/>
      <c r="E88" s="1040"/>
      <c r="F88" s="1040"/>
      <c r="G88" s="1040"/>
      <c r="H88" s="1040"/>
      <c r="I88" s="1040"/>
    </row>
    <row r="89" spans="1:10" ht="75" customHeight="1">
      <c r="A89" s="860" t="s">
        <v>899</v>
      </c>
      <c r="B89" s="1040" t="s">
        <v>913</v>
      </c>
      <c r="C89" s="1040"/>
      <c r="D89" s="1040"/>
      <c r="E89" s="1040"/>
      <c r="F89" s="1040"/>
      <c r="G89" s="1040"/>
      <c r="H89" s="1040"/>
      <c r="I89" s="1040"/>
    </row>
    <row r="90" spans="1:10" ht="64.5" customHeight="1">
      <c r="A90" s="860" t="s">
        <v>914</v>
      </c>
      <c r="B90" s="1040" t="s">
        <v>915</v>
      </c>
      <c r="C90" s="1040"/>
      <c r="D90" s="1040"/>
      <c r="E90" s="1040"/>
      <c r="F90" s="1040"/>
      <c r="G90" s="1040"/>
      <c r="H90" s="1040"/>
      <c r="I90" s="1040"/>
    </row>
    <row r="91" spans="1:10" ht="95.25" customHeight="1">
      <c r="A91" s="860" t="s">
        <v>916</v>
      </c>
      <c r="B91" s="1040" t="s">
        <v>917</v>
      </c>
      <c r="C91" s="1040"/>
      <c r="D91" s="1040"/>
      <c r="E91" s="1040"/>
      <c r="F91" s="1040"/>
      <c r="G91" s="1040"/>
      <c r="H91" s="1040"/>
      <c r="I91" s="1040"/>
    </row>
    <row r="92" spans="1:10" ht="73.5" customHeight="1">
      <c r="A92" s="860" t="s">
        <v>918</v>
      </c>
      <c r="B92" s="1040" t="s">
        <v>919</v>
      </c>
      <c r="C92" s="1040"/>
      <c r="D92" s="1040"/>
      <c r="E92" s="1040"/>
      <c r="F92" s="1040"/>
      <c r="G92" s="1040"/>
      <c r="H92" s="1040"/>
      <c r="I92" s="1040"/>
    </row>
    <row r="93" spans="1:10" ht="58.5" customHeight="1">
      <c r="A93" s="860" t="s">
        <v>920</v>
      </c>
      <c r="B93" s="1040" t="s">
        <v>921</v>
      </c>
      <c r="C93" s="1040"/>
      <c r="D93" s="1040"/>
      <c r="E93" s="1040"/>
      <c r="F93" s="1040"/>
      <c r="G93" s="1040"/>
      <c r="H93" s="1040"/>
      <c r="I93" s="1040"/>
    </row>
    <row r="94" spans="1:10" ht="111.75" customHeight="1">
      <c r="A94" s="860" t="s">
        <v>922</v>
      </c>
      <c r="B94" s="1040" t="s">
        <v>923</v>
      </c>
      <c r="C94" s="1040"/>
      <c r="D94" s="1040"/>
      <c r="E94" s="1040"/>
      <c r="F94" s="1040"/>
      <c r="G94" s="1040"/>
      <c r="H94" s="1040"/>
      <c r="I94" s="1040"/>
    </row>
    <row r="95" spans="1:10" ht="84.75" customHeight="1">
      <c r="A95" s="860" t="s">
        <v>924</v>
      </c>
      <c r="B95" s="1040" t="s">
        <v>925</v>
      </c>
      <c r="C95" s="1040"/>
      <c r="D95" s="1040"/>
      <c r="E95" s="1040"/>
      <c r="F95" s="1040"/>
      <c r="G95" s="1040"/>
      <c r="H95" s="1040"/>
      <c r="I95" s="1040"/>
    </row>
    <row r="96" spans="1:10" ht="84.75" customHeight="1">
      <c r="A96" s="860" t="s">
        <v>926</v>
      </c>
      <c r="B96" s="1040" t="s">
        <v>927</v>
      </c>
      <c r="C96" s="1040"/>
      <c r="D96" s="1040"/>
      <c r="E96" s="1040"/>
      <c r="F96" s="1040"/>
      <c r="G96" s="1040"/>
      <c r="H96" s="1040"/>
      <c r="I96" s="1040"/>
    </row>
    <row r="97" spans="1:10" ht="21" customHeight="1">
      <c r="A97" s="1185" t="s">
        <v>408</v>
      </c>
      <c r="B97" s="1185"/>
      <c r="C97" s="1185"/>
      <c r="D97" s="1185"/>
      <c r="E97" s="1582" t="s">
        <v>408</v>
      </c>
      <c r="F97" s="1582"/>
      <c r="G97" s="1582"/>
      <c r="H97" s="1582"/>
      <c r="I97" s="1582"/>
      <c r="J97" s="849"/>
    </row>
    <row r="98" spans="1:10" ht="33" customHeight="1">
      <c r="A98" s="1297" t="s">
        <v>409</v>
      </c>
      <c r="B98" s="1297"/>
      <c r="C98" s="1297"/>
      <c r="D98" s="1297"/>
      <c r="E98" s="1583" t="s">
        <v>880</v>
      </c>
      <c r="F98" s="1583"/>
      <c r="G98" s="1583"/>
      <c r="H98" s="1583"/>
      <c r="I98" s="1583"/>
      <c r="J98" s="849"/>
    </row>
    <row r="99" spans="1:10" ht="19.5" customHeight="1">
      <c r="A99" s="395" t="s">
        <v>507</v>
      </c>
      <c r="B99" s="396"/>
      <c r="C99" s="396"/>
      <c r="D99" s="396"/>
      <c r="E99" s="396"/>
      <c r="F99" s="396"/>
      <c r="G99" s="396"/>
      <c r="H99" s="396"/>
      <c r="I99" s="857" t="s">
        <v>928</v>
      </c>
    </row>
    <row r="100" spans="1:10" ht="10.5" customHeight="1">
      <c r="A100" s="863"/>
      <c r="B100" s="864"/>
      <c r="C100" s="864"/>
      <c r="D100" s="864"/>
      <c r="E100" s="864"/>
      <c r="F100" s="864"/>
      <c r="G100" s="864"/>
      <c r="H100" s="864"/>
      <c r="I100" s="864"/>
    </row>
    <row r="101" spans="1:10" ht="79.5" customHeight="1">
      <c r="A101" s="860" t="s">
        <v>929</v>
      </c>
      <c r="B101" s="1040" t="s">
        <v>930</v>
      </c>
      <c r="C101" s="1040"/>
      <c r="D101" s="1040"/>
      <c r="E101" s="1040"/>
      <c r="F101" s="1040"/>
      <c r="G101" s="1040"/>
      <c r="H101" s="1040"/>
      <c r="I101" s="1040"/>
    </row>
    <row r="102" spans="1:10" ht="72" customHeight="1">
      <c r="A102" s="860" t="s">
        <v>931</v>
      </c>
      <c r="B102" s="1040" t="s">
        <v>932</v>
      </c>
      <c r="C102" s="1040"/>
      <c r="D102" s="1040"/>
      <c r="E102" s="1040"/>
      <c r="F102" s="1040"/>
      <c r="G102" s="1040"/>
      <c r="H102" s="1040"/>
      <c r="I102" s="1040"/>
    </row>
    <row r="103" spans="1:10" ht="72.75" customHeight="1">
      <c r="A103" s="860" t="s">
        <v>933</v>
      </c>
      <c r="B103" s="1040" t="s">
        <v>934</v>
      </c>
      <c r="C103" s="1040"/>
      <c r="D103" s="1040"/>
      <c r="E103" s="1040"/>
      <c r="F103" s="1040"/>
      <c r="G103" s="1040"/>
      <c r="H103" s="1040"/>
      <c r="I103" s="1040"/>
    </row>
    <row r="104" spans="1:10" ht="30" customHeight="1">
      <c r="A104" s="861" t="s">
        <v>935</v>
      </c>
      <c r="B104" s="862"/>
      <c r="C104" s="862"/>
      <c r="D104" s="862"/>
      <c r="E104" s="862"/>
      <c r="F104" s="862"/>
      <c r="G104" s="862"/>
      <c r="H104" s="862"/>
      <c r="I104" s="862"/>
    </row>
    <row r="105" spans="1:10" ht="32.25" customHeight="1">
      <c r="A105" s="860" t="s">
        <v>484</v>
      </c>
      <c r="B105" s="1040" t="s">
        <v>438</v>
      </c>
      <c r="C105" s="1040"/>
      <c r="D105" s="1040"/>
      <c r="E105" s="1040"/>
      <c r="F105" s="1040"/>
      <c r="G105" s="1040"/>
      <c r="H105" s="1040"/>
      <c r="I105" s="1040"/>
    </row>
    <row r="106" spans="1:10" ht="44.25" customHeight="1">
      <c r="A106" s="860" t="s">
        <v>486</v>
      </c>
      <c r="B106" s="1040" t="s">
        <v>936</v>
      </c>
      <c r="C106" s="1040"/>
      <c r="D106" s="1040"/>
      <c r="E106" s="1040"/>
      <c r="F106" s="1040"/>
      <c r="G106" s="1040"/>
      <c r="H106" s="1040"/>
      <c r="I106" s="1040"/>
    </row>
    <row r="107" spans="1:10" ht="12" customHeight="1">
      <c r="A107" s="860"/>
      <c r="B107" s="865"/>
      <c r="C107" s="865"/>
      <c r="D107" s="865"/>
      <c r="E107" s="865"/>
      <c r="F107" s="865"/>
      <c r="G107" s="865"/>
      <c r="H107" s="865"/>
      <c r="I107" s="865"/>
    </row>
    <row r="108" spans="1:10" ht="30" customHeight="1">
      <c r="A108" s="861" t="s">
        <v>937</v>
      </c>
      <c r="B108" s="862"/>
      <c r="C108" s="862"/>
      <c r="D108" s="862"/>
      <c r="E108" s="862"/>
      <c r="F108" s="862"/>
      <c r="G108" s="862"/>
      <c r="H108" s="862"/>
      <c r="I108" s="862"/>
    </row>
    <row r="109" spans="1:10" ht="40.5" customHeight="1">
      <c r="A109" s="1587" t="s">
        <v>938</v>
      </c>
      <c r="B109" s="1587"/>
      <c r="C109" s="1587"/>
      <c r="D109" s="1587"/>
      <c r="E109" s="1587"/>
      <c r="F109" s="1587"/>
      <c r="G109" s="1587"/>
      <c r="H109" s="1587"/>
      <c r="I109" s="1587"/>
    </row>
    <row r="110" spans="1:10" ht="30" customHeight="1">
      <c r="A110" s="861" t="s">
        <v>939</v>
      </c>
      <c r="B110" s="862"/>
      <c r="C110" s="862"/>
      <c r="D110" s="862"/>
      <c r="E110" s="862"/>
      <c r="F110" s="862"/>
      <c r="G110" s="862"/>
      <c r="H110" s="862"/>
      <c r="I110" s="862"/>
    </row>
    <row r="111" spans="1:10" ht="62.25" customHeight="1">
      <c r="A111" s="860" t="s">
        <v>484</v>
      </c>
      <c r="B111" s="1040" t="s">
        <v>940</v>
      </c>
      <c r="C111" s="1040"/>
      <c r="D111" s="1040"/>
      <c r="E111" s="1040"/>
      <c r="F111" s="1040"/>
      <c r="G111" s="1040"/>
      <c r="H111" s="1040"/>
      <c r="I111" s="1040"/>
    </row>
    <row r="112" spans="1:10" ht="45" customHeight="1">
      <c r="A112" s="860" t="s">
        <v>486</v>
      </c>
      <c r="B112" s="1040" t="s">
        <v>941</v>
      </c>
      <c r="C112" s="1040"/>
      <c r="D112" s="1040"/>
      <c r="E112" s="1040"/>
      <c r="F112" s="1040"/>
      <c r="G112" s="1040"/>
      <c r="H112" s="1040"/>
      <c r="I112" s="1040"/>
    </row>
    <row r="113" spans="1:10" ht="55.5" customHeight="1">
      <c r="A113" s="860" t="s">
        <v>488</v>
      </c>
      <c r="B113" s="1040" t="s">
        <v>942</v>
      </c>
      <c r="C113" s="1040"/>
      <c r="D113" s="1040"/>
      <c r="E113" s="1040"/>
      <c r="F113" s="1040"/>
      <c r="G113" s="1040"/>
      <c r="H113" s="1040"/>
      <c r="I113" s="1040"/>
    </row>
    <row r="114" spans="1:10" ht="58.5" customHeight="1">
      <c r="A114" s="860" t="s">
        <v>490</v>
      </c>
      <c r="B114" s="1040" t="s">
        <v>943</v>
      </c>
      <c r="C114" s="1040"/>
      <c r="D114" s="1040"/>
      <c r="E114" s="1040"/>
      <c r="F114" s="1040"/>
      <c r="G114" s="1040"/>
      <c r="H114" s="1040"/>
      <c r="I114" s="1040"/>
    </row>
    <row r="115" spans="1:10" ht="54" customHeight="1">
      <c r="A115" s="860" t="s">
        <v>492</v>
      </c>
      <c r="B115" s="1040" t="s">
        <v>944</v>
      </c>
      <c r="C115" s="1040"/>
      <c r="D115" s="1040"/>
      <c r="E115" s="1040"/>
      <c r="F115" s="1040"/>
      <c r="G115" s="1040"/>
      <c r="H115" s="1040"/>
      <c r="I115" s="1040"/>
    </row>
    <row r="116" spans="1:10" ht="17.45" customHeight="1">
      <c r="A116" s="863"/>
      <c r="B116" s="864"/>
      <c r="C116" s="864"/>
      <c r="D116" s="864"/>
      <c r="E116" s="864"/>
      <c r="F116" s="864"/>
      <c r="G116" s="864"/>
      <c r="H116" s="864"/>
      <c r="I116" s="864"/>
    </row>
    <row r="117" spans="1:10" ht="21" customHeight="1">
      <c r="A117" s="1185" t="s">
        <v>408</v>
      </c>
      <c r="B117" s="1185"/>
      <c r="C117" s="1185"/>
      <c r="D117" s="1185"/>
      <c r="E117" s="1582" t="s">
        <v>408</v>
      </c>
      <c r="F117" s="1582"/>
      <c r="G117" s="1582"/>
      <c r="H117" s="1582"/>
      <c r="I117" s="1582"/>
      <c r="J117" s="849"/>
    </row>
    <row r="118" spans="1:10" ht="33" customHeight="1">
      <c r="A118" s="1297" t="s">
        <v>409</v>
      </c>
      <c r="B118" s="1297"/>
      <c r="C118" s="1297"/>
      <c r="D118" s="1297"/>
      <c r="E118" s="1583" t="s">
        <v>880</v>
      </c>
      <c r="F118" s="1583"/>
      <c r="G118" s="1583"/>
      <c r="H118" s="1583"/>
      <c r="I118" s="1583"/>
      <c r="J118" s="849"/>
    </row>
    <row r="119" spans="1:10" ht="22.5" customHeight="1">
      <c r="A119" s="395" t="s">
        <v>507</v>
      </c>
      <c r="B119" s="396"/>
      <c r="C119" s="396"/>
      <c r="D119" s="396"/>
      <c r="E119" s="396"/>
      <c r="F119" s="396"/>
      <c r="G119" s="396"/>
      <c r="H119" s="396"/>
      <c r="I119" s="857" t="s">
        <v>945</v>
      </c>
      <c r="J119" s="849"/>
    </row>
    <row r="120" spans="1:10" ht="30.75" customHeight="1">
      <c r="A120" s="863"/>
      <c r="B120" s="1584"/>
      <c r="C120" s="1584"/>
      <c r="D120" s="1584"/>
      <c r="E120" s="1584"/>
      <c r="F120" s="1584"/>
      <c r="G120" s="1584"/>
      <c r="H120" s="1584"/>
      <c r="I120" s="1584"/>
    </row>
    <row r="121" spans="1:10" ht="21.95" customHeight="1">
      <c r="A121" s="341"/>
      <c r="B121" s="845"/>
      <c r="C121" s="397"/>
      <c r="D121" s="397"/>
      <c r="E121" s="397"/>
      <c r="F121" s="845"/>
      <c r="G121" s="397"/>
      <c r="H121" s="397"/>
      <c r="I121" s="397"/>
    </row>
    <row r="122" spans="1:10" ht="21.95" customHeight="1">
      <c r="A122" s="341"/>
      <c r="B122" s="1585" t="s">
        <v>465</v>
      </c>
      <c r="C122" s="1585"/>
      <c r="D122" s="866"/>
      <c r="E122" s="866"/>
      <c r="F122" s="1585" t="s">
        <v>465</v>
      </c>
      <c r="G122" s="1585"/>
      <c r="H122" s="866"/>
      <c r="I122" s="866"/>
    </row>
    <row r="123" spans="1:10" ht="35.25" customHeight="1">
      <c r="A123" s="341"/>
      <c r="B123" s="1586" t="s">
        <v>409</v>
      </c>
      <c r="C123" s="1586"/>
      <c r="D123" s="1586"/>
      <c r="E123" s="1586"/>
      <c r="F123" s="1586" t="s">
        <v>880</v>
      </c>
      <c r="G123" s="1586"/>
      <c r="H123" s="1586"/>
      <c r="I123" s="1586"/>
    </row>
    <row r="124" spans="1:10" ht="21.95" customHeight="1">
      <c r="A124" s="341"/>
      <c r="B124" s="867"/>
      <c r="C124" s="868"/>
      <c r="D124" s="868"/>
      <c r="E124" s="868"/>
      <c r="F124" s="869"/>
      <c r="G124" s="869"/>
      <c r="H124" s="869"/>
      <c r="I124" s="869"/>
    </row>
    <row r="125" spans="1:10" ht="21.95" customHeight="1">
      <c r="A125" s="341"/>
      <c r="B125" s="1185" t="s">
        <v>466</v>
      </c>
      <c r="C125" s="1185"/>
      <c r="D125" s="1185"/>
      <c r="E125" s="1185"/>
      <c r="F125" s="1185" t="s">
        <v>466</v>
      </c>
      <c r="G125" s="1185"/>
      <c r="H125" s="1185"/>
      <c r="I125" s="1185"/>
    </row>
    <row r="126" spans="1:10" ht="21.95" customHeight="1">
      <c r="A126" s="341"/>
      <c r="B126" s="845"/>
      <c r="C126" s="868"/>
      <c r="D126" s="868"/>
      <c r="E126" s="868"/>
      <c r="F126" s="845"/>
      <c r="G126" s="868"/>
      <c r="H126" s="868"/>
      <c r="I126" s="868"/>
    </row>
    <row r="127" spans="1:10" ht="21.95" customHeight="1">
      <c r="A127" s="341"/>
      <c r="B127" s="845"/>
      <c r="C127" s="868"/>
      <c r="D127" s="868"/>
      <c r="E127" s="868"/>
      <c r="F127" s="845"/>
      <c r="G127" s="868"/>
      <c r="H127" s="868"/>
      <c r="I127" s="868"/>
    </row>
    <row r="128" spans="1:10" ht="21.95" customHeight="1">
      <c r="A128" s="341"/>
      <c r="B128" s="396" t="s">
        <v>467</v>
      </c>
      <c r="C128" s="870"/>
      <c r="D128" s="396"/>
      <c r="E128" s="396"/>
      <c r="F128" s="1581" t="s">
        <v>467</v>
      </c>
      <c r="G128" s="1581"/>
      <c r="H128" s="1581"/>
      <c r="I128" s="1581"/>
    </row>
    <row r="129" spans="1:9" ht="21.95" customHeight="1">
      <c r="A129" s="341"/>
      <c r="B129" s="396" t="s">
        <v>5</v>
      </c>
      <c r="C129" s="870"/>
      <c r="D129" s="396"/>
      <c r="E129" s="396"/>
      <c r="F129" s="396" t="s">
        <v>946</v>
      </c>
      <c r="G129" s="866"/>
      <c r="H129" s="866"/>
      <c r="I129" s="866"/>
    </row>
    <row r="130" spans="1:9" ht="21.95" customHeight="1">
      <c r="A130" s="341"/>
      <c r="B130" s="866"/>
      <c r="C130" s="868"/>
      <c r="D130" s="868"/>
      <c r="E130" s="868"/>
      <c r="F130" s="866"/>
      <c r="G130" s="868"/>
      <c r="H130" s="868"/>
      <c r="I130" s="868"/>
    </row>
    <row r="131" spans="1:9" ht="21.95" customHeight="1">
      <c r="A131" s="341"/>
      <c r="B131" s="1185" t="s">
        <v>468</v>
      </c>
      <c r="C131" s="1185"/>
      <c r="D131" s="1185"/>
      <c r="E131" s="1185"/>
      <c r="F131" s="1185" t="s">
        <v>468</v>
      </c>
      <c r="G131" s="1185"/>
      <c r="H131" s="1185"/>
      <c r="I131" s="1185"/>
    </row>
    <row r="132" spans="1:9" ht="21.95" customHeight="1">
      <c r="A132" s="341"/>
      <c r="B132" s="396" t="s">
        <v>467</v>
      </c>
      <c r="C132" s="396"/>
      <c r="D132" s="396"/>
      <c r="E132" s="396"/>
      <c r="F132" s="396" t="s">
        <v>467</v>
      </c>
      <c r="G132" s="367"/>
      <c r="H132" s="367"/>
      <c r="I132" s="367"/>
    </row>
    <row r="133" spans="1:9" ht="21.95" customHeight="1">
      <c r="A133" s="341"/>
      <c r="B133" s="396" t="s">
        <v>5</v>
      </c>
      <c r="C133" s="396"/>
      <c r="D133" s="396"/>
      <c r="E133" s="396"/>
      <c r="F133" s="396" t="s">
        <v>5</v>
      </c>
      <c r="G133" s="341"/>
      <c r="H133" s="871"/>
      <c r="I133" s="871"/>
    </row>
    <row r="134" spans="1:9" ht="21.95" customHeight="1">
      <c r="A134" s="341"/>
      <c r="B134" s="341"/>
      <c r="C134" s="341"/>
      <c r="D134" s="341"/>
      <c r="E134" s="341"/>
      <c r="F134" s="341"/>
      <c r="G134" s="341"/>
      <c r="H134" s="341"/>
      <c r="I134" s="341"/>
    </row>
    <row r="135" spans="1:9" ht="21.95" customHeight="1">
      <c r="A135" s="341"/>
      <c r="B135" s="1185" t="s">
        <v>535</v>
      </c>
      <c r="C135" s="1185"/>
      <c r="D135" s="1185"/>
      <c r="E135" s="1185"/>
      <c r="F135" s="1185" t="s">
        <v>535</v>
      </c>
      <c r="G135" s="1185"/>
      <c r="H135" s="1185"/>
      <c r="I135" s="1185"/>
    </row>
    <row r="136" spans="1:9" ht="21.95" customHeight="1">
      <c r="A136" s="341"/>
      <c r="B136" s="396" t="s">
        <v>467</v>
      </c>
      <c r="C136" s="396"/>
      <c r="D136" s="396"/>
      <c r="E136" s="396"/>
      <c r="F136" s="396" t="s">
        <v>467</v>
      </c>
      <c r="G136" s="367"/>
      <c r="H136" s="367"/>
      <c r="I136" s="367"/>
    </row>
    <row r="137" spans="1:9" ht="21.95" customHeight="1">
      <c r="A137" s="397"/>
      <c r="B137" s="396" t="s">
        <v>5</v>
      </c>
      <c r="C137" s="396"/>
      <c r="D137" s="396"/>
      <c r="E137" s="396"/>
      <c r="F137" s="396" t="s">
        <v>5</v>
      </c>
      <c r="G137" s="397"/>
      <c r="H137" s="872"/>
      <c r="I137" s="872"/>
    </row>
    <row r="138" spans="1:9" ht="21.95" customHeight="1">
      <c r="A138" s="397"/>
      <c r="B138" s="396"/>
      <c r="C138" s="396"/>
      <c r="D138" s="396"/>
      <c r="E138" s="396"/>
      <c r="F138" s="396"/>
      <c r="G138" s="397"/>
      <c r="H138" s="872"/>
      <c r="I138" s="872"/>
    </row>
    <row r="139" spans="1:9" ht="21.95" customHeight="1">
      <c r="A139" s="397"/>
      <c r="B139" s="396"/>
      <c r="C139" s="396"/>
      <c r="D139" s="396"/>
      <c r="E139" s="396"/>
      <c r="F139" s="396"/>
      <c r="G139" s="397"/>
      <c r="H139" s="872"/>
      <c r="I139" s="872"/>
    </row>
    <row r="140" spans="1:9" ht="21.95" customHeight="1">
      <c r="A140" s="397"/>
      <c r="B140" s="396"/>
      <c r="C140" s="396"/>
      <c r="D140" s="396"/>
      <c r="E140" s="396"/>
      <c r="F140" s="396"/>
      <c r="G140" s="397"/>
      <c r="H140" s="872"/>
      <c r="I140" s="872"/>
    </row>
    <row r="141" spans="1:9" ht="21.95" customHeight="1">
      <c r="A141" s="397"/>
      <c r="B141" s="396"/>
      <c r="C141" s="396"/>
      <c r="D141" s="396"/>
      <c r="E141" s="396"/>
      <c r="F141" s="396"/>
      <c r="G141" s="397"/>
      <c r="H141" s="872"/>
      <c r="I141" s="872"/>
    </row>
    <row r="142" spans="1:9" ht="21.95" customHeight="1">
      <c r="A142" s="397"/>
      <c r="B142" s="396"/>
      <c r="C142" s="396"/>
      <c r="D142" s="396"/>
      <c r="E142" s="396"/>
      <c r="F142" s="396"/>
      <c r="G142" s="397"/>
      <c r="H142" s="872"/>
      <c r="I142" s="872"/>
    </row>
    <row r="143" spans="1:9" ht="21.95" customHeight="1">
      <c r="A143" s="397"/>
      <c r="B143" s="396"/>
      <c r="C143" s="396"/>
      <c r="D143" s="396"/>
      <c r="E143" s="396"/>
      <c r="F143" s="396"/>
      <c r="G143" s="397"/>
      <c r="H143" s="872"/>
      <c r="I143" s="872"/>
    </row>
    <row r="144" spans="1:9" ht="21.95" customHeight="1">
      <c r="A144" s="397"/>
      <c r="B144" s="396"/>
      <c r="C144" s="396"/>
      <c r="D144" s="396"/>
      <c r="E144" s="396"/>
      <c r="F144" s="396"/>
      <c r="G144" s="397"/>
      <c r="H144" s="872"/>
      <c r="I144" s="872"/>
    </row>
    <row r="145" spans="1:9" ht="21.95" customHeight="1">
      <c r="A145" s="397"/>
      <c r="B145" s="396"/>
      <c r="C145" s="396"/>
      <c r="D145" s="396"/>
      <c r="E145" s="396"/>
      <c r="F145" s="396"/>
      <c r="G145" s="397"/>
      <c r="H145" s="872"/>
      <c r="I145" s="872"/>
    </row>
    <row r="146" spans="1:9" ht="21.95" customHeight="1">
      <c r="A146" s="397"/>
      <c r="B146" s="396"/>
      <c r="C146" s="396"/>
      <c r="D146" s="396"/>
      <c r="E146" s="396"/>
      <c r="F146" s="396"/>
      <c r="G146" s="397"/>
      <c r="H146" s="872"/>
      <c r="I146" s="872"/>
    </row>
    <row r="147" spans="1:9" ht="21.95" customHeight="1">
      <c r="A147" s="397"/>
      <c r="B147" s="396"/>
      <c r="C147" s="396"/>
      <c r="D147" s="396"/>
      <c r="E147" s="396"/>
      <c r="F147" s="396"/>
      <c r="G147" s="397"/>
      <c r="H147" s="872"/>
      <c r="I147" s="872"/>
    </row>
    <row r="148" spans="1:9" ht="21.6" customHeight="1">
      <c r="A148" s="397"/>
      <c r="B148" s="396"/>
      <c r="C148" s="396"/>
      <c r="D148" s="396"/>
      <c r="E148" s="396"/>
      <c r="F148" s="396"/>
      <c r="G148" s="397"/>
      <c r="H148" s="872"/>
      <c r="I148" s="872"/>
    </row>
    <row r="149" spans="1:9" ht="21.6" hidden="1" customHeight="1">
      <c r="A149" s="397"/>
      <c r="B149" s="396"/>
      <c r="C149" s="396"/>
      <c r="D149" s="396"/>
      <c r="E149" s="396"/>
      <c r="F149" s="396"/>
      <c r="G149" s="397"/>
      <c r="H149" s="872"/>
      <c r="I149" s="872"/>
    </row>
    <row r="150" spans="1:9" ht="21.6" hidden="1" customHeight="1">
      <c r="A150" s="397"/>
      <c r="B150" s="396"/>
      <c r="C150" s="396"/>
      <c r="D150" s="396"/>
      <c r="E150" s="396"/>
      <c r="F150" s="396"/>
      <c r="G150" s="397"/>
      <c r="H150" s="872"/>
      <c r="I150" s="872"/>
    </row>
    <row r="151" spans="1:9" ht="18.600000000000001" hidden="1" customHeight="1">
      <c r="A151" s="397"/>
      <c r="B151" s="396"/>
      <c r="C151" s="396"/>
      <c r="D151" s="396"/>
      <c r="E151" s="396"/>
      <c r="F151" s="396"/>
      <c r="G151" s="397"/>
      <c r="H151" s="872"/>
      <c r="I151" s="872"/>
    </row>
    <row r="152" spans="1:9" ht="21.6" hidden="1" customHeight="1">
      <c r="A152" s="397"/>
      <c r="B152" s="396"/>
      <c r="C152" s="396"/>
      <c r="D152" s="396"/>
      <c r="E152" s="396"/>
      <c r="F152" s="396"/>
      <c r="G152" s="397"/>
      <c r="H152" s="872"/>
      <c r="I152" s="872"/>
    </row>
    <row r="153" spans="1:9" ht="21.6" hidden="1" customHeight="1">
      <c r="A153" s="397"/>
      <c r="B153" s="396"/>
      <c r="C153" s="396"/>
      <c r="D153" s="396"/>
      <c r="E153" s="396"/>
      <c r="F153" s="396"/>
      <c r="G153" s="397"/>
      <c r="H153" s="872"/>
      <c r="I153" s="872"/>
    </row>
    <row r="154" spans="1:9" ht="21.95" customHeight="1">
      <c r="A154" s="397"/>
      <c r="B154" s="396"/>
      <c r="C154" s="396"/>
      <c r="D154" s="396"/>
      <c r="E154" s="396"/>
      <c r="F154" s="396"/>
      <c r="G154" s="397"/>
      <c r="H154" s="872"/>
      <c r="I154" s="872"/>
    </row>
    <row r="155" spans="1:9" ht="21.95" customHeight="1">
      <c r="A155" s="397"/>
      <c r="B155" s="396"/>
      <c r="C155" s="396"/>
      <c r="D155" s="396"/>
      <c r="E155" s="396"/>
      <c r="F155" s="396"/>
      <c r="G155" s="397"/>
      <c r="H155" s="872"/>
      <c r="I155" s="872"/>
    </row>
    <row r="156" spans="1:9" ht="21.95" customHeight="1">
      <c r="A156" s="398"/>
      <c r="B156" s="338"/>
      <c r="C156" s="338"/>
      <c r="D156" s="338"/>
      <c r="E156" s="338"/>
      <c r="F156" s="338"/>
      <c r="G156" s="398"/>
      <c r="H156" s="873"/>
      <c r="I156" s="873"/>
    </row>
    <row r="157" spans="1:9" ht="21.95" customHeight="1">
      <c r="A157" s="395" t="s">
        <v>507</v>
      </c>
      <c r="B157" s="396"/>
      <c r="C157" s="396"/>
      <c r="D157" s="396"/>
      <c r="E157" s="396"/>
      <c r="F157" s="396"/>
      <c r="G157" s="396"/>
      <c r="H157" s="396"/>
      <c r="I157" s="857" t="s">
        <v>947</v>
      </c>
    </row>
    <row r="158" spans="1:9" ht="21.95" customHeight="1">
      <c r="A158" s="341"/>
      <c r="B158" s="396"/>
      <c r="C158" s="396"/>
      <c r="D158" s="396"/>
      <c r="E158" s="396"/>
      <c r="F158" s="396"/>
      <c r="G158" s="341"/>
      <c r="H158" s="341"/>
      <c r="I158" s="341"/>
    </row>
    <row r="159" spans="1:9" ht="21.95" customHeight="1">
      <c r="A159" s="341"/>
      <c r="B159" s="396"/>
      <c r="C159" s="396"/>
      <c r="D159" s="396"/>
      <c r="E159" s="396"/>
      <c r="F159" s="396"/>
      <c r="G159" s="341"/>
      <c r="H159" s="341"/>
      <c r="I159" s="341"/>
    </row>
    <row r="160" spans="1:9" ht="21.95" customHeight="1">
      <c r="A160" s="341"/>
      <c r="B160" s="396"/>
      <c r="C160" s="396"/>
      <c r="D160" s="396"/>
      <c r="E160" s="396"/>
      <c r="F160" s="396"/>
      <c r="G160" s="341"/>
      <c r="H160" s="341"/>
      <c r="I160" s="341"/>
    </row>
    <row r="161" spans="1:10" ht="21.95" customHeight="1">
      <c r="A161" s="341"/>
      <c r="B161" s="396"/>
      <c r="C161" s="396"/>
      <c r="D161" s="396"/>
      <c r="E161" s="396"/>
      <c r="F161" s="396"/>
      <c r="G161" s="341"/>
      <c r="H161" s="341"/>
      <c r="I161" s="341"/>
    </row>
    <row r="162" spans="1:10" ht="21.95" customHeight="1">
      <c r="A162" s="341"/>
      <c r="B162" s="396"/>
      <c r="C162" s="396"/>
      <c r="D162" s="396"/>
      <c r="E162" s="396"/>
      <c r="F162" s="396"/>
      <c r="G162" s="341"/>
      <c r="H162" s="341"/>
      <c r="I162" s="341"/>
    </row>
    <row r="163" spans="1:10" ht="21.95" customHeight="1">
      <c r="A163" s="341"/>
      <c r="B163" s="396"/>
      <c r="C163" s="396"/>
      <c r="D163" s="396"/>
      <c r="E163" s="396"/>
      <c r="F163" s="396"/>
      <c r="G163" s="341"/>
      <c r="H163" s="341"/>
      <c r="I163" s="341"/>
    </row>
    <row r="164" spans="1:10" ht="21.95" customHeight="1">
      <c r="A164" s="341"/>
      <c r="B164" s="396"/>
      <c r="C164" s="396"/>
      <c r="D164" s="396"/>
      <c r="E164" s="396"/>
      <c r="F164" s="396"/>
      <c r="G164" s="341"/>
      <c r="H164" s="341"/>
      <c r="I164" s="341"/>
    </row>
    <row r="165" spans="1:10" ht="21.95" customHeight="1">
      <c r="A165" s="341"/>
      <c r="B165" s="396"/>
      <c r="C165" s="396"/>
      <c r="D165" s="396"/>
      <c r="E165" s="396"/>
      <c r="F165" s="396"/>
      <c r="G165" s="341"/>
      <c r="H165" s="341"/>
      <c r="I165" s="341"/>
    </row>
    <row r="166" spans="1:10" ht="21.95" customHeight="1">
      <c r="A166" s="341"/>
      <c r="B166" s="396"/>
      <c r="C166" s="396"/>
      <c r="D166" s="396"/>
      <c r="E166" s="396"/>
      <c r="F166" s="396"/>
      <c r="G166" s="341"/>
      <c r="H166" s="341"/>
      <c r="I166" s="341"/>
    </row>
    <row r="167" spans="1:10" ht="21.95" customHeight="1">
      <c r="A167" s="341"/>
      <c r="B167" s="396"/>
      <c r="C167" s="396"/>
      <c r="D167" s="396"/>
      <c r="E167" s="396"/>
      <c r="F167" s="396"/>
      <c r="G167" s="341"/>
      <c r="H167" s="341"/>
      <c r="I167" s="341"/>
    </row>
    <row r="168" spans="1:10" ht="21.95" customHeight="1">
      <c r="A168" s="397"/>
      <c r="B168" s="396"/>
      <c r="C168" s="396"/>
      <c r="D168" s="396"/>
      <c r="E168" s="396"/>
      <c r="F168" s="396"/>
      <c r="G168" s="397"/>
      <c r="H168" s="397"/>
      <c r="I168" s="397"/>
      <c r="J168" s="854"/>
    </row>
    <row r="169" spans="1:10" ht="21.95" customHeight="1">
      <c r="A169" s="397"/>
      <c r="B169" s="396"/>
      <c r="C169" s="396"/>
      <c r="D169" s="396"/>
      <c r="E169" s="396"/>
      <c r="F169" s="396"/>
      <c r="G169" s="397"/>
      <c r="H169" s="397"/>
      <c r="I169" s="397"/>
      <c r="J169" s="854"/>
    </row>
    <row r="170" spans="1:10" ht="15.75">
      <c r="A170" s="397"/>
      <c r="B170" s="397"/>
      <c r="C170" s="397"/>
      <c r="D170" s="397"/>
      <c r="E170" s="397"/>
      <c r="F170" s="397"/>
      <c r="G170" s="397"/>
      <c r="H170" s="397"/>
      <c r="I170" s="397"/>
      <c r="J170" s="854"/>
    </row>
    <row r="171" spans="1:10">
      <c r="A171" s="854"/>
      <c r="B171" s="854"/>
      <c r="C171" s="854"/>
      <c r="D171" s="854"/>
      <c r="E171" s="854"/>
      <c r="F171" s="854"/>
      <c r="G171" s="854"/>
      <c r="H171" s="854"/>
      <c r="I171" s="854"/>
      <c r="J171" s="874"/>
    </row>
    <row r="172" spans="1:10" ht="15.75">
      <c r="A172" s="397"/>
      <c r="B172" s="397"/>
      <c r="C172" s="397"/>
      <c r="D172" s="397"/>
      <c r="E172" s="397"/>
      <c r="F172" s="397"/>
      <c r="G172" s="397"/>
      <c r="H172" s="397"/>
      <c r="I172" s="397"/>
      <c r="J172" s="854"/>
    </row>
    <row r="173" spans="1:10" ht="15.75">
      <c r="A173" s="397"/>
      <c r="B173" s="397"/>
      <c r="C173" s="397"/>
      <c r="D173" s="397"/>
      <c r="E173" s="397"/>
      <c r="F173" s="397"/>
      <c r="G173" s="397"/>
      <c r="H173" s="397"/>
      <c r="I173" s="397"/>
      <c r="J173" s="854"/>
    </row>
    <row r="174" spans="1:10" ht="15.75">
      <c r="A174" s="341"/>
      <c r="B174" s="341"/>
      <c r="C174" s="341"/>
      <c r="D174" s="341"/>
      <c r="E174" s="341"/>
      <c r="F174" s="341"/>
      <c r="G174" s="341"/>
      <c r="H174" s="341"/>
      <c r="I174" s="341"/>
    </row>
    <row r="175" spans="1:10" ht="15.75">
      <c r="A175" s="341"/>
      <c r="B175" s="341"/>
      <c r="C175" s="341"/>
      <c r="D175" s="341"/>
      <c r="E175" s="341"/>
      <c r="F175" s="341"/>
      <c r="G175" s="341"/>
      <c r="H175" s="341"/>
      <c r="I175" s="341"/>
    </row>
    <row r="176" spans="1:10" ht="15.75">
      <c r="A176" s="341"/>
      <c r="B176" s="341"/>
      <c r="C176" s="341"/>
      <c r="D176" s="341"/>
      <c r="E176" s="341"/>
      <c r="F176" s="341"/>
      <c r="G176" s="341"/>
      <c r="H176" s="341"/>
      <c r="I176" s="341"/>
    </row>
    <row r="177" spans="1:9" ht="15.75">
      <c r="A177" s="341"/>
      <c r="B177" s="341"/>
      <c r="C177" s="341"/>
      <c r="D177" s="341"/>
      <c r="E177" s="341"/>
      <c r="F177" s="341"/>
      <c r="G177" s="341"/>
      <c r="H177" s="341"/>
      <c r="I177" s="341"/>
    </row>
    <row r="178" spans="1:9" ht="15.75">
      <c r="A178" s="341"/>
      <c r="B178" s="341"/>
      <c r="C178" s="341"/>
      <c r="D178" s="341"/>
      <c r="E178" s="341"/>
      <c r="F178" s="341"/>
      <c r="G178" s="341"/>
      <c r="H178" s="341"/>
      <c r="I178" s="341"/>
    </row>
    <row r="179" spans="1:9" ht="15.75">
      <c r="A179" s="341"/>
      <c r="B179" s="341"/>
      <c r="C179" s="341"/>
      <c r="D179" s="341"/>
      <c r="E179" s="341"/>
      <c r="F179" s="341"/>
      <c r="G179" s="341"/>
      <c r="H179" s="341"/>
      <c r="I179" s="341"/>
    </row>
    <row r="180" spans="1:9" ht="15.75">
      <c r="A180" s="341"/>
      <c r="B180" s="341"/>
      <c r="C180" s="341"/>
      <c r="D180" s="341"/>
      <c r="E180" s="341"/>
      <c r="F180" s="341"/>
      <c r="G180" s="341"/>
      <c r="H180" s="341"/>
      <c r="I180" s="341"/>
    </row>
    <row r="181" spans="1:9" ht="15.75">
      <c r="A181" s="341"/>
      <c r="B181" s="341"/>
      <c r="C181" s="341"/>
      <c r="D181" s="341"/>
      <c r="E181" s="341"/>
      <c r="F181" s="341"/>
      <c r="G181" s="341"/>
      <c r="H181" s="341"/>
      <c r="I181" s="341"/>
    </row>
    <row r="182" spans="1:9" ht="15.75">
      <c r="A182" s="341"/>
      <c r="B182" s="341"/>
      <c r="C182" s="341"/>
      <c r="D182" s="341"/>
      <c r="E182" s="341"/>
      <c r="F182" s="341"/>
      <c r="G182" s="341"/>
      <c r="H182" s="341"/>
      <c r="I182" s="341"/>
    </row>
    <row r="183" spans="1:9" ht="15.75">
      <c r="A183" s="341"/>
      <c r="B183" s="341"/>
      <c r="C183" s="341"/>
      <c r="D183" s="341"/>
      <c r="E183" s="341"/>
      <c r="F183" s="341"/>
      <c r="G183" s="341"/>
      <c r="H183" s="341"/>
      <c r="I183" s="341"/>
    </row>
    <row r="184" spans="1:9" ht="15.75">
      <c r="A184" s="341"/>
      <c r="B184" s="341"/>
      <c r="C184" s="341"/>
      <c r="D184" s="341"/>
      <c r="E184" s="341"/>
      <c r="F184" s="341"/>
      <c r="G184" s="341"/>
      <c r="H184" s="341"/>
      <c r="I184" s="341"/>
    </row>
  </sheetData>
  <sheetProtection password="CBD2" sheet="1" formatColumns="0" formatRows="0" selectLockedCells="1"/>
  <customSheetViews>
    <customSheetView guid="{E6182FFC-6E06-43C3-947C-9DE51F5E5E19}"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drawing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7" zoomScaleSheetLayoutView="100" workbookViewId="0">
      <selection activeCell="E1" sqref="E1"/>
    </sheetView>
  </sheetViews>
  <sheetFormatPr defaultColWidth="9.140625" defaultRowHeight="16.5"/>
  <cols>
    <col min="1" max="1" width="12.140625" style="17" customWidth="1"/>
    <col min="2" max="2" width="36.85546875" style="17" customWidth="1"/>
    <col min="3" max="3" width="11.42578125" style="17" customWidth="1"/>
    <col min="4" max="4" width="27.140625" style="17" customWidth="1"/>
    <col min="5" max="5" width="39.28515625" style="17" customWidth="1"/>
    <col min="6" max="8" width="9.140625" style="12"/>
    <col min="9" max="16384" width="9.140625" style="13"/>
  </cols>
  <sheetData>
    <row r="1" spans="1:9" s="80" customFormat="1" ht="24.75" customHeight="1">
      <c r="A1" s="1609" t="str">
        <f>'Attach 3(JV)'!A1</f>
        <v>Specification No. :CC/NT/W-RT/DOM/A06/23/04299</v>
      </c>
      <c r="B1" s="1609"/>
      <c r="C1" s="1609"/>
      <c r="D1" s="1609"/>
      <c r="E1" s="627" t="str">
        <f>"Attachment-19 " &amp; 'Attach 3(JV)'!AT1</f>
        <v xml:space="preserve">Attachment-19 </v>
      </c>
      <c r="F1" s="81"/>
      <c r="G1" s="81"/>
      <c r="H1" s="81"/>
    </row>
    <row r="2" spans="1:9" ht="7.5" customHeight="1"/>
    <row r="3" spans="1:9" ht="91.5" customHeight="1">
      <c r="A3" s="1435" t="str">
        <f>'Attach 3(JV)'!A3</f>
        <v>Reactor Package RT03 under Bulk Procurement of 765kV and 400kV Class Transformers and Reactors of various capacities- LOT-3 and SIS/Addl. Cap. -Re-Tender</v>
      </c>
      <c r="B3" s="1436"/>
      <c r="C3" s="1436"/>
      <c r="D3" s="1436"/>
      <c r="E3" s="1436"/>
      <c r="F3" s="14"/>
      <c r="G3" s="15"/>
      <c r="H3" s="14"/>
    </row>
    <row r="4" spans="1:9" ht="20.100000000000001" customHeight="1">
      <c r="A4" s="16"/>
      <c r="H4" s="18"/>
      <c r="I4" s="2"/>
    </row>
    <row r="5" spans="1:9" ht="20.100000000000001" customHeight="1">
      <c r="A5" s="1026" t="s">
        <v>2</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5.25" customHeight="1">
      <c r="A8" s="1607" t="str">
        <f>'Attach 3(JV)'!A8</f>
        <v/>
      </c>
      <c r="B8" s="1607"/>
      <c r="C8" s="1607"/>
      <c r="D8" s="1607"/>
      <c r="E8" s="123" t="str">
        <f>'Attach 3(JV)'!E8</f>
        <v>Contract Services</v>
      </c>
      <c r="H8" s="18"/>
      <c r="I8" s="4"/>
    </row>
    <row r="9" spans="1:9" ht="20.100000000000001" customHeight="1">
      <c r="A9" s="5" t="s">
        <v>345</v>
      </c>
      <c r="B9" s="1449">
        <f>'Attach 3(JV)'!B9</f>
        <v>0</v>
      </c>
      <c r="C9" s="1449"/>
      <c r="D9" s="1449"/>
      <c r="E9" s="123" t="str">
        <f>'Attach 3(JV)'!E9</f>
        <v>Power Grid Corporation of India Ltd.,</v>
      </c>
      <c r="H9" s="18"/>
      <c r="I9" s="4"/>
    </row>
    <row r="10" spans="1:9" ht="20.100000000000001" customHeight="1">
      <c r="A10" s="5" t="s">
        <v>347</v>
      </c>
      <c r="B10" s="1449">
        <f>'Attach 3(JV)'!B10</f>
        <v>0</v>
      </c>
      <c r="C10" s="1449"/>
      <c r="D10" s="1449"/>
      <c r="E10" s="123" t="str">
        <f>'Attach 3(JV)'!E10</f>
        <v>"Saudamini", Plot No. 2, Sector 29</v>
      </c>
      <c r="H10" s="18"/>
      <c r="I10" s="4"/>
    </row>
    <row r="11" spans="1:9" ht="20.100000000000001" customHeight="1">
      <c r="B11" s="1449">
        <f>'Attach 3(JV)'!B11</f>
        <v>0</v>
      </c>
      <c r="C11" s="1449"/>
      <c r="D11" s="1449"/>
      <c r="E11" s="123" t="str">
        <f>'Attach 3(JV)'!E11</f>
        <v>Gurgaon (Haryana) - 122001</v>
      </c>
    </row>
    <row r="12" spans="1:9" ht="18" customHeight="1">
      <c r="A12" s="20"/>
      <c r="B12" s="1449">
        <f>'Attach 3(JV)'!B12</f>
        <v>0</v>
      </c>
      <c r="C12" s="1449"/>
      <c r="D12" s="1449"/>
      <c r="E12" s="6"/>
    </row>
    <row r="13" spans="1:9" ht="19.5" hidden="1" customHeight="1">
      <c r="A13" s="20"/>
      <c r="B13" s="114"/>
      <c r="C13" s="114"/>
      <c r="D13" s="114"/>
      <c r="E13" s="6"/>
    </row>
    <row r="14" spans="1:9" ht="20.100000000000001" customHeight="1">
      <c r="A14" s="20"/>
      <c r="B14" s="114"/>
      <c r="C14" s="114"/>
      <c r="D14" s="114"/>
      <c r="G14" s="3"/>
    </row>
    <row r="15" spans="1:9" ht="20.100000000000001" customHeight="1">
      <c r="A15" s="17" t="s">
        <v>340</v>
      </c>
    </row>
    <row r="16" spans="1:9" ht="6" customHeight="1">
      <c r="A16" s="20"/>
    </row>
    <row r="17" spans="1:8" ht="78.75" customHeight="1">
      <c r="A17" s="1261" t="s">
        <v>3</v>
      </c>
      <c r="B17" s="1261"/>
      <c r="C17" s="1261"/>
      <c r="D17" s="1261"/>
      <c r="E17" s="1261"/>
    </row>
    <row r="18" spans="1:8" ht="56.25" customHeight="1">
      <c r="A18" s="1608" t="s">
        <v>503</v>
      </c>
      <c r="B18" s="1608"/>
      <c r="C18" s="1608"/>
      <c r="D18" s="1608"/>
      <c r="E18" s="1608"/>
    </row>
    <row r="19" spans="1:8" ht="184.5" customHeight="1">
      <c r="A19" s="1608" t="s">
        <v>502</v>
      </c>
      <c r="B19" s="1608"/>
      <c r="C19" s="1608"/>
      <c r="D19" s="1608"/>
      <c r="E19" s="1608"/>
    </row>
    <row r="20" spans="1:8" ht="8.25" hidden="1" customHeight="1">
      <c r="A20" s="20"/>
    </row>
    <row r="21" spans="1:8" ht="20.100000000000001" hidden="1" customHeight="1">
      <c r="A21" s="20"/>
    </row>
    <row r="22" spans="1:8" ht="20.100000000000001" hidden="1" customHeight="1">
      <c r="A22" s="20"/>
    </row>
    <row r="23" spans="1:8" ht="57.75" hidden="1" customHeight="1">
      <c r="A23" s="1261"/>
      <c r="B23" s="1261"/>
      <c r="C23" s="1261"/>
      <c r="D23" s="1261"/>
      <c r="E23" s="1261"/>
      <c r="F23" s="22"/>
      <c r="G23" s="22"/>
      <c r="H23" s="22"/>
    </row>
    <row r="24" spans="1:8" ht="20.100000000000001" hidden="1" customHeight="1">
      <c r="A24" s="20"/>
    </row>
    <row r="25" spans="1:8" ht="20.100000000000001" hidden="1" customHeight="1">
      <c r="A25" s="23"/>
    </row>
    <row r="26" spans="1:8" ht="20.100000000000001" hidden="1" customHeight="1"/>
    <row r="27" spans="1:8" ht="20.100000000000001" hidden="1" customHeight="1">
      <c r="A27" s="23"/>
    </row>
    <row r="28" spans="1:8" ht="20.100000000000001" hidden="1" customHeight="1"/>
    <row r="29" spans="1:8" ht="12" customHeight="1">
      <c r="D29" s="25"/>
    </row>
    <row r="30" spans="1:8" ht="33" customHeight="1">
      <c r="A30" s="24" t="s">
        <v>6</v>
      </c>
      <c r="B30" s="53" t="str">
        <f>'Attach 3(JV)'!B24</f>
        <v>--</v>
      </c>
      <c r="C30" s="28"/>
      <c r="D30" s="25" t="s">
        <v>4</v>
      </c>
      <c r="E30" s="255" t="str">
        <f>'Attach 3(JV)'!E24</f>
        <v/>
      </c>
    </row>
    <row r="31" spans="1:8" ht="33" customHeight="1">
      <c r="A31" s="24" t="s">
        <v>7</v>
      </c>
      <c r="B31" s="255" t="str">
        <f>'Attach 3(JV)'!B25</f>
        <v/>
      </c>
      <c r="C31" s="28"/>
      <c r="D31" s="25" t="s">
        <v>5</v>
      </c>
      <c r="E31" s="255" t="str">
        <f>'Attach 3(JV)'!E25</f>
        <v/>
      </c>
    </row>
    <row r="32" spans="1:8" ht="33" customHeight="1">
      <c r="B32" s="28"/>
      <c r="C32" s="28"/>
      <c r="D32" s="25"/>
      <c r="E32" s="28"/>
    </row>
    <row r="33" spans="1:1" ht="20.100000000000001" customHeight="1"/>
    <row r="34" spans="1:1" ht="20.100000000000001" customHeight="1">
      <c r="A34" s="26"/>
    </row>
    <row r="35" spans="1:1" ht="20.100000000000001" customHeight="1"/>
    <row r="36" spans="1:1" ht="20.100000000000001" customHeight="1"/>
    <row r="37" spans="1:1" ht="20.100000000000001" customHeight="1">
      <c r="A37" s="26"/>
    </row>
    <row r="38" spans="1:1" ht="20.100000000000001" customHeight="1"/>
    <row r="39" spans="1:1" ht="20.100000000000001" customHeight="1">
      <c r="A39" s="26"/>
    </row>
    <row r="40" spans="1:1" ht="20.100000000000001" customHeight="1"/>
    <row r="41" spans="1:1" ht="20.100000000000001" customHeight="1">
      <c r="A41" s="26"/>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hiddenRows="1" view="pageBreakPreview" topLeftCell="A1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8"/>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9"/>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10"/>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2"/>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4"/>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6"/>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42"/>
  <headerFooter alignWithMargins="0">
    <oddFooter>&amp;R&amp;"Book Antiqua,Bold"&amp;8 Page &amp;P of &amp;N</oddFooter>
  </headerFooter>
  <drawing r:id="rId4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zoomScaleSheetLayoutView="100" workbookViewId="0">
      <selection activeCell="B90" sqref="B90:F90"/>
    </sheetView>
  </sheetViews>
  <sheetFormatPr defaultColWidth="9.140625" defaultRowHeight="16.5"/>
  <cols>
    <col min="1" max="1" width="13.85546875" style="17" customWidth="1"/>
    <col min="2" max="2" width="11.28515625" style="17" customWidth="1"/>
    <col min="3" max="3" width="39" style="17" customWidth="1"/>
    <col min="4" max="4" width="18.7109375" style="17" customWidth="1"/>
    <col min="5" max="5" width="27.28515625" style="17" customWidth="1"/>
    <col min="6" max="6" width="25" style="17" customWidth="1"/>
    <col min="7" max="7" width="14.5703125" style="30" customWidth="1"/>
    <col min="8" max="8" width="14.140625" style="30" customWidth="1"/>
    <col min="9" max="9" width="14" style="43" customWidth="1"/>
    <col min="10" max="10" width="16.140625" style="43" customWidth="1"/>
    <col min="11" max="11" width="9.140625" style="216" hidden="1" customWidth="1"/>
    <col min="12" max="13" width="9.140625" style="216" customWidth="1"/>
    <col min="14" max="25" width="9.140625" style="216"/>
    <col min="26" max="26" width="10" style="216" bestFit="1" customWidth="1"/>
    <col min="27" max="27" width="0" style="43" hidden="1" customWidth="1"/>
    <col min="28" max="28" width="0" style="46" hidden="1" customWidth="1"/>
    <col min="29" max="29" width="22.42578125" style="47" hidden="1" customWidth="1"/>
    <col min="30" max="31" width="0" style="217" hidden="1" customWidth="1"/>
    <col min="32" max="32" width="0" style="188" hidden="1" customWidth="1"/>
    <col min="33" max="33" width="10" style="188" hidden="1" customWidth="1"/>
    <col min="34" max="34" width="14.85546875" style="188" hidden="1" customWidth="1"/>
    <col min="35" max="35" width="0" style="188" hidden="1" customWidth="1"/>
    <col min="36" max="42" width="9.140625" style="188"/>
    <col min="43" max="16384" width="9.140625" style="13"/>
  </cols>
  <sheetData>
    <row r="1" spans="1:52" ht="27.75" customHeight="1">
      <c r="A1" s="1258" t="str">
        <f>'Attach 3(JV)'!A1</f>
        <v>Specification No. :CC/NT/W-RT/DOM/A06/23/04299</v>
      </c>
      <c r="B1" s="1258"/>
      <c r="C1" s="1258"/>
      <c r="D1" s="1258"/>
      <c r="E1" s="1258"/>
      <c r="F1" s="332" t="s">
        <v>398</v>
      </c>
      <c r="G1" s="66"/>
      <c r="H1" s="66"/>
      <c r="AE1" s="218">
        <v>1</v>
      </c>
      <c r="AF1" s="188" t="s">
        <v>308</v>
      </c>
      <c r="AG1" s="219">
        <v>1</v>
      </c>
      <c r="AH1" s="219" t="s">
        <v>109</v>
      </c>
      <c r="AI1" s="220"/>
      <c r="AJ1" s="220"/>
      <c r="AK1" s="219">
        <v>1</v>
      </c>
      <c r="AL1" s="220" t="s">
        <v>110</v>
      </c>
      <c r="AQ1" s="134"/>
      <c r="AR1" s="134"/>
      <c r="AS1" s="134"/>
      <c r="AT1" s="134"/>
      <c r="AU1" s="134"/>
      <c r="AV1" s="134"/>
      <c r="AW1" s="134"/>
      <c r="AX1" s="134"/>
      <c r="AY1" s="134"/>
      <c r="AZ1" s="134"/>
    </row>
    <row r="2" spans="1:52">
      <c r="AE2" s="218">
        <v>2</v>
      </c>
      <c r="AF2" s="188" t="s">
        <v>309</v>
      </c>
      <c r="AG2" s="219">
        <v>2</v>
      </c>
      <c r="AH2" s="219" t="s">
        <v>286</v>
      </c>
      <c r="AI2" s="220"/>
      <c r="AJ2" s="220"/>
      <c r="AK2" s="219">
        <v>2</v>
      </c>
      <c r="AL2" s="220" t="s">
        <v>287</v>
      </c>
      <c r="AQ2" s="134"/>
      <c r="AR2" s="134"/>
      <c r="AS2" s="134"/>
      <c r="AT2" s="134"/>
      <c r="AU2" s="134"/>
      <c r="AV2" s="134"/>
      <c r="AW2" s="134"/>
      <c r="AX2" s="134"/>
      <c r="AY2" s="134"/>
      <c r="AZ2" s="134"/>
    </row>
    <row r="3" spans="1:52" ht="20.100000000000001" customHeight="1">
      <c r="A3" s="1026" t="s">
        <v>50</v>
      </c>
      <c r="B3" s="1026"/>
      <c r="C3" s="1026"/>
      <c r="D3" s="1026"/>
      <c r="E3" s="1026"/>
      <c r="F3" s="1026"/>
      <c r="G3" s="57"/>
      <c r="H3" s="57"/>
      <c r="I3" s="39"/>
      <c r="AB3" s="221"/>
      <c r="AC3" s="222"/>
      <c r="AE3" s="218">
        <v>3</v>
      </c>
      <c r="AF3" s="188" t="s">
        <v>310</v>
      </c>
      <c r="AG3" s="219">
        <v>3</v>
      </c>
      <c r="AH3" s="219" t="s">
        <v>288</v>
      </c>
      <c r="AI3" s="220"/>
      <c r="AJ3" s="220"/>
      <c r="AK3" s="219">
        <v>3</v>
      </c>
      <c r="AL3" s="220" t="s">
        <v>289</v>
      </c>
      <c r="AQ3" s="134"/>
      <c r="AR3" s="134"/>
      <c r="AS3" s="134"/>
      <c r="AT3" s="134"/>
      <c r="AU3" s="134"/>
      <c r="AV3" s="134"/>
      <c r="AW3" s="134"/>
      <c r="AX3" s="134"/>
      <c r="AY3" s="134"/>
      <c r="AZ3" s="134"/>
    </row>
    <row r="4" spans="1:52" ht="12" customHeight="1">
      <c r="A4" s="16"/>
      <c r="B4" s="16"/>
      <c r="C4" s="16"/>
      <c r="D4" s="16"/>
      <c r="E4" s="16"/>
      <c r="F4" s="16"/>
      <c r="G4" s="57"/>
      <c r="H4" s="57"/>
      <c r="I4" s="39"/>
      <c r="AB4" s="221"/>
      <c r="AC4" s="222"/>
      <c r="AE4" s="218">
        <v>4</v>
      </c>
      <c r="AF4" s="188" t="s">
        <v>311</v>
      </c>
      <c r="AG4" s="219">
        <v>4</v>
      </c>
      <c r="AH4" s="219" t="s">
        <v>290</v>
      </c>
      <c r="AI4" s="220"/>
      <c r="AJ4" s="220"/>
      <c r="AK4" s="219">
        <v>4</v>
      </c>
      <c r="AL4" s="220" t="s">
        <v>291</v>
      </c>
      <c r="AQ4" s="134"/>
      <c r="AR4" s="134"/>
      <c r="AS4" s="134"/>
      <c r="AT4" s="134"/>
      <c r="AU4" s="134"/>
      <c r="AV4" s="134"/>
      <c r="AW4" s="134"/>
      <c r="AX4" s="134"/>
      <c r="AY4" s="134"/>
      <c r="AZ4" s="134"/>
    </row>
    <row r="5" spans="1:52" ht="20.100000000000001" customHeight="1">
      <c r="A5" s="26" t="s">
        <v>307</v>
      </c>
      <c r="B5" s="26"/>
      <c r="C5" s="1636"/>
      <c r="D5" s="1636"/>
      <c r="E5" s="1636"/>
      <c r="F5" s="1636"/>
      <c r="G5" s="67"/>
      <c r="H5" s="67"/>
      <c r="AB5" s="221"/>
      <c r="AC5" s="222"/>
      <c r="AE5" s="218">
        <v>5</v>
      </c>
      <c r="AF5" s="188" t="s">
        <v>312</v>
      </c>
      <c r="AG5" s="219">
        <v>5</v>
      </c>
      <c r="AH5" s="219" t="s">
        <v>290</v>
      </c>
      <c r="AI5" s="220"/>
      <c r="AJ5" s="220"/>
      <c r="AK5" s="219">
        <v>5</v>
      </c>
      <c r="AL5" s="220" t="s">
        <v>292</v>
      </c>
      <c r="AQ5" s="134"/>
      <c r="AR5" s="134"/>
      <c r="AS5" s="134"/>
      <c r="AT5" s="134"/>
      <c r="AU5" s="134"/>
      <c r="AV5" s="134"/>
      <c r="AW5" s="134"/>
      <c r="AX5" s="134"/>
      <c r="AY5" s="134"/>
      <c r="AZ5" s="134"/>
    </row>
    <row r="6" spans="1:52" ht="20.100000000000001" customHeight="1">
      <c r="A6" s="26" t="s">
        <v>6</v>
      </c>
      <c r="B6" s="1636" t="str">
        <f>'Attach 3(JV)'!B24</f>
        <v>--</v>
      </c>
      <c r="C6" s="1636"/>
      <c r="AB6" s="221"/>
      <c r="AC6" s="222"/>
      <c r="AE6" s="218">
        <v>6</v>
      </c>
      <c r="AF6" s="188" t="s">
        <v>313</v>
      </c>
      <c r="AG6" s="219">
        <v>6</v>
      </c>
      <c r="AH6" s="219" t="s">
        <v>290</v>
      </c>
      <c r="AI6" s="223" t="e">
        <f>DAY(B6)</f>
        <v>#VALUE!</v>
      </c>
      <c r="AJ6" s="220"/>
      <c r="AK6" s="219">
        <v>6</v>
      </c>
      <c r="AL6" s="220" t="s">
        <v>293</v>
      </c>
      <c r="AQ6" s="134"/>
      <c r="AR6" s="134"/>
      <c r="AS6" s="134"/>
      <c r="AT6" s="134"/>
      <c r="AU6" s="134"/>
      <c r="AV6" s="134"/>
      <c r="AW6" s="134"/>
      <c r="AX6" s="134"/>
      <c r="AY6" s="134"/>
      <c r="AZ6" s="134"/>
    </row>
    <row r="7" spans="1:52" ht="20.100000000000001" customHeight="1">
      <c r="A7" s="26"/>
      <c r="B7" s="62"/>
      <c r="C7" s="62"/>
      <c r="AB7" s="221"/>
      <c r="AC7" s="222"/>
      <c r="AE7" s="218">
        <v>7</v>
      </c>
      <c r="AF7" s="188" t="s">
        <v>314</v>
      </c>
      <c r="AG7" s="219">
        <v>7</v>
      </c>
      <c r="AH7" s="219" t="s">
        <v>290</v>
      </c>
      <c r="AI7" s="223" t="e">
        <f>MONTH(B6)</f>
        <v>#VALUE!</v>
      </c>
      <c r="AJ7" s="220"/>
      <c r="AK7" s="219">
        <v>7</v>
      </c>
      <c r="AL7" s="220" t="s">
        <v>294</v>
      </c>
      <c r="AQ7" s="134"/>
      <c r="AR7" s="134"/>
      <c r="AS7" s="134"/>
      <c r="AT7" s="134"/>
      <c r="AU7" s="134"/>
      <c r="AV7" s="134"/>
      <c r="AW7" s="134"/>
      <c r="AX7" s="134"/>
      <c r="AY7" s="134"/>
      <c r="AZ7" s="134"/>
    </row>
    <row r="8" spans="1:52" ht="20.100000000000001" customHeight="1">
      <c r="A8" s="45" t="str">
        <f>'Attach 3(JV)'!E7</f>
        <v>To:</v>
      </c>
      <c r="B8" s="7"/>
      <c r="F8" s="20"/>
      <c r="G8" s="59"/>
      <c r="H8" s="59"/>
      <c r="AB8" s="221"/>
      <c r="AC8" s="222"/>
      <c r="AE8" s="218">
        <v>8</v>
      </c>
      <c r="AF8" s="188" t="s">
        <v>315</v>
      </c>
      <c r="AG8" s="219">
        <v>8</v>
      </c>
      <c r="AH8" s="219" t="s">
        <v>290</v>
      </c>
      <c r="AI8" s="223" t="e">
        <f>LOOKUP(AI7,AK1:AK12,AL1:AL12)</f>
        <v>#VALUE!</v>
      </c>
      <c r="AJ8" s="220"/>
      <c r="AK8" s="219">
        <v>8</v>
      </c>
      <c r="AL8" s="220" t="s">
        <v>295</v>
      </c>
      <c r="AQ8" s="134"/>
      <c r="AR8" s="134"/>
      <c r="AS8" s="134"/>
      <c r="AT8" s="134"/>
      <c r="AU8" s="134"/>
      <c r="AV8" s="134"/>
      <c r="AW8" s="134"/>
      <c r="AX8" s="134"/>
      <c r="AY8" s="134"/>
      <c r="AZ8" s="134"/>
    </row>
    <row r="9" spans="1:52" ht="20.100000000000001" customHeight="1">
      <c r="A9" s="45" t="str">
        <f>'Attach 3(JV)'!E8</f>
        <v>Contract Services</v>
      </c>
      <c r="B9" s="8"/>
      <c r="F9" s="20"/>
      <c r="G9" s="59"/>
      <c r="H9" s="59"/>
      <c r="AB9" s="221"/>
      <c r="AC9" s="222"/>
      <c r="AE9" s="218">
        <v>9</v>
      </c>
      <c r="AF9" s="188" t="s">
        <v>316</v>
      </c>
      <c r="AG9" s="219">
        <v>9</v>
      </c>
      <c r="AH9" s="219" t="s">
        <v>290</v>
      </c>
      <c r="AI9" s="223" t="e">
        <f>YEAR(B6)</f>
        <v>#VALUE!</v>
      </c>
      <c r="AJ9" s="220"/>
      <c r="AK9" s="219">
        <v>9</v>
      </c>
      <c r="AL9" s="220" t="s">
        <v>296</v>
      </c>
      <c r="AQ9" s="134"/>
      <c r="AR9" s="134"/>
      <c r="AS9" s="134"/>
      <c r="AT9" s="134"/>
      <c r="AU9" s="134"/>
      <c r="AV9" s="134"/>
      <c r="AW9" s="134"/>
      <c r="AX9" s="134"/>
      <c r="AY9" s="134"/>
      <c r="AZ9" s="134"/>
    </row>
    <row r="10" spans="1:52" ht="20.100000000000001" customHeight="1">
      <c r="A10" s="45" t="str">
        <f>'Attach 3(JV)'!E9</f>
        <v>Power Grid Corporation of India Ltd.,</v>
      </c>
      <c r="B10" s="8"/>
      <c r="F10" s="20"/>
      <c r="G10" s="59"/>
      <c r="H10" s="59"/>
      <c r="AB10" s="221"/>
      <c r="AC10" s="222"/>
      <c r="AE10" s="218">
        <v>10</v>
      </c>
      <c r="AF10" s="188" t="s">
        <v>317</v>
      </c>
      <c r="AG10" s="219">
        <v>10</v>
      </c>
      <c r="AH10" s="219" t="s">
        <v>290</v>
      </c>
      <c r="AI10" s="220"/>
      <c r="AJ10" s="220"/>
      <c r="AK10" s="219">
        <v>10</v>
      </c>
      <c r="AL10" s="220" t="s">
        <v>297</v>
      </c>
      <c r="AQ10" s="134"/>
      <c r="AR10" s="134"/>
      <c r="AS10" s="134"/>
      <c r="AT10" s="134"/>
      <c r="AU10" s="134"/>
      <c r="AV10" s="134"/>
      <c r="AW10" s="134"/>
      <c r="AX10" s="134"/>
      <c r="AY10" s="134"/>
      <c r="AZ10" s="134"/>
    </row>
    <row r="11" spans="1:52" ht="20.100000000000001" customHeight="1">
      <c r="A11" s="45" t="str">
        <f>'Attach 3(JV)'!E10</f>
        <v>"Saudamini", Plot No. 2, Sector 29</v>
      </c>
      <c r="B11" s="8"/>
      <c r="F11" s="20"/>
      <c r="G11" s="59"/>
      <c r="H11" s="59"/>
      <c r="AB11" s="221"/>
      <c r="AC11" s="222"/>
      <c r="AE11" s="218">
        <v>11</v>
      </c>
      <c r="AF11" s="188" t="s">
        <v>318</v>
      </c>
      <c r="AG11" s="219">
        <v>11</v>
      </c>
      <c r="AH11" s="219" t="s">
        <v>290</v>
      </c>
      <c r="AI11" s="220"/>
      <c r="AJ11" s="220"/>
      <c r="AK11" s="219">
        <v>11</v>
      </c>
      <c r="AL11" s="220" t="s">
        <v>298</v>
      </c>
      <c r="AQ11" s="134"/>
      <c r="AR11" s="134"/>
      <c r="AS11" s="134"/>
      <c r="AT11" s="134"/>
      <c r="AU11" s="134"/>
      <c r="AV11" s="134"/>
      <c r="AW11" s="134"/>
      <c r="AX11" s="134"/>
      <c r="AY11" s="134"/>
      <c r="AZ11" s="134"/>
    </row>
    <row r="12" spans="1:52" ht="20.100000000000001" customHeight="1">
      <c r="A12" s="45" t="str">
        <f>'Attach 3(JV)'!E11</f>
        <v>Gurgaon (Haryana) - 122001</v>
      </c>
      <c r="B12" s="8"/>
      <c r="F12" s="20"/>
      <c r="G12" s="59"/>
      <c r="H12" s="59"/>
      <c r="AB12" s="221"/>
      <c r="AC12" s="222"/>
      <c r="AE12" s="218">
        <v>12</v>
      </c>
      <c r="AF12" s="188" t="s">
        <v>319</v>
      </c>
      <c r="AG12" s="219">
        <v>12</v>
      </c>
      <c r="AH12" s="219" t="s">
        <v>290</v>
      </c>
      <c r="AI12" s="220"/>
      <c r="AJ12" s="220"/>
      <c r="AK12" s="219">
        <v>12</v>
      </c>
      <c r="AL12" s="220" t="s">
        <v>299</v>
      </c>
      <c r="AQ12" s="134"/>
      <c r="AR12" s="134"/>
      <c r="AS12" s="134"/>
      <c r="AT12" s="134"/>
      <c r="AU12" s="134"/>
      <c r="AV12" s="134"/>
      <c r="AW12" s="134"/>
      <c r="AX12" s="134"/>
      <c r="AY12" s="134"/>
      <c r="AZ12" s="134"/>
    </row>
    <row r="13" spans="1:52" ht="20.100000000000001" customHeight="1">
      <c r="A13" s="45"/>
      <c r="B13" s="8"/>
      <c r="F13" s="20"/>
      <c r="G13" s="59"/>
      <c r="H13" s="59"/>
      <c r="AB13" s="221"/>
      <c r="AC13" s="222"/>
      <c r="AE13" s="218">
        <v>13</v>
      </c>
      <c r="AF13" s="188" t="s">
        <v>320</v>
      </c>
      <c r="AG13" s="219">
        <v>13</v>
      </c>
      <c r="AH13" s="219" t="s">
        <v>290</v>
      </c>
      <c r="AI13" s="220"/>
      <c r="AJ13" s="220"/>
      <c r="AK13" s="220"/>
      <c r="AL13" s="220"/>
      <c r="AQ13" s="134"/>
      <c r="AR13" s="134"/>
      <c r="AS13" s="134"/>
      <c r="AT13" s="134"/>
      <c r="AU13" s="134"/>
      <c r="AV13" s="134"/>
      <c r="AW13" s="134"/>
      <c r="AX13" s="134"/>
      <c r="AY13" s="134"/>
      <c r="AZ13" s="134"/>
    </row>
    <row r="14" spans="1:52" ht="12" customHeight="1">
      <c r="A14" s="26"/>
      <c r="B14" s="26"/>
      <c r="F14" s="20"/>
      <c r="G14" s="59"/>
      <c r="H14" s="59"/>
      <c r="AB14" s="221"/>
      <c r="AC14" s="222"/>
      <c r="AE14" s="218">
        <v>14</v>
      </c>
      <c r="AF14" s="188" t="s">
        <v>321</v>
      </c>
      <c r="AG14" s="219">
        <v>14</v>
      </c>
      <c r="AH14" s="219" t="s">
        <v>290</v>
      </c>
      <c r="AI14" s="220"/>
      <c r="AJ14" s="220"/>
      <c r="AK14" s="220"/>
      <c r="AL14" s="220"/>
      <c r="AQ14" s="134"/>
      <c r="AR14" s="134"/>
      <c r="AS14" s="134"/>
      <c r="AT14" s="134"/>
      <c r="AU14" s="134"/>
      <c r="AV14" s="134"/>
      <c r="AW14" s="134"/>
      <c r="AX14" s="134"/>
      <c r="AY14" s="134"/>
      <c r="AZ14" s="134"/>
    </row>
    <row r="15" spans="1:52" ht="42.75" customHeight="1">
      <c r="A15" s="470" t="s">
        <v>331</v>
      </c>
      <c r="B15" s="1639" t="str">
        <f>Basic!B1</f>
        <v>Reactor Package RT03 under Bulk Procurement of 765kV and 400kV Class Transformers and Reactors of various capacities- LOT-3 and SIS/Addl. Cap. -Re-Tender</v>
      </c>
      <c r="C15" s="1639"/>
      <c r="D15" s="1639"/>
      <c r="E15" s="1639"/>
      <c r="F15" s="1639"/>
      <c r="G15" s="59"/>
      <c r="H15" s="59"/>
      <c r="AB15" s="221"/>
      <c r="AC15" s="222"/>
      <c r="AE15" s="218">
        <v>15</v>
      </c>
      <c r="AF15" s="188" t="s">
        <v>322</v>
      </c>
      <c r="AG15" s="219">
        <v>15</v>
      </c>
      <c r="AH15" s="219" t="s">
        <v>290</v>
      </c>
      <c r="AI15" s="220"/>
      <c r="AJ15" s="220"/>
      <c r="AK15" s="220"/>
      <c r="AL15" s="220"/>
      <c r="AQ15" s="134"/>
      <c r="AR15" s="134"/>
      <c r="AS15" s="134"/>
      <c r="AT15" s="134"/>
      <c r="AU15" s="134"/>
      <c r="AV15" s="134"/>
      <c r="AW15" s="134"/>
      <c r="AX15" s="134"/>
      <c r="AY15" s="134"/>
      <c r="AZ15" s="134"/>
    </row>
    <row r="16" spans="1:52" ht="30.75" customHeight="1">
      <c r="A16" s="17" t="s">
        <v>51</v>
      </c>
      <c r="C16" s="20"/>
      <c r="D16" s="20"/>
      <c r="E16" s="20"/>
      <c r="F16" s="20"/>
      <c r="G16" s="1626" t="s">
        <v>165</v>
      </c>
      <c r="H16" s="1626"/>
      <c r="AB16" s="221"/>
      <c r="AC16" s="222"/>
      <c r="AE16" s="218">
        <v>16</v>
      </c>
      <c r="AF16" s="188" t="s">
        <v>323</v>
      </c>
      <c r="AG16" s="219">
        <v>16</v>
      </c>
      <c r="AH16" s="219" t="s">
        <v>290</v>
      </c>
      <c r="AI16" s="220"/>
      <c r="AJ16" s="220"/>
      <c r="AK16" s="220"/>
      <c r="AL16" s="220"/>
      <c r="AQ16" s="134"/>
      <c r="AR16" s="134"/>
      <c r="AS16" s="134"/>
      <c r="AT16" s="134"/>
      <c r="AU16" s="134"/>
      <c r="AV16" s="134"/>
      <c r="AW16" s="134"/>
      <c r="AX16" s="134"/>
      <c r="AY16" s="134"/>
      <c r="AZ16" s="134"/>
    </row>
    <row r="17" spans="1:52" s="12" customFormat="1" ht="129" customHeight="1">
      <c r="A17" s="69">
        <v>1</v>
      </c>
      <c r="B17" s="1610"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10"/>
      <c r="D17" s="1610"/>
      <c r="E17" s="1610"/>
      <c r="F17" s="1610"/>
      <c r="G17" s="329"/>
      <c r="H17" s="330" t="s">
        <v>477</v>
      </c>
      <c r="I17" s="184"/>
      <c r="J17" s="43"/>
      <c r="K17" s="216"/>
      <c r="L17" s="216"/>
      <c r="M17" s="216"/>
      <c r="N17" s="216"/>
      <c r="O17" s="216"/>
      <c r="P17" s="216"/>
      <c r="Q17" s="216"/>
      <c r="R17" s="216"/>
      <c r="S17" s="216"/>
      <c r="T17" s="216"/>
      <c r="U17" s="216"/>
      <c r="V17" s="216"/>
      <c r="W17" s="216"/>
      <c r="X17" s="216"/>
      <c r="Y17" s="216"/>
      <c r="Z17" s="48"/>
      <c r="AA17" s="48"/>
      <c r="AB17" s="224" t="s">
        <v>332</v>
      </c>
      <c r="AC17" s="46"/>
      <c r="AD17" s="225"/>
      <c r="AE17" s="218">
        <v>17</v>
      </c>
      <c r="AF17" s="43" t="s">
        <v>324</v>
      </c>
      <c r="AG17" s="219">
        <v>17</v>
      </c>
      <c r="AH17" s="219" t="s">
        <v>290</v>
      </c>
      <c r="AI17" s="220"/>
      <c r="AJ17" s="220"/>
      <c r="AK17" s="220"/>
      <c r="AL17" s="220"/>
      <c r="AM17" s="43"/>
      <c r="AN17" s="43"/>
      <c r="AO17" s="43"/>
      <c r="AP17" s="43"/>
      <c r="AQ17" s="132"/>
      <c r="AR17" s="132"/>
      <c r="AS17" s="132"/>
      <c r="AT17" s="132"/>
      <c r="AU17" s="132"/>
      <c r="AV17" s="132"/>
      <c r="AW17" s="132"/>
      <c r="AX17" s="132"/>
      <c r="AY17" s="132"/>
      <c r="AZ17" s="132"/>
    </row>
    <row r="18" spans="1:52" s="12" customFormat="1" ht="35.25" customHeight="1">
      <c r="A18" s="69">
        <v>1.1000000000000001</v>
      </c>
      <c r="B18" s="1620" t="s">
        <v>565</v>
      </c>
      <c r="C18" s="1620"/>
      <c r="D18" s="1620"/>
      <c r="E18" s="1620"/>
      <c r="F18" s="1620"/>
      <c r="G18" s="43"/>
      <c r="H18" s="43"/>
      <c r="I18" s="184"/>
      <c r="J18" s="43"/>
      <c r="K18" s="216"/>
      <c r="L18" s="216"/>
      <c r="M18" s="216"/>
      <c r="N18" s="216"/>
      <c r="O18" s="216"/>
      <c r="P18" s="216"/>
      <c r="Q18" s="216"/>
      <c r="R18" s="216"/>
      <c r="S18" s="216"/>
      <c r="T18" s="216"/>
      <c r="U18" s="216"/>
      <c r="V18" s="216"/>
      <c r="W18" s="216"/>
      <c r="X18" s="216"/>
      <c r="Y18" s="216"/>
      <c r="Z18" s="48"/>
      <c r="AA18" s="48"/>
      <c r="AB18" s="224"/>
      <c r="AC18" s="46"/>
      <c r="AD18" s="225"/>
      <c r="AE18" s="218"/>
      <c r="AF18" s="43"/>
      <c r="AG18" s="219"/>
      <c r="AH18" s="219"/>
      <c r="AI18" s="220"/>
      <c r="AJ18" s="220"/>
      <c r="AK18" s="220"/>
      <c r="AL18" s="220"/>
      <c r="AM18" s="43"/>
      <c r="AN18" s="43"/>
      <c r="AO18" s="43"/>
      <c r="AP18" s="43"/>
      <c r="AQ18" s="132"/>
      <c r="AR18" s="132"/>
      <c r="AS18" s="132"/>
      <c r="AT18" s="132"/>
      <c r="AU18" s="132"/>
      <c r="AV18" s="132"/>
      <c r="AW18" s="132"/>
      <c r="AX18" s="132"/>
      <c r="AY18" s="132"/>
      <c r="AZ18" s="132"/>
    </row>
    <row r="19" spans="1:52" ht="21" customHeight="1">
      <c r="A19" s="69">
        <v>2</v>
      </c>
      <c r="B19" s="70" t="s">
        <v>52</v>
      </c>
      <c r="C19" s="20"/>
      <c r="D19" s="20"/>
      <c r="E19" s="20"/>
      <c r="F19" s="20"/>
      <c r="G19" s="59"/>
      <c r="H19" s="59"/>
      <c r="AB19" s="221"/>
      <c r="AC19" s="222" t="s">
        <v>333</v>
      </c>
      <c r="AE19" s="218">
        <v>18</v>
      </c>
      <c r="AF19" s="188" t="s">
        <v>325</v>
      </c>
      <c r="AG19" s="219">
        <v>18</v>
      </c>
      <c r="AH19" s="219" t="s">
        <v>290</v>
      </c>
      <c r="AI19" s="220"/>
      <c r="AJ19" s="220"/>
      <c r="AK19" s="220"/>
      <c r="AL19" s="220"/>
      <c r="AQ19" s="134"/>
      <c r="AR19" s="134"/>
      <c r="AS19" s="134"/>
      <c r="AT19" s="134"/>
      <c r="AU19" s="134"/>
      <c r="AV19" s="134"/>
      <c r="AW19" s="134"/>
      <c r="AX19" s="134"/>
      <c r="AY19" s="134"/>
      <c r="AZ19" s="134"/>
    </row>
    <row r="20" spans="1:52" s="12" customFormat="1" ht="41.25" customHeight="1">
      <c r="A20" s="17"/>
      <c r="B20" s="1261" t="s">
        <v>54</v>
      </c>
      <c r="C20" s="1261"/>
      <c r="D20" s="1261"/>
      <c r="E20" s="1261"/>
      <c r="F20" s="1261"/>
      <c r="G20" s="1628"/>
      <c r="H20" s="1628"/>
      <c r="I20" s="1628"/>
      <c r="J20" s="1628"/>
      <c r="K20" s="216"/>
      <c r="L20" s="216"/>
      <c r="M20" s="216"/>
      <c r="N20" s="216"/>
      <c r="O20" s="216"/>
      <c r="P20" s="216"/>
      <c r="Q20" s="216"/>
      <c r="R20" s="216"/>
      <c r="S20" s="216"/>
      <c r="T20" s="216"/>
      <c r="U20" s="216"/>
      <c r="V20" s="216"/>
      <c r="W20" s="216"/>
      <c r="X20" s="216"/>
      <c r="Y20" s="216"/>
      <c r="Z20" s="216"/>
      <c r="AA20" s="43"/>
      <c r="AB20" s="221"/>
      <c r="AC20" s="222" t="s">
        <v>334</v>
      </c>
      <c r="AD20" s="218"/>
      <c r="AE20" s="218">
        <v>19</v>
      </c>
      <c r="AF20" s="43" t="s">
        <v>326</v>
      </c>
      <c r="AG20" s="219">
        <v>19</v>
      </c>
      <c r="AH20" s="219" t="s">
        <v>290</v>
      </c>
      <c r="AI20" s="226"/>
      <c r="AJ20" s="226"/>
      <c r="AK20" s="226"/>
      <c r="AL20" s="226"/>
      <c r="AM20" s="43"/>
      <c r="AN20" s="43"/>
      <c r="AO20" s="43"/>
      <c r="AP20" s="43"/>
      <c r="AQ20" s="132"/>
      <c r="AR20" s="132"/>
      <c r="AS20" s="132"/>
      <c r="AT20" s="132"/>
      <c r="AU20" s="132"/>
      <c r="AV20" s="132"/>
      <c r="AW20" s="132"/>
      <c r="AX20" s="132"/>
      <c r="AY20" s="132"/>
      <c r="AZ20" s="132"/>
    </row>
    <row r="21" spans="1:52" s="12" customFormat="1" ht="53.25" customHeight="1">
      <c r="A21" s="17"/>
      <c r="B21" s="1437" t="str">
        <f>"(a) Attachment 1(" &amp; Basic!$B$2 &amp; ") :"</f>
        <v>(a) Attachment 1(RT03) :</v>
      </c>
      <c r="C21" s="1437"/>
      <c r="D21" s="1629" t="s">
        <v>1023</v>
      </c>
      <c r="E21" s="1630"/>
      <c r="F21" s="1630"/>
      <c r="G21" s="977"/>
      <c r="H21" s="978"/>
      <c r="I21" s="979"/>
      <c r="J21" s="978"/>
      <c r="K21" s="227"/>
      <c r="L21" s="227"/>
      <c r="M21" s="271"/>
      <c r="N21" s="227"/>
      <c r="O21" s="227"/>
      <c r="P21" s="227"/>
      <c r="Q21" s="227"/>
      <c r="R21" s="227"/>
      <c r="S21" s="227"/>
      <c r="T21" s="227"/>
      <c r="U21" s="227"/>
      <c r="V21" s="227"/>
      <c r="W21" s="227"/>
      <c r="X21" s="227"/>
      <c r="Y21" s="227"/>
      <c r="Z21" s="216"/>
      <c r="AA21" s="43"/>
      <c r="AB21" s="221"/>
      <c r="AC21" s="222" t="s">
        <v>335</v>
      </c>
      <c r="AD21" s="228" t="str">
        <f>IF(ISERROR(LOOKUP(J21,AE1:AE21,AF1:AF21)), "Zero", LOOKUP(J21,AE1:AE21,AF1:AF21))</f>
        <v>Zero</v>
      </c>
      <c r="AE21" s="218">
        <v>20</v>
      </c>
      <c r="AF21" s="43" t="s">
        <v>327</v>
      </c>
      <c r="AG21" s="219">
        <v>20</v>
      </c>
      <c r="AH21" s="219" t="s">
        <v>290</v>
      </c>
      <c r="AI21" s="220"/>
      <c r="AJ21" s="220"/>
      <c r="AK21" s="220"/>
      <c r="AL21" s="220"/>
      <c r="AM21" s="43"/>
      <c r="AN21" s="43"/>
      <c r="AO21" s="43"/>
      <c r="AP21" s="43"/>
      <c r="AQ21" s="132"/>
      <c r="AR21" s="132"/>
      <c r="AS21" s="132"/>
      <c r="AT21" s="132"/>
      <c r="AU21" s="132"/>
      <c r="AV21" s="132"/>
      <c r="AW21" s="132"/>
      <c r="AX21" s="132"/>
      <c r="AY21" s="132"/>
      <c r="AZ21" s="132"/>
    </row>
    <row r="22" spans="1:52" s="12" customFormat="1" ht="99" hidden="1" customHeight="1">
      <c r="A22" s="17"/>
      <c r="B22" s="738"/>
      <c r="C22" s="738"/>
      <c r="D22" s="1632"/>
      <c r="E22" s="1632"/>
      <c r="F22" s="1633"/>
      <c r="G22" s="738"/>
      <c r="H22" s="738"/>
      <c r="I22" s="738"/>
      <c r="J22" s="738"/>
      <c r="K22" s="227"/>
      <c r="L22" s="227"/>
      <c r="M22" s="271"/>
      <c r="N22" s="227"/>
      <c r="O22" s="227"/>
      <c r="P22" s="227"/>
      <c r="Q22" s="227"/>
      <c r="R22" s="227"/>
      <c r="S22" s="227"/>
      <c r="T22" s="227"/>
      <c r="U22" s="227"/>
      <c r="V22" s="227"/>
      <c r="W22" s="227"/>
      <c r="X22" s="227"/>
      <c r="Y22" s="227"/>
      <c r="Z22" s="216"/>
      <c r="AA22" s="43"/>
      <c r="AB22" s="221"/>
      <c r="AC22" s="222"/>
      <c r="AD22" s="228"/>
      <c r="AE22" s="218"/>
      <c r="AF22" s="43"/>
      <c r="AG22" s="219"/>
      <c r="AH22" s="219"/>
      <c r="AI22" s="220"/>
      <c r="AJ22" s="220"/>
      <c r="AK22" s="220"/>
      <c r="AL22" s="220"/>
      <c r="AM22" s="43"/>
      <c r="AN22" s="43"/>
      <c r="AO22" s="43"/>
      <c r="AP22" s="43"/>
      <c r="AQ22" s="132"/>
      <c r="AR22" s="132"/>
      <c r="AS22" s="132"/>
      <c r="AT22" s="132"/>
      <c r="AU22" s="132"/>
      <c r="AV22" s="132"/>
      <c r="AW22" s="132"/>
      <c r="AX22" s="132"/>
      <c r="AY22" s="132"/>
      <c r="AZ22" s="132"/>
    </row>
    <row r="23" spans="1:52" s="12" customFormat="1" ht="61.5" hidden="1" customHeight="1">
      <c r="A23" s="17"/>
      <c r="B23" s="610"/>
      <c r="C23" s="610"/>
      <c r="D23" s="1631" t="s">
        <v>709</v>
      </c>
      <c r="E23" s="1631"/>
      <c r="F23" s="1631"/>
      <c r="G23" s="1627" t="str">
        <f>IF(J21 &lt; 250, "Please note that if bid validity is less than 250 days, your bid may be rejected", "")</f>
        <v>Please note that if bid validity is less than 250 days, your bid may be rejected</v>
      </c>
      <c r="H23" s="1627"/>
      <c r="I23" s="1627"/>
      <c r="J23" s="1627"/>
      <c r="K23" s="227"/>
      <c r="L23" s="227"/>
      <c r="M23" s="271"/>
      <c r="N23" s="227"/>
      <c r="O23" s="227"/>
      <c r="P23" s="227"/>
      <c r="Q23" s="227"/>
      <c r="R23" s="227"/>
      <c r="S23" s="227"/>
      <c r="T23" s="227"/>
      <c r="U23" s="227"/>
      <c r="V23" s="227"/>
      <c r="W23" s="227"/>
      <c r="X23" s="227"/>
      <c r="Y23" s="227"/>
      <c r="Z23" s="216"/>
      <c r="AA23" s="43"/>
      <c r="AB23" s="221"/>
      <c r="AC23" s="222"/>
      <c r="AD23" s="228"/>
      <c r="AE23" s="218"/>
      <c r="AF23" s="43"/>
      <c r="AG23" s="219"/>
      <c r="AH23" s="219"/>
      <c r="AI23" s="220"/>
      <c r="AJ23" s="220"/>
      <c r="AK23" s="220"/>
      <c r="AL23" s="220"/>
      <c r="AM23" s="43"/>
      <c r="AN23" s="43"/>
      <c r="AO23" s="43"/>
      <c r="AP23" s="43"/>
      <c r="AQ23" s="132"/>
      <c r="AR23" s="132"/>
      <c r="AS23" s="132"/>
      <c r="AT23" s="132"/>
      <c r="AU23" s="132"/>
      <c r="AV23" s="132"/>
      <c r="AW23" s="132"/>
      <c r="AX23" s="132"/>
      <c r="AY23" s="132"/>
      <c r="AZ23" s="132"/>
    </row>
    <row r="24" spans="1:52" s="12" customFormat="1">
      <c r="A24" s="17"/>
      <c r="B24" s="891"/>
      <c r="C24" s="891"/>
      <c r="D24" s="1634"/>
      <c r="E24" s="1634"/>
      <c r="F24" s="1634"/>
      <c r="G24" s="892"/>
      <c r="H24" s="892"/>
      <c r="I24" s="892"/>
      <c r="J24" s="892"/>
      <c r="K24" s="227"/>
      <c r="L24" s="227"/>
      <c r="M24" s="271"/>
      <c r="N24" s="227"/>
      <c r="O24" s="227"/>
      <c r="P24" s="227"/>
      <c r="Q24" s="227"/>
      <c r="R24" s="227"/>
      <c r="S24" s="227"/>
      <c r="T24" s="227"/>
      <c r="U24" s="227"/>
      <c r="V24" s="227"/>
      <c r="W24" s="227"/>
      <c r="X24" s="227"/>
      <c r="Y24" s="227"/>
      <c r="Z24" s="216"/>
      <c r="AA24" s="43"/>
      <c r="AB24" s="893"/>
      <c r="AC24" s="894"/>
      <c r="AD24" s="228"/>
      <c r="AE24" s="218"/>
      <c r="AF24" s="43"/>
      <c r="AG24" s="219"/>
      <c r="AH24" s="219"/>
      <c r="AI24" s="220"/>
      <c r="AJ24" s="220"/>
      <c r="AK24" s="220"/>
      <c r="AL24" s="220"/>
      <c r="AM24" s="43"/>
      <c r="AN24" s="43"/>
      <c r="AO24" s="43"/>
      <c r="AP24" s="43"/>
      <c r="AQ24" s="132"/>
      <c r="AR24" s="132"/>
      <c r="AS24" s="132"/>
      <c r="AT24" s="132"/>
      <c r="AU24" s="132"/>
      <c r="AV24" s="132"/>
      <c r="AW24" s="132"/>
      <c r="AX24" s="132"/>
      <c r="AY24" s="132"/>
      <c r="AZ24" s="132"/>
    </row>
    <row r="25" spans="1:52" s="12" customFormat="1">
      <c r="A25" s="17"/>
      <c r="B25" s="891"/>
      <c r="C25" s="891"/>
      <c r="D25" s="1635"/>
      <c r="E25" s="1635"/>
      <c r="F25" s="1635"/>
      <c r="G25" s="892"/>
      <c r="H25" s="892"/>
      <c r="I25" s="892"/>
      <c r="J25" s="892"/>
      <c r="K25" s="227"/>
      <c r="L25" s="227"/>
      <c r="M25" s="271"/>
      <c r="N25" s="227"/>
      <c r="O25" s="227"/>
      <c r="P25" s="227"/>
      <c r="Q25" s="227"/>
      <c r="R25" s="227"/>
      <c r="S25" s="227"/>
      <c r="T25" s="227"/>
      <c r="U25" s="227"/>
      <c r="V25" s="227"/>
      <c r="W25" s="227"/>
      <c r="X25" s="227"/>
      <c r="Y25" s="227"/>
      <c r="Z25" s="216"/>
      <c r="AA25" s="43"/>
      <c r="AB25" s="893"/>
      <c r="AC25" s="894"/>
      <c r="AD25" s="228"/>
      <c r="AE25" s="218"/>
      <c r="AF25" s="43"/>
      <c r="AG25" s="219"/>
      <c r="AH25" s="219"/>
      <c r="AI25" s="220"/>
      <c r="AJ25" s="220"/>
      <c r="AK25" s="220"/>
      <c r="AL25" s="220"/>
      <c r="AM25" s="43"/>
      <c r="AN25" s="43"/>
      <c r="AO25" s="43"/>
      <c r="AP25" s="43"/>
      <c r="AQ25" s="132"/>
      <c r="AR25" s="132"/>
      <c r="AS25" s="132"/>
      <c r="AT25" s="132"/>
      <c r="AU25" s="132"/>
      <c r="AV25" s="132"/>
      <c r="AW25" s="132"/>
      <c r="AX25" s="132"/>
      <c r="AY25" s="132"/>
      <c r="AZ25" s="132"/>
    </row>
    <row r="26" spans="1:52" s="12" customFormat="1" ht="74.25" customHeight="1">
      <c r="A26" s="17"/>
      <c r="B26" s="1437" t="str">
        <f>"(b) Attachment 2(" &amp; Basic!$B$2 &amp; ") :"</f>
        <v>(b) Attachment 2(RT03) :</v>
      </c>
      <c r="C26" s="1437"/>
      <c r="D26" s="1611" t="s">
        <v>55</v>
      </c>
      <c r="E26" s="1611"/>
      <c r="F26" s="1611"/>
      <c r="K26" s="216"/>
      <c r="L26" s="216"/>
      <c r="M26" s="216"/>
      <c r="N26" s="216"/>
      <c r="O26" s="216"/>
      <c r="P26" s="216"/>
      <c r="Q26" s="216"/>
      <c r="R26" s="216"/>
      <c r="S26" s="216"/>
      <c r="T26" s="216"/>
      <c r="U26" s="216"/>
      <c r="V26" s="216"/>
      <c r="W26" s="216"/>
      <c r="X26" s="216"/>
      <c r="Y26" s="216"/>
      <c r="Z26" s="216"/>
      <c r="AA26" s="43"/>
      <c r="AB26" s="221"/>
      <c r="AC26" s="222" t="s">
        <v>336</v>
      </c>
      <c r="AD26" s="228" t="str">
        <f>IF(J21 &gt; 9, "("&amp;J21&amp;")", "(0"&amp;J21&amp;")")</f>
        <v>(0)</v>
      </c>
      <c r="AE26" s="218"/>
      <c r="AF26" s="43"/>
      <c r="AG26" s="219">
        <v>21</v>
      </c>
      <c r="AH26" s="219" t="s">
        <v>109</v>
      </c>
      <c r="AI26" s="220"/>
      <c r="AJ26" s="220"/>
      <c r="AK26" s="220"/>
      <c r="AL26" s="220"/>
      <c r="AM26" s="43"/>
      <c r="AN26" s="43"/>
      <c r="AO26" s="43"/>
      <c r="AP26" s="43"/>
      <c r="AQ26" s="132"/>
      <c r="AR26" s="132"/>
      <c r="AS26" s="132"/>
      <c r="AT26" s="132"/>
      <c r="AU26" s="132"/>
      <c r="AV26" s="132"/>
      <c r="AW26" s="132"/>
      <c r="AX26" s="132"/>
      <c r="AY26" s="132"/>
      <c r="AZ26" s="132"/>
    </row>
    <row r="27" spans="1:52" s="12" customFormat="1" ht="60" customHeight="1">
      <c r="A27" s="17"/>
      <c r="B27" s="610"/>
      <c r="C27" s="610"/>
      <c r="D27" s="1637" t="s">
        <v>710</v>
      </c>
      <c r="E27" s="1637"/>
      <c r="F27" s="1637"/>
      <c r="K27" s="216"/>
      <c r="L27" s="216"/>
      <c r="M27" s="216"/>
      <c r="N27" s="216"/>
      <c r="O27" s="216"/>
      <c r="P27" s="216"/>
      <c r="Q27" s="216"/>
      <c r="R27" s="216"/>
      <c r="S27" s="216"/>
      <c r="T27" s="216"/>
      <c r="U27" s="216"/>
      <c r="V27" s="216"/>
      <c r="W27" s="216"/>
      <c r="X27" s="216"/>
      <c r="Y27" s="216"/>
      <c r="Z27" s="216"/>
      <c r="AA27" s="43"/>
      <c r="AB27" s="221"/>
      <c r="AC27" s="222"/>
      <c r="AD27" s="228"/>
      <c r="AE27" s="218"/>
      <c r="AF27" s="43"/>
      <c r="AG27" s="219"/>
      <c r="AH27" s="219"/>
      <c r="AI27" s="220"/>
      <c r="AJ27" s="220"/>
      <c r="AK27" s="220"/>
      <c r="AL27" s="220"/>
      <c r="AM27" s="43"/>
      <c r="AN27" s="43"/>
      <c r="AO27" s="43"/>
      <c r="AP27" s="43"/>
      <c r="AQ27" s="132"/>
      <c r="AR27" s="132"/>
      <c r="AS27" s="132"/>
      <c r="AT27" s="132"/>
      <c r="AU27" s="132"/>
      <c r="AV27" s="132"/>
      <c r="AW27" s="132"/>
      <c r="AX27" s="132"/>
      <c r="AY27" s="132"/>
      <c r="AZ27" s="132"/>
    </row>
    <row r="28" spans="1:52" s="12" customFormat="1" ht="24" customHeight="1">
      <c r="A28" s="17"/>
      <c r="B28" s="610"/>
      <c r="C28" s="610"/>
      <c r="D28" s="1638" t="s">
        <v>711</v>
      </c>
      <c r="E28" s="1638"/>
      <c r="F28" s="1638"/>
      <c r="K28" s="216"/>
      <c r="L28" s="216"/>
      <c r="M28" s="216"/>
      <c r="N28" s="216"/>
      <c r="O28" s="216"/>
      <c r="P28" s="216"/>
      <c r="Q28" s="216"/>
      <c r="R28" s="216"/>
      <c r="S28" s="216"/>
      <c r="T28" s="216"/>
      <c r="U28" s="216"/>
      <c r="V28" s="216"/>
      <c r="W28" s="216"/>
      <c r="X28" s="216"/>
      <c r="Y28" s="216"/>
      <c r="Z28" s="216"/>
      <c r="AA28" s="43"/>
      <c r="AB28" s="221"/>
      <c r="AC28" s="222"/>
      <c r="AD28" s="228"/>
      <c r="AE28" s="218"/>
      <c r="AF28" s="43"/>
      <c r="AG28" s="219"/>
      <c r="AH28" s="219"/>
      <c r="AI28" s="220"/>
      <c r="AJ28" s="220"/>
      <c r="AK28" s="220"/>
      <c r="AL28" s="220"/>
      <c r="AM28" s="43"/>
      <c r="AN28" s="43"/>
      <c r="AO28" s="43"/>
      <c r="AP28" s="43"/>
      <c r="AQ28" s="132"/>
      <c r="AR28" s="132"/>
      <c r="AS28" s="132"/>
      <c r="AT28" s="132"/>
      <c r="AU28" s="132"/>
      <c r="AV28" s="132"/>
      <c r="AW28" s="132"/>
      <c r="AX28" s="132"/>
      <c r="AY28" s="132"/>
      <c r="AZ28" s="132"/>
    </row>
    <row r="29" spans="1:52" s="12" customFormat="1" ht="80.25" customHeight="1">
      <c r="A29" s="17"/>
      <c r="B29" s="1437" t="str">
        <f>"(c) Attachment 3(" &amp; Basic!$B$2 &amp; ") :"</f>
        <v>(c) Attachment 3(RT03) :</v>
      </c>
      <c r="C29" s="1437"/>
      <c r="D29" s="1611" t="s">
        <v>712</v>
      </c>
      <c r="E29" s="1611"/>
      <c r="F29" s="1611"/>
      <c r="G29" s="71"/>
      <c r="H29" s="71"/>
      <c r="I29" s="43"/>
      <c r="J29" s="43"/>
      <c r="K29" s="216"/>
      <c r="L29" s="216"/>
      <c r="M29" s="216"/>
      <c r="N29" s="216"/>
      <c r="O29" s="216"/>
      <c r="P29" s="216"/>
      <c r="Q29" s="216"/>
      <c r="R29" s="216"/>
      <c r="S29" s="216"/>
      <c r="T29" s="216"/>
      <c r="U29" s="216"/>
      <c r="V29" s="216"/>
      <c r="W29" s="216"/>
      <c r="X29" s="216"/>
      <c r="Y29" s="216"/>
      <c r="Z29" s="216"/>
      <c r="AA29" s="22"/>
      <c r="AB29" s="221"/>
      <c r="AC29" s="222"/>
      <c r="AD29" s="218"/>
      <c r="AE29" s="218"/>
      <c r="AF29" s="43"/>
      <c r="AG29" s="219">
        <v>22</v>
      </c>
      <c r="AH29" s="219" t="s">
        <v>290</v>
      </c>
      <c r="AI29" s="220"/>
      <c r="AJ29" s="220"/>
      <c r="AK29" s="220"/>
      <c r="AL29" s="220"/>
      <c r="AM29" s="43"/>
      <c r="AN29" s="43"/>
      <c r="AO29" s="43"/>
      <c r="AP29" s="43"/>
      <c r="AQ29" s="132"/>
      <c r="AR29" s="132"/>
      <c r="AS29" s="132"/>
      <c r="AT29" s="132"/>
      <c r="AU29" s="132"/>
      <c r="AV29" s="132"/>
      <c r="AW29" s="132"/>
      <c r="AX29" s="132"/>
      <c r="AY29" s="132"/>
      <c r="AZ29" s="132"/>
    </row>
    <row r="30" spans="1:52" s="12" customFormat="1" ht="49.5" hidden="1" customHeight="1">
      <c r="A30" s="17"/>
      <c r="B30" s="333"/>
      <c r="C30" s="333"/>
      <c r="D30" s="1625" t="s">
        <v>163</v>
      </c>
      <c r="E30" s="1625"/>
      <c r="F30" s="1625"/>
      <c r="G30" s="173"/>
      <c r="H30" s="272" t="e">
        <f>#REF!</f>
        <v>#REF!</v>
      </c>
      <c r="I30" s="43"/>
      <c r="J30" s="51"/>
      <c r="K30" s="79"/>
      <c r="L30" s="79"/>
      <c r="M30" s="79"/>
      <c r="N30" s="79"/>
      <c r="O30" s="79"/>
      <c r="P30" s="79"/>
      <c r="Q30" s="79"/>
      <c r="R30" s="79"/>
      <c r="S30" s="79"/>
      <c r="T30" s="79"/>
      <c r="U30" s="79"/>
      <c r="V30" s="79"/>
      <c r="W30" s="79"/>
      <c r="X30" s="79"/>
      <c r="Y30" s="79"/>
      <c r="Z30" s="216"/>
      <c r="AA30" s="43"/>
      <c r="AB30" s="221"/>
      <c r="AC30" s="222" t="s">
        <v>337</v>
      </c>
      <c r="AD30" s="218"/>
      <c r="AE30" s="218"/>
      <c r="AF30" s="43"/>
      <c r="AG30" s="219">
        <v>23</v>
      </c>
      <c r="AH30" s="219" t="s">
        <v>290</v>
      </c>
      <c r="AI30" s="220"/>
      <c r="AJ30" s="220"/>
      <c r="AK30" s="220"/>
      <c r="AL30" s="220"/>
      <c r="AM30" s="43"/>
      <c r="AN30" s="43"/>
      <c r="AO30" s="43"/>
      <c r="AP30" s="43"/>
      <c r="AQ30" s="132"/>
      <c r="AR30" s="132"/>
      <c r="AS30" s="132"/>
      <c r="AT30" s="132"/>
      <c r="AU30" s="132"/>
      <c r="AV30" s="132"/>
      <c r="AW30" s="132"/>
      <c r="AX30" s="132"/>
      <c r="AY30" s="132"/>
      <c r="AZ30" s="132"/>
    </row>
    <row r="31" spans="1:52" s="12" customFormat="1" ht="48" hidden="1" customHeight="1">
      <c r="A31" s="17"/>
      <c r="B31" s="333"/>
      <c r="C31" s="333"/>
      <c r="D31" s="1625" t="s">
        <v>164</v>
      </c>
      <c r="E31" s="1625"/>
      <c r="F31" s="1625"/>
      <c r="G31" s="173">
        <v>0</v>
      </c>
      <c r="H31" s="272" t="e">
        <f>#REF!</f>
        <v>#REF!</v>
      </c>
      <c r="I31" s="43"/>
      <c r="J31" s="185"/>
      <c r="K31" s="186"/>
      <c r="L31" s="186"/>
      <c r="M31" s="186"/>
      <c r="N31" s="186"/>
      <c r="O31" s="186"/>
      <c r="P31" s="186"/>
      <c r="Q31" s="186"/>
      <c r="R31" s="186"/>
      <c r="S31" s="186"/>
      <c r="T31" s="186"/>
      <c r="U31" s="186"/>
      <c r="V31" s="186"/>
      <c r="W31" s="186"/>
      <c r="X31" s="186"/>
      <c r="Y31" s="186"/>
      <c r="Z31" s="186"/>
      <c r="AA31" s="185"/>
      <c r="AB31" s="221"/>
      <c r="AC31" s="222" t="s">
        <v>338</v>
      </c>
      <c r="AD31" s="218"/>
      <c r="AE31" s="218"/>
      <c r="AF31" s="43"/>
      <c r="AG31" s="219">
        <v>24</v>
      </c>
      <c r="AH31" s="219" t="s">
        <v>290</v>
      </c>
      <c r="AI31" s="220"/>
      <c r="AJ31" s="220"/>
      <c r="AK31" s="220"/>
      <c r="AL31" s="220"/>
      <c r="AM31" s="43"/>
      <c r="AN31" s="43"/>
      <c r="AO31" s="43"/>
      <c r="AP31" s="43"/>
      <c r="AQ31" s="132"/>
      <c r="AR31" s="132"/>
      <c r="AS31" s="132"/>
      <c r="AT31" s="132"/>
      <c r="AU31" s="132"/>
      <c r="AV31" s="132"/>
      <c r="AW31" s="132"/>
      <c r="AX31" s="132"/>
      <c r="AY31" s="132"/>
      <c r="AZ31" s="132"/>
    </row>
    <row r="32" spans="1:52" ht="186.75" customHeight="1">
      <c r="B32" s="1437" t="str">
        <f>"(d) Attachment 4(" &amp; Basic!$B$2 &amp; ") :"</f>
        <v>(d) Attachment 4(RT03) :</v>
      </c>
      <c r="C32" s="1437"/>
      <c r="D32" s="1611" t="s">
        <v>303</v>
      </c>
      <c r="E32" s="1611"/>
      <c r="F32" s="1611"/>
      <c r="G32" s="157"/>
      <c r="H32" s="71"/>
      <c r="AB32" s="221"/>
      <c r="AC32" s="222"/>
      <c r="AG32" s="219">
        <v>25</v>
      </c>
      <c r="AH32" s="219" t="s">
        <v>290</v>
      </c>
      <c r="AI32" s="220"/>
      <c r="AJ32" s="220"/>
      <c r="AK32" s="220"/>
      <c r="AL32" s="220"/>
      <c r="AQ32" s="134"/>
      <c r="AR32" s="134"/>
      <c r="AS32" s="134"/>
      <c r="AT32" s="134"/>
      <c r="AU32" s="134"/>
      <c r="AV32" s="134"/>
      <c r="AW32" s="134"/>
      <c r="AX32" s="134"/>
      <c r="AY32" s="134"/>
      <c r="AZ32" s="134"/>
    </row>
    <row r="33" spans="1:52" ht="69" customHeight="1">
      <c r="B33" s="1437" t="str">
        <f>"(e) Attachment 5(" &amp; Basic!$B$2 &amp; ") :"</f>
        <v>(e) Attachment 5(RT03) :</v>
      </c>
      <c r="C33" s="1437"/>
      <c r="D33" s="1611" t="s">
        <v>56</v>
      </c>
      <c r="E33" s="1611"/>
      <c r="F33" s="1611"/>
      <c r="G33" s="71"/>
      <c r="H33" s="71"/>
      <c r="AB33" s="221"/>
      <c r="AC33" s="222"/>
      <c r="AG33" s="219">
        <v>26</v>
      </c>
      <c r="AH33" s="219" t="s">
        <v>290</v>
      </c>
      <c r="AI33" s="220"/>
      <c r="AJ33" s="220"/>
      <c r="AK33" s="220"/>
      <c r="AL33" s="220"/>
      <c r="AQ33" s="134"/>
      <c r="AR33" s="134"/>
      <c r="AS33" s="134"/>
      <c r="AT33" s="134"/>
      <c r="AU33" s="134"/>
      <c r="AV33" s="134"/>
      <c r="AW33" s="134"/>
      <c r="AX33" s="134"/>
      <c r="AY33" s="134"/>
      <c r="AZ33" s="134"/>
    </row>
    <row r="34" spans="1:52" ht="42" customHeight="1">
      <c r="B34" s="1437" t="str">
        <f>"(f) Attachment 5A(" &amp; Basic!$B$2 &amp; ") :"</f>
        <v>(f) Attachment 5A(RT03) :</v>
      </c>
      <c r="C34" s="1437"/>
      <c r="D34" s="1611" t="s">
        <v>695</v>
      </c>
      <c r="E34" s="1611"/>
      <c r="F34" s="1611"/>
      <c r="G34" s="71"/>
      <c r="H34" s="71"/>
      <c r="AB34" s="221"/>
      <c r="AC34" s="222"/>
      <c r="AG34" s="219">
        <v>26</v>
      </c>
      <c r="AH34" s="219" t="s">
        <v>290</v>
      </c>
      <c r="AI34" s="220"/>
      <c r="AJ34" s="220"/>
      <c r="AK34" s="220"/>
      <c r="AL34" s="220"/>
      <c r="AQ34" s="134"/>
      <c r="AR34" s="134"/>
      <c r="AS34" s="134"/>
      <c r="AT34" s="134"/>
      <c r="AU34" s="134"/>
      <c r="AV34" s="134"/>
      <c r="AW34" s="134"/>
      <c r="AX34" s="134"/>
      <c r="AY34" s="134"/>
      <c r="AZ34" s="134"/>
    </row>
    <row r="35" spans="1:52" s="12" customFormat="1" ht="97.5" customHeight="1">
      <c r="A35" s="17"/>
      <c r="B35" s="1437" t="str">
        <f>"(g) Attachment 6(" &amp; Basic!$B$2 &amp; ") :"</f>
        <v>(g) Attachment 6(RT03) :</v>
      </c>
      <c r="C35" s="1437"/>
      <c r="D35" s="1611" t="s">
        <v>57</v>
      </c>
      <c r="E35" s="1611"/>
      <c r="F35" s="1611"/>
      <c r="G35" s="71"/>
      <c r="H35" s="71"/>
      <c r="I35" s="43"/>
      <c r="J35" s="43"/>
      <c r="K35" s="216"/>
      <c r="L35" s="216"/>
      <c r="M35" s="216"/>
      <c r="N35" s="216"/>
      <c r="O35" s="216"/>
      <c r="P35" s="216"/>
      <c r="Q35" s="216"/>
      <c r="R35" s="216"/>
      <c r="S35" s="216"/>
      <c r="T35" s="216"/>
      <c r="U35" s="216"/>
      <c r="V35" s="216"/>
      <c r="W35" s="216"/>
      <c r="X35" s="216"/>
      <c r="Y35" s="216"/>
      <c r="Z35" s="216"/>
      <c r="AA35" s="43"/>
      <c r="AB35" s="221"/>
      <c r="AC35" s="222"/>
      <c r="AD35" s="218"/>
      <c r="AE35" s="218"/>
      <c r="AF35" s="43"/>
      <c r="AG35" s="219">
        <v>27</v>
      </c>
      <c r="AH35" s="219" t="s">
        <v>290</v>
      </c>
      <c r="AI35" s="220"/>
      <c r="AJ35" s="220"/>
      <c r="AK35" s="220"/>
      <c r="AL35" s="220"/>
      <c r="AM35" s="43"/>
      <c r="AN35" s="43"/>
      <c r="AO35" s="43"/>
      <c r="AP35" s="43"/>
      <c r="AQ35" s="132"/>
      <c r="AR35" s="132"/>
      <c r="AS35" s="132"/>
      <c r="AT35" s="132"/>
      <c r="AU35" s="132"/>
      <c r="AV35" s="132"/>
      <c r="AW35" s="132"/>
      <c r="AX35" s="132"/>
      <c r="AY35" s="132"/>
      <c r="AZ35" s="132"/>
    </row>
    <row r="36" spans="1:52" s="12" customFormat="1" ht="57" customHeight="1">
      <c r="A36" s="17"/>
      <c r="B36" s="1437" t="str">
        <f>"(h) Attachment 7(" &amp; Basic!$B$2 &amp; ") :"</f>
        <v>(h) Attachment 7(RT03) :</v>
      </c>
      <c r="C36" s="1437"/>
      <c r="D36" s="1611" t="s">
        <v>470</v>
      </c>
      <c r="E36" s="1611"/>
      <c r="F36" s="1611"/>
      <c r="G36" s="72"/>
      <c r="H36" s="72"/>
      <c r="I36" s="43"/>
      <c r="J36" s="43"/>
      <c r="K36" s="216"/>
      <c r="L36" s="216"/>
      <c r="M36" s="216"/>
      <c r="N36" s="216"/>
      <c r="O36" s="216"/>
      <c r="P36" s="216"/>
      <c r="Q36" s="216"/>
      <c r="R36" s="216"/>
      <c r="S36" s="216"/>
      <c r="T36" s="216"/>
      <c r="U36" s="216"/>
      <c r="V36" s="216"/>
      <c r="W36" s="216"/>
      <c r="X36" s="216"/>
      <c r="Y36" s="216"/>
      <c r="Z36" s="216"/>
      <c r="AA36" s="43"/>
      <c r="AB36" s="221"/>
      <c r="AC36" s="222"/>
      <c r="AD36" s="218"/>
      <c r="AE36" s="218"/>
      <c r="AF36" s="43"/>
      <c r="AG36" s="219">
        <v>28</v>
      </c>
      <c r="AH36" s="219" t="s">
        <v>290</v>
      </c>
      <c r="AI36" s="220"/>
      <c r="AJ36" s="220"/>
      <c r="AK36" s="220"/>
      <c r="AL36" s="220"/>
      <c r="AM36" s="43"/>
      <c r="AN36" s="43"/>
      <c r="AO36" s="43"/>
      <c r="AP36" s="43"/>
      <c r="AQ36" s="132"/>
      <c r="AR36" s="132"/>
      <c r="AS36" s="132"/>
      <c r="AT36" s="132"/>
      <c r="AU36" s="132"/>
      <c r="AV36" s="132"/>
      <c r="AW36" s="132"/>
      <c r="AX36" s="132"/>
      <c r="AY36" s="132"/>
      <c r="AZ36" s="132"/>
    </row>
    <row r="37" spans="1:52" s="12" customFormat="1" ht="31.5" customHeight="1">
      <c r="A37" s="17"/>
      <c r="B37" s="1437" t="str">
        <f>"(i) Attachment 8(" &amp; Basic!$B$2 &amp; ") :"</f>
        <v>(i) Attachment 8(RT03) :</v>
      </c>
      <c r="C37" s="1437"/>
      <c r="D37" s="1611" t="s">
        <v>304</v>
      </c>
      <c r="E37" s="1611"/>
      <c r="F37" s="1611"/>
      <c r="G37" s="71"/>
      <c r="H37" s="71"/>
      <c r="I37" s="43"/>
      <c r="J37" s="43"/>
      <c r="K37" s="216"/>
      <c r="L37" s="216"/>
      <c r="M37" s="216"/>
      <c r="N37" s="216"/>
      <c r="O37" s="216"/>
      <c r="P37" s="216"/>
      <c r="Q37" s="216"/>
      <c r="R37" s="216"/>
      <c r="S37" s="216"/>
      <c r="T37" s="216"/>
      <c r="U37" s="216"/>
      <c r="V37" s="216"/>
      <c r="W37" s="216"/>
      <c r="X37" s="216"/>
      <c r="Y37" s="216"/>
      <c r="Z37" s="216"/>
      <c r="AA37" s="43"/>
      <c r="AB37" s="221"/>
      <c r="AC37" s="222"/>
      <c r="AD37" s="218"/>
      <c r="AE37" s="218"/>
      <c r="AF37" s="43"/>
      <c r="AG37" s="219">
        <v>29</v>
      </c>
      <c r="AH37" s="219" t="s">
        <v>290</v>
      </c>
      <c r="AI37" s="220"/>
      <c r="AJ37" s="220"/>
      <c r="AK37" s="220"/>
      <c r="AL37" s="220"/>
      <c r="AM37" s="43"/>
      <c r="AN37" s="43"/>
      <c r="AO37" s="43"/>
      <c r="AP37" s="43"/>
      <c r="AQ37" s="132"/>
      <c r="AR37" s="132"/>
      <c r="AS37" s="132"/>
      <c r="AT37" s="132"/>
      <c r="AU37" s="132"/>
      <c r="AV37" s="132"/>
      <c r="AW37" s="132"/>
      <c r="AX37" s="132"/>
      <c r="AY37" s="132"/>
      <c r="AZ37" s="132"/>
    </row>
    <row r="38" spans="1:52" s="12" customFormat="1" ht="31.5" customHeight="1">
      <c r="A38" s="17"/>
      <c r="B38" s="1437" t="str">
        <f>"(j) Attachment 9(" &amp; Basic!$B$2 &amp; ") :"</f>
        <v>(j) Attachment 9(RT03) :</v>
      </c>
      <c r="C38" s="1437"/>
      <c r="D38" s="1611" t="s">
        <v>58</v>
      </c>
      <c r="E38" s="1611"/>
      <c r="F38" s="1611"/>
      <c r="G38" s="71"/>
      <c r="H38" s="71"/>
      <c r="I38" s="43"/>
      <c r="J38" s="43"/>
      <c r="K38" s="216"/>
      <c r="L38" s="216"/>
      <c r="M38" s="216"/>
      <c r="N38" s="216"/>
      <c r="O38" s="216"/>
      <c r="P38" s="216"/>
      <c r="Q38" s="216"/>
      <c r="R38" s="216"/>
      <c r="S38" s="216"/>
      <c r="T38" s="216"/>
      <c r="U38" s="216"/>
      <c r="V38" s="216"/>
      <c r="W38" s="216"/>
      <c r="X38" s="216"/>
      <c r="Y38" s="216"/>
      <c r="Z38" s="216"/>
      <c r="AA38" s="43"/>
      <c r="AB38" s="221"/>
      <c r="AC38" s="222"/>
      <c r="AD38" s="218"/>
      <c r="AE38" s="218"/>
      <c r="AF38" s="43"/>
      <c r="AG38" s="219">
        <v>30</v>
      </c>
      <c r="AH38" s="219" t="s">
        <v>290</v>
      </c>
      <c r="AI38" s="220"/>
      <c r="AJ38" s="220"/>
      <c r="AK38" s="220"/>
      <c r="AL38" s="220"/>
      <c r="AM38" s="43"/>
      <c r="AN38" s="43"/>
      <c r="AO38" s="43"/>
      <c r="AP38" s="43"/>
      <c r="AQ38" s="132"/>
      <c r="AR38" s="132"/>
      <c r="AS38" s="132"/>
      <c r="AT38" s="132"/>
      <c r="AU38" s="132"/>
      <c r="AV38" s="132"/>
      <c r="AW38" s="132"/>
      <c r="AX38" s="132"/>
      <c r="AY38" s="132"/>
      <c r="AZ38" s="132"/>
    </row>
    <row r="39" spans="1:52" s="12" customFormat="1" ht="31.5" customHeight="1">
      <c r="A39" s="17"/>
      <c r="B39" s="1437" t="str">
        <f>"(k) Attachment 10(" &amp; Basic!$B$2 &amp; ") :"</f>
        <v>(k) Attachment 10(RT03) :</v>
      </c>
      <c r="C39" s="1437"/>
      <c r="D39" s="1611" t="s">
        <v>59</v>
      </c>
      <c r="E39" s="1611"/>
      <c r="F39" s="1611"/>
      <c r="G39" s="71"/>
      <c r="H39" s="71"/>
      <c r="I39" s="43"/>
      <c r="J39" s="43"/>
      <c r="K39" s="216"/>
      <c r="L39" s="216"/>
      <c r="M39" s="216"/>
      <c r="N39" s="216"/>
      <c r="O39" s="216"/>
      <c r="P39" s="216"/>
      <c r="Q39" s="216"/>
      <c r="R39" s="216"/>
      <c r="S39" s="216"/>
      <c r="T39" s="216"/>
      <c r="U39" s="216"/>
      <c r="V39" s="216"/>
      <c r="W39" s="216"/>
      <c r="X39" s="216"/>
      <c r="Y39" s="216"/>
      <c r="Z39" s="216"/>
      <c r="AA39" s="43"/>
      <c r="AB39" s="221"/>
      <c r="AC39" s="222"/>
      <c r="AD39" s="218"/>
      <c r="AE39" s="218"/>
      <c r="AF39" s="43"/>
      <c r="AG39" s="219">
        <v>31</v>
      </c>
      <c r="AH39" s="219" t="s">
        <v>109</v>
      </c>
      <c r="AI39" s="220"/>
      <c r="AJ39" s="220"/>
      <c r="AK39" s="220"/>
      <c r="AL39" s="220"/>
      <c r="AM39" s="43"/>
      <c r="AN39" s="43"/>
      <c r="AO39" s="43"/>
      <c r="AP39" s="43"/>
      <c r="AQ39" s="132"/>
      <c r="AR39" s="132"/>
      <c r="AS39" s="132"/>
      <c r="AT39" s="132"/>
      <c r="AU39" s="132"/>
      <c r="AV39" s="132"/>
      <c r="AW39" s="132"/>
      <c r="AX39" s="132"/>
      <c r="AY39" s="132"/>
      <c r="AZ39" s="132"/>
    </row>
    <row r="40" spans="1:52" s="12" customFormat="1" ht="31.5" customHeight="1">
      <c r="A40" s="17"/>
      <c r="B40" s="1437" t="str">
        <f>"(l) Attachment 11(" &amp; Basic!$B$2 &amp; ") :"</f>
        <v>(l) Attachment 11(RT03) :</v>
      </c>
      <c r="C40" s="1437"/>
      <c r="D40" s="1611" t="s">
        <v>60</v>
      </c>
      <c r="E40" s="1611"/>
      <c r="F40" s="1611"/>
      <c r="G40" s="71"/>
      <c r="H40" s="71"/>
      <c r="I40" s="43"/>
      <c r="J40" s="43"/>
      <c r="K40" s="216"/>
      <c r="L40" s="216"/>
      <c r="M40" s="216"/>
      <c r="N40" s="216"/>
      <c r="O40" s="216"/>
      <c r="P40" s="216"/>
      <c r="Q40" s="216"/>
      <c r="R40" s="216"/>
      <c r="S40" s="216"/>
      <c r="T40" s="216"/>
      <c r="U40" s="216"/>
      <c r="V40" s="216"/>
      <c r="W40" s="216"/>
      <c r="X40" s="216"/>
      <c r="Y40" s="216"/>
      <c r="Z40" s="216"/>
      <c r="AA40" s="43"/>
      <c r="AB40" s="221"/>
      <c r="AC40" s="222"/>
      <c r="AD40" s="218"/>
      <c r="AE40" s="218"/>
      <c r="AF40" s="43"/>
      <c r="AG40" s="43"/>
      <c r="AH40" s="43"/>
      <c r="AI40" s="43"/>
      <c r="AJ40" s="43"/>
      <c r="AK40" s="43"/>
      <c r="AL40" s="43"/>
      <c r="AM40" s="43"/>
      <c r="AN40" s="43"/>
      <c r="AO40" s="43"/>
      <c r="AP40" s="43"/>
      <c r="AQ40" s="132"/>
      <c r="AR40" s="132"/>
      <c r="AS40" s="132"/>
      <c r="AT40" s="132"/>
      <c r="AU40" s="132"/>
      <c r="AV40" s="132"/>
      <c r="AW40" s="132"/>
      <c r="AX40" s="132"/>
      <c r="AY40" s="132"/>
      <c r="AZ40" s="132"/>
    </row>
    <row r="41" spans="1:52" s="12" customFormat="1" ht="46.5" customHeight="1">
      <c r="A41" s="17"/>
      <c r="B41" s="1437" t="str">
        <f>"(m) Attachment 12(" &amp; Basic!$B$2 &amp; ") :"</f>
        <v>(m) Attachment 12(RT03) :</v>
      </c>
      <c r="C41" s="1437"/>
      <c r="D41" s="1611" t="s">
        <v>282</v>
      </c>
      <c r="E41" s="1611"/>
      <c r="F41" s="1611"/>
      <c r="G41" s="71"/>
      <c r="H41" s="71"/>
      <c r="I41" s="43"/>
      <c r="J41" s="43"/>
      <c r="K41" s="216"/>
      <c r="L41" s="216"/>
      <c r="M41" s="216"/>
      <c r="N41" s="216"/>
      <c r="O41" s="216"/>
      <c r="P41" s="216"/>
      <c r="Q41" s="216"/>
      <c r="R41" s="216"/>
      <c r="S41" s="216"/>
      <c r="T41" s="216"/>
      <c r="U41" s="216"/>
      <c r="V41" s="216"/>
      <c r="W41" s="216"/>
      <c r="X41" s="216"/>
      <c r="Y41" s="216"/>
      <c r="Z41" s="216"/>
      <c r="AA41" s="43"/>
      <c r="AB41" s="221"/>
      <c r="AC41" s="222"/>
      <c r="AD41" s="218"/>
      <c r="AE41" s="218"/>
      <c r="AF41" s="43"/>
      <c r="AG41" s="43"/>
      <c r="AH41" s="43"/>
      <c r="AI41" s="43"/>
      <c r="AJ41" s="43"/>
      <c r="AK41" s="43"/>
      <c r="AL41" s="43"/>
      <c r="AM41" s="43"/>
      <c r="AN41" s="43"/>
      <c r="AO41" s="43"/>
      <c r="AP41" s="43"/>
      <c r="AQ41" s="132"/>
      <c r="AR41" s="132"/>
      <c r="AS41" s="132"/>
      <c r="AT41" s="132"/>
      <c r="AU41" s="132"/>
      <c r="AV41" s="132"/>
      <c r="AW41" s="132"/>
      <c r="AX41" s="132"/>
      <c r="AY41" s="132"/>
      <c r="AZ41" s="132"/>
    </row>
    <row r="42" spans="1:52" s="12" customFormat="1" ht="30.75" customHeight="1">
      <c r="A42" s="17"/>
      <c r="B42" s="1437" t="str">
        <f>"(n) Attachment 13(" &amp; Basic!$B$2 &amp; ") :"</f>
        <v>(n) Attachment 13(RT03) :</v>
      </c>
      <c r="C42" s="1437"/>
      <c r="D42" s="1611" t="s">
        <v>283</v>
      </c>
      <c r="E42" s="1611"/>
      <c r="F42" s="1611"/>
      <c r="G42" s="71"/>
      <c r="H42" s="71"/>
      <c r="I42" s="43"/>
      <c r="J42" s="43"/>
      <c r="K42" s="216"/>
      <c r="L42" s="216"/>
      <c r="M42" s="216"/>
      <c r="N42" s="216"/>
      <c r="O42" s="216"/>
      <c r="P42" s="216"/>
      <c r="Q42" s="216"/>
      <c r="R42" s="216"/>
      <c r="S42" s="216"/>
      <c r="T42" s="216"/>
      <c r="U42" s="216"/>
      <c r="V42" s="216"/>
      <c r="W42" s="216"/>
      <c r="X42" s="216"/>
      <c r="Y42" s="216"/>
      <c r="Z42" s="216"/>
      <c r="AA42" s="43"/>
      <c r="AB42" s="221"/>
      <c r="AC42" s="222"/>
      <c r="AD42" s="218"/>
      <c r="AE42" s="218"/>
      <c r="AF42" s="43"/>
      <c r="AG42" s="43"/>
      <c r="AH42" s="43"/>
      <c r="AI42" s="43"/>
      <c r="AJ42" s="43"/>
      <c r="AK42" s="43"/>
      <c r="AL42" s="43"/>
      <c r="AM42" s="43"/>
      <c r="AN42" s="43"/>
      <c r="AO42" s="43"/>
      <c r="AP42" s="43"/>
      <c r="AQ42" s="132"/>
      <c r="AR42" s="132"/>
      <c r="AS42" s="132"/>
      <c r="AT42" s="132"/>
      <c r="AU42" s="132"/>
      <c r="AV42" s="132"/>
      <c r="AW42" s="132"/>
      <c r="AX42" s="132"/>
      <c r="AY42" s="132"/>
      <c r="AZ42" s="132"/>
    </row>
    <row r="43" spans="1:52" s="12" customFormat="1" ht="46.5" customHeight="1">
      <c r="A43" s="17"/>
      <c r="B43" s="1437" t="str">
        <f>"(o) Attachment 14(" &amp; Basic!$B$2 &amp; ") :"</f>
        <v>(o) Attachment 14(RT03) :</v>
      </c>
      <c r="C43" s="1437"/>
      <c r="D43" s="1611" t="s">
        <v>61</v>
      </c>
      <c r="E43" s="1611"/>
      <c r="F43" s="1611"/>
      <c r="G43" s="71"/>
      <c r="H43" s="71"/>
      <c r="I43" s="43"/>
      <c r="J43" s="43"/>
      <c r="K43" s="216"/>
      <c r="L43" s="216"/>
      <c r="M43" s="216"/>
      <c r="N43" s="216"/>
      <c r="O43" s="216"/>
      <c r="P43" s="216"/>
      <c r="Q43" s="216"/>
      <c r="R43" s="216"/>
      <c r="S43" s="216"/>
      <c r="T43" s="216"/>
      <c r="U43" s="216"/>
      <c r="V43" s="216"/>
      <c r="W43" s="216"/>
      <c r="X43" s="216"/>
      <c r="Y43" s="216"/>
      <c r="Z43" s="216"/>
      <c r="AA43" s="43"/>
      <c r="AB43" s="221"/>
      <c r="AC43" s="222"/>
      <c r="AD43" s="218"/>
      <c r="AE43" s="218"/>
      <c r="AF43" s="43"/>
      <c r="AG43" s="43"/>
      <c r="AH43" s="43"/>
      <c r="AI43" s="43"/>
      <c r="AJ43" s="43"/>
      <c r="AK43" s="43"/>
      <c r="AL43" s="43"/>
      <c r="AM43" s="43"/>
      <c r="AN43" s="43"/>
      <c r="AO43" s="43"/>
      <c r="AP43" s="43"/>
      <c r="AQ43" s="132"/>
      <c r="AR43" s="132"/>
      <c r="AS43" s="132"/>
      <c r="AT43" s="132"/>
      <c r="AU43" s="132"/>
      <c r="AV43" s="132"/>
      <c r="AW43" s="132"/>
      <c r="AX43" s="132"/>
      <c r="AY43" s="132"/>
      <c r="AZ43" s="132"/>
    </row>
    <row r="44" spans="1:52" s="12" customFormat="1" ht="63" customHeight="1">
      <c r="A44" s="17"/>
      <c r="B44" s="1437" t="str">
        <f>"(p) Attachment 15(" &amp; Basic!$B$2 &amp; ") :"</f>
        <v>(p) Attachment 15(RT03) :</v>
      </c>
      <c r="C44" s="1437"/>
      <c r="D44" s="1611" t="s">
        <v>505</v>
      </c>
      <c r="E44" s="1611"/>
      <c r="F44" s="1611"/>
      <c r="G44" s="71"/>
      <c r="H44" s="71"/>
      <c r="I44" s="43"/>
      <c r="J44" s="43"/>
      <c r="K44" s="216"/>
      <c r="L44" s="216"/>
      <c r="M44" s="216"/>
      <c r="N44" s="216"/>
      <c r="O44" s="216"/>
      <c r="P44" s="216"/>
      <c r="Q44" s="216"/>
      <c r="R44" s="216"/>
      <c r="S44" s="216"/>
      <c r="T44" s="216"/>
      <c r="U44" s="216"/>
      <c r="V44" s="216"/>
      <c r="W44" s="216"/>
      <c r="X44" s="216"/>
      <c r="Y44" s="216"/>
      <c r="Z44" s="216"/>
      <c r="AA44" s="43"/>
      <c r="AB44" s="221"/>
      <c r="AC44" s="222"/>
      <c r="AD44" s="218"/>
      <c r="AE44" s="218"/>
      <c r="AF44" s="43"/>
      <c r="AG44" s="43"/>
      <c r="AH44" s="43"/>
      <c r="AI44" s="43"/>
      <c r="AJ44" s="43"/>
      <c r="AK44" s="43"/>
      <c r="AL44" s="43"/>
      <c r="AM44" s="43"/>
      <c r="AN44" s="43"/>
      <c r="AO44" s="43"/>
      <c r="AP44" s="43"/>
      <c r="AQ44" s="132"/>
      <c r="AR44" s="132"/>
      <c r="AS44" s="132"/>
      <c r="AT44" s="132"/>
      <c r="AU44" s="132"/>
      <c r="AV44" s="132"/>
      <c r="AW44" s="132"/>
      <c r="AX44" s="132"/>
      <c r="AY44" s="132"/>
      <c r="AZ44" s="132"/>
    </row>
    <row r="45" spans="1:52" s="12" customFormat="1" ht="28.5" customHeight="1">
      <c r="A45" s="17"/>
      <c r="B45" s="1437" t="str">
        <f>"(q) Attachment 16(" &amp; Basic!$B$2 &amp; ") :"</f>
        <v>(q) Attachment 16(RT03) :</v>
      </c>
      <c r="C45" s="1437"/>
      <c r="D45" s="1611" t="s">
        <v>284</v>
      </c>
      <c r="E45" s="1611"/>
      <c r="F45" s="1611"/>
      <c r="G45" s="71"/>
      <c r="H45" s="71"/>
      <c r="I45" s="43"/>
      <c r="J45" s="43"/>
      <c r="K45" s="216"/>
      <c r="L45" s="216"/>
      <c r="M45" s="216"/>
      <c r="N45" s="216"/>
      <c r="O45" s="216"/>
      <c r="P45" s="216"/>
      <c r="Q45" s="216"/>
      <c r="R45" s="216"/>
      <c r="S45" s="216"/>
      <c r="T45" s="216"/>
      <c r="U45" s="216"/>
      <c r="V45" s="216"/>
      <c r="W45" s="216"/>
      <c r="X45" s="216"/>
      <c r="Y45" s="216"/>
      <c r="Z45" s="216"/>
      <c r="AA45" s="43"/>
      <c r="AB45" s="221"/>
      <c r="AC45" s="222"/>
      <c r="AD45" s="218"/>
      <c r="AE45" s="218"/>
      <c r="AF45" s="43"/>
      <c r="AG45" s="43"/>
      <c r="AH45" s="43"/>
      <c r="AI45" s="43"/>
      <c r="AJ45" s="43"/>
      <c r="AK45" s="43"/>
      <c r="AL45" s="43"/>
      <c r="AM45" s="43"/>
      <c r="AN45" s="43"/>
      <c r="AO45" s="43"/>
      <c r="AP45" s="43"/>
      <c r="AQ45" s="132"/>
      <c r="AR45" s="132"/>
      <c r="AS45" s="132"/>
      <c r="AT45" s="132"/>
      <c r="AU45" s="132"/>
      <c r="AV45" s="132"/>
      <c r="AW45" s="132"/>
      <c r="AX45" s="132"/>
      <c r="AY45" s="132"/>
      <c r="AZ45" s="132"/>
    </row>
    <row r="46" spans="1:52" ht="28.5" customHeight="1">
      <c r="B46" s="1437" t="str">
        <f>"(r) Attachment 17(" &amp; Basic!$B$2 &amp; ") :"</f>
        <v>(r) Attachment 17(RT03) :</v>
      </c>
      <c r="C46" s="1437"/>
      <c r="D46" s="1611" t="s">
        <v>504</v>
      </c>
      <c r="E46" s="1611"/>
      <c r="F46" s="1611"/>
      <c r="G46" s="71"/>
      <c r="H46" s="71"/>
      <c r="AB46" s="221"/>
      <c r="AC46" s="222"/>
      <c r="AQ46" s="134"/>
      <c r="AR46" s="134"/>
      <c r="AS46" s="134"/>
      <c r="AT46" s="134"/>
      <c r="AU46" s="134"/>
      <c r="AV46" s="134"/>
      <c r="AW46" s="134"/>
      <c r="AX46" s="134"/>
      <c r="AY46" s="134"/>
      <c r="AZ46" s="134"/>
    </row>
    <row r="47" spans="1:52" ht="28.5" customHeight="1">
      <c r="B47" s="1437" t="str">
        <f>"(s) Attachment 18(" &amp; Basic!$B$2 &amp; ") :"</f>
        <v>(s) Attachment 18(RT03) :</v>
      </c>
      <c r="C47" s="1437"/>
      <c r="D47" s="290" t="s">
        <v>507</v>
      </c>
      <c r="E47" s="290"/>
      <c r="F47" s="290"/>
      <c r="G47" s="71"/>
      <c r="H47" s="71"/>
      <c r="AB47" s="221"/>
      <c r="AC47" s="222"/>
      <c r="AQ47" s="134"/>
      <c r="AR47" s="134"/>
      <c r="AS47" s="134"/>
      <c r="AT47" s="134"/>
      <c r="AU47" s="134"/>
      <c r="AV47" s="134"/>
      <c r="AW47" s="134"/>
      <c r="AX47" s="134"/>
      <c r="AY47" s="134"/>
      <c r="AZ47" s="134"/>
    </row>
    <row r="48" spans="1:52" ht="28.5" customHeight="1">
      <c r="B48" s="1437" t="str">
        <f>"(t) Attachment 19(" &amp; Basic!$B$2 &amp; ") :"</f>
        <v>(t) Attachment 19(RT03) :</v>
      </c>
      <c r="C48" s="1437"/>
      <c r="D48" s="1611" t="s">
        <v>285</v>
      </c>
      <c r="E48" s="1611"/>
      <c r="F48" s="1611"/>
      <c r="G48" s="71"/>
      <c r="H48" s="71"/>
      <c r="AB48" s="221"/>
      <c r="AC48" s="222"/>
      <c r="AQ48" s="134"/>
      <c r="AR48" s="134"/>
      <c r="AS48" s="134"/>
      <c r="AT48" s="134"/>
      <c r="AU48" s="134"/>
      <c r="AV48" s="134"/>
      <c r="AW48" s="134"/>
      <c r="AX48" s="134"/>
      <c r="AY48" s="134"/>
      <c r="AZ48" s="134"/>
    </row>
    <row r="49" spans="1:52" ht="43.5" customHeight="1">
      <c r="B49" s="1437" t="str">
        <f>"(u) Attachment 20(" &amp; Basic!$B$2 &amp; ") :"</f>
        <v>(u) Attachment 20(RT03) :</v>
      </c>
      <c r="C49" s="1437"/>
      <c r="D49" s="1437" t="s">
        <v>532</v>
      </c>
      <c r="E49" s="1437"/>
      <c r="F49" s="1437"/>
      <c r="G49" s="71"/>
      <c r="H49" s="71"/>
      <c r="AB49" s="221"/>
      <c r="AC49" s="222"/>
      <c r="AQ49" s="134"/>
      <c r="AR49" s="134"/>
      <c r="AS49" s="134"/>
      <c r="AT49" s="134"/>
      <c r="AU49" s="134"/>
      <c r="AV49" s="134"/>
      <c r="AW49" s="134"/>
      <c r="AX49" s="134"/>
      <c r="AY49" s="134"/>
      <c r="AZ49" s="134"/>
    </row>
    <row r="50" spans="1:52" ht="43.5" customHeight="1">
      <c r="B50" s="1437" t="str">
        <f>"(v) Attachment 21(" &amp; Basic!$B$2 &amp; ") :"</f>
        <v>(v) Attachment 21(RT03) :</v>
      </c>
      <c r="C50" s="1437"/>
      <c r="D50" s="1437" t="s">
        <v>863</v>
      </c>
      <c r="E50" s="1437"/>
      <c r="F50" s="1437"/>
      <c r="G50" s="71"/>
      <c r="H50" s="71"/>
      <c r="AB50" s="221"/>
      <c r="AC50" s="222"/>
      <c r="AQ50" s="134"/>
      <c r="AR50" s="134"/>
      <c r="AS50" s="134"/>
      <c r="AT50" s="134"/>
      <c r="AU50" s="134"/>
      <c r="AV50" s="134"/>
      <c r="AW50" s="134"/>
      <c r="AX50" s="134"/>
      <c r="AY50" s="134"/>
      <c r="AZ50" s="134"/>
    </row>
    <row r="51" spans="1:52" ht="96" customHeight="1">
      <c r="B51" s="1437" t="str">
        <f>"(w) Attachment 22(" &amp; Basic!$B$2 &amp; ") :"</f>
        <v>(w) Attachment 22(RT03) :</v>
      </c>
      <c r="C51" s="1437"/>
      <c r="D51" s="1437" t="s">
        <v>864</v>
      </c>
      <c r="E51" s="1437"/>
      <c r="F51" s="1437"/>
      <c r="G51" s="71"/>
      <c r="H51" s="71"/>
      <c r="AB51" s="221"/>
      <c r="AC51" s="222"/>
      <c r="AQ51" s="134"/>
      <c r="AR51" s="134"/>
      <c r="AS51" s="134"/>
      <c r="AT51" s="134"/>
      <c r="AU51" s="134"/>
      <c r="AV51" s="134"/>
      <c r="AW51" s="134"/>
      <c r="AX51" s="134"/>
      <c r="AY51" s="134"/>
      <c r="AZ51" s="134"/>
    </row>
    <row r="52" spans="1:52" ht="44.25" customHeight="1">
      <c r="B52" s="1437" t="str">
        <f>"(x) Attachment 23(" &amp; Basic!$B$2 &amp; ") :"</f>
        <v>(x) Attachment 23(RT03) :</v>
      </c>
      <c r="C52" s="1437"/>
      <c r="D52" s="1608" t="s">
        <v>855</v>
      </c>
      <c r="E52" s="1608"/>
      <c r="F52" s="1608"/>
      <c r="G52" s="71"/>
      <c r="H52" s="71"/>
      <c r="AB52" s="221"/>
      <c r="AC52" s="222"/>
      <c r="AQ52" s="134"/>
      <c r="AR52" s="134"/>
      <c r="AS52" s="134"/>
      <c r="AT52" s="134"/>
      <c r="AU52" s="134"/>
      <c r="AV52" s="134"/>
      <c r="AW52" s="134"/>
      <c r="AX52" s="134"/>
      <c r="AY52" s="134"/>
      <c r="AZ52" s="134"/>
    </row>
    <row r="53" spans="1:52" ht="42" customHeight="1">
      <c r="B53" s="1437" t="str">
        <f>"(y) Attachment 24(" &amp; Basic!$B$2 &amp; ") :"</f>
        <v>(y) Attachment 24(RT03) :</v>
      </c>
      <c r="C53" s="1437"/>
      <c r="D53" s="1437" t="s">
        <v>856</v>
      </c>
      <c r="E53" s="1437"/>
      <c r="F53" s="1437"/>
      <c r="G53" s="71"/>
      <c r="H53" s="71"/>
      <c r="AB53" s="221"/>
      <c r="AC53" s="222"/>
      <c r="AQ53" s="134"/>
      <c r="AR53" s="134"/>
      <c r="AS53" s="134"/>
      <c r="AT53" s="134"/>
      <c r="AU53" s="134"/>
      <c r="AV53" s="134"/>
      <c r="AW53" s="134"/>
      <c r="AX53" s="134"/>
      <c r="AY53" s="134"/>
      <c r="AZ53" s="134"/>
    </row>
    <row r="54" spans="1:52" ht="40.5" customHeight="1">
      <c r="B54" s="1437" t="str">
        <f>"(z) Attachment 25(" &amp; Basic!$B$2 &amp; ") :"</f>
        <v>(z) Attachment 25(RT03) :</v>
      </c>
      <c r="C54" s="1437"/>
      <c r="D54" s="1437" t="s">
        <v>696</v>
      </c>
      <c r="E54" s="1437"/>
      <c r="F54" s="1437"/>
      <c r="G54" s="71"/>
      <c r="H54" s="71"/>
      <c r="AB54" s="221"/>
      <c r="AC54" s="222"/>
      <c r="AQ54" s="134"/>
      <c r="AR54" s="134"/>
      <c r="AS54" s="134"/>
      <c r="AT54" s="134"/>
      <c r="AU54" s="134"/>
      <c r="AV54" s="134"/>
      <c r="AW54" s="134"/>
      <c r="AX54" s="134"/>
      <c r="AY54" s="134"/>
      <c r="AZ54" s="134"/>
    </row>
    <row r="55" spans="1:52" ht="40.5" customHeight="1">
      <c r="B55" s="1437" t="str">
        <f>"(aa) Attachment 26(" &amp; Basic!$B$2 &amp; ") :"</f>
        <v>(aa) Attachment 26(RT03) :</v>
      </c>
      <c r="C55" s="1437"/>
      <c r="D55" s="1437" t="s">
        <v>857</v>
      </c>
      <c r="E55" s="1437"/>
      <c r="F55" s="1437"/>
      <c r="G55" s="71"/>
      <c r="H55" s="71"/>
      <c r="AB55" s="221"/>
      <c r="AC55" s="222"/>
      <c r="AQ55" s="134"/>
      <c r="AR55" s="134"/>
      <c r="AS55" s="134"/>
      <c r="AT55" s="134"/>
      <c r="AU55" s="134"/>
      <c r="AV55" s="134"/>
      <c r="AW55" s="134"/>
      <c r="AX55" s="134"/>
      <c r="AY55" s="134"/>
      <c r="AZ55" s="134"/>
    </row>
    <row r="56" spans="1:52" ht="58.15" customHeight="1">
      <c r="B56" s="1437" t="str">
        <f>"(bb) Attachment 27(" &amp; Basic!$B$2 &amp; ") :"</f>
        <v>(bb) Attachment 27(RT03) :</v>
      </c>
      <c r="C56" s="1437"/>
      <c r="D56" s="1437" t="s">
        <v>865</v>
      </c>
      <c r="E56" s="1437"/>
      <c r="F56" s="1437"/>
      <c r="G56" s="71"/>
      <c r="H56" s="71"/>
      <c r="AB56" s="893"/>
      <c r="AC56" s="894"/>
      <c r="AQ56" s="134"/>
      <c r="AR56" s="134"/>
      <c r="AS56" s="134"/>
      <c r="AT56" s="134"/>
      <c r="AU56" s="134"/>
      <c r="AV56" s="134"/>
      <c r="AW56" s="134"/>
      <c r="AX56" s="134"/>
      <c r="AY56" s="134"/>
      <c r="AZ56" s="134"/>
    </row>
    <row r="57" spans="1:52" ht="58.15" customHeight="1">
      <c r="B57" s="1437" t="str">
        <f>"(cc) Attachment 28(" &amp; Basic!$B$2 &amp; ") :"</f>
        <v>(cc) Attachment 28(RT03) :</v>
      </c>
      <c r="C57" s="1437"/>
      <c r="D57" s="1223" t="s">
        <v>1025</v>
      </c>
      <c r="E57" s="1223"/>
      <c r="F57" s="1223"/>
      <c r="G57" s="71"/>
      <c r="H57" s="71"/>
      <c r="AB57" s="221"/>
      <c r="AC57" s="222"/>
      <c r="AQ57" s="134"/>
      <c r="AR57" s="134"/>
      <c r="AS57" s="134"/>
      <c r="AT57" s="134"/>
      <c r="AU57" s="134"/>
      <c r="AV57" s="134"/>
      <c r="AW57" s="134"/>
      <c r="AX57" s="134"/>
      <c r="AY57" s="134"/>
      <c r="AZ57" s="134"/>
    </row>
    <row r="58" spans="1:52" ht="63" customHeight="1">
      <c r="A58" s="69">
        <v>3</v>
      </c>
      <c r="B58" s="1610" t="s">
        <v>62</v>
      </c>
      <c r="C58" s="1610"/>
      <c r="D58" s="1610"/>
      <c r="E58" s="1610"/>
      <c r="F58" s="1610"/>
      <c r="G58" s="73"/>
      <c r="H58" s="73"/>
      <c r="AB58" s="221"/>
      <c r="AC58" s="222"/>
      <c r="AQ58" s="134"/>
      <c r="AR58" s="134"/>
      <c r="AS58" s="134"/>
      <c r="AT58" s="134"/>
      <c r="AU58" s="134"/>
      <c r="AV58" s="134"/>
      <c r="AW58" s="134"/>
      <c r="AX58" s="134"/>
      <c r="AY58" s="134"/>
      <c r="AZ58" s="134"/>
    </row>
    <row r="59" spans="1:52" ht="64.5" customHeight="1">
      <c r="A59" s="69">
        <v>3.1</v>
      </c>
      <c r="B59" s="1610" t="s">
        <v>328</v>
      </c>
      <c r="C59" s="1610"/>
      <c r="D59" s="1610"/>
      <c r="E59" s="1610"/>
      <c r="F59" s="1610"/>
      <c r="G59" s="73"/>
      <c r="H59" s="73"/>
      <c r="AB59" s="221"/>
      <c r="AC59" s="222"/>
      <c r="AQ59" s="134"/>
      <c r="AR59" s="134"/>
      <c r="AS59" s="134"/>
      <c r="AT59" s="134"/>
      <c r="AU59" s="134"/>
      <c r="AV59" s="134"/>
      <c r="AW59" s="134"/>
      <c r="AX59" s="134"/>
      <c r="AY59" s="134"/>
      <c r="AZ59" s="134"/>
    </row>
    <row r="60" spans="1:52" ht="64.5" customHeight="1">
      <c r="A60" s="69">
        <v>3.2</v>
      </c>
      <c r="B60" s="1610" t="s">
        <v>329</v>
      </c>
      <c r="C60" s="1610"/>
      <c r="D60" s="1610"/>
      <c r="E60" s="1610"/>
      <c r="F60" s="1610"/>
      <c r="G60" s="73"/>
      <c r="H60" s="73"/>
      <c r="AB60" s="221"/>
      <c r="AC60" s="222"/>
      <c r="AQ60" s="134"/>
      <c r="AR60" s="134"/>
      <c r="AS60" s="134"/>
      <c r="AT60" s="134"/>
      <c r="AU60" s="134"/>
      <c r="AV60" s="134"/>
      <c r="AW60" s="134"/>
      <c r="AX60" s="134"/>
      <c r="AY60" s="134"/>
      <c r="AZ60" s="134"/>
    </row>
    <row r="61" spans="1:52" s="12" customFormat="1" ht="60" customHeight="1">
      <c r="A61" s="69">
        <v>4</v>
      </c>
      <c r="B61" s="1610" t="s">
        <v>478</v>
      </c>
      <c r="C61" s="1610"/>
      <c r="D61" s="1610"/>
      <c r="E61" s="1610"/>
      <c r="F61" s="1610"/>
      <c r="G61" s="73"/>
      <c r="H61" s="73"/>
      <c r="I61" s="43"/>
      <c r="J61" s="43"/>
      <c r="K61" s="216"/>
      <c r="L61" s="216"/>
      <c r="M61" s="216"/>
      <c r="N61" s="216"/>
      <c r="O61" s="216"/>
      <c r="P61" s="216"/>
      <c r="Q61" s="216"/>
      <c r="R61" s="216"/>
      <c r="S61" s="216"/>
      <c r="T61" s="216"/>
      <c r="U61" s="216"/>
      <c r="V61" s="216"/>
      <c r="W61" s="216"/>
      <c r="X61" s="216"/>
      <c r="Y61" s="216"/>
      <c r="Z61" s="216"/>
      <c r="AA61" s="43"/>
      <c r="AB61" s="221"/>
      <c r="AC61" s="222"/>
      <c r="AD61" s="218"/>
      <c r="AE61" s="218"/>
      <c r="AF61" s="43"/>
      <c r="AG61" s="43"/>
      <c r="AH61" s="43"/>
      <c r="AI61" s="43"/>
      <c r="AJ61" s="43"/>
      <c r="AK61" s="43"/>
      <c r="AL61" s="43"/>
      <c r="AM61" s="43"/>
      <c r="AN61" s="43"/>
      <c r="AO61" s="43"/>
      <c r="AP61" s="43"/>
      <c r="AQ61" s="132"/>
      <c r="AR61" s="132"/>
      <c r="AS61" s="132"/>
      <c r="AT61" s="132"/>
      <c r="AU61" s="132"/>
      <c r="AV61" s="132"/>
      <c r="AW61" s="132"/>
      <c r="AX61" s="132"/>
      <c r="AY61" s="132"/>
      <c r="AZ61" s="132"/>
    </row>
    <row r="62" spans="1:52" ht="56.25" customHeight="1">
      <c r="A62" s="69">
        <v>4.0999999999999996</v>
      </c>
      <c r="B62" s="1610" t="s">
        <v>522</v>
      </c>
      <c r="C62" s="1610"/>
      <c r="D62" s="1610"/>
      <c r="E62" s="1610"/>
      <c r="F62" s="1610"/>
      <c r="G62" s="73"/>
      <c r="H62" s="73"/>
      <c r="AB62" s="221"/>
      <c r="AC62" s="222"/>
      <c r="AQ62" s="134"/>
      <c r="AR62" s="134"/>
      <c r="AS62" s="134"/>
      <c r="AT62" s="134"/>
      <c r="AU62" s="134"/>
      <c r="AV62" s="134"/>
      <c r="AW62" s="134"/>
      <c r="AX62" s="134"/>
      <c r="AY62" s="134"/>
      <c r="AZ62" s="134"/>
    </row>
    <row r="63" spans="1:52" ht="90" customHeight="1">
      <c r="A63" s="69">
        <v>4.2</v>
      </c>
      <c r="B63" s="1610" t="s">
        <v>523</v>
      </c>
      <c r="C63" s="1610"/>
      <c r="D63" s="1610"/>
      <c r="E63" s="1610"/>
      <c r="F63" s="1610"/>
      <c r="G63" s="73"/>
      <c r="H63" s="73"/>
      <c r="AB63" s="221"/>
      <c r="AC63" s="222"/>
      <c r="AQ63" s="134"/>
      <c r="AR63" s="134"/>
      <c r="AS63" s="134"/>
      <c r="AT63" s="134"/>
      <c r="AU63" s="134"/>
      <c r="AV63" s="134"/>
      <c r="AW63" s="134"/>
      <c r="AX63" s="134"/>
      <c r="AY63" s="134"/>
      <c r="AZ63" s="134"/>
    </row>
    <row r="64" spans="1:52" ht="11.25" customHeight="1">
      <c r="A64" s="69"/>
      <c r="B64" s="1624"/>
      <c r="C64" s="1624"/>
      <c r="D64" s="1624"/>
      <c r="E64" s="1624"/>
      <c r="F64" s="1624"/>
      <c r="G64" s="73"/>
      <c r="H64" s="73"/>
      <c r="AB64" s="221"/>
      <c r="AC64" s="222"/>
      <c r="AQ64" s="134"/>
      <c r="AR64" s="134"/>
      <c r="AS64" s="134"/>
      <c r="AT64" s="134"/>
      <c r="AU64" s="134"/>
      <c r="AV64" s="134"/>
      <c r="AW64" s="134"/>
      <c r="AX64" s="134"/>
      <c r="AY64" s="134"/>
      <c r="AZ64" s="134"/>
    </row>
    <row r="65" spans="1:52" ht="39.75" customHeight="1">
      <c r="A65" s="69">
        <v>4.3</v>
      </c>
      <c r="B65" s="1610" t="s">
        <v>524</v>
      </c>
      <c r="C65" s="1610"/>
      <c r="D65" s="1610"/>
      <c r="E65" s="1610"/>
      <c r="F65" s="1610"/>
      <c r="G65" s="73"/>
      <c r="H65" s="73"/>
      <c r="AB65" s="221"/>
      <c r="AC65" s="222"/>
      <c r="AQ65" s="134"/>
      <c r="AR65" s="134"/>
      <c r="AS65" s="134"/>
      <c r="AT65" s="134"/>
      <c r="AU65" s="134"/>
      <c r="AV65" s="134"/>
      <c r="AW65" s="134"/>
      <c r="AX65" s="134"/>
      <c r="AY65" s="134"/>
      <c r="AZ65" s="134"/>
    </row>
    <row r="66" spans="1:52" ht="14.25" customHeight="1">
      <c r="A66" s="69"/>
      <c r="B66" s="1610"/>
      <c r="C66" s="1610"/>
      <c r="D66" s="1610"/>
      <c r="E66" s="1610"/>
      <c r="F66" s="1610"/>
      <c r="G66" s="73"/>
      <c r="H66" s="73"/>
      <c r="AB66" s="221"/>
      <c r="AC66" s="222"/>
      <c r="AQ66" s="134"/>
      <c r="AR66" s="134"/>
      <c r="AS66" s="134"/>
      <c r="AT66" s="134"/>
      <c r="AU66" s="134"/>
      <c r="AV66" s="134"/>
      <c r="AW66" s="134"/>
      <c r="AX66" s="134"/>
      <c r="AY66" s="134"/>
      <c r="AZ66" s="134"/>
    </row>
    <row r="67" spans="1:52" ht="21" customHeight="1">
      <c r="A67" s="44">
        <v>5</v>
      </c>
      <c r="B67" s="1612" t="s">
        <v>63</v>
      </c>
      <c r="C67" s="1612"/>
      <c r="D67" s="1612"/>
      <c r="E67" s="1612"/>
      <c r="F67" s="1612"/>
      <c r="G67" s="68"/>
      <c r="H67" s="68"/>
      <c r="AB67" s="221"/>
      <c r="AC67" s="222"/>
      <c r="AQ67" s="134"/>
      <c r="AR67" s="134"/>
      <c r="AS67" s="134"/>
      <c r="AT67" s="134"/>
      <c r="AU67" s="134"/>
      <c r="AV67" s="134"/>
      <c r="AW67" s="134"/>
      <c r="AX67" s="134"/>
      <c r="AY67" s="134"/>
      <c r="AZ67" s="134"/>
    </row>
    <row r="68" spans="1:52" s="12" customFormat="1" ht="171.75" customHeight="1">
      <c r="A68" s="69">
        <v>5.0999999999999996</v>
      </c>
      <c r="B68" s="1610" t="s">
        <v>525</v>
      </c>
      <c r="C68" s="1610"/>
      <c r="D68" s="1610"/>
      <c r="E68" s="1610"/>
      <c r="F68" s="1610"/>
      <c r="G68" s="73"/>
      <c r="H68" s="73"/>
      <c r="I68" s="43"/>
      <c r="J68" s="43"/>
      <c r="K68" s="216"/>
      <c r="L68" s="216"/>
      <c r="M68" s="216"/>
      <c r="N68" s="216"/>
      <c r="O68" s="216"/>
      <c r="P68" s="216"/>
      <c r="Q68" s="216"/>
      <c r="R68" s="216"/>
      <c r="S68" s="216"/>
      <c r="T68" s="216"/>
      <c r="U68" s="216"/>
      <c r="V68" s="216"/>
      <c r="W68" s="216"/>
      <c r="X68" s="216"/>
      <c r="Y68" s="216"/>
      <c r="Z68" s="216"/>
      <c r="AA68" s="43"/>
      <c r="AB68" s="221"/>
      <c r="AC68" s="222"/>
      <c r="AD68" s="218"/>
      <c r="AE68" s="218"/>
      <c r="AF68" s="43"/>
      <c r="AG68" s="43"/>
      <c r="AH68" s="43"/>
      <c r="AI68" s="43"/>
      <c r="AJ68" s="43"/>
      <c r="AK68" s="43"/>
      <c r="AL68" s="43"/>
      <c r="AM68" s="43"/>
      <c r="AN68" s="43"/>
      <c r="AO68" s="43"/>
      <c r="AP68" s="43"/>
      <c r="AQ68" s="132"/>
      <c r="AR68" s="132"/>
      <c r="AS68" s="132"/>
      <c r="AT68" s="132"/>
      <c r="AU68" s="132"/>
      <c r="AV68" s="132"/>
      <c r="AW68" s="132"/>
      <c r="AX68" s="132"/>
      <c r="AY68" s="132"/>
      <c r="AZ68" s="132"/>
    </row>
    <row r="69" spans="1:52" s="12" customFormat="1" ht="33" customHeight="1">
      <c r="A69" s="69">
        <v>6</v>
      </c>
      <c r="B69" s="1610" t="s">
        <v>64</v>
      </c>
      <c r="C69" s="1610"/>
      <c r="D69" s="1610"/>
      <c r="E69" s="1610"/>
      <c r="F69" s="1610"/>
      <c r="G69" s="73"/>
      <c r="H69" s="73"/>
      <c r="I69" s="43"/>
      <c r="J69" s="43"/>
      <c r="K69" s="216"/>
      <c r="L69" s="216"/>
      <c r="M69" s="216"/>
      <c r="N69" s="216"/>
      <c r="O69" s="216"/>
      <c r="P69" s="216"/>
      <c r="Q69" s="216"/>
      <c r="R69" s="216"/>
      <c r="S69" s="216"/>
      <c r="T69" s="216"/>
      <c r="U69" s="216"/>
      <c r="V69" s="216"/>
      <c r="W69" s="216"/>
      <c r="X69" s="216"/>
      <c r="Y69" s="216"/>
      <c r="Z69" s="216"/>
      <c r="AA69" s="43"/>
      <c r="AB69" s="221"/>
      <c r="AC69" s="222"/>
      <c r="AD69" s="218"/>
      <c r="AE69" s="218"/>
      <c r="AF69" s="43"/>
      <c r="AG69" s="43"/>
      <c r="AH69" s="43"/>
      <c r="AI69" s="43"/>
      <c r="AJ69" s="43"/>
      <c r="AK69" s="43"/>
      <c r="AL69" s="43"/>
      <c r="AM69" s="43"/>
      <c r="AN69" s="43"/>
      <c r="AO69" s="43"/>
      <c r="AP69" s="43"/>
      <c r="AQ69" s="132"/>
      <c r="AR69" s="132"/>
      <c r="AS69" s="132"/>
      <c r="AT69" s="132"/>
      <c r="AU69" s="132"/>
      <c r="AV69" s="132"/>
      <c r="AW69" s="132"/>
      <c r="AX69" s="132"/>
      <c r="AY69" s="132"/>
      <c r="AZ69" s="132"/>
    </row>
    <row r="70" spans="1:52" s="12" customFormat="1" ht="26.1" customHeight="1">
      <c r="A70" s="44"/>
      <c r="B70" s="611" t="s">
        <v>356</v>
      </c>
      <c r="C70" s="608" t="s">
        <v>65</v>
      </c>
      <c r="D70" s="17"/>
      <c r="E70" s="64" t="s">
        <v>66</v>
      </c>
      <c r="G70" s="216"/>
      <c r="H70" s="216"/>
      <c r="I70" s="43"/>
      <c r="J70" s="188"/>
      <c r="K70" s="229"/>
      <c r="L70" s="229"/>
      <c r="M70" s="229"/>
      <c r="N70" s="229"/>
      <c r="O70" s="229"/>
      <c r="P70" s="229"/>
      <c r="Q70" s="229"/>
      <c r="R70" s="229"/>
      <c r="S70" s="229"/>
      <c r="T70" s="229"/>
      <c r="U70" s="229"/>
      <c r="V70" s="229"/>
      <c r="W70" s="229"/>
      <c r="X70" s="229"/>
      <c r="Y70" s="229"/>
      <c r="Z70" s="229"/>
      <c r="AA70" s="188"/>
      <c r="AB70" s="47"/>
      <c r="AC70" s="222"/>
      <c r="AD70" s="218"/>
      <c r="AE70" s="218"/>
      <c r="AF70" s="43"/>
      <c r="AG70" s="43"/>
      <c r="AH70" s="43"/>
      <c r="AI70" s="43"/>
      <c r="AJ70" s="43"/>
      <c r="AK70" s="43"/>
      <c r="AL70" s="43"/>
      <c r="AM70" s="43"/>
      <c r="AN70" s="43"/>
      <c r="AO70" s="43"/>
      <c r="AP70" s="43"/>
      <c r="AQ70" s="132"/>
      <c r="AR70" s="132"/>
      <c r="AS70" s="132"/>
      <c r="AT70" s="132"/>
      <c r="AU70" s="132"/>
      <c r="AV70" s="132"/>
      <c r="AW70" s="132"/>
      <c r="AX70" s="132"/>
      <c r="AY70" s="132"/>
      <c r="AZ70" s="132"/>
    </row>
    <row r="71" spans="1:52" s="12" customFormat="1" ht="26.1" customHeight="1">
      <c r="A71" s="44"/>
      <c r="B71" s="611" t="s">
        <v>357</v>
      </c>
      <c r="C71" s="608" t="s">
        <v>713</v>
      </c>
      <c r="D71" s="17"/>
      <c r="E71" s="64" t="s">
        <v>714</v>
      </c>
      <c r="G71" s="216"/>
      <c r="H71" s="216"/>
      <c r="I71" s="43"/>
      <c r="J71" s="43"/>
      <c r="K71" s="216"/>
      <c r="L71" s="216"/>
      <c r="M71" s="216"/>
      <c r="N71" s="216"/>
      <c r="O71" s="216"/>
      <c r="P71" s="216"/>
      <c r="Q71" s="216"/>
      <c r="R71" s="216"/>
      <c r="S71" s="216"/>
      <c r="T71" s="216"/>
      <c r="U71" s="216"/>
      <c r="V71" s="216"/>
      <c r="W71" s="216"/>
      <c r="X71" s="216"/>
      <c r="Y71" s="216"/>
      <c r="Z71" s="216"/>
      <c r="AA71" s="43"/>
      <c r="AB71" s="46"/>
      <c r="AC71" s="222"/>
      <c r="AD71" s="218"/>
      <c r="AE71" s="218"/>
      <c r="AF71" s="43"/>
      <c r="AG71" s="43"/>
      <c r="AH71" s="43"/>
      <c r="AI71" s="43"/>
      <c r="AJ71" s="43"/>
      <c r="AK71" s="43"/>
      <c r="AL71" s="43"/>
      <c r="AM71" s="43"/>
      <c r="AN71" s="43"/>
      <c r="AO71" s="43"/>
      <c r="AP71" s="43"/>
      <c r="AQ71" s="132"/>
      <c r="AR71" s="132"/>
      <c r="AS71" s="132"/>
      <c r="AT71" s="132"/>
      <c r="AU71" s="132"/>
      <c r="AV71" s="132"/>
      <c r="AW71" s="132"/>
      <c r="AX71" s="132"/>
      <c r="AY71" s="132"/>
      <c r="AZ71" s="132"/>
    </row>
    <row r="72" spans="1:52" s="12" customFormat="1" ht="26.1" customHeight="1">
      <c r="A72" s="44"/>
      <c r="B72" s="611" t="s">
        <v>358</v>
      </c>
      <c r="C72" s="608" t="s">
        <v>67</v>
      </c>
      <c r="D72" s="17"/>
      <c r="E72" s="64" t="s">
        <v>68</v>
      </c>
      <c r="G72" s="216"/>
      <c r="H72" s="216"/>
      <c r="I72" s="43"/>
      <c r="J72" s="43"/>
      <c r="K72" s="216"/>
      <c r="L72" s="216"/>
      <c r="M72" s="216"/>
      <c r="N72" s="216"/>
      <c r="O72" s="216"/>
      <c r="P72" s="216"/>
      <c r="Q72" s="216"/>
      <c r="R72" s="216"/>
      <c r="S72" s="216"/>
      <c r="T72" s="216"/>
      <c r="U72" s="216"/>
      <c r="V72" s="216"/>
      <c r="W72" s="216"/>
      <c r="X72" s="216"/>
      <c r="Y72" s="216"/>
      <c r="Z72" s="216"/>
      <c r="AA72" s="43"/>
      <c r="AB72" s="47"/>
      <c r="AC72" s="222"/>
      <c r="AD72" s="218"/>
      <c r="AE72" s="218"/>
      <c r="AF72" s="43"/>
      <c r="AG72" s="43"/>
      <c r="AH72" s="43"/>
      <c r="AI72" s="43"/>
      <c r="AJ72" s="43"/>
      <c r="AK72" s="43"/>
      <c r="AL72" s="43"/>
      <c r="AM72" s="43"/>
      <c r="AN72" s="43"/>
      <c r="AO72" s="43"/>
      <c r="AP72" s="43"/>
      <c r="AQ72" s="132"/>
      <c r="AR72" s="132"/>
      <c r="AS72" s="132"/>
      <c r="AT72" s="132"/>
      <c r="AU72" s="132"/>
      <c r="AV72" s="132"/>
      <c r="AW72" s="132"/>
      <c r="AX72" s="132"/>
      <c r="AY72" s="132"/>
      <c r="AZ72" s="132"/>
    </row>
    <row r="73" spans="1:52" s="12" customFormat="1" ht="26.1" customHeight="1">
      <c r="A73" s="44"/>
      <c r="B73" s="611" t="s">
        <v>69</v>
      </c>
      <c r="C73" s="608" t="s">
        <v>70</v>
      </c>
      <c r="D73" s="17"/>
      <c r="E73" s="64" t="s">
        <v>71</v>
      </c>
      <c r="G73" s="216"/>
      <c r="H73" s="216"/>
      <c r="I73" s="43"/>
      <c r="J73" s="188"/>
      <c r="K73" s="229"/>
      <c r="L73" s="229"/>
      <c r="M73" s="229"/>
      <c r="N73" s="229"/>
      <c r="O73" s="229"/>
      <c r="P73" s="229"/>
      <c r="Q73" s="229"/>
      <c r="R73" s="229"/>
      <c r="S73" s="229"/>
      <c r="T73" s="229"/>
      <c r="U73" s="229"/>
      <c r="V73" s="229"/>
      <c r="W73" s="229"/>
      <c r="X73" s="229"/>
      <c r="Y73" s="229"/>
      <c r="Z73" s="229"/>
      <c r="AA73" s="188"/>
      <c r="AB73" s="47"/>
      <c r="AC73" s="222"/>
      <c r="AD73" s="218"/>
      <c r="AE73" s="218"/>
      <c r="AF73" s="43"/>
      <c r="AG73" s="43"/>
      <c r="AH73" s="43"/>
      <c r="AI73" s="43"/>
      <c r="AJ73" s="43"/>
      <c r="AK73" s="43"/>
      <c r="AL73" s="43"/>
      <c r="AM73" s="43"/>
      <c r="AN73" s="43"/>
      <c r="AO73" s="43"/>
      <c r="AP73" s="43"/>
      <c r="AQ73" s="132"/>
      <c r="AR73" s="132"/>
      <c r="AS73" s="132"/>
      <c r="AT73" s="132"/>
      <c r="AU73" s="132"/>
      <c r="AV73" s="132"/>
      <c r="AW73" s="132"/>
      <c r="AX73" s="132"/>
      <c r="AY73" s="132"/>
      <c r="AZ73" s="132"/>
    </row>
    <row r="74" spans="1:52" s="12" customFormat="1" ht="26.1" customHeight="1">
      <c r="A74" s="44"/>
      <c r="B74" s="611" t="s">
        <v>72</v>
      </c>
      <c r="C74" s="608" t="s">
        <v>73</v>
      </c>
      <c r="D74" s="17"/>
      <c r="E74" s="64" t="s">
        <v>74</v>
      </c>
      <c r="G74" s="216"/>
      <c r="H74" s="216"/>
      <c r="I74" s="43"/>
      <c r="J74" s="43"/>
      <c r="K74" s="216"/>
      <c r="L74" s="216"/>
      <c r="M74" s="216"/>
      <c r="N74" s="216"/>
      <c r="O74" s="216"/>
      <c r="P74" s="216"/>
      <c r="Q74" s="216"/>
      <c r="R74" s="216"/>
      <c r="S74" s="216"/>
      <c r="T74" s="216"/>
      <c r="U74" s="216"/>
      <c r="V74" s="216"/>
      <c r="W74" s="216"/>
      <c r="X74" s="216"/>
      <c r="Y74" s="216"/>
      <c r="Z74" s="216"/>
      <c r="AA74" s="43"/>
      <c r="AB74" s="47"/>
      <c r="AC74" s="222"/>
      <c r="AD74" s="218"/>
      <c r="AE74" s="218"/>
      <c r="AF74" s="43"/>
      <c r="AG74" s="43"/>
      <c r="AH74" s="43"/>
      <c r="AI74" s="43"/>
      <c r="AJ74" s="43"/>
      <c r="AK74" s="43"/>
      <c r="AL74" s="43"/>
      <c r="AM74" s="43"/>
      <c r="AN74" s="43"/>
      <c r="AO74" s="43"/>
      <c r="AP74" s="43"/>
      <c r="AQ74" s="132"/>
      <c r="AR74" s="132"/>
      <c r="AS74" s="132"/>
      <c r="AT74" s="132"/>
      <c r="AU74" s="132"/>
      <c r="AV74" s="132"/>
      <c r="AW74" s="132"/>
      <c r="AX74" s="132"/>
      <c r="AY74" s="132"/>
      <c r="AZ74" s="132"/>
    </row>
    <row r="75" spans="1:52" s="12" customFormat="1" ht="26.1" customHeight="1">
      <c r="A75" s="44"/>
      <c r="B75" s="611" t="s">
        <v>75</v>
      </c>
      <c r="C75" s="608" t="s">
        <v>76</v>
      </c>
      <c r="D75" s="17"/>
      <c r="E75" s="64" t="s">
        <v>78</v>
      </c>
      <c r="G75" s="216"/>
      <c r="H75" s="216"/>
      <c r="I75" s="43"/>
      <c r="J75" s="43"/>
      <c r="K75" s="216"/>
      <c r="L75" s="216"/>
      <c r="M75" s="216"/>
      <c r="N75" s="216"/>
      <c r="O75" s="216"/>
      <c r="P75" s="216"/>
      <c r="Q75" s="216"/>
      <c r="R75" s="216"/>
      <c r="S75" s="216"/>
      <c r="T75" s="216"/>
      <c r="U75" s="216"/>
      <c r="V75" s="216"/>
      <c r="W75" s="216"/>
      <c r="X75" s="216"/>
      <c r="Y75" s="216"/>
      <c r="Z75" s="216"/>
      <c r="AA75" s="43"/>
      <c r="AB75" s="47"/>
      <c r="AC75" s="222"/>
      <c r="AD75" s="218"/>
      <c r="AE75" s="218"/>
      <c r="AF75" s="43"/>
      <c r="AG75" s="43"/>
      <c r="AH75" s="43"/>
      <c r="AI75" s="43"/>
      <c r="AJ75" s="43"/>
      <c r="AK75" s="43"/>
      <c r="AL75" s="43"/>
      <c r="AM75" s="43"/>
      <c r="AN75" s="43"/>
      <c r="AO75" s="43"/>
      <c r="AP75" s="43"/>
      <c r="AQ75" s="132"/>
      <c r="AR75" s="132"/>
      <c r="AS75" s="132"/>
      <c r="AT75" s="132"/>
      <c r="AU75" s="132"/>
      <c r="AV75" s="132"/>
      <c r="AW75" s="132"/>
      <c r="AX75" s="132"/>
      <c r="AY75" s="132"/>
      <c r="AZ75" s="132"/>
    </row>
    <row r="76" spans="1:52" ht="26.1" customHeight="1">
      <c r="A76" s="41"/>
      <c r="B76" s="611" t="s">
        <v>79</v>
      </c>
      <c r="C76" s="608" t="s">
        <v>80</v>
      </c>
      <c r="E76" s="64" t="s">
        <v>81</v>
      </c>
      <c r="F76" s="13"/>
      <c r="G76" s="229"/>
      <c r="H76" s="229"/>
      <c r="J76" s="188"/>
      <c r="K76" s="229"/>
      <c r="L76" s="229"/>
      <c r="M76" s="229"/>
      <c r="N76" s="229"/>
      <c r="O76" s="229"/>
      <c r="P76" s="229"/>
      <c r="Q76" s="229"/>
      <c r="R76" s="229"/>
      <c r="S76" s="229"/>
      <c r="T76" s="229"/>
      <c r="U76" s="229"/>
      <c r="V76" s="229"/>
      <c r="W76" s="229"/>
      <c r="X76" s="229"/>
      <c r="Y76" s="229"/>
      <c r="Z76" s="229"/>
      <c r="AA76" s="188"/>
      <c r="AB76" s="47"/>
      <c r="AC76" s="222"/>
      <c r="AQ76" s="134"/>
      <c r="AR76" s="134"/>
      <c r="AS76" s="134"/>
      <c r="AT76" s="134"/>
      <c r="AU76" s="134"/>
      <c r="AV76" s="134"/>
      <c r="AW76" s="134"/>
      <c r="AX76" s="134"/>
      <c r="AY76" s="134"/>
      <c r="AZ76" s="134"/>
    </row>
    <row r="77" spans="1:52" ht="26.1" customHeight="1">
      <c r="A77" s="41"/>
      <c r="B77" s="611" t="s">
        <v>82</v>
      </c>
      <c r="C77" s="608" t="s">
        <v>83</v>
      </c>
      <c r="E77" s="64" t="s">
        <v>84</v>
      </c>
      <c r="F77" s="13"/>
      <c r="G77" s="229"/>
      <c r="H77" s="229"/>
      <c r="J77" s="188"/>
      <c r="K77" s="229"/>
      <c r="L77" s="229"/>
      <c r="M77" s="229"/>
      <c r="N77" s="229"/>
      <c r="O77" s="229"/>
      <c r="P77" s="229"/>
      <c r="Q77" s="229"/>
      <c r="R77" s="229"/>
      <c r="S77" s="229"/>
      <c r="T77" s="229"/>
      <c r="U77" s="229"/>
      <c r="V77" s="229"/>
      <c r="W77" s="229"/>
      <c r="X77" s="229"/>
      <c r="Y77" s="229"/>
      <c r="Z77" s="229"/>
      <c r="AA77" s="188"/>
      <c r="AB77" s="47"/>
      <c r="AC77" s="222"/>
      <c r="AQ77" s="134"/>
      <c r="AR77" s="134"/>
      <c r="AS77" s="134"/>
      <c r="AT77" s="134"/>
      <c r="AU77" s="134"/>
      <c r="AV77" s="134"/>
      <c r="AW77" s="134"/>
      <c r="AX77" s="134"/>
      <c r="AY77" s="134"/>
      <c r="AZ77" s="134"/>
    </row>
    <row r="78" spans="1:52" ht="26.1" customHeight="1">
      <c r="A78" s="41"/>
      <c r="B78" s="611" t="s">
        <v>17</v>
      </c>
      <c r="C78" s="608" t="s">
        <v>85</v>
      </c>
      <c r="E78" s="64" t="s">
        <v>86</v>
      </c>
      <c r="F78" s="13"/>
      <c r="G78" s="229"/>
      <c r="H78" s="229"/>
      <c r="J78" s="188"/>
      <c r="K78" s="229"/>
      <c r="L78" s="229"/>
      <c r="M78" s="229"/>
      <c r="N78" s="229"/>
      <c r="O78" s="229"/>
      <c r="P78" s="229"/>
      <c r="Q78" s="229"/>
      <c r="R78" s="229"/>
      <c r="S78" s="229"/>
      <c r="T78" s="229"/>
      <c r="U78" s="229"/>
      <c r="V78" s="229"/>
      <c r="W78" s="229"/>
      <c r="X78" s="229"/>
      <c r="Y78" s="229"/>
      <c r="Z78" s="229"/>
      <c r="AA78" s="188"/>
      <c r="AB78" s="47"/>
      <c r="AC78" s="222"/>
      <c r="AQ78" s="134"/>
      <c r="AR78" s="134"/>
      <c r="AS78" s="134"/>
      <c r="AT78" s="134"/>
      <c r="AU78" s="134"/>
      <c r="AV78" s="134"/>
      <c r="AW78" s="134"/>
      <c r="AX78" s="134"/>
      <c r="AY78" s="134"/>
      <c r="AZ78" s="134"/>
    </row>
    <row r="79" spans="1:52" ht="26.1" customHeight="1">
      <c r="A79" s="41"/>
      <c r="B79" s="611" t="s">
        <v>87</v>
      </c>
      <c r="C79" s="608" t="s">
        <v>88</v>
      </c>
      <c r="E79" s="64" t="s">
        <v>89</v>
      </c>
      <c r="F79" s="13"/>
      <c r="G79" s="229"/>
      <c r="H79" s="229"/>
      <c r="J79" s="188"/>
      <c r="K79" s="229"/>
      <c r="L79" s="229"/>
      <c r="M79" s="229"/>
      <c r="N79" s="229"/>
      <c r="O79" s="229"/>
      <c r="P79" s="229"/>
      <c r="Q79" s="229"/>
      <c r="R79" s="229"/>
      <c r="S79" s="229"/>
      <c r="T79" s="229"/>
      <c r="U79" s="229"/>
      <c r="V79" s="229"/>
      <c r="W79" s="229"/>
      <c r="X79" s="229"/>
      <c r="Y79" s="229"/>
      <c r="Z79" s="229"/>
      <c r="AA79" s="188"/>
      <c r="AB79" s="47"/>
      <c r="AC79" s="222"/>
      <c r="AQ79" s="134"/>
      <c r="AR79" s="134"/>
      <c r="AS79" s="134"/>
      <c r="AT79" s="134"/>
      <c r="AU79" s="134"/>
      <c r="AV79" s="134"/>
      <c r="AW79" s="134"/>
      <c r="AX79" s="134"/>
      <c r="AY79" s="134"/>
      <c r="AZ79" s="134"/>
    </row>
    <row r="80" spans="1:52" ht="26.1" customHeight="1">
      <c r="A80" s="41"/>
      <c r="B80" s="611" t="s">
        <v>90</v>
      </c>
      <c r="C80" s="608" t="s">
        <v>91</v>
      </c>
      <c r="E80" s="64" t="s">
        <v>92</v>
      </c>
      <c r="F80" s="13"/>
      <c r="G80" s="229"/>
      <c r="H80" s="229"/>
      <c r="J80" s="188"/>
      <c r="K80" s="229"/>
      <c r="L80" s="229"/>
      <c r="M80" s="229"/>
      <c r="N80" s="229"/>
      <c r="O80" s="229"/>
      <c r="P80" s="229"/>
      <c r="Q80" s="229"/>
      <c r="R80" s="229"/>
      <c r="S80" s="229"/>
      <c r="T80" s="229"/>
      <c r="U80" s="229"/>
      <c r="V80" s="229"/>
      <c r="W80" s="229"/>
      <c r="X80" s="229"/>
      <c r="Y80" s="229"/>
      <c r="Z80" s="229"/>
      <c r="AA80" s="188"/>
      <c r="AB80" s="47"/>
      <c r="AC80" s="222"/>
      <c r="AQ80" s="134"/>
      <c r="AR80" s="134"/>
      <c r="AS80" s="134"/>
      <c r="AT80" s="134"/>
      <c r="AU80" s="134"/>
      <c r="AV80" s="134"/>
      <c r="AW80" s="134"/>
      <c r="AX80" s="134"/>
      <c r="AY80" s="134"/>
      <c r="AZ80" s="134"/>
    </row>
    <row r="81" spans="1:52" ht="41.25" customHeight="1">
      <c r="B81" s="611" t="s">
        <v>93</v>
      </c>
      <c r="C81" s="608" t="s">
        <v>94</v>
      </c>
      <c r="E81" s="64" t="s">
        <v>95</v>
      </c>
      <c r="F81" s="13"/>
      <c r="G81" s="229"/>
      <c r="H81" s="229"/>
      <c r="AB81" s="221"/>
      <c r="AC81" s="222"/>
      <c r="AQ81" s="134"/>
      <c r="AR81" s="134"/>
      <c r="AS81" s="134"/>
      <c r="AT81" s="134"/>
      <c r="AU81" s="134"/>
      <c r="AV81" s="134"/>
      <c r="AW81" s="134"/>
      <c r="AX81" s="134"/>
      <c r="AY81" s="134"/>
      <c r="AZ81" s="134"/>
    </row>
    <row r="82" spans="1:52" ht="41.25" customHeight="1">
      <c r="B82" s="69" t="s">
        <v>97</v>
      </c>
      <c r="C82" s="1437" t="s">
        <v>98</v>
      </c>
      <c r="D82" s="1437"/>
      <c r="E82" s="74" t="s">
        <v>96</v>
      </c>
      <c r="F82" s="13"/>
      <c r="G82" s="229"/>
      <c r="H82" s="229"/>
      <c r="AB82" s="221"/>
      <c r="AC82" s="222"/>
      <c r="AQ82" s="134"/>
      <c r="AR82" s="134"/>
      <c r="AS82" s="134"/>
      <c r="AT82" s="134"/>
      <c r="AU82" s="134"/>
      <c r="AV82" s="134"/>
      <c r="AW82" s="134"/>
      <c r="AX82" s="134"/>
      <c r="AY82" s="134"/>
      <c r="AZ82" s="134"/>
    </row>
    <row r="83" spans="1:52" ht="38.25" customHeight="1">
      <c r="B83" s="1610" t="s">
        <v>99</v>
      </c>
      <c r="C83" s="1610"/>
      <c r="D83" s="1610"/>
      <c r="E83" s="1610"/>
      <c r="F83" s="1610"/>
      <c r="G83" s="73"/>
      <c r="H83" s="73"/>
      <c r="AB83" s="221"/>
      <c r="AC83" s="222"/>
      <c r="AQ83" s="134"/>
      <c r="AR83" s="134"/>
      <c r="AS83" s="134"/>
      <c r="AT83" s="134"/>
      <c r="AU83" s="134"/>
      <c r="AV83" s="134"/>
      <c r="AW83" s="134"/>
      <c r="AX83" s="134"/>
      <c r="AY83" s="134"/>
      <c r="AZ83" s="134"/>
    </row>
    <row r="84" spans="1:52" ht="42.75" customHeight="1">
      <c r="A84" s="69">
        <v>7</v>
      </c>
      <c r="B84" s="1610" t="s">
        <v>104</v>
      </c>
      <c r="C84" s="1610"/>
      <c r="D84" s="1610"/>
      <c r="E84" s="1610"/>
      <c r="F84" s="1610"/>
      <c r="G84" s="73"/>
      <c r="H84" s="73"/>
      <c r="AB84" s="221"/>
      <c r="AC84" s="222"/>
      <c r="AQ84" s="134"/>
      <c r="AR84" s="134"/>
      <c r="AS84" s="134"/>
      <c r="AT84" s="134"/>
      <c r="AU84" s="134"/>
      <c r="AV84" s="134"/>
      <c r="AW84" s="134"/>
      <c r="AX84" s="134"/>
      <c r="AY84" s="134"/>
      <c r="AZ84" s="134"/>
    </row>
    <row r="85" spans="1:52" ht="46.5" customHeight="1">
      <c r="A85" s="69">
        <v>8</v>
      </c>
      <c r="B85" s="1610" t="s">
        <v>105</v>
      </c>
      <c r="C85" s="1610"/>
      <c r="D85" s="1610"/>
      <c r="E85" s="1610"/>
      <c r="F85" s="1610"/>
      <c r="G85" s="73"/>
      <c r="H85" s="73"/>
      <c r="AB85" s="221"/>
      <c r="AC85" s="222"/>
      <c r="AQ85" s="134"/>
      <c r="AR85" s="134"/>
      <c r="AS85" s="134"/>
      <c r="AT85" s="134"/>
      <c r="AU85" s="134"/>
      <c r="AV85" s="134"/>
      <c r="AW85" s="134"/>
      <c r="AX85" s="134"/>
      <c r="AY85" s="134"/>
      <c r="AZ85" s="134"/>
    </row>
    <row r="86" spans="1:52" ht="49.5" customHeight="1">
      <c r="A86" s="69">
        <v>9</v>
      </c>
      <c r="B86" s="1610" t="s">
        <v>106</v>
      </c>
      <c r="C86" s="1610"/>
      <c r="D86" s="1610"/>
      <c r="E86" s="1610"/>
      <c r="F86" s="1610"/>
      <c r="G86" s="73"/>
      <c r="H86" s="73"/>
      <c r="AB86" s="221"/>
      <c r="AC86" s="222"/>
      <c r="AQ86" s="134"/>
      <c r="AR86" s="134"/>
      <c r="AS86" s="134"/>
      <c r="AT86" s="134"/>
      <c r="AU86" s="134"/>
      <c r="AV86" s="134"/>
      <c r="AW86" s="134"/>
      <c r="AX86" s="134"/>
      <c r="AY86" s="134"/>
      <c r="AZ86" s="134"/>
    </row>
    <row r="87" spans="1:52" ht="42.75" customHeight="1">
      <c r="A87" s="69">
        <v>10</v>
      </c>
      <c r="B87" s="1610" t="s">
        <v>107</v>
      </c>
      <c r="C87" s="1610"/>
      <c r="D87" s="1610"/>
      <c r="E87" s="1610"/>
      <c r="F87" s="1610"/>
      <c r="G87" s="73"/>
      <c r="H87" s="73"/>
      <c r="AB87" s="221"/>
      <c r="AC87" s="222"/>
      <c r="AQ87" s="134"/>
      <c r="AR87" s="134"/>
      <c r="AS87" s="134"/>
      <c r="AT87" s="134"/>
      <c r="AU87" s="134"/>
      <c r="AV87" s="134"/>
      <c r="AW87" s="134"/>
      <c r="AX87" s="134"/>
      <c r="AY87" s="134"/>
      <c r="AZ87" s="134"/>
    </row>
    <row r="88" spans="1:52" ht="26.25" customHeight="1">
      <c r="A88" s="69">
        <v>11</v>
      </c>
      <c r="B88" s="1610" t="s">
        <v>108</v>
      </c>
      <c r="C88" s="1610"/>
      <c r="D88" s="1610"/>
      <c r="E88" s="1610"/>
      <c r="F88" s="1610"/>
      <c r="G88" s="73"/>
      <c r="H88" s="73"/>
      <c r="AB88" s="221"/>
      <c r="AC88" s="222"/>
      <c r="AQ88" s="134"/>
      <c r="AR88" s="134"/>
      <c r="AS88" s="134"/>
      <c r="AT88" s="134"/>
      <c r="AU88" s="134"/>
      <c r="AV88" s="134"/>
      <c r="AW88" s="134"/>
      <c r="AX88" s="134"/>
      <c r="AY88" s="134"/>
      <c r="AZ88" s="134"/>
    </row>
    <row r="89" spans="1:52" ht="57.75" customHeight="1">
      <c r="A89" s="640">
        <v>12</v>
      </c>
      <c r="B89" s="1619" t="s">
        <v>330</v>
      </c>
      <c r="C89" s="1619"/>
      <c r="D89" s="1619"/>
      <c r="E89" s="1619"/>
      <c r="F89" s="1619"/>
      <c r="K89" s="466">
        <f>'Names of Bidder'!J6</f>
        <v>2</v>
      </c>
      <c r="AB89" s="221"/>
      <c r="AC89" s="222"/>
      <c r="AQ89" s="134"/>
      <c r="AR89" s="134"/>
      <c r="AS89" s="134"/>
      <c r="AT89" s="134"/>
      <c r="AU89" s="134"/>
      <c r="AV89" s="134"/>
      <c r="AW89" s="134"/>
      <c r="AX89" s="134"/>
      <c r="AY89" s="134"/>
      <c r="AZ89" s="134"/>
    </row>
    <row r="90" spans="1:52" ht="63.75" customHeight="1">
      <c r="A90" s="69">
        <v>13</v>
      </c>
      <c r="B90" s="1610"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610"/>
      <c r="D90" s="1610"/>
      <c r="E90" s="1610"/>
      <c r="F90" s="1610"/>
      <c r="H90" s="73"/>
      <c r="K90" s="467">
        <f>'Names of Bidder'!J15</f>
        <v>2</v>
      </c>
      <c r="AB90" s="221"/>
      <c r="AC90" s="222"/>
      <c r="AQ90" s="134"/>
      <c r="AR90" s="134"/>
      <c r="AS90" s="134"/>
      <c r="AT90" s="134"/>
      <c r="AU90" s="134"/>
      <c r="AV90" s="134"/>
      <c r="AW90" s="134"/>
      <c r="AX90" s="134"/>
      <c r="AY90" s="134"/>
      <c r="AZ90" s="134"/>
    </row>
    <row r="91" spans="1:52" ht="84" customHeight="1">
      <c r="A91" s="69">
        <v>14</v>
      </c>
      <c r="B91" s="1610" t="s">
        <v>300</v>
      </c>
      <c r="C91" s="1610"/>
      <c r="D91" s="1610"/>
      <c r="E91" s="1610"/>
      <c r="F91" s="1610"/>
      <c r="G91" s="73"/>
      <c r="H91" s="73"/>
      <c r="AB91" s="221"/>
      <c r="AC91" s="222"/>
      <c r="AQ91" s="134"/>
      <c r="AR91" s="134"/>
      <c r="AS91" s="134"/>
      <c r="AT91" s="134"/>
      <c r="AU91" s="134"/>
      <c r="AV91" s="134"/>
      <c r="AW91" s="134"/>
      <c r="AX91" s="134"/>
      <c r="AY91" s="134"/>
      <c r="AZ91" s="134"/>
    </row>
    <row r="92" spans="1:52" ht="14.25" customHeight="1">
      <c r="A92" s="76"/>
      <c r="B92" s="17" t="str">
        <f>IF(ISERROR("Dated this " &amp; AI6 &amp; LOOKUP(AI6,AG1:AG39,AH1:AH39) &amp; " day of " &amp; AI8 &amp; " " &amp;AI9), "", "Dated this " &amp; AI6 &amp; LOOKUP(AI6,AG1:AG39,AH1:AH39) &amp; " day of " &amp; AI8 &amp; " " &amp;AI9)</f>
        <v/>
      </c>
      <c r="E92" s="75"/>
      <c r="F92" s="75"/>
      <c r="G92" s="48"/>
      <c r="H92" s="48"/>
      <c r="AB92" s="221"/>
      <c r="AC92" s="222"/>
      <c r="AQ92" s="134"/>
      <c r="AR92" s="134"/>
      <c r="AS92" s="134"/>
      <c r="AT92" s="134"/>
      <c r="AU92" s="134"/>
      <c r="AV92" s="134"/>
      <c r="AW92" s="134"/>
      <c r="AX92" s="134"/>
      <c r="AY92" s="134"/>
      <c r="AZ92" s="134"/>
    </row>
    <row r="93" spans="1:52" ht="30" customHeight="1">
      <c r="A93" s="76"/>
      <c r="B93" s="26" t="s">
        <v>301</v>
      </c>
      <c r="C93" s="13"/>
      <c r="D93" s="20"/>
      <c r="E93" s="20"/>
      <c r="F93" s="20"/>
      <c r="G93" s="59"/>
      <c r="H93" s="59"/>
      <c r="AB93" s="221"/>
      <c r="AC93" s="222"/>
      <c r="AQ93" s="134"/>
      <c r="AR93" s="134"/>
      <c r="AS93" s="134"/>
      <c r="AT93" s="134"/>
      <c r="AU93" s="134"/>
      <c r="AV93" s="134"/>
      <c r="AW93" s="134"/>
      <c r="AX93" s="134"/>
      <c r="AY93" s="134"/>
      <c r="AZ93" s="134"/>
    </row>
    <row r="94" spans="1:52" ht="15.95" customHeight="1">
      <c r="A94" s="76"/>
      <c r="B94" s="44"/>
      <c r="C94" s="20"/>
      <c r="D94" s="20"/>
      <c r="E94" s="20"/>
      <c r="F94" s="20"/>
      <c r="G94" s="59"/>
      <c r="H94" s="59"/>
      <c r="AB94" s="221"/>
      <c r="AC94" s="222"/>
      <c r="AQ94" s="134"/>
      <c r="AR94" s="134"/>
      <c r="AS94" s="134"/>
      <c r="AT94" s="134"/>
      <c r="AU94" s="134"/>
      <c r="AV94" s="134"/>
      <c r="AW94" s="134"/>
      <c r="AX94" s="134"/>
      <c r="AY94" s="134"/>
      <c r="AZ94" s="134"/>
    </row>
    <row r="95" spans="1:52" ht="21" customHeight="1">
      <c r="A95" s="76"/>
      <c r="B95" s="44"/>
      <c r="C95" s="20"/>
      <c r="D95" s="20"/>
      <c r="F95" s="33" t="s">
        <v>302</v>
      </c>
      <c r="G95" s="77"/>
      <c r="H95" s="77"/>
      <c r="AB95" s="221"/>
      <c r="AC95" s="222"/>
      <c r="AQ95" s="134"/>
      <c r="AR95" s="134"/>
      <c r="AS95" s="134"/>
      <c r="AT95" s="134"/>
      <c r="AU95" s="134"/>
      <c r="AV95" s="134"/>
      <c r="AW95" s="134"/>
      <c r="AX95" s="134"/>
      <c r="AY95" s="134"/>
      <c r="AZ95" s="134"/>
    </row>
    <row r="96" spans="1:52" ht="21" customHeight="1">
      <c r="A96" s="76"/>
      <c r="B96" s="44"/>
      <c r="C96" s="20"/>
      <c r="F96" s="33" t="str">
        <f>"For and on behalf of " &amp; 'Attach 3(JV)'!B9</f>
        <v>For and on behalf of 0</v>
      </c>
      <c r="G96" s="77"/>
      <c r="H96" s="77"/>
      <c r="AB96" s="221"/>
      <c r="AC96" s="222"/>
      <c r="AQ96" s="134"/>
      <c r="AR96" s="134"/>
      <c r="AS96" s="134"/>
      <c r="AT96" s="134"/>
      <c r="AU96" s="134"/>
      <c r="AV96" s="134"/>
      <c r="AW96" s="134"/>
      <c r="AX96" s="134"/>
      <c r="AY96" s="134"/>
      <c r="AZ96" s="134"/>
    </row>
    <row r="97" spans="1:52" ht="27.95" customHeight="1">
      <c r="A97" s="65"/>
      <c r="D97" s="42"/>
      <c r="E97" s="42"/>
      <c r="F97" s="26"/>
      <c r="G97" s="67"/>
      <c r="H97" s="67"/>
      <c r="AQ97" s="134"/>
      <c r="AR97" s="134"/>
      <c r="AS97" s="134"/>
      <c r="AT97" s="134"/>
      <c r="AU97" s="134"/>
      <c r="AV97" s="134"/>
      <c r="AW97" s="134"/>
      <c r="AX97" s="134"/>
      <c r="AY97" s="134"/>
      <c r="AZ97" s="134"/>
    </row>
    <row r="98" spans="1:52" ht="27.95" customHeight="1">
      <c r="A98" s="63" t="s">
        <v>6</v>
      </c>
      <c r="B98" s="24"/>
      <c r="C98" s="159" t="str">
        <f>'Attach 3(JV)'!B24</f>
        <v>--</v>
      </c>
      <c r="E98" s="42" t="s">
        <v>4</v>
      </c>
      <c r="F98" s="471" t="str">
        <f>'Attach 3(JV)'!E24</f>
        <v/>
      </c>
      <c r="G98" s="68"/>
      <c r="H98" s="68"/>
      <c r="AQ98" s="134"/>
      <c r="AR98" s="134"/>
      <c r="AS98" s="134"/>
      <c r="AT98" s="134"/>
      <c r="AU98" s="134"/>
      <c r="AV98" s="134"/>
      <c r="AW98" s="134"/>
      <c r="AX98" s="134"/>
      <c r="AY98" s="134"/>
      <c r="AZ98" s="134"/>
    </row>
    <row r="99" spans="1:52" ht="27.95" customHeight="1">
      <c r="A99" s="63" t="s">
        <v>7</v>
      </c>
      <c r="B99" s="24"/>
      <c r="C99" s="261" t="str">
        <f>'Attach 3(JV)'!B25</f>
        <v/>
      </c>
      <c r="E99" s="42" t="s">
        <v>5</v>
      </c>
      <c r="F99" s="471" t="str">
        <f>'Attach 3(JV)'!E25</f>
        <v/>
      </c>
      <c r="G99" s="68"/>
      <c r="H99" s="68"/>
      <c r="AQ99" s="134"/>
      <c r="AR99" s="134"/>
      <c r="AS99" s="134"/>
      <c r="AT99" s="134"/>
      <c r="AU99" s="134"/>
      <c r="AV99" s="134"/>
      <c r="AW99" s="134"/>
      <c r="AX99" s="134"/>
      <c r="AY99" s="134"/>
      <c r="AZ99" s="134"/>
    </row>
    <row r="100" spans="1:52" ht="27.95" customHeight="1">
      <c r="D100" s="42"/>
      <c r="E100" s="42"/>
      <c r="AQ100" s="134"/>
      <c r="AR100" s="134"/>
      <c r="AS100" s="134"/>
      <c r="AT100" s="134"/>
      <c r="AU100" s="134"/>
      <c r="AV100" s="134"/>
      <c r="AW100" s="134"/>
      <c r="AX100" s="134"/>
      <c r="AY100" s="134"/>
      <c r="AZ100" s="134"/>
    </row>
    <row r="101" spans="1:52" ht="6.75" customHeight="1">
      <c r="A101" s="63"/>
      <c r="B101" s="24"/>
      <c r="C101" s="53"/>
      <c r="E101" s="42"/>
      <c r="AQ101" s="134"/>
      <c r="AR101" s="134"/>
      <c r="AS101" s="134"/>
      <c r="AT101" s="134"/>
      <c r="AU101" s="134"/>
      <c r="AV101" s="134"/>
      <c r="AW101" s="134"/>
      <c r="AX101" s="134"/>
      <c r="AY101" s="134"/>
      <c r="AZ101" s="134"/>
    </row>
    <row r="102" spans="1:52" ht="39.950000000000003" hidden="1" customHeight="1">
      <c r="A102" s="1622" t="s">
        <v>399</v>
      </c>
      <c r="B102" s="1622"/>
      <c r="C102" s="1622"/>
      <c r="D102" s="1622"/>
      <c r="E102" s="1622"/>
      <c r="F102" s="1622"/>
      <c r="AQ102" s="134"/>
      <c r="AR102" s="134"/>
      <c r="AS102" s="134"/>
      <c r="AT102" s="134"/>
      <c r="AU102" s="134"/>
      <c r="AV102" s="134"/>
      <c r="AW102" s="134"/>
      <c r="AX102" s="134"/>
      <c r="AY102" s="134"/>
      <c r="AZ102" s="134"/>
    </row>
    <row r="103" spans="1:52" ht="16.5" customHeight="1">
      <c r="A103" s="1623"/>
      <c r="B103" s="1623"/>
      <c r="D103" s="230"/>
      <c r="E103" s="112"/>
      <c r="F103" s="112"/>
      <c r="G103" s="204"/>
      <c r="AQ103" s="134"/>
      <c r="AR103" s="134"/>
      <c r="AS103" s="134"/>
      <c r="AT103" s="134"/>
      <c r="AU103" s="134"/>
      <c r="AV103" s="134"/>
      <c r="AW103" s="134"/>
      <c r="AX103" s="134"/>
      <c r="AY103" s="134"/>
      <c r="AZ103" s="134"/>
    </row>
    <row r="104" spans="1:52" ht="9.75" customHeight="1">
      <c r="B104" s="33"/>
      <c r="C104" s="53"/>
      <c r="E104" s="33"/>
      <c r="AQ104" s="134"/>
      <c r="AR104" s="134"/>
      <c r="AS104" s="134"/>
      <c r="AT104" s="134"/>
      <c r="AU104" s="134"/>
      <c r="AV104" s="134"/>
      <c r="AW104" s="134"/>
      <c r="AX104" s="134"/>
      <c r="AY104" s="134"/>
      <c r="AZ104" s="134"/>
    </row>
    <row r="105" spans="1:52" ht="27.95" hidden="1" customHeight="1">
      <c r="A105" s="42" t="e">
        <f>IF(AND(H30="JV (Joint Venture)",H31=1), "", "Printed Name :")</f>
        <v>#REF!</v>
      </c>
      <c r="B105" s="1618"/>
      <c r="C105" s="1618"/>
      <c r="E105" s="42" t="s">
        <v>4</v>
      </c>
      <c r="F105" s="263"/>
      <c r="H105" s="287"/>
      <c r="AQ105" s="134"/>
      <c r="AR105" s="134"/>
      <c r="AS105" s="134"/>
      <c r="AT105" s="134"/>
      <c r="AU105" s="134"/>
      <c r="AV105" s="134"/>
      <c r="AW105" s="134"/>
      <c r="AX105" s="134"/>
      <c r="AY105" s="134"/>
      <c r="AZ105" s="134"/>
    </row>
    <row r="106" spans="1:52" ht="27.95" hidden="1" customHeight="1">
      <c r="A106" s="42" t="e">
        <f>IF(AND(H30="JV (Joint Venture)",H31=1), "", "Designation :")</f>
        <v>#REF!</v>
      </c>
      <c r="B106" s="1618"/>
      <c r="C106" s="1618"/>
      <c r="E106" s="42" t="s">
        <v>5</v>
      </c>
      <c r="F106" s="263"/>
      <c r="AQ106" s="134"/>
      <c r="AR106" s="134"/>
      <c r="AS106" s="134"/>
      <c r="AT106" s="134"/>
      <c r="AU106" s="134"/>
      <c r="AV106" s="134"/>
      <c r="AW106" s="134"/>
      <c r="AX106" s="134"/>
      <c r="AY106" s="134"/>
      <c r="AZ106" s="134"/>
    </row>
    <row r="107" spans="1:52" ht="27.95" customHeight="1">
      <c r="B107" s="33"/>
      <c r="C107" s="53"/>
      <c r="E107" s="33"/>
      <c r="F107" s="30"/>
      <c r="AQ107" s="134"/>
      <c r="AR107" s="134"/>
      <c r="AS107" s="134"/>
      <c r="AT107" s="134"/>
      <c r="AU107" s="134"/>
      <c r="AV107" s="134"/>
      <c r="AW107" s="134"/>
      <c r="AX107" s="134"/>
      <c r="AY107" s="134"/>
      <c r="AZ107" s="134"/>
    </row>
    <row r="108" spans="1:52" ht="33" customHeight="1">
      <c r="A108" s="89" t="s">
        <v>127</v>
      </c>
      <c r="B108" s="68"/>
      <c r="C108" s="88"/>
      <c r="D108" s="30"/>
      <c r="E108" s="77"/>
      <c r="F108" s="231"/>
      <c r="AQ108" s="134"/>
      <c r="AR108" s="134"/>
      <c r="AS108" s="134"/>
      <c r="AT108" s="134"/>
      <c r="AU108" s="134"/>
      <c r="AV108" s="134"/>
      <c r="AW108" s="134"/>
      <c r="AX108" s="134"/>
      <c r="AY108" s="134"/>
      <c r="AZ108" s="134"/>
    </row>
    <row r="109" spans="1:52" s="12" customFormat="1" ht="21" customHeight="1">
      <c r="A109" s="1621" t="s">
        <v>171</v>
      </c>
      <c r="B109" s="1621"/>
      <c r="C109" s="1621"/>
      <c r="D109" s="1615"/>
      <c r="E109" s="1615"/>
      <c r="F109" s="1615"/>
      <c r="G109" s="30"/>
      <c r="H109" s="30"/>
      <c r="I109" s="43"/>
      <c r="J109" s="43"/>
      <c r="K109" s="216"/>
      <c r="L109" s="216"/>
      <c r="M109" s="216"/>
      <c r="N109" s="216"/>
      <c r="O109" s="216"/>
      <c r="P109" s="216"/>
      <c r="Q109" s="216"/>
      <c r="R109" s="216"/>
      <c r="S109" s="216"/>
      <c r="T109" s="216"/>
      <c r="U109" s="216"/>
      <c r="V109" s="216"/>
      <c r="W109" s="216"/>
      <c r="X109" s="216"/>
      <c r="Y109" s="216"/>
      <c r="Z109" s="216"/>
      <c r="AA109" s="43"/>
      <c r="AB109" s="46"/>
      <c r="AC109" s="46"/>
      <c r="AD109" s="218"/>
      <c r="AE109" s="218"/>
      <c r="AF109" s="43"/>
      <c r="AG109" s="43"/>
      <c r="AH109" s="43"/>
      <c r="AI109" s="43"/>
      <c r="AJ109" s="43"/>
      <c r="AK109" s="43"/>
      <c r="AL109" s="43"/>
      <c r="AM109" s="43"/>
      <c r="AN109" s="43"/>
      <c r="AO109" s="43"/>
      <c r="AP109" s="43"/>
      <c r="AQ109" s="132"/>
      <c r="AR109" s="132"/>
      <c r="AS109" s="132"/>
      <c r="AT109" s="132"/>
      <c r="AU109" s="132"/>
      <c r="AV109" s="132"/>
      <c r="AW109" s="132"/>
      <c r="AX109" s="132"/>
      <c r="AY109" s="132"/>
      <c r="AZ109" s="132"/>
    </row>
    <row r="110" spans="1:52" s="12" customFormat="1" ht="21" customHeight="1">
      <c r="A110" s="1617"/>
      <c r="B110" s="1617"/>
      <c r="C110" s="1617"/>
      <c r="D110" s="1615"/>
      <c r="E110" s="1615"/>
      <c r="F110" s="1615"/>
      <c r="G110" s="30"/>
      <c r="H110" s="30"/>
      <c r="I110" s="43"/>
      <c r="J110" s="43"/>
      <c r="K110" s="216"/>
      <c r="L110" s="216"/>
      <c r="M110" s="216"/>
      <c r="N110" s="216"/>
      <c r="O110" s="216"/>
      <c r="P110" s="216"/>
      <c r="Q110" s="216"/>
      <c r="R110" s="216"/>
      <c r="S110" s="216"/>
      <c r="T110" s="216"/>
      <c r="U110" s="216"/>
      <c r="V110" s="216"/>
      <c r="W110" s="216"/>
      <c r="X110" s="216"/>
      <c r="Y110" s="216"/>
      <c r="Z110" s="216"/>
      <c r="AA110" s="43"/>
      <c r="AB110" s="46"/>
      <c r="AC110" s="46"/>
      <c r="AD110" s="218"/>
      <c r="AE110" s="218"/>
      <c r="AF110" s="43"/>
      <c r="AG110" s="43"/>
      <c r="AH110" s="43"/>
      <c r="AI110" s="43"/>
      <c r="AJ110" s="43"/>
      <c r="AK110" s="43"/>
      <c r="AL110" s="43"/>
      <c r="AM110" s="43"/>
      <c r="AN110" s="43"/>
      <c r="AO110" s="43"/>
      <c r="AP110" s="43"/>
      <c r="AQ110" s="132"/>
      <c r="AR110" s="132"/>
      <c r="AS110" s="132"/>
      <c r="AT110" s="132"/>
      <c r="AU110" s="132"/>
      <c r="AV110" s="132"/>
      <c r="AW110" s="132"/>
      <c r="AX110" s="132"/>
      <c r="AY110" s="132"/>
      <c r="AZ110" s="132"/>
    </row>
    <row r="111" spans="1:52" s="12" customFormat="1" ht="21" customHeight="1">
      <c r="A111" s="1616"/>
      <c r="B111" s="1616"/>
      <c r="C111" s="1616"/>
      <c r="D111" s="1615"/>
      <c r="E111" s="1615"/>
      <c r="F111" s="1615"/>
      <c r="G111" s="30"/>
      <c r="H111" s="30"/>
      <c r="I111" s="43"/>
      <c r="J111" s="43"/>
      <c r="K111" s="216"/>
      <c r="L111" s="216"/>
      <c r="M111" s="216"/>
      <c r="N111" s="216"/>
      <c r="O111" s="216"/>
      <c r="P111" s="216"/>
      <c r="Q111" s="216"/>
      <c r="R111" s="216"/>
      <c r="S111" s="216"/>
      <c r="T111" s="216"/>
      <c r="U111" s="216"/>
      <c r="V111" s="216"/>
      <c r="W111" s="216"/>
      <c r="X111" s="216"/>
      <c r="Y111" s="216"/>
      <c r="Z111" s="216"/>
      <c r="AA111" s="43"/>
      <c r="AB111" s="46"/>
      <c r="AC111" s="46"/>
      <c r="AD111" s="218"/>
      <c r="AE111" s="218"/>
      <c r="AF111" s="43"/>
      <c r="AG111" s="43"/>
      <c r="AH111" s="43"/>
      <c r="AI111" s="43"/>
      <c r="AJ111" s="43"/>
      <c r="AK111" s="43"/>
      <c r="AL111" s="43"/>
      <c r="AM111" s="43"/>
      <c r="AN111" s="43"/>
      <c r="AO111" s="43"/>
      <c r="AP111" s="43"/>
      <c r="AQ111" s="132"/>
      <c r="AR111" s="132"/>
      <c r="AS111" s="132"/>
      <c r="AT111" s="132"/>
      <c r="AU111" s="132"/>
      <c r="AV111" s="132"/>
      <c r="AW111" s="132"/>
      <c r="AX111" s="132"/>
      <c r="AY111" s="132"/>
      <c r="AZ111" s="132"/>
    </row>
    <row r="112" spans="1:52" s="12" customFormat="1" ht="21" customHeight="1">
      <c r="A112" s="1614" t="s">
        <v>172</v>
      </c>
      <c r="B112" s="1614"/>
      <c r="C112" s="1614"/>
      <c r="D112" s="1615"/>
      <c r="E112" s="1615"/>
      <c r="F112" s="1615"/>
      <c r="G112" s="30"/>
      <c r="H112" s="30"/>
      <c r="I112" s="43"/>
      <c r="J112" s="43"/>
      <c r="K112" s="216"/>
      <c r="L112" s="216"/>
      <c r="M112" s="216"/>
      <c r="N112" s="216"/>
      <c r="O112" s="216"/>
      <c r="P112" s="216"/>
      <c r="Q112" s="216"/>
      <c r="R112" s="216"/>
      <c r="S112" s="216"/>
      <c r="T112" s="216"/>
      <c r="U112" s="216"/>
      <c r="V112" s="216"/>
      <c r="W112" s="216"/>
      <c r="X112" s="216"/>
      <c r="Y112" s="216"/>
      <c r="Z112" s="216"/>
      <c r="AA112" s="43"/>
      <c r="AB112" s="46"/>
      <c r="AC112" s="46"/>
      <c r="AD112" s="218"/>
      <c r="AE112" s="218"/>
      <c r="AF112" s="43"/>
      <c r="AG112" s="43"/>
      <c r="AH112" s="43"/>
      <c r="AI112" s="43"/>
      <c r="AJ112" s="43"/>
      <c r="AK112" s="43"/>
      <c r="AL112" s="43"/>
      <c r="AM112" s="43"/>
      <c r="AN112" s="43"/>
      <c r="AO112" s="43"/>
      <c r="AP112" s="43"/>
      <c r="AQ112" s="132"/>
      <c r="AR112" s="132"/>
      <c r="AS112" s="132"/>
      <c r="AT112" s="132"/>
      <c r="AU112" s="132"/>
      <c r="AV112" s="132"/>
      <c r="AW112" s="132"/>
      <c r="AX112" s="132"/>
      <c r="AY112" s="132"/>
      <c r="AZ112" s="132"/>
    </row>
    <row r="113" spans="1:52" s="12" customFormat="1" ht="21" customHeight="1">
      <c r="A113" s="1614" t="s">
        <v>173</v>
      </c>
      <c r="B113" s="1614"/>
      <c r="C113" s="1614"/>
      <c r="D113" s="1615"/>
      <c r="E113" s="1615"/>
      <c r="F113" s="1615"/>
      <c r="G113" s="30"/>
      <c r="H113" s="30"/>
      <c r="I113" s="43"/>
      <c r="J113" s="43"/>
      <c r="K113" s="216"/>
      <c r="L113" s="216"/>
      <c r="M113" s="216"/>
      <c r="N113" s="216"/>
      <c r="O113" s="216"/>
      <c r="P113" s="216"/>
      <c r="Q113" s="216"/>
      <c r="R113" s="216"/>
      <c r="S113" s="216"/>
      <c r="T113" s="216"/>
      <c r="U113" s="216"/>
      <c r="V113" s="216"/>
      <c r="W113" s="216"/>
      <c r="X113" s="216"/>
      <c r="Y113" s="216"/>
      <c r="Z113" s="216"/>
      <c r="AA113" s="43"/>
      <c r="AB113" s="46"/>
      <c r="AC113" s="46"/>
      <c r="AD113" s="218"/>
      <c r="AE113" s="218"/>
      <c r="AF113" s="43"/>
      <c r="AG113" s="43"/>
      <c r="AH113" s="43"/>
      <c r="AI113" s="43"/>
      <c r="AJ113" s="43"/>
      <c r="AK113" s="43"/>
      <c r="AL113" s="43"/>
      <c r="AM113" s="43"/>
      <c r="AN113" s="43"/>
      <c r="AO113" s="43"/>
      <c r="AP113" s="43"/>
      <c r="AQ113" s="132"/>
      <c r="AR113" s="132"/>
      <c r="AS113" s="132"/>
      <c r="AT113" s="132"/>
      <c r="AU113" s="132"/>
      <c r="AV113" s="132"/>
      <c r="AW113" s="132"/>
      <c r="AX113" s="132"/>
      <c r="AY113" s="132"/>
      <c r="AZ113" s="132"/>
    </row>
    <row r="114" spans="1:52" s="12" customFormat="1" ht="52.5" customHeight="1">
      <c r="A114" s="1614" t="s">
        <v>174</v>
      </c>
      <c r="B114" s="1614"/>
      <c r="C114" s="1614"/>
      <c r="D114" s="1615"/>
      <c r="E114" s="1615"/>
      <c r="F114" s="1615"/>
      <c r="G114" s="78"/>
      <c r="H114" s="78"/>
      <c r="I114" s="43"/>
      <c r="J114" s="43"/>
      <c r="K114" s="216"/>
      <c r="L114" s="216"/>
      <c r="M114" s="216"/>
      <c r="N114" s="216"/>
      <c r="O114" s="216"/>
      <c r="P114" s="216"/>
      <c r="Q114" s="216"/>
      <c r="R114" s="216"/>
      <c r="S114" s="216"/>
      <c r="T114" s="216"/>
      <c r="U114" s="216"/>
      <c r="V114" s="216"/>
      <c r="W114" s="216"/>
      <c r="X114" s="216"/>
      <c r="Y114" s="216"/>
      <c r="Z114" s="216"/>
      <c r="AA114" s="43"/>
      <c r="AB114" s="46"/>
      <c r="AC114" s="46"/>
      <c r="AD114" s="218"/>
      <c r="AE114" s="218"/>
      <c r="AF114" s="43"/>
      <c r="AG114" s="43"/>
      <c r="AH114" s="43"/>
      <c r="AI114" s="43"/>
      <c r="AJ114" s="43"/>
      <c r="AK114" s="43"/>
      <c r="AL114" s="43"/>
      <c r="AM114" s="43"/>
      <c r="AN114" s="43"/>
      <c r="AO114" s="43"/>
      <c r="AP114" s="43"/>
      <c r="AQ114" s="132"/>
      <c r="AR114" s="132"/>
      <c r="AS114" s="132"/>
      <c r="AT114" s="132"/>
      <c r="AU114" s="132"/>
      <c r="AV114" s="132"/>
      <c r="AW114" s="132"/>
      <c r="AX114" s="132"/>
      <c r="AY114" s="132"/>
      <c r="AZ114" s="132"/>
    </row>
    <row r="115" spans="1:52" s="12" customFormat="1" ht="21" customHeight="1">
      <c r="A115" s="1621" t="s">
        <v>175</v>
      </c>
      <c r="B115" s="1621"/>
      <c r="C115" s="1621"/>
      <c r="D115" s="1615"/>
      <c r="E115" s="1615"/>
      <c r="F115" s="1615"/>
      <c r="G115" s="30"/>
      <c r="H115" s="30"/>
      <c r="I115" s="43"/>
      <c r="J115" s="43"/>
      <c r="K115" s="216"/>
      <c r="L115" s="216"/>
      <c r="M115" s="216"/>
      <c r="N115" s="216"/>
      <c r="O115" s="216"/>
      <c r="P115" s="216"/>
      <c r="Q115" s="216"/>
      <c r="R115" s="216"/>
      <c r="S115" s="216"/>
      <c r="T115" s="216"/>
      <c r="U115" s="216"/>
      <c r="V115" s="216"/>
      <c r="W115" s="216"/>
      <c r="X115" s="216"/>
      <c r="Y115" s="216"/>
      <c r="Z115" s="216"/>
      <c r="AA115" s="43"/>
      <c r="AB115" s="46"/>
      <c r="AC115" s="46"/>
      <c r="AD115" s="218"/>
      <c r="AE115" s="218"/>
      <c r="AF115" s="43"/>
      <c r="AG115" s="43"/>
      <c r="AH115" s="43"/>
      <c r="AI115" s="43"/>
      <c r="AJ115" s="43"/>
      <c r="AK115" s="43"/>
      <c r="AL115" s="43"/>
      <c r="AM115" s="43"/>
      <c r="AN115" s="43"/>
      <c r="AO115" s="43"/>
      <c r="AP115" s="43"/>
    </row>
    <row r="116" spans="1:52" s="12" customFormat="1" ht="21" customHeight="1">
      <c r="A116" s="1617"/>
      <c r="B116" s="1617"/>
      <c r="C116" s="1617"/>
      <c r="D116" s="1615"/>
      <c r="E116" s="1615"/>
      <c r="F116" s="1615"/>
      <c r="G116" s="30"/>
      <c r="H116" s="30"/>
      <c r="I116" s="43"/>
      <c r="J116" s="43"/>
      <c r="K116" s="216"/>
      <c r="L116" s="216"/>
      <c r="M116" s="216"/>
      <c r="N116" s="216"/>
      <c r="O116" s="216"/>
      <c r="P116" s="216"/>
      <c r="Q116" s="216"/>
      <c r="R116" s="216"/>
      <c r="S116" s="216"/>
      <c r="T116" s="216"/>
      <c r="U116" s="216"/>
      <c r="V116" s="216"/>
      <c r="W116" s="216"/>
      <c r="X116" s="216"/>
      <c r="Y116" s="216"/>
      <c r="Z116" s="216"/>
      <c r="AA116" s="43"/>
      <c r="AB116" s="46"/>
      <c r="AC116" s="46"/>
      <c r="AD116" s="218"/>
      <c r="AE116" s="218"/>
      <c r="AF116" s="43"/>
      <c r="AG116" s="43"/>
      <c r="AH116" s="43"/>
      <c r="AI116" s="43"/>
      <c r="AJ116" s="43"/>
      <c r="AK116" s="43"/>
      <c r="AL116" s="43"/>
      <c r="AM116" s="43"/>
      <c r="AN116" s="43"/>
      <c r="AO116" s="43"/>
      <c r="AP116" s="43"/>
    </row>
    <row r="117" spans="1:52">
      <c r="A117" s="1616"/>
      <c r="B117" s="1616"/>
      <c r="C117" s="1616"/>
      <c r="D117" s="1615"/>
      <c r="E117" s="1615"/>
      <c r="F117" s="1615"/>
    </row>
    <row r="118" spans="1:52">
      <c r="A118" s="121"/>
      <c r="B118" s="121"/>
      <c r="C118" s="121"/>
      <c r="D118" s="122"/>
      <c r="E118" s="122"/>
      <c r="F118" s="122"/>
    </row>
    <row r="119" spans="1:52" ht="47.25" customHeight="1">
      <c r="A119" s="1613" t="str">
        <f>H119&amp;I119&amp;J119</f>
        <v/>
      </c>
      <c r="B119" s="1613"/>
      <c r="C119" s="1613"/>
      <c r="D119" s="1613"/>
      <c r="E119" s="1613"/>
      <c r="F119" s="1613"/>
      <c r="H119" s="269"/>
      <c r="I119" s="270"/>
      <c r="J119" s="270"/>
    </row>
  </sheetData>
  <sheetProtection algorithmName="SHA-512" hashValue="N8NTWGf9VigdmLL7+tiKiM+yjZfXP/El/7/d3DaS5XGOroggpb379Ut3ajbsWec6T3q7tcSP1D69fe+3zlwzSQ==" saltValue="JBGdudwgMMPTT3jPUX2z2A==" spinCount="100000" sheet="1" formatColumns="0" formatRows="0" selectLockedCells="1"/>
  <dataConsolidate link="1"/>
  <customSheetViews>
    <customSheetView guid="{E6182FFC-6E06-43C3-947C-9DE51F5E5E19}" showPageBreaks="1" showGridLines="0" fitToPage="1" printArea="1" hiddenRows="1" hiddenColumns="1" view="pageBreakPreview">
      <selection activeCell="B90" sqref="B90:F90"/>
      <rowBreaks count="1" manualBreakCount="1">
        <brk id="92"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1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2"/>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30"/>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7"/>
      <headerFooter alignWithMargins="0">
        <oddFooter>&amp;R&amp;"Book Antiqua,Bold"&amp;8 Page &amp;P of &amp;N</oddFooter>
      </headerFooter>
    </customSheetView>
  </customSheetViews>
  <mergeCells count="121">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7:C57"/>
    <mergeCell ref="D57:F57"/>
    <mergeCell ref="B85:F85"/>
    <mergeCell ref="B65:F65"/>
    <mergeCell ref="B66:F66"/>
    <mergeCell ref="A110:C110"/>
    <mergeCell ref="D112:F112"/>
    <mergeCell ref="D110:F110"/>
    <mergeCell ref="A112:C112"/>
    <mergeCell ref="B106:C106"/>
    <mergeCell ref="B89:F89"/>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6:C56"/>
    <mergeCell ref="D56:F56"/>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rowBreaks count="1" manualBreakCount="1">
    <brk id="92" max="9" man="1"/>
  </rowBreaks>
  <drawing r:id="rId3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197" customWidth="1"/>
    <col min="2" max="2" width="11.85546875" style="197" customWidth="1"/>
    <col min="3" max="15" width="9.140625" style="197"/>
    <col min="16" max="16384" width="9.140625" style="156"/>
  </cols>
  <sheetData>
    <row r="1" spans="1:15" s="155" customFormat="1" ht="30" customHeight="1">
      <c r="A1" s="1640">
        <f>'Bid Form 1st Envelope '!I21</f>
        <v>0</v>
      </c>
      <c r="B1" s="1640"/>
      <c r="C1" s="195"/>
      <c r="D1" s="195"/>
      <c r="E1" s="195"/>
      <c r="F1" s="195"/>
      <c r="G1" s="195"/>
      <c r="H1" s="195"/>
      <c r="I1" s="195"/>
      <c r="J1" s="195"/>
      <c r="K1" s="195"/>
      <c r="L1" s="195"/>
      <c r="M1" s="195"/>
      <c r="N1" s="195"/>
      <c r="O1" s="195"/>
    </row>
    <row r="2" spans="1:15" s="155" customFormat="1" ht="30" customHeight="1">
      <c r="A2" s="196"/>
      <c r="B2" s="195"/>
      <c r="C2" s="195"/>
      <c r="D2" s="195"/>
      <c r="E2" s="195"/>
      <c r="F2" s="195"/>
      <c r="G2" s="195"/>
      <c r="H2" s="195"/>
      <c r="I2" s="195"/>
      <c r="J2" s="195"/>
      <c r="K2" s="195"/>
      <c r="L2" s="195"/>
      <c r="M2" s="195"/>
      <c r="N2" s="195"/>
      <c r="O2" s="195"/>
    </row>
    <row r="3" spans="1:15">
      <c r="A3" s="196"/>
    </row>
    <row r="4" spans="1:15">
      <c r="A4" s="198" t="str">
        <f>IF(OR((A1&gt;9999999999),(A1&lt;0)),"Invalid Entry - More than 1000 crore OR -ve value",IF(A1=0, "Rs. Zero Only ",+CONCATENATE("Rs. ", B11,D11,B10,D10,B9,D9,B8,D8,B7,D7,B6," Only")))</f>
        <v xml:space="preserve">Rs. Zero Only </v>
      </c>
    </row>
    <row r="5" spans="1:15">
      <c r="A5" s="196"/>
    </row>
    <row r="6" spans="1:15">
      <c r="A6" s="199">
        <f>-INT(A1/100)*100+ROUND(A1,0)</f>
        <v>0</v>
      </c>
      <c r="B6" s="197" t="str">
        <f t="shared" ref="B6:B11" si="0">IF(A6=0,"",LOOKUP(A6,$A$13:$A$112,$B$13:$B$112))</f>
        <v/>
      </c>
      <c r="D6" s="198"/>
    </row>
    <row r="7" spans="1:15">
      <c r="A7" s="199">
        <f>-INT(A1/1000)*10+INT(A1/100)</f>
        <v>0</v>
      </c>
      <c r="B7" s="197" t="str">
        <f t="shared" si="0"/>
        <v/>
      </c>
      <c r="D7" s="198" t="str">
        <f>+IF(B7="",""," Hundred ")</f>
        <v/>
      </c>
    </row>
    <row r="8" spans="1:15">
      <c r="A8" s="199">
        <f>-INT(A1/100000)*100+INT(A1/1000)</f>
        <v>0</v>
      </c>
      <c r="B8" s="197" t="str">
        <f t="shared" si="0"/>
        <v/>
      </c>
      <c r="D8" s="198" t="str">
        <f>IF((B8=""),IF(C8="",""," Thousand ")," Thousand ")</f>
        <v/>
      </c>
    </row>
    <row r="9" spans="1:15">
      <c r="A9" s="199">
        <f>-INT(A1/10000000)*100+INT(A1/100000)</f>
        <v>0</v>
      </c>
      <c r="B9" s="197" t="str">
        <f t="shared" si="0"/>
        <v/>
      </c>
      <c r="D9" s="198" t="str">
        <f>IF((B9=""),IF(C9="",""," Lac ")," Lac ")</f>
        <v/>
      </c>
    </row>
    <row r="10" spans="1:15">
      <c r="A10" s="199">
        <f>-INT(A1/1000000000)*100+INT(A1/10000000)</f>
        <v>0</v>
      </c>
      <c r="B10" s="200" t="str">
        <f t="shared" si="0"/>
        <v/>
      </c>
      <c r="D10" s="198" t="str">
        <f>IF((B10=""),IF(C10="",""," Crore ")," Crore ")</f>
        <v/>
      </c>
    </row>
    <row r="11" spans="1:15">
      <c r="A11" s="201">
        <f>-INT(A1/10000000000)*1000+INT(A1/1000000000)</f>
        <v>0</v>
      </c>
      <c r="B11" s="200" t="str">
        <f t="shared" si="0"/>
        <v/>
      </c>
      <c r="D11" s="198" t="str">
        <f>IF((B11=""),IF(C11="",""," Hundred ")," Hundred ")</f>
        <v/>
      </c>
    </row>
    <row r="13" spans="1:15">
      <c r="A13" s="202">
        <v>1</v>
      </c>
      <c r="B13" s="203" t="s">
        <v>183</v>
      </c>
    </row>
    <row r="14" spans="1:15">
      <c r="A14" s="202">
        <v>2</v>
      </c>
      <c r="B14" s="203" t="s">
        <v>184</v>
      </c>
    </row>
    <row r="15" spans="1:15">
      <c r="A15" s="202">
        <v>3</v>
      </c>
      <c r="B15" s="203" t="s">
        <v>185</v>
      </c>
    </row>
    <row r="16" spans="1:15">
      <c r="A16" s="202">
        <v>4</v>
      </c>
      <c r="B16" s="203" t="s">
        <v>186</v>
      </c>
    </row>
    <row r="17" spans="1:2">
      <c r="A17" s="202">
        <v>5</v>
      </c>
      <c r="B17" s="203" t="s">
        <v>187</v>
      </c>
    </row>
    <row r="18" spans="1:2">
      <c r="A18" s="202">
        <v>6</v>
      </c>
      <c r="B18" s="203" t="s">
        <v>188</v>
      </c>
    </row>
    <row r="19" spans="1:2">
      <c r="A19" s="202">
        <v>7</v>
      </c>
      <c r="B19" s="203" t="s">
        <v>189</v>
      </c>
    </row>
    <row r="20" spans="1:2">
      <c r="A20" s="202">
        <v>8</v>
      </c>
      <c r="B20" s="203" t="s">
        <v>190</v>
      </c>
    </row>
    <row r="21" spans="1:2">
      <c r="A21" s="202">
        <v>9</v>
      </c>
      <c r="B21" s="203" t="s">
        <v>191</v>
      </c>
    </row>
    <row r="22" spans="1:2">
      <c r="A22" s="202">
        <v>10</v>
      </c>
      <c r="B22" s="203" t="s">
        <v>192</v>
      </c>
    </row>
    <row r="23" spans="1:2">
      <c r="A23" s="202">
        <v>11</v>
      </c>
      <c r="B23" s="203" t="s">
        <v>193</v>
      </c>
    </row>
    <row r="24" spans="1:2">
      <c r="A24" s="202">
        <v>12</v>
      </c>
      <c r="B24" s="203" t="s">
        <v>194</v>
      </c>
    </row>
    <row r="25" spans="1:2">
      <c r="A25" s="202">
        <v>13</v>
      </c>
      <c r="B25" s="203" t="s">
        <v>195</v>
      </c>
    </row>
    <row r="26" spans="1:2">
      <c r="A26" s="202">
        <v>14</v>
      </c>
      <c r="B26" s="203" t="s">
        <v>196</v>
      </c>
    </row>
    <row r="27" spans="1:2">
      <c r="A27" s="202">
        <v>15</v>
      </c>
      <c r="B27" s="203" t="s">
        <v>197</v>
      </c>
    </row>
    <row r="28" spans="1:2">
      <c r="A28" s="202">
        <v>16</v>
      </c>
      <c r="B28" s="203" t="s">
        <v>198</v>
      </c>
    </row>
    <row r="29" spans="1:2">
      <c r="A29" s="202">
        <v>17</v>
      </c>
      <c r="B29" s="203" t="s">
        <v>199</v>
      </c>
    </row>
    <row r="30" spans="1:2">
      <c r="A30" s="202">
        <v>18</v>
      </c>
      <c r="B30" s="203" t="s">
        <v>200</v>
      </c>
    </row>
    <row r="31" spans="1:2">
      <c r="A31" s="202">
        <v>19</v>
      </c>
      <c r="B31" s="203" t="s">
        <v>201</v>
      </c>
    </row>
    <row r="32" spans="1:2">
      <c r="A32" s="202">
        <v>20</v>
      </c>
      <c r="B32" s="203" t="s">
        <v>202</v>
      </c>
    </row>
    <row r="33" spans="1:2">
      <c r="A33" s="202">
        <v>21</v>
      </c>
      <c r="B33" s="203" t="s">
        <v>203</v>
      </c>
    </row>
    <row r="34" spans="1:2">
      <c r="A34" s="202">
        <v>22</v>
      </c>
      <c r="B34" s="203" t="s">
        <v>204</v>
      </c>
    </row>
    <row r="35" spans="1:2">
      <c r="A35" s="202">
        <v>23</v>
      </c>
      <c r="B35" s="203" t="s">
        <v>205</v>
      </c>
    </row>
    <row r="36" spans="1:2">
      <c r="A36" s="202">
        <v>24</v>
      </c>
      <c r="B36" s="203" t="s">
        <v>206</v>
      </c>
    </row>
    <row r="37" spans="1:2">
      <c r="A37" s="202">
        <v>25</v>
      </c>
      <c r="B37" s="203" t="s">
        <v>207</v>
      </c>
    </row>
    <row r="38" spans="1:2">
      <c r="A38" s="202">
        <v>26</v>
      </c>
      <c r="B38" s="203" t="s">
        <v>208</v>
      </c>
    </row>
    <row r="39" spans="1:2">
      <c r="A39" s="202">
        <v>27</v>
      </c>
      <c r="B39" s="203" t="s">
        <v>209</v>
      </c>
    </row>
    <row r="40" spans="1:2">
      <c r="A40" s="202">
        <v>28</v>
      </c>
      <c r="B40" s="203" t="s">
        <v>210</v>
      </c>
    </row>
    <row r="41" spans="1:2">
      <c r="A41" s="202">
        <v>29</v>
      </c>
      <c r="B41" s="203" t="s">
        <v>211</v>
      </c>
    </row>
    <row r="42" spans="1:2">
      <c r="A42" s="202">
        <v>30</v>
      </c>
      <c r="B42" s="203" t="s">
        <v>212</v>
      </c>
    </row>
    <row r="43" spans="1:2">
      <c r="A43" s="202">
        <v>31</v>
      </c>
      <c r="B43" s="203" t="s">
        <v>213</v>
      </c>
    </row>
    <row r="44" spans="1:2">
      <c r="A44" s="202">
        <v>32</v>
      </c>
      <c r="B44" s="203" t="s">
        <v>214</v>
      </c>
    </row>
    <row r="45" spans="1:2">
      <c r="A45" s="202">
        <v>33</v>
      </c>
      <c r="B45" s="203" t="s">
        <v>215</v>
      </c>
    </row>
    <row r="46" spans="1:2">
      <c r="A46" s="202">
        <v>34</v>
      </c>
      <c r="B46" s="203" t="s">
        <v>216</v>
      </c>
    </row>
    <row r="47" spans="1:2">
      <c r="A47" s="202">
        <v>35</v>
      </c>
      <c r="B47" s="203" t="s">
        <v>10</v>
      </c>
    </row>
    <row r="48" spans="1:2">
      <c r="A48" s="202">
        <v>36</v>
      </c>
      <c r="B48" s="203" t="s">
        <v>217</v>
      </c>
    </row>
    <row r="49" spans="1:2">
      <c r="A49" s="202">
        <v>37</v>
      </c>
      <c r="B49" s="203" t="s">
        <v>218</v>
      </c>
    </row>
    <row r="50" spans="1:2">
      <c r="A50" s="202">
        <v>38</v>
      </c>
      <c r="B50" s="203" t="s">
        <v>219</v>
      </c>
    </row>
    <row r="51" spans="1:2">
      <c r="A51" s="202">
        <v>39</v>
      </c>
      <c r="B51" s="203" t="s">
        <v>220</v>
      </c>
    </row>
    <row r="52" spans="1:2">
      <c r="A52" s="202">
        <v>40</v>
      </c>
      <c r="B52" s="203" t="s">
        <v>221</v>
      </c>
    </row>
    <row r="53" spans="1:2">
      <c r="A53" s="202">
        <v>41</v>
      </c>
      <c r="B53" s="203" t="s">
        <v>222</v>
      </c>
    </row>
    <row r="54" spans="1:2">
      <c r="A54" s="202">
        <v>42</v>
      </c>
      <c r="B54" s="203" t="s">
        <v>223</v>
      </c>
    </row>
    <row r="55" spans="1:2">
      <c r="A55" s="202">
        <v>43</v>
      </c>
      <c r="B55" s="203" t="s">
        <v>224</v>
      </c>
    </row>
    <row r="56" spans="1:2">
      <c r="A56" s="202">
        <v>44</v>
      </c>
      <c r="B56" s="203" t="s">
        <v>225</v>
      </c>
    </row>
    <row r="57" spans="1:2">
      <c r="A57" s="202">
        <v>45</v>
      </c>
      <c r="B57" s="203" t="s">
        <v>226</v>
      </c>
    </row>
    <row r="58" spans="1:2">
      <c r="A58" s="202">
        <v>46</v>
      </c>
      <c r="B58" s="203" t="s">
        <v>227</v>
      </c>
    </row>
    <row r="59" spans="1:2">
      <c r="A59" s="202">
        <v>47</v>
      </c>
      <c r="B59" s="203" t="s">
        <v>228</v>
      </c>
    </row>
    <row r="60" spans="1:2">
      <c r="A60" s="202">
        <v>48</v>
      </c>
      <c r="B60" s="203" t="s">
        <v>229</v>
      </c>
    </row>
    <row r="61" spans="1:2">
      <c r="A61" s="202">
        <v>49</v>
      </c>
      <c r="B61" s="203" t="s">
        <v>230</v>
      </c>
    </row>
    <row r="62" spans="1:2">
      <c r="A62" s="202">
        <v>50</v>
      </c>
      <c r="B62" s="203" t="s">
        <v>231</v>
      </c>
    </row>
    <row r="63" spans="1:2">
      <c r="A63" s="202">
        <v>51</v>
      </c>
      <c r="B63" s="203" t="s">
        <v>232</v>
      </c>
    </row>
    <row r="64" spans="1:2">
      <c r="A64" s="202">
        <v>52</v>
      </c>
      <c r="B64" s="203" t="s">
        <v>233</v>
      </c>
    </row>
    <row r="65" spans="1:2">
      <c r="A65" s="202">
        <v>53</v>
      </c>
      <c r="B65" s="203" t="s">
        <v>234</v>
      </c>
    </row>
    <row r="66" spans="1:2">
      <c r="A66" s="202">
        <v>54</v>
      </c>
      <c r="B66" s="203" t="s">
        <v>235</v>
      </c>
    </row>
    <row r="67" spans="1:2">
      <c r="A67" s="202">
        <v>55</v>
      </c>
      <c r="B67" s="203" t="s">
        <v>236</v>
      </c>
    </row>
    <row r="68" spans="1:2">
      <c r="A68" s="202">
        <v>56</v>
      </c>
      <c r="B68" s="203" t="s">
        <v>237</v>
      </c>
    </row>
    <row r="69" spans="1:2">
      <c r="A69" s="202">
        <v>57</v>
      </c>
      <c r="B69" s="203" t="s">
        <v>238</v>
      </c>
    </row>
    <row r="70" spans="1:2">
      <c r="A70" s="202">
        <v>58</v>
      </c>
      <c r="B70" s="203" t="s">
        <v>239</v>
      </c>
    </row>
    <row r="71" spans="1:2">
      <c r="A71" s="202">
        <v>59</v>
      </c>
      <c r="B71" s="203" t="s">
        <v>240</v>
      </c>
    </row>
    <row r="72" spans="1:2">
      <c r="A72" s="202">
        <v>60</v>
      </c>
      <c r="B72" s="203" t="s">
        <v>241</v>
      </c>
    </row>
    <row r="73" spans="1:2">
      <c r="A73" s="202">
        <v>61</v>
      </c>
      <c r="B73" s="203" t="s">
        <v>242</v>
      </c>
    </row>
    <row r="74" spans="1:2">
      <c r="A74" s="202">
        <v>62</v>
      </c>
      <c r="B74" s="203" t="s">
        <v>243</v>
      </c>
    </row>
    <row r="75" spans="1:2">
      <c r="A75" s="202">
        <v>63</v>
      </c>
      <c r="B75" s="203" t="s">
        <v>244</v>
      </c>
    </row>
    <row r="76" spans="1:2">
      <c r="A76" s="202">
        <v>64</v>
      </c>
      <c r="B76" s="203" t="s">
        <v>245</v>
      </c>
    </row>
    <row r="77" spans="1:2">
      <c r="A77" s="202">
        <v>65</v>
      </c>
      <c r="B77" s="203" t="s">
        <v>246</v>
      </c>
    </row>
    <row r="78" spans="1:2">
      <c r="A78" s="202">
        <v>66</v>
      </c>
      <c r="B78" s="203" t="s">
        <v>247</v>
      </c>
    </row>
    <row r="79" spans="1:2">
      <c r="A79" s="202">
        <v>67</v>
      </c>
      <c r="B79" s="203" t="s">
        <v>248</v>
      </c>
    </row>
    <row r="80" spans="1:2">
      <c r="A80" s="202">
        <v>68</v>
      </c>
      <c r="B80" s="203" t="s">
        <v>249</v>
      </c>
    </row>
    <row r="81" spans="1:2">
      <c r="A81" s="202">
        <v>69</v>
      </c>
      <c r="B81" s="203" t="s">
        <v>250</v>
      </c>
    </row>
    <row r="82" spans="1:2">
      <c r="A82" s="202">
        <v>70</v>
      </c>
      <c r="B82" s="203" t="s">
        <v>251</v>
      </c>
    </row>
    <row r="83" spans="1:2">
      <c r="A83" s="202">
        <v>71</v>
      </c>
      <c r="B83" s="203" t="s">
        <v>252</v>
      </c>
    </row>
    <row r="84" spans="1:2">
      <c r="A84" s="202">
        <v>72</v>
      </c>
      <c r="B84" s="203" t="s">
        <v>253</v>
      </c>
    </row>
    <row r="85" spans="1:2">
      <c r="A85" s="202">
        <v>73</v>
      </c>
      <c r="B85" s="203" t="s">
        <v>254</v>
      </c>
    </row>
    <row r="86" spans="1:2">
      <c r="A86" s="202">
        <v>74</v>
      </c>
      <c r="B86" s="203" t="s">
        <v>255</v>
      </c>
    </row>
    <row r="87" spans="1:2">
      <c r="A87" s="202">
        <v>75</v>
      </c>
      <c r="B87" s="203" t="s">
        <v>256</v>
      </c>
    </row>
    <row r="88" spans="1:2">
      <c r="A88" s="202">
        <v>76</v>
      </c>
      <c r="B88" s="203" t="s">
        <v>257</v>
      </c>
    </row>
    <row r="89" spans="1:2">
      <c r="A89" s="202">
        <v>77</v>
      </c>
      <c r="B89" s="203" t="s">
        <v>258</v>
      </c>
    </row>
    <row r="90" spans="1:2">
      <c r="A90" s="202">
        <v>78</v>
      </c>
      <c r="B90" s="203" t="s">
        <v>259</v>
      </c>
    </row>
    <row r="91" spans="1:2">
      <c r="A91" s="202">
        <v>79</v>
      </c>
      <c r="B91" s="203" t="s">
        <v>260</v>
      </c>
    </row>
    <row r="92" spans="1:2">
      <c r="A92" s="202">
        <v>80</v>
      </c>
      <c r="B92" s="203" t="s">
        <v>261</v>
      </c>
    </row>
    <row r="93" spans="1:2">
      <c r="A93" s="202">
        <v>81</v>
      </c>
      <c r="B93" s="203" t="s">
        <v>262</v>
      </c>
    </row>
    <row r="94" spans="1:2">
      <c r="A94" s="202">
        <v>82</v>
      </c>
      <c r="B94" s="203" t="s">
        <v>263</v>
      </c>
    </row>
    <row r="95" spans="1:2">
      <c r="A95" s="202">
        <v>83</v>
      </c>
      <c r="B95" s="203" t="s">
        <v>264</v>
      </c>
    </row>
    <row r="96" spans="1:2">
      <c r="A96" s="202">
        <v>84</v>
      </c>
      <c r="B96" s="203" t="s">
        <v>265</v>
      </c>
    </row>
    <row r="97" spans="1:2">
      <c r="A97" s="202">
        <v>85</v>
      </c>
      <c r="B97" s="203" t="s">
        <v>266</v>
      </c>
    </row>
    <row r="98" spans="1:2">
      <c r="A98" s="202">
        <v>86</v>
      </c>
      <c r="B98" s="203" t="s">
        <v>267</v>
      </c>
    </row>
    <row r="99" spans="1:2">
      <c r="A99" s="202">
        <v>87</v>
      </c>
      <c r="B99" s="203" t="s">
        <v>268</v>
      </c>
    </row>
    <row r="100" spans="1:2">
      <c r="A100" s="202">
        <v>88</v>
      </c>
      <c r="B100" s="203" t="s">
        <v>269</v>
      </c>
    </row>
    <row r="101" spans="1:2">
      <c r="A101" s="202">
        <v>89</v>
      </c>
      <c r="B101" s="203" t="s">
        <v>270</v>
      </c>
    </row>
    <row r="102" spans="1:2">
      <c r="A102" s="202">
        <v>90</v>
      </c>
      <c r="B102" s="203" t="s">
        <v>271</v>
      </c>
    </row>
    <row r="103" spans="1:2">
      <c r="A103" s="202">
        <v>91</v>
      </c>
      <c r="B103" s="203" t="s">
        <v>272</v>
      </c>
    </row>
    <row r="104" spans="1:2">
      <c r="A104" s="202">
        <v>92</v>
      </c>
      <c r="B104" s="203" t="s">
        <v>273</v>
      </c>
    </row>
    <row r="105" spans="1:2">
      <c r="A105" s="202">
        <v>93</v>
      </c>
      <c r="B105" s="203" t="s">
        <v>274</v>
      </c>
    </row>
    <row r="106" spans="1:2">
      <c r="A106" s="202">
        <v>94</v>
      </c>
      <c r="B106" s="203" t="s">
        <v>275</v>
      </c>
    </row>
    <row r="107" spans="1:2">
      <c r="A107" s="202">
        <v>95</v>
      </c>
      <c r="B107" s="203" t="s">
        <v>276</v>
      </c>
    </row>
    <row r="108" spans="1:2">
      <c r="A108" s="202">
        <v>96</v>
      </c>
      <c r="B108" s="203" t="s">
        <v>277</v>
      </c>
    </row>
    <row r="109" spans="1:2">
      <c r="A109" s="202">
        <v>97</v>
      </c>
      <c r="B109" s="203" t="s">
        <v>278</v>
      </c>
    </row>
    <row r="110" spans="1:2">
      <c r="A110" s="202">
        <v>98</v>
      </c>
      <c r="B110" s="203" t="s">
        <v>279</v>
      </c>
    </row>
    <row r="111" spans="1:2">
      <c r="A111" s="202">
        <v>99</v>
      </c>
      <c r="B111" s="203" t="s">
        <v>280</v>
      </c>
    </row>
    <row r="112" spans="1:2">
      <c r="A112" s="202">
        <v>100</v>
      </c>
      <c r="B112" s="203" t="s">
        <v>281</v>
      </c>
    </row>
  </sheetData>
  <sheetProtection password="8F0B" sheet="1" objects="1" scenarios="1" selectLockedCells="1" selectUnlockedCells="1"/>
  <customSheetViews>
    <customSheetView guid="{E6182FFC-6E06-43C3-947C-9DE51F5E5E19}" state="hidden">
      <selection activeCell="A4" sqref="A4"/>
      <pageMargins left="0.75" right="0.75" top="1" bottom="1" header="0.5" footer="0.5"/>
      <pageSetup orientation="portrait" r:id="rId1"/>
      <headerFooter alignWithMargins="0"/>
    </customSheetView>
    <customSheetView guid="{DBB6855E-D634-47BF-8EAD-2479D63E426E}" state="hidden">
      <selection activeCell="A4" sqref="A4"/>
      <pageMargins left="0.75" right="0.75" top="1" bottom="1" header="0.5" footer="0.5"/>
      <pageSetup orientation="portrait" r:id="rId2"/>
      <headerFooter alignWithMargins="0"/>
    </customSheetView>
    <customSheetView guid="{4B898AE2-7356-489E-882D-EC3B09CB95AA}" state="hidden">
      <selection activeCell="A4" sqref="A4"/>
      <pageMargins left="0.75" right="0.75" top="1" bottom="1" header="0.5" footer="0.5"/>
      <pageSetup orientation="portrait" r:id="rId3"/>
      <headerFooter alignWithMargins="0"/>
    </customSheetView>
    <customSheetView guid="{F0C5A243-1ADF-42BF-85A0-B6506A13618B}" state="hidden">
      <selection activeCell="A4" sqref="A4"/>
      <pageMargins left="0.75" right="0.75" top="1" bottom="1" header="0.5" footer="0.5"/>
      <pageSetup orientation="portrait" r:id="rId4"/>
      <headerFooter alignWithMargins="0"/>
    </customSheetView>
    <customSheetView guid="{B9DDBA10-9BB0-4D91-9619-C113F75B2489}" state="hidden">
      <selection activeCell="A4" sqref="A4"/>
      <pageMargins left="0.75" right="0.75" top="1" bottom="1" header="0.5" footer="0.5"/>
      <pageSetup orientation="portrait" r:id="rId5"/>
      <headerFooter alignWithMargins="0"/>
    </customSheetView>
    <customSheetView guid="{5D67CA2D-8BB3-4F00-894F-4872C1BBE88F}" state="hidden">
      <selection activeCell="A4" sqref="A4"/>
      <pageMargins left="0.75" right="0.75" top="1" bottom="1" header="0.5" footer="0.5"/>
      <pageSetup orientation="portrait" r:id="rId6"/>
      <headerFooter alignWithMargins="0"/>
    </customSheetView>
    <customSheetView guid="{869B0F9C-77A4-468D-A350-EA35CAE357D9}" state="hidden">
      <selection activeCell="A4" sqref="A4"/>
      <pageMargins left="0.75" right="0.75" top="1" bottom="1" header="0.5" footer="0.5"/>
      <pageSetup orientation="portrait" r:id="rId7"/>
      <headerFooter alignWithMargins="0"/>
    </customSheetView>
    <customSheetView guid="{067EF7EF-2552-42C0-8B2F-9338A16B73EB}" state="hidden">
      <selection activeCell="A4" sqref="A4"/>
      <pageMargins left="0.75" right="0.75" top="1" bottom="1" header="0.5" footer="0.5"/>
      <pageSetup orientation="portrait" r:id="rId8"/>
      <headerFooter alignWithMargins="0"/>
    </customSheetView>
    <customSheetView guid="{F8DC905B-04E9-41D7-B695-0DB8D092215B}" state="hidden">
      <selection activeCell="A4" sqref="A4"/>
      <pageMargins left="0.75" right="0.75" top="1" bottom="1" header="0.5" footer="0.5"/>
      <pageSetup orientation="portrait" r:id="rId9"/>
      <headerFooter alignWithMargins="0"/>
    </customSheetView>
    <customSheetView guid="{3836A67F-51F8-4B52-B51D-937DC398CD1F}" state="hidden">
      <selection activeCell="A4" sqref="A4"/>
      <pageMargins left="0.75" right="0.75" top="1" bottom="1" header="0.5" footer="0.5"/>
      <pageSetup orientation="portrait" r:id="rId10"/>
      <headerFooter alignWithMargins="0"/>
    </customSheetView>
    <customSheetView guid="{A8583C01-5E6A-4469-ADCA-440E12AA8084}" state="hidden">
      <selection activeCell="A4" sqref="A4"/>
      <pageMargins left="0.75" right="0.75" top="1" bottom="1" header="0.5" footer="0.5"/>
      <pageSetup orientation="portrait" r:id="rId11"/>
      <headerFooter alignWithMargins="0"/>
    </customSheetView>
    <customSheetView guid="{05855B4F-D61E-4C97-B759-B2F96767F6F8}" state="hidden">
      <selection activeCell="A4" sqref="A4"/>
      <pageMargins left="0.75" right="0.75" top="1" bottom="1" header="0.5" footer="0.5"/>
      <pageSetup orientation="portrait" r:id="rId12"/>
      <headerFooter alignWithMargins="0"/>
    </customSheetView>
    <customSheetView guid="{82E8A0F5-0020-4355-95CF-28601763A783}" state="hidden">
      <selection activeCell="A4" sqref="A4"/>
      <pageMargins left="0.75" right="0.75" top="1" bottom="1" header="0.5" footer="0.5"/>
      <pageSetup orientation="portrait" r:id="rId13"/>
      <headerFooter alignWithMargins="0"/>
    </customSheetView>
    <customSheetView guid="{340562B9-6CEE-4962-8D7D-CA1C6778F52C}" state="hidden">
      <selection activeCell="A4" sqref="A4"/>
      <pageMargins left="0.75" right="0.75" top="1" bottom="1" header="0.5" footer="0.5"/>
      <pageSetup orientation="portrait" r:id="rId14"/>
      <headerFooter alignWithMargins="0"/>
    </customSheetView>
    <customSheetView guid="{38BECF6E-1A53-4F98-87B9-44F2C5F77E08}" state="hidden">
      <selection activeCell="A4" sqref="A4"/>
      <pageMargins left="0.75" right="0.75" top="1" bottom="1" header="0.5" footer="0.5"/>
      <pageSetup orientation="portrait" r:id="rId15"/>
      <headerFooter alignWithMargins="0"/>
    </customSheetView>
    <customSheetView guid="{8E3ED18F-7B8F-4A1C-969D-A70DC3B696C3}"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240327DD-375F-45D4-BA52-89AFD79FE6A1}" state="hidden">
      <selection activeCell="A4" sqref="A4"/>
      <pageMargins left="0.75" right="0.75" top="1" bottom="1" header="0.5" footer="0.5"/>
      <pageSetup orientation="portrait" r:id="rId18"/>
      <headerFooter alignWithMargins="0"/>
    </customSheetView>
    <customSheetView guid="{DC28ED1E-3E35-4094-9C2B-5C0A1C1D459C}" state="hidden">
      <selection activeCell="A4" sqref="A4"/>
      <pageMargins left="0.75" right="0.75" top="1" bottom="1" header="0.5" footer="0.5"/>
      <pageSetup orientation="portrait" r:id="rId19"/>
      <headerFooter alignWithMargins="0"/>
    </customSheetView>
    <customSheetView guid="{7A9EA6D6-4DDF-43D9-92E6-C6AFAD14E266}" state="hidden">
      <selection activeCell="A4" sqref="A4"/>
      <pageMargins left="0.75" right="0.75" top="1" bottom="1" header="0.5" footer="0.5"/>
      <pageSetup orientation="portrait" r:id="rId20"/>
      <headerFooter alignWithMargins="0"/>
    </customSheetView>
    <customSheetView guid="{43BCBF1E-CDCF-4541-8D79-87EDCECBC1FD}" state="hidden">
      <selection activeCell="A4" sqref="A4"/>
      <pageMargins left="0.75" right="0.75" top="1" bottom="1" header="0.5" footer="0.5"/>
      <pageSetup orientation="portrait" r:id="rId21"/>
      <headerFooter alignWithMargins="0"/>
    </customSheetView>
    <customSheetView guid="{494F6778-23FE-4AAC-B37D-6C7543FC13B9}" state="hidden">
      <selection activeCell="A4" sqref="A4"/>
      <pageMargins left="0.75" right="0.75" top="1" bottom="1" header="0.5" footer="0.5"/>
      <pageSetup orientation="portrait" r:id="rId22"/>
      <headerFooter alignWithMargins="0"/>
    </customSheetView>
    <customSheetView guid="{F9FE2C60-2849-4C32-B532-2B1A89FFA9CD}" state="hidden">
      <selection activeCell="A4" sqref="A4"/>
      <pageMargins left="0.75" right="0.75" top="1" bottom="1" header="0.5" footer="0.5"/>
      <pageSetup orientation="portrait" r:id="rId23"/>
      <headerFooter alignWithMargins="0"/>
    </customSheetView>
    <customSheetView guid="{FE4EC9C4-31B9-4D40-8323-5B16C3BC840F}" state="hidden">
      <selection activeCell="A4" sqref="A4"/>
      <pageMargins left="0.75" right="0.75" top="1" bottom="1" header="0.5" footer="0.5"/>
      <pageSetup orientation="portrait" r:id="rId24"/>
      <headerFooter alignWithMargins="0"/>
    </customSheetView>
    <customSheetView guid="{C5EDD9E3-0801-4479-8600-A80B0FCFDF0B}" state="hidden">
      <selection activeCell="A4" sqref="A4"/>
      <pageMargins left="0.75" right="0.75" top="1" bottom="1" header="0.5" footer="0.5"/>
      <pageSetup orientation="portrait" r:id="rId25"/>
      <headerFooter alignWithMargins="0"/>
    </customSheetView>
    <customSheetView guid="{15A19D23-A9FD-4FC1-B7B0-F2D16BDFC729}" state="hidden">
      <selection activeCell="A4" sqref="A4"/>
      <pageMargins left="0.75" right="0.75" top="1" bottom="1" header="0.5" footer="0.5"/>
      <pageSetup orientation="portrait" r:id="rId26"/>
      <headerFooter alignWithMargins="0"/>
    </customSheetView>
    <customSheetView guid="{97C0FC0E-800C-45C9-895E-E91A3F1ADBA4}" state="hidden">
      <selection activeCell="A4" sqref="A4"/>
      <pageMargins left="0.75" right="0.75" top="1" bottom="1" header="0.5" footer="0.5"/>
      <pageSetup orientation="portrait" r:id="rId27"/>
      <headerFooter alignWithMargins="0"/>
    </customSheetView>
    <customSheetView guid="{CB7992C9-ABA5-4C7D-8C49-1E1D8E8875C7}" state="hidden">
      <selection activeCell="A4" sqref="A4"/>
      <pageMargins left="0.75" right="0.75" top="1" bottom="1" header="0.5" footer="0.5"/>
      <pageSetup orientation="portrait" r:id="rId28"/>
      <headerFooter alignWithMargins="0"/>
    </customSheetView>
    <customSheetView guid="{E51D3662-FFCE-4FD6-A590-7DDC9E38C41F}" state="hidden">
      <selection activeCell="A4" sqref="A4"/>
      <pageMargins left="0.75" right="0.75" top="1" bottom="1" header="0.5" footer="0.5"/>
      <pageSetup orientation="portrait" r:id="rId29"/>
      <headerFooter alignWithMargins="0"/>
    </customSheetView>
    <customSheetView guid="{2CF6F19D-227C-4840-A9E1-6C944B0145DB}" state="hidden">
      <selection activeCell="A4" sqref="A4"/>
      <pageMargins left="0.75" right="0.75" top="1" bottom="1" header="0.5" footer="0.5"/>
      <pageSetup orientation="portrait" r:id="rId30"/>
      <headerFooter alignWithMargins="0"/>
    </customSheetView>
    <customSheetView guid="{CDF7C778-C53B-45C7-952D-968F867FB204}" state="hidden">
      <selection activeCell="A4" sqref="A4"/>
      <pageMargins left="0.75" right="0.75" top="1" bottom="1" header="0.5" footer="0.5"/>
      <pageSetup orientation="portrait" r:id="rId31"/>
      <headerFooter alignWithMargins="0"/>
    </customSheetView>
    <customSheetView guid="{27CB7082-4FAB-46F1-8968-11E3E4A629B2}" state="hidden">
      <selection activeCell="A4" sqref="A4"/>
      <pageMargins left="0.75" right="0.75" top="1" bottom="1" header="0.5" footer="0.5"/>
      <pageSetup orientation="portrait" r:id="rId32"/>
      <headerFooter alignWithMargins="0"/>
    </customSheetView>
    <customSheetView guid="{273BBCBD-8F12-4445-A7CA-FDA7C67AE3D5}" state="hidden">
      <selection activeCell="A4" sqref="A4"/>
      <pageMargins left="0.75" right="0.75" top="1" bottom="1" header="0.5" footer="0.5"/>
      <pageSetup orientation="portrait" r:id="rId33"/>
      <headerFooter alignWithMargins="0"/>
    </customSheetView>
    <customSheetView guid="{5476C51C-4037-4B28-A818-10D7CDF0C66A}" state="hidden">
      <selection activeCell="A4" sqref="A4"/>
      <pageMargins left="0.75" right="0.75" top="1" bottom="1" header="0.5" footer="0.5"/>
      <pageSetup orientation="portrait" r:id="rId34"/>
      <headerFooter alignWithMargins="0"/>
    </customSheetView>
    <customSheetView guid="{696D4A13-5E44-4B16-B107-EB70ABB06CBE}" state="hidden">
      <selection activeCell="A4" sqref="A4"/>
      <pageMargins left="0.75" right="0.75" top="1" bottom="1" header="0.5" footer="0.5"/>
      <pageSetup orientation="portrait" r:id="rId35"/>
      <headerFooter alignWithMargins="0"/>
    </customSheetView>
    <customSheetView guid="{757C3C2F-C668-4CD7-806B-CA71CC57DCC1}" state="hidden">
      <selection activeCell="A4" sqref="A4"/>
      <pageMargins left="0.75" right="0.75" top="1" bottom="1" header="0.5" footer="0.5"/>
      <pageSetup orientation="portrait" r:id="rId36"/>
      <headerFooter alignWithMargins="0"/>
    </customSheetView>
    <customSheetView guid="{9CD72AD0-8BDA-437F-A784-A667464C809C}" state="hidden">
      <selection activeCell="A4" sqref="A4"/>
      <pageMargins left="0.75" right="0.75" top="1" bottom="1" header="0.5" footer="0.5"/>
      <pageSetup orientation="portrait" r:id="rId37"/>
      <headerFooter alignWithMargins="0"/>
    </customSheetView>
  </customSheetViews>
  <mergeCells count="1">
    <mergeCell ref="A1:B1"/>
  </mergeCells>
  <pageMargins left="0.75" right="0.75" top="1" bottom="1" header="0.5" footer="0.5"/>
  <pageSetup orientation="portrait" r:id="rId3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tabSelected="1" view="pageBreakPreview" zoomScaleNormal="100" zoomScaleSheetLayoutView="100" workbookViewId="0">
      <selection activeCell="D33" sqref="D33:G33"/>
    </sheetView>
  </sheetViews>
  <sheetFormatPr defaultColWidth="9.140625" defaultRowHeight="16.5"/>
  <cols>
    <col min="1" max="1" width="9.140625" style="405" customWidth="1"/>
    <col min="2" max="2" width="33" style="406" customWidth="1"/>
    <col min="3" max="3" width="11.7109375" style="406" customWidth="1"/>
    <col min="4" max="5" width="6.42578125" style="406" customWidth="1"/>
    <col min="6" max="6" width="6.42578125" style="420" customWidth="1"/>
    <col min="7" max="7" width="39" style="420" customWidth="1"/>
    <col min="8" max="8" width="11.85546875" style="420" hidden="1" customWidth="1"/>
    <col min="9" max="9" width="20.28515625" style="420" hidden="1" customWidth="1"/>
    <col min="10" max="13" width="11.85546875" style="420" hidden="1" customWidth="1"/>
    <col min="14" max="14" width="11.85546875" style="420" customWidth="1"/>
    <col min="15" max="15" width="11.85546875" style="420" hidden="1" customWidth="1"/>
    <col min="16" max="25" width="11.85546875" style="420" customWidth="1"/>
    <col min="26" max="26" width="9.140625" style="405" customWidth="1"/>
    <col min="27" max="27" width="15.28515625" style="405" hidden="1" customWidth="1"/>
    <col min="28" max="28" width="0" style="405" hidden="1" customWidth="1"/>
    <col min="29" max="16384" width="9.140625" style="405"/>
  </cols>
  <sheetData>
    <row r="1" spans="1:29" s="402" customFormat="1" ht="94.5" customHeight="1">
      <c r="B1" s="1000" t="str">
        <f>Basic!B1</f>
        <v>Reactor Package RT03 under Bulk Procurement of 765kV and 400kV Class Transformers and Reactors of various capacities- LOT-3 and SIS/Addl. Cap. -Re-Tender</v>
      </c>
      <c r="C1" s="1001"/>
      <c r="D1" s="1001"/>
      <c r="E1" s="1001"/>
      <c r="F1" s="1001"/>
      <c r="G1" s="1001"/>
      <c r="H1" s="403"/>
      <c r="I1" s="403"/>
      <c r="J1" s="403"/>
      <c r="K1" s="403"/>
      <c r="L1" s="403"/>
      <c r="M1" s="403"/>
      <c r="N1" s="403"/>
      <c r="O1" s="403"/>
      <c r="P1" s="403"/>
      <c r="Q1" s="403"/>
      <c r="R1" s="403"/>
      <c r="S1" s="403"/>
      <c r="T1" s="403"/>
      <c r="U1" s="403"/>
      <c r="V1" s="403"/>
      <c r="W1" s="403"/>
      <c r="X1" s="403"/>
      <c r="Y1" s="403"/>
      <c r="AA1" s="404"/>
      <c r="AB1" s="404"/>
      <c r="AC1" s="404"/>
    </row>
    <row r="2" spans="1:29" ht="15.75" customHeight="1">
      <c r="B2" s="1017" t="str">
        <f>Basic!B3</f>
        <v>CC/NT/W-RT/DOM/A06/23/04299</v>
      </c>
      <c r="C2" s="1017"/>
      <c r="D2" s="1017"/>
      <c r="E2" s="1017"/>
      <c r="F2" s="1017"/>
      <c r="G2" s="1017"/>
      <c r="H2" s="406"/>
      <c r="I2" s="406"/>
      <c r="J2" s="406"/>
      <c r="K2" s="406"/>
      <c r="L2" s="406"/>
      <c r="M2" s="406"/>
      <c r="N2" s="406"/>
      <c r="O2" s="406"/>
      <c r="P2" s="406"/>
      <c r="Q2" s="406"/>
      <c r="R2" s="406"/>
      <c r="S2" s="406"/>
      <c r="T2" s="406"/>
      <c r="U2" s="406"/>
      <c r="V2" s="406"/>
      <c r="W2" s="406"/>
      <c r="X2" s="406"/>
      <c r="Y2" s="406"/>
      <c r="AA2" s="407" t="s">
        <v>551</v>
      </c>
      <c r="AB2" s="408">
        <v>1</v>
      </c>
      <c r="AC2" s="409"/>
    </row>
    <row r="3" spans="1:29" ht="12" customHeight="1">
      <c r="B3" s="410"/>
      <c r="C3" s="410"/>
      <c r="D3" s="410"/>
      <c r="E3" s="410"/>
      <c r="F3" s="406"/>
      <c r="G3" s="406"/>
      <c r="H3" s="406"/>
      <c r="I3" s="406"/>
      <c r="J3" s="406"/>
      <c r="K3" s="406"/>
      <c r="L3" s="406"/>
      <c r="M3" s="411" t="s">
        <v>548</v>
      </c>
      <c r="N3" s="406"/>
      <c r="O3" s="406"/>
      <c r="P3" s="406"/>
      <c r="Q3" s="406"/>
      <c r="R3" s="406"/>
      <c r="S3" s="406"/>
      <c r="T3" s="406"/>
      <c r="U3" s="406"/>
      <c r="V3" s="406"/>
      <c r="W3" s="406"/>
      <c r="X3" s="406"/>
      <c r="Y3" s="406"/>
      <c r="AA3" s="407" t="s">
        <v>552</v>
      </c>
      <c r="AB3" s="408" t="s">
        <v>9</v>
      </c>
      <c r="AC3" s="409"/>
    </row>
    <row r="4" spans="1:29" ht="20.100000000000001" customHeight="1">
      <c r="B4" s="1018" t="s">
        <v>166</v>
      </c>
      <c r="C4" s="1018"/>
      <c r="D4" s="1018"/>
      <c r="E4" s="1018"/>
      <c r="F4" s="1018"/>
      <c r="G4" s="1018"/>
      <c r="H4" s="406"/>
      <c r="I4" s="406"/>
      <c r="J4" s="406"/>
      <c r="K4" s="406"/>
      <c r="L4" s="406"/>
      <c r="M4" s="411" t="s">
        <v>479</v>
      </c>
      <c r="N4" s="406"/>
      <c r="O4" s="406"/>
      <c r="P4" s="406"/>
      <c r="Q4" s="406"/>
      <c r="R4" s="406"/>
      <c r="S4" s="406"/>
      <c r="T4" s="406"/>
      <c r="U4" s="406"/>
      <c r="V4" s="406"/>
      <c r="W4" s="406"/>
      <c r="X4" s="406"/>
      <c r="Y4" s="406"/>
      <c r="AA4" s="407"/>
      <c r="AB4" s="408"/>
      <c r="AC4" s="409"/>
    </row>
    <row r="5" spans="1:29" ht="12" customHeight="1">
      <c r="B5" s="412"/>
      <c r="C5" s="412"/>
      <c r="F5" s="406"/>
      <c r="G5" s="406"/>
      <c r="H5" s="406"/>
      <c r="I5" s="406"/>
      <c r="J5" s="406"/>
      <c r="K5" s="406"/>
      <c r="L5" s="406"/>
      <c r="M5" s="406"/>
      <c r="N5" s="406"/>
      <c r="O5" s="406"/>
      <c r="P5" s="406"/>
      <c r="Q5" s="406"/>
      <c r="R5" s="406"/>
      <c r="S5" s="406"/>
      <c r="T5" s="406"/>
      <c r="U5" s="406"/>
      <c r="V5" s="406"/>
      <c r="W5" s="406"/>
      <c r="X5" s="406"/>
      <c r="Y5" s="406"/>
      <c r="AA5" s="409"/>
      <c r="AB5" s="409"/>
      <c r="AC5" s="409"/>
    </row>
    <row r="6" spans="1:29" s="402" customFormat="1" ht="43.5" hidden="1" customHeight="1">
      <c r="B6" s="413" t="s">
        <v>162</v>
      </c>
      <c r="C6" s="414"/>
      <c r="D6" s="1019" t="s">
        <v>551</v>
      </c>
      <c r="E6" s="1020"/>
      <c r="F6" s="1020"/>
      <c r="G6" s="1021"/>
      <c r="H6" s="415"/>
      <c r="I6" s="464" t="str">
        <f>D6</f>
        <v>Sole Bidder</v>
      </c>
      <c r="J6" s="465">
        <f>IF(I6="JV (Joint Venture)",1,2)</f>
        <v>2</v>
      </c>
      <c r="K6" s="415"/>
      <c r="L6" s="415"/>
      <c r="M6" s="415"/>
      <c r="N6" s="415"/>
      <c r="O6" s="415"/>
      <c r="P6" s="415"/>
      <c r="Q6" s="415"/>
      <c r="R6" s="415"/>
      <c r="S6" s="415"/>
      <c r="U6" s="415"/>
      <c r="V6" s="415"/>
      <c r="W6" s="415"/>
      <c r="X6" s="415"/>
      <c r="Y6" s="415"/>
      <c r="AA6" s="417">
        <f>IF(D6= "Sole Bidder", 0, D7)</f>
        <v>0</v>
      </c>
      <c r="AB6" s="404"/>
      <c r="AC6" s="404"/>
    </row>
    <row r="7" spans="1:29" ht="50.1" hidden="1" customHeight="1">
      <c r="A7" s="418"/>
      <c r="B7" s="413" t="str">
        <f>IF(D6= "JV (Joint Venture)", "Total Nos. of  Partners in the JV [excluding the Lead Partner]", "")</f>
        <v/>
      </c>
      <c r="C7" s="419"/>
      <c r="D7" s="1022">
        <v>1</v>
      </c>
      <c r="E7" s="1023"/>
      <c r="F7" s="1023"/>
      <c r="G7" s="1024"/>
      <c r="I7" s="464"/>
      <c r="J7" s="464"/>
      <c r="AA7" s="409"/>
      <c r="AB7" s="409"/>
      <c r="AC7" s="409"/>
    </row>
    <row r="8" spans="1:29" ht="12" customHeight="1">
      <c r="B8" s="412"/>
      <c r="C8" s="412"/>
      <c r="F8" s="406"/>
      <c r="G8" s="406"/>
      <c r="H8" s="406"/>
      <c r="I8" s="406"/>
      <c r="J8" s="406"/>
      <c r="K8" s="406"/>
      <c r="L8" s="406"/>
      <c r="M8" s="406"/>
      <c r="N8" s="406"/>
      <c r="O8" s="406"/>
      <c r="P8" s="406"/>
      <c r="Q8" s="406"/>
      <c r="R8" s="406"/>
      <c r="S8" s="406"/>
      <c r="T8" s="406"/>
      <c r="U8" s="406"/>
      <c r="V8" s="406"/>
      <c r="W8" s="406"/>
      <c r="X8" s="406"/>
      <c r="Y8" s="406"/>
      <c r="AA8" s="409"/>
      <c r="AB8" s="409"/>
      <c r="AC8" s="409"/>
    </row>
    <row r="9" spans="1:29" ht="12" customHeight="1">
      <c r="B9" s="412"/>
      <c r="C9" s="412"/>
      <c r="F9" s="406"/>
      <c r="G9" s="406"/>
      <c r="H9" s="406"/>
      <c r="I9" s="406"/>
      <c r="J9" s="406"/>
      <c r="K9" s="406"/>
      <c r="L9" s="406"/>
      <c r="M9" s="406"/>
      <c r="N9" s="406"/>
      <c r="O9" s="406"/>
      <c r="P9" s="406"/>
      <c r="Q9" s="406"/>
      <c r="R9" s="406"/>
      <c r="S9" s="406"/>
      <c r="T9" s="406"/>
      <c r="U9" s="406"/>
      <c r="V9" s="406"/>
      <c r="W9" s="406"/>
      <c r="X9" s="406"/>
      <c r="Y9" s="406"/>
      <c r="AA9" s="409"/>
      <c r="AB9" s="409"/>
      <c r="AC9" s="409"/>
    </row>
    <row r="10" spans="1:29" ht="30" customHeight="1">
      <c r="B10" s="400" t="s">
        <v>717</v>
      </c>
      <c r="C10" s="421"/>
      <c r="D10" s="1014"/>
      <c r="E10" s="1015"/>
      <c r="F10" s="1015"/>
      <c r="G10" s="1016"/>
      <c r="H10" s="406"/>
      <c r="I10" s="406"/>
      <c r="J10" s="406"/>
      <c r="K10" s="406"/>
      <c r="L10" s="406"/>
      <c r="M10" s="406"/>
      <c r="N10" s="406"/>
      <c r="O10" s="406"/>
      <c r="P10" s="406"/>
      <c r="Q10" s="406"/>
      <c r="R10" s="406"/>
      <c r="S10" s="406"/>
      <c r="T10" s="406"/>
      <c r="U10" s="406"/>
      <c r="V10" s="406"/>
      <c r="W10" s="406"/>
      <c r="X10" s="406"/>
      <c r="Y10" s="406"/>
      <c r="AA10" s="409"/>
      <c r="AB10" s="409"/>
      <c r="AC10" s="409"/>
    </row>
    <row r="11" spans="1:29" ht="29.25" customHeight="1">
      <c r="B11" s="401" t="s">
        <v>718</v>
      </c>
      <c r="C11" s="422"/>
      <c r="D11" s="1014"/>
      <c r="E11" s="1015"/>
      <c r="F11" s="1015"/>
      <c r="G11" s="1016"/>
      <c r="H11" s="406"/>
      <c r="I11" s="406"/>
      <c r="J11" s="406"/>
      <c r="K11" s="406"/>
      <c r="L11" s="406"/>
      <c r="M11" s="406"/>
      <c r="N11" s="406"/>
      <c r="O11" s="406"/>
      <c r="P11" s="406"/>
      <c r="Q11" s="406"/>
      <c r="R11" s="406"/>
      <c r="S11" s="406"/>
      <c r="T11" s="406"/>
      <c r="U11" s="406"/>
      <c r="V11" s="406"/>
      <c r="W11" s="406"/>
      <c r="X11" s="406"/>
      <c r="Y11" s="406"/>
      <c r="AA11" s="409"/>
      <c r="AB11" s="409"/>
      <c r="AC11" s="409"/>
    </row>
    <row r="12" spans="1:29" ht="30.75" customHeight="1">
      <c r="B12" s="423"/>
      <c r="C12" s="424"/>
      <c r="D12" s="1014"/>
      <c r="E12" s="1015"/>
      <c r="F12" s="1015"/>
      <c r="G12" s="1016"/>
      <c r="H12" s="406"/>
      <c r="I12" s="406"/>
      <c r="J12" s="406"/>
      <c r="K12" s="406"/>
      <c r="L12" s="406"/>
      <c r="M12" s="406"/>
      <c r="N12" s="406"/>
      <c r="O12" s="406"/>
      <c r="P12" s="406"/>
      <c r="Q12" s="406"/>
      <c r="R12" s="406"/>
      <c r="S12" s="406"/>
      <c r="T12" s="406"/>
      <c r="U12" s="406"/>
      <c r="V12" s="406"/>
      <c r="W12" s="406"/>
      <c r="X12" s="406"/>
      <c r="Y12" s="406"/>
      <c r="AA12" s="409"/>
      <c r="AB12" s="409"/>
      <c r="AC12" s="409"/>
    </row>
    <row r="13" spans="1:29" ht="32.25" customHeight="1">
      <c r="B13" s="425"/>
      <c r="C13" s="426"/>
      <c r="D13" s="1014"/>
      <c r="E13" s="1015"/>
      <c r="F13" s="1015"/>
      <c r="G13" s="1016"/>
      <c r="H13" s="406"/>
      <c r="I13" s="406"/>
      <c r="J13" s="406"/>
      <c r="K13" s="406"/>
      <c r="L13" s="406"/>
      <c r="M13" s="406"/>
      <c r="N13" s="406"/>
      <c r="O13" s="406"/>
      <c r="P13" s="406"/>
      <c r="Q13" s="406"/>
      <c r="R13" s="406"/>
      <c r="S13" s="406"/>
      <c r="T13" s="406"/>
      <c r="U13" s="406"/>
      <c r="V13" s="406"/>
      <c r="W13" s="406"/>
      <c r="X13" s="406"/>
      <c r="Y13" s="406"/>
      <c r="AA13" s="409"/>
      <c r="AB13" s="409"/>
      <c r="AC13" s="409"/>
    </row>
    <row r="14" spans="1:29" ht="12" customHeight="1">
      <c r="B14" s="412"/>
      <c r="C14" s="412"/>
      <c r="F14" s="406"/>
      <c r="G14" s="406"/>
      <c r="H14" s="406"/>
      <c r="I14" s="406"/>
      <c r="J14" s="406"/>
      <c r="K14" s="406"/>
      <c r="L14" s="406"/>
      <c r="M14" s="406"/>
      <c r="N14" s="406"/>
      <c r="O14" s="406"/>
      <c r="P14" s="406"/>
      <c r="Q14" s="406"/>
      <c r="R14" s="406"/>
      <c r="S14" s="406"/>
      <c r="T14" s="406"/>
      <c r="U14" s="406"/>
      <c r="V14" s="406"/>
      <c r="W14" s="406"/>
      <c r="X14" s="406"/>
      <c r="Y14" s="406"/>
      <c r="AA14" s="409"/>
      <c r="AB14" s="409"/>
      <c r="AC14" s="409"/>
    </row>
    <row r="15" spans="1:29" ht="36" customHeight="1">
      <c r="B15" s="1012" t="s">
        <v>553</v>
      </c>
      <c r="C15" s="1012"/>
      <c r="D15" s="1013"/>
      <c r="E15" s="1013"/>
      <c r="F15" s="1013"/>
      <c r="G15" s="1013"/>
      <c r="I15" s="464">
        <f>D15</f>
        <v>0</v>
      </c>
      <c r="J15" s="465">
        <f>IF(I15="No",1,2)</f>
        <v>2</v>
      </c>
      <c r="K15" s="416">
        <f>IF(J15="No",1,2)</f>
        <v>2</v>
      </c>
      <c r="L15" s="420">
        <f>IF(AND(D6="JV (Joint Venture)",D7=1),1,0)</f>
        <v>0</v>
      </c>
      <c r="O15" s="420">
        <v>2019</v>
      </c>
    </row>
    <row r="16" spans="1:29" ht="30.75" customHeight="1">
      <c r="B16" s="439" t="s">
        <v>556</v>
      </c>
      <c r="C16" s="440"/>
      <c r="D16" s="1014"/>
      <c r="E16" s="1015"/>
      <c r="F16" s="1015"/>
      <c r="G16" s="1016"/>
      <c r="I16" s="464"/>
      <c r="J16" s="465"/>
      <c r="K16" s="416"/>
      <c r="O16" s="420">
        <v>2020</v>
      </c>
    </row>
    <row r="17" spans="2:29" ht="12" customHeight="1">
      <c r="B17" s="412"/>
      <c r="C17" s="412"/>
      <c r="F17" s="406"/>
      <c r="G17" s="406"/>
      <c r="H17" s="406"/>
      <c r="I17" s="406"/>
      <c r="J17" s="406"/>
      <c r="K17" s="406"/>
      <c r="L17" s="406"/>
      <c r="M17" s="406"/>
      <c r="N17" s="406"/>
      <c r="O17" s="406"/>
      <c r="P17" s="406"/>
      <c r="Q17" s="406"/>
      <c r="R17" s="406"/>
      <c r="S17" s="406"/>
      <c r="T17" s="406"/>
      <c r="U17" s="406"/>
      <c r="V17" s="406"/>
      <c r="W17" s="406"/>
      <c r="X17" s="406"/>
      <c r="Y17" s="406"/>
      <c r="AA17" s="409"/>
      <c r="AB17" s="409"/>
      <c r="AC17" s="409"/>
    </row>
    <row r="18" spans="2:29" ht="24.75" customHeight="1">
      <c r="B18" s="400" t="s">
        <v>948</v>
      </c>
      <c r="C18" s="421"/>
      <c r="D18" s="1014"/>
      <c r="E18" s="1015"/>
      <c r="F18" s="1015"/>
      <c r="G18" s="1016"/>
      <c r="I18" s="464"/>
      <c r="J18" s="464"/>
    </row>
    <row r="19" spans="2:29" ht="21" customHeight="1">
      <c r="B19" s="401" t="s">
        <v>719</v>
      </c>
      <c r="C19" s="422"/>
      <c r="D19" s="1014"/>
      <c r="E19" s="1015"/>
      <c r="F19" s="1015"/>
      <c r="G19" s="1016"/>
      <c r="I19" s="464"/>
      <c r="J19" s="464"/>
    </row>
    <row r="20" spans="2:29" ht="21" customHeight="1">
      <c r="B20" s="423" t="s">
        <v>720</v>
      </c>
      <c r="C20" s="424"/>
      <c r="D20" s="1014"/>
      <c r="E20" s="1015"/>
      <c r="F20" s="1015"/>
      <c r="G20" s="1016"/>
      <c r="I20" s="464"/>
      <c r="J20" s="464"/>
    </row>
    <row r="21" spans="2:29" ht="21.75" customHeight="1">
      <c r="B21" s="425" t="s">
        <v>721</v>
      </c>
      <c r="C21" s="426"/>
      <c r="D21" s="1014"/>
      <c r="E21" s="1015"/>
      <c r="F21" s="1015"/>
      <c r="G21" s="1016"/>
      <c r="I21" s="464" t="s">
        <v>559</v>
      </c>
      <c r="J21" s="464">
        <f>D15</f>
        <v>0</v>
      </c>
    </row>
    <row r="22" spans="2:29" ht="20.100000000000001" customHeight="1"/>
    <row r="23" spans="2:29" ht="20.100000000000001" hidden="1" customHeight="1">
      <c r="B23" s="400" t="str">
        <f>IF(D7=1, "Name of other Partner","Name of other Partner - 1")</f>
        <v>Name of other Partner</v>
      </c>
      <c r="C23" s="421"/>
      <c r="D23" s="1014" t="s">
        <v>562</v>
      </c>
      <c r="E23" s="1015"/>
      <c r="F23" s="1015"/>
      <c r="G23" s="1016"/>
    </row>
    <row r="24" spans="2:29" ht="20.100000000000001" hidden="1" customHeight="1">
      <c r="B24" s="401" t="str">
        <f>IF(D7=1, "Address of other Partner","Address of other Partner - 1")</f>
        <v>Address of other Partner</v>
      </c>
      <c r="C24" s="422"/>
      <c r="D24" s="1014" t="s">
        <v>564</v>
      </c>
      <c r="E24" s="1015"/>
      <c r="F24" s="1015"/>
      <c r="G24" s="1016"/>
    </row>
    <row r="25" spans="2:29" ht="20.100000000000001" hidden="1" customHeight="1">
      <c r="B25" s="423"/>
      <c r="C25" s="424"/>
      <c r="D25" s="1014" t="s">
        <v>561</v>
      </c>
      <c r="E25" s="1015"/>
      <c r="F25" s="1015"/>
      <c r="G25" s="1016"/>
    </row>
    <row r="26" spans="2:29" ht="20.100000000000001" hidden="1" customHeight="1">
      <c r="B26" s="425"/>
      <c r="C26" s="426"/>
      <c r="D26" s="1014"/>
      <c r="E26" s="1015"/>
      <c r="F26" s="1015"/>
      <c r="G26" s="1016"/>
    </row>
    <row r="27" spans="2:29" ht="20.100000000000001" customHeight="1"/>
    <row r="28" spans="2:29" ht="20.100000000000001" hidden="1" customHeight="1">
      <c r="B28" s="400" t="s">
        <v>549</v>
      </c>
      <c r="C28" s="421"/>
      <c r="D28" s="1014"/>
      <c r="E28" s="1015"/>
      <c r="F28" s="1015"/>
      <c r="G28" s="1016"/>
    </row>
    <row r="29" spans="2:29" ht="20.100000000000001" hidden="1" customHeight="1">
      <c r="B29" s="401" t="s">
        <v>550</v>
      </c>
      <c r="C29" s="422"/>
      <c r="D29" s="1014"/>
      <c r="E29" s="1015"/>
      <c r="F29" s="1015"/>
      <c r="G29" s="1016"/>
    </row>
    <row r="30" spans="2:29" ht="20.100000000000001" hidden="1" customHeight="1">
      <c r="B30" s="423"/>
      <c r="C30" s="424"/>
      <c r="D30" s="1014"/>
      <c r="E30" s="1015"/>
      <c r="F30" s="1015"/>
      <c r="G30" s="1016"/>
    </row>
    <row r="31" spans="2:29" ht="20.100000000000001" hidden="1" customHeight="1">
      <c r="B31" s="425"/>
      <c r="C31" s="426"/>
      <c r="D31" s="1014"/>
      <c r="E31" s="1015"/>
      <c r="F31" s="1015"/>
      <c r="G31" s="1016"/>
    </row>
    <row r="32" spans="2:29" ht="20.100000000000001" customHeight="1">
      <c r="B32" s="427"/>
      <c r="C32" s="427"/>
    </row>
    <row r="33" spans="2:25" ht="21" customHeight="1">
      <c r="B33" s="428" t="s">
        <v>167</v>
      </c>
      <c r="C33" s="429"/>
      <c r="D33" s="1014"/>
      <c r="E33" s="1015"/>
      <c r="F33" s="1015"/>
      <c r="G33" s="1016"/>
    </row>
    <row r="34" spans="2:25" ht="21" customHeight="1">
      <c r="B34" s="428" t="s">
        <v>168</v>
      </c>
      <c r="C34" s="429"/>
      <c r="D34" s="1014"/>
      <c r="E34" s="1015"/>
      <c r="F34" s="1015"/>
      <c r="G34" s="1016"/>
    </row>
    <row r="35" spans="2:25" ht="21" customHeight="1">
      <c r="B35" s="430"/>
      <c r="C35" s="430"/>
      <c r="D35" s="431"/>
    </row>
    <row r="36" spans="2:25" s="402" customFormat="1" ht="21" customHeight="1">
      <c r="B36" s="428" t="s">
        <v>554</v>
      </c>
      <c r="C36" s="429"/>
      <c r="D36" s="432"/>
      <c r="E36" s="433"/>
      <c r="F36" s="432"/>
      <c r="G36" s="434"/>
      <c r="H36" s="435">
        <f>IF(E36="Feb",29,IF(OR(E36="Apr", E36="Jun", E36="Sep", E36="Nov"),30,31))</f>
        <v>31</v>
      </c>
      <c r="I36" s="406"/>
      <c r="J36" s="406"/>
      <c r="K36" s="406"/>
      <c r="L36" s="406"/>
      <c r="M36" s="406"/>
      <c r="N36" s="406"/>
      <c r="O36" s="406"/>
      <c r="P36" s="406"/>
      <c r="Q36" s="406"/>
      <c r="R36" s="406"/>
      <c r="S36" s="406"/>
      <c r="T36" s="406"/>
      <c r="U36" s="406"/>
      <c r="V36" s="406"/>
      <c r="W36" s="406"/>
      <c r="X36" s="406"/>
      <c r="Y36" s="406"/>
    </row>
    <row r="37" spans="2:25" ht="21" customHeight="1">
      <c r="B37" s="428" t="s">
        <v>555</v>
      </c>
      <c r="C37" s="429"/>
      <c r="D37" s="438"/>
      <c r="E37" s="436"/>
      <c r="F37" s="436"/>
      <c r="G37" s="437"/>
    </row>
    <row r="38" spans="2:25">
      <c r="E38" s="420"/>
    </row>
  </sheetData>
  <sheetProtection algorithmName="SHA-512" hashValue="XWUazp/8aMMvchSfVxDrvy2IXpMFzMTSa5UaHSOHukwysq0LaxtjRP4taSXfFapKY3tPNcQsYe1ADXGwajxeIQ==" saltValue="Cv/HT2yAX4QbFhfN06+oBg==" spinCount="100000" sheet="1" formatColumns="0" formatRows="0" selectLockedCells="1"/>
  <customSheetViews>
    <customSheetView guid="{E6182FFC-6E06-43C3-947C-9DE51F5E5E19}" showPageBreaks="1" showGridLines="0" printArea="1" hiddenRows="1" hiddenColumns="1" view="pageBreakPreview">
      <selection activeCell="D33" sqref="D33:G33"/>
      <pageMargins left="0.75" right="0.75" top="0.69" bottom="0.7" header="0.4" footer="0.37"/>
      <pageSetup scale="96" orientation="portrait" r:id="rId1"/>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4"/>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6"/>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7"/>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8"/>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9"/>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2"/>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3"/>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4"/>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6"/>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7"/>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8"/>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9"/>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0"/>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1"/>
  <headerFooter alignWithMargins="0"/>
  <drawing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E6182FFC-6E06-43C3-947C-9DE51F5E5E19}" state="hidden">
      <pageMargins left="0.7" right="0.7" top="0.75" bottom="0.75" header="0.3" footer="0.3"/>
    </customSheetView>
    <customSheetView guid="{DBB6855E-D634-47BF-8EAD-2479D63E426E}" state="hidden">
      <pageMargins left="0.7" right="0.7" top="0.75" bottom="0.75" header="0.3" footer="0.3"/>
    </customSheetView>
    <customSheetView guid="{4B898AE2-7356-489E-882D-EC3B09CB95AA}" state="hidden">
      <pageMargins left="0.7" right="0.7" top="0.75" bottom="0.75" header="0.3" footer="0.3"/>
    </customSheetView>
    <customSheetView guid="{F0C5A243-1ADF-42BF-85A0-B6506A13618B}"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110" zoomScaleSheetLayoutView="110" workbookViewId="0">
      <selection activeCell="A22" sqref="A22:E22"/>
    </sheetView>
  </sheetViews>
  <sheetFormatPr defaultColWidth="9.140625" defaultRowHeight="16.5"/>
  <cols>
    <col min="1" max="1" width="12.140625" style="17" customWidth="1"/>
    <col min="2" max="2" width="15.7109375" style="17" customWidth="1"/>
    <col min="3" max="3" width="11.42578125" style="17" customWidth="1"/>
    <col min="4" max="4" width="27.140625" style="17" customWidth="1"/>
    <col min="5" max="5" width="52.85546875" style="17" customWidth="1"/>
    <col min="6" max="6" width="12.85546875" style="30" customWidth="1"/>
    <col min="7" max="7" width="9.7109375" style="30" hidden="1" customWidth="1"/>
    <col min="8" max="8" width="18" style="30" hidden="1" customWidth="1"/>
    <col min="9" max="25" width="9.7109375" style="30" customWidth="1"/>
    <col min="26" max="26" width="18" style="131" customWidth="1"/>
    <col min="27" max="27" width="9.140625" style="38"/>
    <col min="28" max="28" width="9.140625" style="12"/>
    <col min="29" max="16384" width="9.140625" style="13"/>
  </cols>
  <sheetData>
    <row r="1" spans="1:46" ht="27" customHeight="1">
      <c r="A1" s="1025" t="str">
        <f>Basic!A3&amp;Basic!B3</f>
        <v>Specification No. :CC/NT/W-RT/DOM/A06/23/04299</v>
      </c>
      <c r="B1" s="1025"/>
      <c r="C1" s="1025"/>
      <c r="D1" s="1025"/>
      <c r="E1" s="331" t="str">
        <f>"Attachment-3(JV) " &amp; AT1</f>
        <v xml:space="preserve">Attachment-3(JV) </v>
      </c>
      <c r="F1" s="54"/>
      <c r="G1" s="54"/>
      <c r="H1" s="54"/>
      <c r="I1" s="54"/>
      <c r="J1" s="54"/>
      <c r="K1" s="54"/>
      <c r="L1" s="54"/>
      <c r="M1" s="54"/>
      <c r="N1" s="54"/>
      <c r="O1" s="54"/>
      <c r="P1" s="54"/>
      <c r="Q1" s="54"/>
      <c r="R1" s="54"/>
      <c r="S1" s="54"/>
      <c r="T1" s="54"/>
      <c r="U1" s="54"/>
      <c r="V1" s="54"/>
      <c r="W1" s="54"/>
      <c r="X1" s="54"/>
      <c r="Y1" s="54"/>
      <c r="Z1" s="136" t="str">
        <f>'Names of Bidder'!D6</f>
        <v>Sole Bidder</v>
      </c>
      <c r="AT1" s="134"/>
    </row>
    <row r="2" spans="1:46" ht="10.5" customHeight="1">
      <c r="Z2" s="136">
        <f>'Names of Bidder'!G6</f>
        <v>0</v>
      </c>
    </row>
    <row r="3" spans="1:46" ht="75" customHeight="1">
      <c r="A3" s="1000" t="str">
        <f>Basic!B1</f>
        <v>Reactor Package RT03 under Bulk Procurement of 765kV and 400kV Class Transformers and Reactors of various capacities- LOT-3 and SIS/Addl. Cap. -Re-Tender</v>
      </c>
      <c r="B3" s="1001"/>
      <c r="C3" s="1001"/>
      <c r="D3" s="1001"/>
      <c r="E3" s="1001"/>
      <c r="F3" s="55"/>
      <c r="G3" s="55"/>
      <c r="H3" s="55"/>
      <c r="I3" s="55"/>
      <c r="J3" s="55"/>
      <c r="K3" s="55"/>
      <c r="L3" s="55"/>
      <c r="M3" s="55"/>
      <c r="N3" s="55"/>
      <c r="O3" s="55"/>
      <c r="P3" s="55"/>
      <c r="Q3" s="55"/>
      <c r="R3" s="55"/>
      <c r="S3" s="55"/>
      <c r="T3" s="55"/>
      <c r="U3" s="55"/>
      <c r="V3" s="55"/>
      <c r="W3" s="55"/>
      <c r="X3" s="55"/>
      <c r="Y3" s="55"/>
      <c r="Z3" s="137"/>
      <c r="AA3" s="56"/>
      <c r="AB3" s="14"/>
    </row>
    <row r="4" spans="1:46" ht="20.100000000000001" customHeight="1">
      <c r="A4" s="16"/>
      <c r="AB4" s="18"/>
      <c r="AC4" s="2"/>
    </row>
    <row r="5" spans="1:46" ht="20.100000000000001" customHeight="1">
      <c r="A5" s="1026" t="s">
        <v>339</v>
      </c>
      <c r="B5" s="1026"/>
      <c r="C5" s="1026"/>
      <c r="D5" s="1026"/>
      <c r="E5" s="1026"/>
      <c r="F5" s="57"/>
      <c r="G5" s="57"/>
      <c r="H5" s="57"/>
      <c r="I5" s="57"/>
      <c r="J5" s="57"/>
      <c r="K5" s="57"/>
      <c r="L5" s="57"/>
      <c r="M5" s="57"/>
      <c r="N5" s="57"/>
      <c r="O5" s="57"/>
      <c r="P5" s="57"/>
      <c r="Q5" s="57"/>
      <c r="R5" s="57"/>
      <c r="S5" s="57"/>
      <c r="T5" s="57"/>
      <c r="U5" s="57"/>
      <c r="V5" s="57"/>
      <c r="W5" s="57"/>
      <c r="X5" s="57"/>
      <c r="Y5" s="57"/>
      <c r="Z5" s="138"/>
      <c r="AB5" s="18"/>
      <c r="AC5" s="4"/>
    </row>
    <row r="6" spans="1:46" ht="20.100000000000001" customHeight="1">
      <c r="A6" s="20"/>
      <c r="AB6" s="18"/>
      <c r="AC6" s="4"/>
    </row>
    <row r="7" spans="1:46" ht="20.100000000000001" customHeight="1">
      <c r="A7" s="21" t="str">
        <f>"Bidder’s Name and Address  :"</f>
        <v>Bidder’s Name and Address  :</v>
      </c>
      <c r="E7" s="6" t="s">
        <v>344</v>
      </c>
      <c r="F7" s="6"/>
      <c r="G7" s="6"/>
      <c r="H7" s="6"/>
      <c r="I7" s="6"/>
      <c r="J7" s="6"/>
      <c r="K7" s="6"/>
      <c r="L7" s="6"/>
      <c r="M7" s="6"/>
      <c r="N7" s="6"/>
      <c r="O7" s="6"/>
      <c r="P7" s="6"/>
      <c r="Q7" s="6"/>
      <c r="R7" s="6"/>
      <c r="S7" s="6"/>
      <c r="T7" s="6"/>
      <c r="U7" s="6"/>
      <c r="V7" s="6"/>
      <c r="W7" s="6"/>
      <c r="X7" s="6"/>
      <c r="Y7" s="6"/>
      <c r="AB7" s="18"/>
      <c r="AC7" s="4"/>
    </row>
    <row r="8" spans="1:46" ht="36" customHeight="1">
      <c r="A8" s="1032" t="str">
        <f>IF('Names of Bidder'!D6= "JV (Joint Venture)", "JV of " &amp; Z8, "")</f>
        <v/>
      </c>
      <c r="B8" s="1032"/>
      <c r="C8" s="1032"/>
      <c r="D8" s="1032"/>
      <c r="E8" s="3" t="s">
        <v>346</v>
      </c>
      <c r="F8" s="6"/>
      <c r="G8" s="6"/>
      <c r="I8" s="6"/>
      <c r="J8" s="6"/>
      <c r="K8" s="6"/>
      <c r="L8" s="6"/>
      <c r="M8" s="6"/>
      <c r="N8" s="6"/>
      <c r="O8" s="6"/>
      <c r="P8" s="6"/>
      <c r="Q8" s="6"/>
      <c r="R8" s="6"/>
      <c r="S8" s="6"/>
      <c r="T8" s="6"/>
      <c r="U8" s="6"/>
      <c r="V8" s="6"/>
      <c r="W8" s="6"/>
      <c r="X8" s="6"/>
      <c r="Y8" s="6"/>
      <c r="Z8" s="139" t="str">
        <f>IF('Names of Bidder'!D7=1,'Names of Bidder'!D18&amp;" &amp; "&amp;'Names of Bidder'!D23,IF('Names of Bidder'!D7="2 or More",'Names of Bidder'!D18&amp;" , "&amp;'Names of Bidder'!D23&amp;" &amp; "&amp;'Names of Bidder'!D28,""))</f>
        <v xml:space="preserve"> &amp; Ram Lal</v>
      </c>
      <c r="AB8" s="18"/>
      <c r="AC8" s="4"/>
    </row>
    <row r="9" spans="1:46" ht="20.100000000000001" customHeight="1">
      <c r="A9" s="5" t="s">
        <v>345</v>
      </c>
      <c r="B9" s="1028">
        <f>'Names of Bidder'!D10</f>
        <v>0</v>
      </c>
      <c r="C9" s="1028"/>
      <c r="D9" s="1028"/>
      <c r="E9" s="3" t="s">
        <v>348</v>
      </c>
      <c r="F9" s="58"/>
      <c r="G9" s="58"/>
      <c r="H9" s="58"/>
      <c r="I9" s="58"/>
      <c r="J9" s="58"/>
      <c r="K9" s="58"/>
      <c r="L9" s="58"/>
      <c r="M9" s="58"/>
      <c r="N9" s="58"/>
      <c r="O9" s="58"/>
      <c r="P9" s="58"/>
      <c r="Q9" s="58"/>
      <c r="R9" s="58"/>
      <c r="S9" s="58"/>
      <c r="T9" s="58"/>
      <c r="U9" s="58"/>
      <c r="V9" s="58"/>
      <c r="W9" s="58"/>
      <c r="X9" s="58"/>
      <c r="Y9" s="58"/>
      <c r="AB9" s="18"/>
      <c r="AC9" s="4"/>
    </row>
    <row r="10" spans="1:46" ht="20.100000000000001" customHeight="1">
      <c r="A10" s="5" t="s">
        <v>347</v>
      </c>
      <c r="B10" s="1029">
        <f>'Names of Bidder'!D11</f>
        <v>0</v>
      </c>
      <c r="C10" s="1029"/>
      <c r="D10" s="1029"/>
      <c r="E10" s="3" t="s">
        <v>177</v>
      </c>
      <c r="F10" s="58"/>
      <c r="G10" s="58"/>
      <c r="H10" s="58"/>
      <c r="I10" s="58"/>
      <c r="J10" s="58"/>
      <c r="K10" s="58"/>
      <c r="L10" s="58"/>
      <c r="M10" s="58"/>
      <c r="N10" s="58"/>
      <c r="O10" s="58"/>
      <c r="P10" s="58"/>
      <c r="Q10" s="58"/>
      <c r="R10" s="58"/>
      <c r="S10" s="58"/>
      <c r="T10" s="58"/>
      <c r="U10" s="58"/>
      <c r="V10" s="58"/>
      <c r="W10" s="58"/>
      <c r="X10" s="58"/>
      <c r="Y10" s="58"/>
      <c r="AB10" s="18"/>
      <c r="AC10" s="4"/>
    </row>
    <row r="11" spans="1:46" ht="20.100000000000001" customHeight="1">
      <c r="B11" s="1029">
        <f>'Names of Bidder'!D12</f>
        <v>0</v>
      </c>
      <c r="C11" s="1029"/>
      <c r="D11" s="1029"/>
      <c r="E11" s="3" t="s">
        <v>349</v>
      </c>
      <c r="F11" s="58"/>
      <c r="G11" s="58"/>
      <c r="H11" s="58"/>
      <c r="I11" s="58"/>
      <c r="J11" s="58"/>
      <c r="K11" s="58"/>
      <c r="L11" s="58"/>
      <c r="M11" s="58"/>
      <c r="N11" s="58"/>
      <c r="O11" s="58"/>
      <c r="P11" s="58"/>
      <c r="Q11" s="58"/>
      <c r="R11" s="58"/>
      <c r="S11" s="58"/>
      <c r="T11" s="58"/>
      <c r="U11" s="58"/>
      <c r="V11" s="58"/>
      <c r="W11" s="58"/>
      <c r="X11" s="58"/>
      <c r="Y11" s="58"/>
    </row>
    <row r="12" spans="1:46" ht="20.100000000000001" customHeight="1">
      <c r="A12" s="20"/>
      <c r="B12" s="1029">
        <f>'Names of Bidder'!D13</f>
        <v>0</v>
      </c>
      <c r="C12" s="1029"/>
      <c r="D12" s="1029"/>
      <c r="E12" s="3"/>
      <c r="F12" s="58"/>
      <c r="G12" s="58"/>
      <c r="H12" s="58"/>
      <c r="I12" s="58"/>
      <c r="J12" s="58"/>
      <c r="K12" s="58"/>
      <c r="L12" s="58"/>
      <c r="M12" s="58"/>
      <c r="N12" s="58"/>
      <c r="O12" s="58"/>
      <c r="P12" s="58"/>
      <c r="Q12" s="58"/>
      <c r="R12" s="58"/>
      <c r="S12" s="58"/>
      <c r="T12" s="58"/>
      <c r="U12" s="58"/>
      <c r="V12" s="58"/>
      <c r="W12" s="58"/>
      <c r="X12" s="58"/>
      <c r="Y12" s="58"/>
    </row>
    <row r="13" spans="1:46" ht="9.9499999999999993" customHeight="1">
      <c r="A13" s="20"/>
      <c r="B13" s="113"/>
      <c r="C13" s="113"/>
      <c r="D13" s="113"/>
      <c r="E13" s="13"/>
      <c r="F13" s="58"/>
      <c r="G13" s="58"/>
      <c r="H13" s="58"/>
      <c r="I13" s="58"/>
      <c r="J13" s="58"/>
      <c r="K13" s="58"/>
      <c r="L13" s="58"/>
      <c r="M13" s="58"/>
      <c r="N13" s="58"/>
      <c r="O13" s="58"/>
      <c r="P13" s="58"/>
      <c r="Q13" s="58"/>
      <c r="R13" s="58"/>
      <c r="S13" s="58"/>
      <c r="T13" s="58"/>
      <c r="U13" s="58"/>
      <c r="V13" s="58"/>
      <c r="W13" s="58"/>
      <c r="X13" s="58"/>
      <c r="Y13" s="58"/>
    </row>
    <row r="14" spans="1:46" ht="20.100000000000001" customHeight="1">
      <c r="A14" s="1030" t="str">
        <f>IF('Names of Bidder'!D6="Sole Bidder", "This Attachment is Not Applicable", "")</f>
        <v>This Attachment is Not Applicable</v>
      </c>
      <c r="B14" s="1030"/>
      <c r="C14" s="1030"/>
      <c r="D14" s="1030"/>
      <c r="E14" s="1030"/>
      <c r="F14" s="58"/>
      <c r="G14" s="58"/>
      <c r="H14" s="58"/>
      <c r="I14" s="58"/>
      <c r="J14" s="58"/>
      <c r="K14" s="58"/>
      <c r="L14" s="58"/>
      <c r="M14" s="58"/>
      <c r="N14" s="58"/>
      <c r="O14" s="58"/>
      <c r="P14" s="58"/>
      <c r="Q14" s="58"/>
      <c r="R14" s="58"/>
      <c r="S14" s="58"/>
      <c r="T14" s="58"/>
      <c r="U14" s="58"/>
      <c r="V14" s="58"/>
      <c r="W14" s="58"/>
      <c r="X14" s="58"/>
      <c r="Y14" s="58"/>
    </row>
    <row r="15" spans="1:46" ht="20.100000000000001" customHeight="1">
      <c r="A15" s="21" t="s">
        <v>169</v>
      </c>
      <c r="B15" s="113"/>
      <c r="C15" s="113"/>
      <c r="D15" s="113"/>
      <c r="E15" s="3"/>
      <c r="F15" s="58"/>
      <c r="G15" s="58"/>
      <c r="H15" s="58"/>
      <c r="I15" s="58"/>
      <c r="J15" s="58"/>
      <c r="K15" s="58"/>
      <c r="L15" s="58"/>
      <c r="M15" s="58"/>
      <c r="N15" s="58"/>
      <c r="O15" s="58"/>
      <c r="P15" s="58"/>
      <c r="Q15" s="58"/>
      <c r="R15" s="58"/>
      <c r="S15" s="58"/>
      <c r="T15" s="58"/>
      <c r="U15" s="58"/>
      <c r="V15" s="58"/>
      <c r="W15" s="58"/>
      <c r="X15" s="58"/>
      <c r="Y15" s="58"/>
    </row>
    <row r="16" spans="1:46" ht="20.100000000000001" customHeight="1">
      <c r="A16" s="21"/>
      <c r="B16" s="1031" t="str">
        <f>IF(Z2=1,"Other Partner",IF(Z2="2 or More","Other Partner-1",""))</f>
        <v/>
      </c>
      <c r="C16" s="1031"/>
      <c r="D16" s="1031"/>
      <c r="E16" s="120" t="str">
        <f>IF(Z2="2 or More", "Other Partner-2", "")</f>
        <v/>
      </c>
      <c r="F16" s="58"/>
      <c r="G16" s="58"/>
      <c r="H16" s="58"/>
      <c r="I16" s="58"/>
      <c r="J16" s="58"/>
      <c r="K16" s="58"/>
      <c r="L16" s="58"/>
      <c r="M16" s="58"/>
      <c r="N16" s="58"/>
      <c r="O16" s="58"/>
      <c r="P16" s="58"/>
      <c r="Q16" s="58"/>
      <c r="R16" s="58"/>
      <c r="S16" s="58"/>
      <c r="T16" s="58"/>
      <c r="U16" s="58"/>
      <c r="V16" s="58"/>
      <c r="W16" s="58"/>
      <c r="X16" s="58"/>
      <c r="Y16" s="58"/>
    </row>
    <row r="17" spans="1:28" ht="20.100000000000001" customHeight="1">
      <c r="A17" s="5" t="s">
        <v>345</v>
      </c>
      <c r="B17" s="1029" t="str">
        <f>IF('Names of Bidder'!D23=0, "", 'Names of Bidder'!D23)</f>
        <v>Ram Lal</v>
      </c>
      <c r="C17" s="1029"/>
      <c r="D17" s="1029"/>
      <c r="E17" s="256" t="str">
        <f>IF($Z$2="2 or More", IF(#REF!=0, "",#REF!), "")</f>
        <v/>
      </c>
      <c r="F17" s="58"/>
      <c r="G17" s="58"/>
      <c r="H17" s="58"/>
      <c r="I17" s="58"/>
      <c r="J17" s="58"/>
      <c r="K17" s="58"/>
      <c r="L17" s="58"/>
      <c r="M17" s="58"/>
      <c r="N17" s="58"/>
      <c r="O17" s="58"/>
      <c r="P17" s="58"/>
      <c r="Q17" s="58"/>
      <c r="R17" s="58"/>
      <c r="S17" s="58"/>
      <c r="T17" s="58"/>
      <c r="U17" s="58"/>
      <c r="V17" s="58"/>
      <c r="W17" s="58"/>
      <c r="X17" s="58"/>
      <c r="Y17" s="58"/>
    </row>
    <row r="18" spans="1:28" ht="20.100000000000001" customHeight="1">
      <c r="A18" s="5" t="s">
        <v>347</v>
      </c>
      <c r="B18" s="1029" t="str">
        <f>IF('Names of Bidder'!D24=0, "", 'Names of Bidder'!D24)</f>
        <v>G5</v>
      </c>
      <c r="C18" s="1029"/>
      <c r="D18" s="1029"/>
      <c r="E18" s="256" t="str">
        <f>IF($Z$2="2 or More", IF(#REF!=0, "",#REF!), "")</f>
        <v/>
      </c>
      <c r="F18" s="58"/>
      <c r="G18" s="58"/>
      <c r="H18" s="58"/>
      <c r="I18" s="58"/>
      <c r="J18" s="58"/>
      <c r="K18" s="58"/>
      <c r="L18" s="58"/>
      <c r="M18" s="58"/>
      <c r="N18" s="58"/>
      <c r="O18" s="58"/>
      <c r="P18" s="58"/>
      <c r="Q18" s="58"/>
      <c r="R18" s="58"/>
      <c r="S18" s="58"/>
      <c r="T18" s="58"/>
      <c r="U18" s="58"/>
      <c r="V18" s="58"/>
      <c r="W18" s="58"/>
      <c r="X18" s="58"/>
      <c r="Y18" s="58"/>
    </row>
    <row r="19" spans="1:28" ht="20.100000000000001" customHeight="1">
      <c r="A19" s="20"/>
      <c r="B19" s="1029" t="str">
        <f>IF('Names of Bidder'!D25=0, "", 'Names of Bidder'!D25)</f>
        <v>Gurgaon</v>
      </c>
      <c r="C19" s="1029"/>
      <c r="D19" s="1029"/>
      <c r="E19" s="256" t="str">
        <f>IF($Z$2="2 or More", IF(#REF!=0, "",#REF!), "")</f>
        <v/>
      </c>
      <c r="AA19" s="58"/>
    </row>
    <row r="20" spans="1:28" ht="20.100000000000001" customHeight="1">
      <c r="A20" s="20"/>
      <c r="B20" s="1029" t="str">
        <f>IF('Names of Bidder'!D26=0, "", 'Names of Bidder'!D26)</f>
        <v/>
      </c>
      <c r="C20" s="1029"/>
      <c r="D20" s="1029"/>
      <c r="E20" s="256" t="str">
        <f>IF($Z$2="2 or More", IF(#REF!=0, "",#REF!), "")</f>
        <v/>
      </c>
      <c r="AA20" s="58"/>
    </row>
    <row r="21" spans="1:28" ht="20.100000000000001" customHeight="1">
      <c r="A21" s="17" t="s">
        <v>340</v>
      </c>
    </row>
    <row r="22" spans="1:28" ht="84" customHeight="1">
      <c r="A22" s="1027" t="s">
        <v>557</v>
      </c>
      <c r="B22" s="1027"/>
      <c r="C22" s="1027"/>
      <c r="D22" s="1027"/>
      <c r="E22" s="1027"/>
      <c r="F22" s="59"/>
      <c r="G22" s="59"/>
      <c r="H22" s="59" t="str">
        <f>'Names of Bidder'!D6</f>
        <v>Sole Bidder</v>
      </c>
      <c r="I22" s="59"/>
      <c r="J22" s="59"/>
      <c r="K22" s="59"/>
      <c r="L22" s="59"/>
      <c r="M22" s="59"/>
      <c r="N22" s="59"/>
      <c r="O22" s="59"/>
      <c r="P22" s="59"/>
      <c r="Q22" s="59"/>
      <c r="R22" s="59"/>
      <c r="S22" s="59"/>
      <c r="T22" s="59"/>
      <c r="U22" s="59"/>
      <c r="V22" s="59"/>
      <c r="W22" s="59"/>
      <c r="X22" s="59"/>
      <c r="Y22" s="59"/>
      <c r="Z22" s="140"/>
      <c r="AA22" s="60"/>
      <c r="AB22" s="22"/>
    </row>
    <row r="23" spans="1:28" ht="33" customHeight="1">
      <c r="D23" s="118"/>
    </row>
    <row r="24" spans="1:28" ht="33" customHeight="1">
      <c r="A24" s="24" t="s">
        <v>6</v>
      </c>
      <c r="B24" s="88" t="str">
        <f>'Names of Bidder'!D36&amp;"-"&amp; 'Names of Bidder'!E36&amp;"-" &amp;'Names of Bidder'!F36</f>
        <v>--</v>
      </c>
      <c r="C24" s="61"/>
      <c r="D24" s="118" t="s">
        <v>4</v>
      </c>
      <c r="E24" s="254" t="str">
        <f>IF('Names of Bidder'!D33=0, "", 'Names of Bidder'!D33)</f>
        <v/>
      </c>
      <c r="F24" s="61"/>
      <c r="G24" s="61"/>
      <c r="H24" s="61"/>
      <c r="I24" s="61"/>
      <c r="J24" s="61"/>
      <c r="K24" s="61"/>
      <c r="L24" s="61"/>
      <c r="M24" s="61"/>
      <c r="N24" s="61"/>
      <c r="O24" s="61"/>
      <c r="P24" s="61"/>
      <c r="Q24" s="61"/>
      <c r="R24" s="61"/>
      <c r="S24" s="61"/>
      <c r="T24" s="61"/>
      <c r="U24" s="61"/>
      <c r="V24" s="61"/>
      <c r="W24" s="61"/>
      <c r="X24" s="61"/>
      <c r="Y24" s="61"/>
      <c r="AA24" s="38">
        <f>Basic!B4</f>
        <v>0</v>
      </c>
    </row>
    <row r="25" spans="1:28" ht="33" customHeight="1">
      <c r="A25" s="24" t="s">
        <v>7</v>
      </c>
      <c r="B25" s="254" t="str">
        <f>IF('Names of Bidder'!D37=0, "", 'Names of Bidder'!D37)</f>
        <v/>
      </c>
      <c r="C25" s="61"/>
      <c r="D25" s="118" t="s">
        <v>5</v>
      </c>
      <c r="E25" s="254" t="str">
        <f>IF('Names of Bidder'!D34=0, "", 'Names of Bidder'!D34)</f>
        <v/>
      </c>
      <c r="F25" s="106"/>
      <c r="G25" s="106"/>
      <c r="H25" s="106"/>
      <c r="I25" s="106"/>
      <c r="J25" s="106"/>
      <c r="K25" s="106"/>
      <c r="L25" s="106"/>
      <c r="M25" s="106"/>
      <c r="N25" s="106"/>
      <c r="O25" s="106"/>
      <c r="P25" s="106"/>
      <c r="Q25" s="106"/>
      <c r="R25" s="106"/>
      <c r="S25" s="106"/>
      <c r="T25" s="106"/>
      <c r="U25" s="106"/>
      <c r="V25" s="106"/>
      <c r="W25" s="106"/>
      <c r="X25" s="106"/>
      <c r="Y25" s="106"/>
      <c r="AA25" s="38">
        <f>Basic!B5</f>
        <v>21</v>
      </c>
    </row>
    <row r="26" spans="1:28" ht="33" customHeight="1">
      <c r="C26" s="61"/>
      <c r="D26" s="118"/>
      <c r="F26" s="106"/>
      <c r="G26" s="106"/>
      <c r="H26" s="106"/>
      <c r="I26" s="106"/>
      <c r="J26" s="106"/>
      <c r="K26" s="106"/>
      <c r="L26" s="106"/>
      <c r="M26" s="106"/>
      <c r="N26" s="106"/>
      <c r="O26" s="106"/>
      <c r="P26" s="106"/>
      <c r="Q26" s="106"/>
      <c r="R26" s="106"/>
      <c r="S26" s="106"/>
      <c r="T26" s="106"/>
      <c r="U26" s="106"/>
      <c r="V26" s="106"/>
      <c r="W26" s="106"/>
      <c r="X26" s="106"/>
      <c r="Y26" s="106"/>
    </row>
    <row r="27" spans="1:28" ht="33" customHeight="1">
      <c r="A27" s="21"/>
      <c r="C27" s="21"/>
      <c r="E27" s="21"/>
      <c r="F27" s="61"/>
      <c r="G27" s="61"/>
      <c r="H27" s="61"/>
      <c r="I27" s="61"/>
      <c r="J27" s="61"/>
      <c r="K27" s="61"/>
      <c r="L27" s="61"/>
      <c r="M27" s="61"/>
      <c r="N27" s="61"/>
      <c r="O27" s="61"/>
      <c r="P27" s="61"/>
      <c r="Q27" s="61"/>
      <c r="R27" s="61"/>
      <c r="S27" s="61"/>
      <c r="T27" s="61"/>
      <c r="U27" s="61"/>
      <c r="V27" s="61"/>
      <c r="W27" s="61"/>
      <c r="X27" s="61"/>
      <c r="Y27" s="61"/>
    </row>
    <row r="28" spans="1:28" ht="20.100000000000001" customHeight="1"/>
    <row r="29" spans="1:28" ht="20.100000000000001" customHeight="1">
      <c r="A29" s="26"/>
    </row>
    <row r="30" spans="1:28" ht="20.100000000000001" customHeight="1"/>
    <row r="31" spans="1:28" ht="20.100000000000001" customHeight="1"/>
    <row r="32" spans="1:2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cale="110" showPageBreaks="1" showGridLines="0" fitToPage="1" printArea="1" hiddenColumns="1" view="pageBreakPreview" topLeftCell="A13">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9"/>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10"/>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11"/>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7"/>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3"/>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30"/>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40"/>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1"/>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2"/>
  <headerFooter alignWithMargins="0">
    <oddFooter>&amp;R&amp;"Book Antiqua,Bold"&amp;8 Page &amp;P of &amp;N</oddFooter>
  </headerFooter>
  <drawing r:id="rId4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9" style="341" customWidth="1"/>
    <col min="7" max="7" width="16.42578125" style="341" customWidth="1"/>
    <col min="8" max="8" width="13.28515625" style="341" customWidth="1"/>
    <col min="9" max="9" width="25.710937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8" width="0" style="341" hidden="1" customWidth="1"/>
    <col min="29" max="16384" width="9.140625" style="341"/>
  </cols>
  <sheetData>
    <row r="1" spans="1:9" ht="24" customHeight="1">
      <c r="A1" s="380" t="str">
        <f>Basic!A3&amp;Basic!B3</f>
        <v>Specification No. :CC/NT/W-RT/DOM/A06/23/04299</v>
      </c>
      <c r="B1" s="398"/>
      <c r="C1" s="398"/>
      <c r="D1" s="398"/>
      <c r="E1" s="398"/>
      <c r="F1" s="398"/>
      <c r="G1" s="398"/>
      <c r="H1" s="339"/>
      <c r="I1" s="339" t="s">
        <v>715</v>
      </c>
    </row>
    <row r="2" spans="1:9" ht="15.75" customHeight="1"/>
    <row r="3" spans="1:9" ht="85.5" customHeight="1">
      <c r="A3" s="1033" t="str">
        <f>Basic!B1</f>
        <v>Reactor Package RT03 under Bulk Procurement of 765kV and 400kV Class Transformers and Reactors of various capacities- LOT-3 and SIS/Addl. Cap. -Re-Tender</v>
      </c>
      <c r="B3" s="1033"/>
      <c r="C3" s="1033"/>
      <c r="D3" s="1033"/>
      <c r="E3" s="1033"/>
      <c r="F3" s="1033"/>
      <c r="G3" s="1033"/>
      <c r="H3" s="1033"/>
      <c r="I3" s="1033"/>
    </row>
    <row r="5" spans="1:9" ht="21.75" customHeight="1">
      <c r="A5" s="1034" t="s">
        <v>350</v>
      </c>
      <c r="B5" s="1034"/>
      <c r="C5" s="1034"/>
      <c r="D5" s="1034"/>
      <c r="E5" s="1034"/>
      <c r="F5" s="1034"/>
      <c r="G5" s="1034"/>
      <c r="H5" s="1034"/>
      <c r="I5" s="1034"/>
    </row>
    <row r="7" spans="1:9" ht="16.5">
      <c r="A7" s="346" t="str">
        <f>'[11]Attach 3(JV)'!A7:D7</f>
        <v>Bidder’s Name and Address (Lead Partner of) :</v>
      </c>
      <c r="F7" s="349"/>
      <c r="H7" s="376" t="str">
        <f>'[11]Attach 3(JV)'!E7</f>
        <v>To:</v>
      </c>
    </row>
    <row r="8" spans="1:9" ht="32.25" customHeight="1">
      <c r="A8" s="1035" t="str">
        <f>IF('Names of Bidder'!D6= "JV (Joint Venture)", "JV of " &amp; Z8, "")</f>
        <v/>
      </c>
      <c r="B8" s="1035"/>
      <c r="C8" s="1035"/>
      <c r="D8" s="1035"/>
      <c r="F8" s="483"/>
      <c r="H8" s="378" t="str">
        <f>'[11]Attach 3(JV)'!E8</f>
        <v>Contract Services</v>
      </c>
    </row>
    <row r="9" spans="1:9" ht="18" customHeight="1">
      <c r="A9" s="346" t="s">
        <v>581</v>
      </c>
      <c r="B9" s="1036">
        <f>'Attach 3(JV)'!B9:D9</f>
        <v>0</v>
      </c>
      <c r="C9" s="1036"/>
      <c r="F9" s="483"/>
      <c r="H9" s="378" t="str">
        <f>'[11]Attach 3(JV)'!E9</f>
        <v>Power Grid Corporation of India Ltd.,</v>
      </c>
    </row>
    <row r="10" spans="1:9" ht="18" customHeight="1">
      <c r="A10" s="346" t="s">
        <v>582</v>
      </c>
      <c r="B10" s="1037">
        <f>'Attach 3(JV)'!B10:D10</f>
        <v>0</v>
      </c>
      <c r="C10" s="1037"/>
      <c r="F10" s="483"/>
      <c r="H10" s="378" t="str">
        <f>'[11]Attach 3(JV)'!E10</f>
        <v>"Saudamini", Plot No. 2, Sector 29</v>
      </c>
    </row>
    <row r="11" spans="1:9" ht="17.25" customHeight="1">
      <c r="B11" s="1037">
        <f>'Attach 3(JV)'!B11:D11</f>
        <v>0</v>
      </c>
      <c r="C11" s="1037"/>
      <c r="F11" s="483"/>
      <c r="H11" s="378" t="str">
        <f>'[11]Attach 3(JV)'!E11</f>
        <v>Gurgaon (Haryana) - 122001</v>
      </c>
    </row>
    <row r="12" spans="1:9" ht="18" customHeight="1">
      <c r="B12" s="1037">
        <f>'Attach 3(JV)'!B12:D12</f>
        <v>0</v>
      </c>
      <c r="C12" s="1037"/>
    </row>
    <row r="13" spans="1:9">
      <c r="B13" s="1037" t="str">
        <f>IF('Names of Bidder'!D22=0, "", 'Names of Bidder'!D22)</f>
        <v/>
      </c>
      <c r="C13" s="1037"/>
    </row>
    <row r="14" spans="1:9">
      <c r="A14" s="341" t="s">
        <v>340</v>
      </c>
    </row>
    <row r="16" spans="1:9" ht="66" customHeight="1">
      <c r="A16" s="1038" t="s">
        <v>583</v>
      </c>
      <c r="B16" s="1038"/>
      <c r="C16" s="1038"/>
      <c r="D16" s="1038"/>
      <c r="E16" s="1038"/>
      <c r="F16" s="1038"/>
      <c r="G16" s="1038"/>
      <c r="H16" s="1038"/>
      <c r="I16" s="1038"/>
    </row>
    <row r="17" spans="1:13" ht="9.75" customHeight="1"/>
    <row r="18" spans="1:13" ht="14.25" customHeight="1">
      <c r="A18" s="484" t="s">
        <v>584</v>
      </c>
      <c r="B18" s="1038" t="s">
        <v>585</v>
      </c>
      <c r="C18" s="1038"/>
      <c r="D18" s="1038"/>
      <c r="E18" s="1038"/>
      <c r="F18" s="1038"/>
      <c r="G18" s="485"/>
      <c r="H18" s="485"/>
      <c r="M18" s="486"/>
    </row>
    <row r="19" spans="1:13" ht="17.25" hidden="1" customHeight="1">
      <c r="A19" s="484" t="s">
        <v>584</v>
      </c>
      <c r="B19" s="1038" t="s">
        <v>586</v>
      </c>
      <c r="C19" s="1038"/>
      <c r="D19" s="1038"/>
      <c r="E19" s="1038"/>
      <c r="F19" s="1038"/>
      <c r="G19" s="1038"/>
      <c r="H19" s="1038"/>
      <c r="M19" s="486"/>
    </row>
    <row r="20" spans="1:13" ht="16.5" hidden="1">
      <c r="A20" s="487" t="s">
        <v>17</v>
      </c>
      <c r="B20" s="1039" t="e">
        <f>'[11]Name of Bidder'!C13</f>
        <v>#REF!</v>
      </c>
      <c r="C20" s="1039"/>
      <c r="D20" s="1039"/>
      <c r="E20" s="1039"/>
      <c r="F20" s="1039"/>
      <c r="G20" s="1039"/>
      <c r="H20" s="1039"/>
      <c r="M20" s="393">
        <f>'[11]Name of Bidder'!F6</f>
        <v>2</v>
      </c>
    </row>
    <row r="21" spans="1:13" ht="16.5" hidden="1">
      <c r="A21" s="487" t="s">
        <v>26</v>
      </c>
      <c r="B21" s="1039" t="e">
        <f>'[11]Name of Bidder'!C18</f>
        <v>#REF!</v>
      </c>
      <c r="C21" s="1039"/>
      <c r="D21" s="1039"/>
      <c r="E21" s="1039"/>
      <c r="F21" s="1039"/>
      <c r="G21" s="1039"/>
      <c r="H21" s="1039"/>
      <c r="M21" s="393" t="str">
        <f>'[11]Name of Bidder'!F8</f>
        <v>2 or more</v>
      </c>
    </row>
    <row r="22" spans="1:13" ht="17.25" hidden="1" customHeight="1">
      <c r="A22" s="487" t="s">
        <v>474</v>
      </c>
      <c r="B22" s="1039" t="e">
        <f>'[11]Name of Bidder'!C23</f>
        <v>#REF!</v>
      </c>
      <c r="C22" s="1039"/>
      <c r="D22" s="1039"/>
      <c r="E22" s="1039"/>
      <c r="F22" s="1039"/>
      <c r="G22" s="1039"/>
      <c r="H22" s="1039"/>
      <c r="I22" s="488"/>
    </row>
    <row r="23" spans="1:13" ht="15.75" hidden="1" customHeight="1">
      <c r="B23" s="489" t="s">
        <v>587</v>
      </c>
    </row>
    <row r="24" spans="1:13" ht="10.5" customHeight="1">
      <c r="A24" s="490"/>
    </row>
    <row r="25" spans="1:13" ht="25.5" hidden="1" customHeight="1">
      <c r="A25" s="1038" t="s">
        <v>588</v>
      </c>
      <c r="B25" s="1038"/>
      <c r="C25" s="1038"/>
      <c r="D25" s="1038"/>
      <c r="E25" s="1038"/>
      <c r="F25" s="1038"/>
      <c r="G25" s="1038"/>
      <c r="H25" s="1038"/>
    </row>
    <row r="26" spans="1:13" ht="31.5" customHeight="1">
      <c r="A26" s="1040" t="s">
        <v>589</v>
      </c>
      <c r="B26" s="1040"/>
      <c r="C26" s="1040"/>
      <c r="D26" s="1040"/>
      <c r="E26" s="1040"/>
      <c r="F26" s="1040"/>
      <c r="G26" s="1040"/>
      <c r="H26" s="1040"/>
      <c r="I26" s="488"/>
    </row>
    <row r="27" spans="1:13" ht="26.25" customHeight="1">
      <c r="A27" s="491" t="s">
        <v>590</v>
      </c>
      <c r="B27" s="1041" t="s">
        <v>591</v>
      </c>
      <c r="C27" s="1041"/>
      <c r="D27" s="1041"/>
      <c r="E27" s="1041"/>
      <c r="F27" s="1041"/>
      <c r="G27" s="1041"/>
      <c r="H27" s="1041"/>
      <c r="I27" s="488"/>
    </row>
    <row r="28" spans="1:13" ht="26.25" customHeight="1">
      <c r="A28" s="492" t="s">
        <v>417</v>
      </c>
      <c r="B28" s="1042" t="s">
        <v>592</v>
      </c>
      <c r="C28" s="1042"/>
      <c r="D28" s="1042"/>
      <c r="E28" s="1042"/>
      <c r="F28" s="1042"/>
      <c r="G28" s="1042"/>
      <c r="H28" s="1042"/>
    </row>
    <row r="29" spans="1:13" ht="26.25" customHeight="1">
      <c r="A29" s="492" t="s">
        <v>419</v>
      </c>
      <c r="B29" s="1042" t="s">
        <v>593</v>
      </c>
      <c r="C29" s="1042"/>
      <c r="D29" s="1042"/>
      <c r="E29" s="1042"/>
      <c r="F29" s="1042"/>
      <c r="G29" s="1042"/>
      <c r="H29" s="1042"/>
    </row>
    <row r="30" spans="1:13" ht="41.25" customHeight="1">
      <c r="A30" s="492" t="s">
        <v>420</v>
      </c>
      <c r="B30" s="1042" t="s">
        <v>594</v>
      </c>
      <c r="C30" s="1042"/>
      <c r="D30" s="1042"/>
      <c r="E30" s="1042"/>
      <c r="F30" s="1042"/>
      <c r="G30" s="1042"/>
      <c r="H30" s="1042"/>
    </row>
    <row r="31" spans="1:13" ht="9.75" customHeight="1">
      <c r="A31" s="492"/>
      <c r="B31" s="488"/>
      <c r="C31" s="488"/>
      <c r="D31" s="488"/>
      <c r="E31" s="488"/>
      <c r="F31" s="488"/>
      <c r="G31" s="488"/>
      <c r="H31" s="488"/>
      <c r="I31" s="488"/>
    </row>
    <row r="32" spans="1:13" ht="25.5" customHeight="1">
      <c r="A32" s="491" t="s">
        <v>595</v>
      </c>
      <c r="B32" s="1043" t="s">
        <v>596</v>
      </c>
      <c r="C32" s="1043"/>
      <c r="D32" s="1043"/>
      <c r="E32" s="1043"/>
      <c r="F32" s="1043"/>
      <c r="G32" s="1043"/>
      <c r="H32" s="1043"/>
      <c r="I32" s="488"/>
    </row>
    <row r="33" spans="1:9" ht="22.5" customHeight="1">
      <c r="A33" s="492" t="s">
        <v>417</v>
      </c>
      <c r="B33" s="1041" t="s">
        <v>597</v>
      </c>
      <c r="C33" s="1041"/>
      <c r="D33" s="1041"/>
      <c r="E33" s="1041"/>
      <c r="F33" s="1041"/>
      <c r="G33" s="1041"/>
      <c r="H33" s="1041"/>
      <c r="I33" s="488"/>
    </row>
    <row r="34" spans="1:9" ht="24.75" hidden="1" customHeight="1">
      <c r="A34" s="492" t="s">
        <v>419</v>
      </c>
      <c r="B34" s="1041" t="s">
        <v>598</v>
      </c>
      <c r="C34" s="1041"/>
      <c r="D34" s="1041"/>
      <c r="E34" s="1041"/>
      <c r="F34" s="1041"/>
      <c r="G34" s="1041"/>
      <c r="H34" s="1041"/>
      <c r="I34" s="488"/>
    </row>
    <row r="35" spans="1:9" ht="12" customHeight="1">
      <c r="A35" s="488"/>
      <c r="B35" s="488"/>
      <c r="C35" s="488"/>
      <c r="D35" s="488"/>
      <c r="E35" s="488"/>
      <c r="F35" s="488"/>
      <c r="G35" s="488"/>
      <c r="H35" s="488"/>
      <c r="I35" s="488"/>
    </row>
    <row r="36" spans="1:9" s="496" customFormat="1" ht="24.75" customHeight="1">
      <c r="A36" s="494" t="s">
        <v>599</v>
      </c>
      <c r="B36" s="1044" t="s">
        <v>600</v>
      </c>
      <c r="C36" s="1044"/>
      <c r="D36" s="1044"/>
      <c r="E36" s="1044"/>
      <c r="F36" s="1044"/>
      <c r="G36" s="1044"/>
      <c r="H36" s="1044"/>
      <c r="I36" s="495"/>
    </row>
    <row r="37" spans="1:9" ht="24" customHeight="1">
      <c r="A37" s="488"/>
      <c r="B37" s="1045" t="s">
        <v>601</v>
      </c>
      <c r="C37" s="1045"/>
      <c r="D37" s="1045"/>
      <c r="E37" s="1045"/>
      <c r="F37" s="1045"/>
      <c r="G37" s="1045"/>
      <c r="H37" s="1045"/>
      <c r="I37" s="488"/>
    </row>
    <row r="38" spans="1:9" ht="54" customHeight="1">
      <c r="A38" s="488"/>
      <c r="B38" s="1040" t="s">
        <v>602</v>
      </c>
      <c r="C38" s="1040"/>
      <c r="D38" s="1040"/>
      <c r="E38" s="1040"/>
      <c r="F38" s="1040"/>
      <c r="G38" s="1040"/>
      <c r="H38" s="1040"/>
      <c r="I38" s="488"/>
    </row>
    <row r="39" spans="1:9" ht="15.75" customHeight="1">
      <c r="A39" s="1046" t="s">
        <v>603</v>
      </c>
      <c r="B39" s="1049" t="s">
        <v>604</v>
      </c>
      <c r="C39" s="1050"/>
      <c r="D39" s="1055" t="s">
        <v>605</v>
      </c>
      <c r="E39" s="1055"/>
      <c r="F39" s="1055"/>
      <c r="G39" s="488"/>
      <c r="H39" s="488"/>
    </row>
    <row r="40" spans="1:9" ht="19.5" customHeight="1">
      <c r="A40" s="1047"/>
      <c r="B40" s="1051"/>
      <c r="C40" s="1052"/>
      <c r="D40" s="1055"/>
      <c r="E40" s="1055"/>
      <c r="F40" s="1055"/>
      <c r="G40" s="488"/>
      <c r="H40" s="488"/>
      <c r="I40" s="488"/>
    </row>
    <row r="41" spans="1:9" ht="20.25" customHeight="1">
      <c r="A41" s="1048"/>
      <c r="B41" s="1053"/>
      <c r="C41" s="1054"/>
      <c r="D41" s="1055"/>
      <c r="E41" s="1055"/>
      <c r="F41" s="1055"/>
      <c r="G41" s="488"/>
      <c r="H41" s="488"/>
      <c r="I41" s="488"/>
    </row>
    <row r="42" spans="1:9" ht="30.75" customHeight="1">
      <c r="A42" s="499">
        <v>1</v>
      </c>
      <c r="B42" s="1065" t="s">
        <v>606</v>
      </c>
      <c r="C42" s="1065"/>
      <c r="D42" s="1071" t="str">
        <f>IF('Names of Bidder'!D18=0, "", 'Names of Bidder'!D18)</f>
        <v/>
      </c>
      <c r="E42" s="1072"/>
      <c r="F42" s="1073"/>
      <c r="G42" s="488"/>
      <c r="H42" s="488"/>
      <c r="I42" s="488"/>
    </row>
    <row r="43" spans="1:9" ht="22.5" customHeight="1">
      <c r="A43" s="1056">
        <v>2</v>
      </c>
      <c r="B43" s="1059" t="s">
        <v>607</v>
      </c>
      <c r="C43" s="1060"/>
      <c r="D43" s="1066"/>
      <c r="E43" s="1067"/>
      <c r="F43" s="1068"/>
      <c r="G43" s="488"/>
      <c r="H43" s="488"/>
      <c r="I43" s="488"/>
    </row>
    <row r="44" spans="1:9" ht="22.5" customHeight="1">
      <c r="A44" s="1057"/>
      <c r="B44" s="1061"/>
      <c r="C44" s="1062"/>
      <c r="D44" s="1066"/>
      <c r="E44" s="1067"/>
      <c r="F44" s="1068"/>
      <c r="G44" s="488"/>
      <c r="H44" s="488"/>
      <c r="I44" s="488"/>
    </row>
    <row r="45" spans="1:9" ht="21.75" customHeight="1">
      <c r="A45" s="1058"/>
      <c r="B45" s="1063"/>
      <c r="C45" s="1064"/>
      <c r="D45" s="1066"/>
      <c r="E45" s="1067"/>
      <c r="F45" s="1068"/>
      <c r="G45" s="488"/>
      <c r="H45" s="488"/>
      <c r="I45" s="488"/>
    </row>
    <row r="46" spans="1:9" ht="18.75" customHeight="1">
      <c r="A46" s="499">
        <v>3</v>
      </c>
      <c r="B46" s="1065" t="s">
        <v>608</v>
      </c>
      <c r="C46" s="1065"/>
      <c r="D46" s="1066"/>
      <c r="E46" s="1067"/>
      <c r="F46" s="1068"/>
      <c r="G46" s="488"/>
      <c r="H46" s="488"/>
      <c r="I46" s="488"/>
    </row>
    <row r="47" spans="1:9" ht="20.25" customHeight="1">
      <c r="A47" s="499">
        <v>4</v>
      </c>
      <c r="B47" s="1065" t="s">
        <v>609</v>
      </c>
      <c r="C47" s="1065"/>
      <c r="D47" s="1066"/>
      <c r="E47" s="1067"/>
      <c r="F47" s="1068"/>
      <c r="G47" s="488"/>
      <c r="H47" s="488"/>
      <c r="I47" s="488"/>
    </row>
    <row r="48" spans="1:9" ht="19.5" customHeight="1">
      <c r="A48" s="500">
        <v>5</v>
      </c>
      <c r="B48" s="1065" t="s">
        <v>610</v>
      </c>
      <c r="C48" s="1065"/>
      <c r="D48" s="1066"/>
      <c r="E48" s="1067"/>
      <c r="F48" s="1068"/>
      <c r="G48" s="488"/>
      <c r="H48" s="488"/>
    </row>
    <row r="49" spans="1:10" ht="51.75" customHeight="1">
      <c r="A49" s="499">
        <v>6</v>
      </c>
      <c r="B49" s="1065" t="s">
        <v>611</v>
      </c>
      <c r="C49" s="1065"/>
      <c r="D49" s="1066"/>
      <c r="E49" s="1067"/>
      <c r="F49" s="1068"/>
      <c r="G49" s="488"/>
      <c r="H49" s="488"/>
      <c r="I49" s="488"/>
    </row>
    <row r="50" spans="1:10" ht="49.5" customHeight="1">
      <c r="A50" s="499">
        <v>7</v>
      </c>
      <c r="B50" s="1065" t="s">
        <v>612</v>
      </c>
      <c r="C50" s="1065"/>
      <c r="D50" s="1066"/>
      <c r="E50" s="1067"/>
      <c r="F50" s="1068"/>
      <c r="G50" s="488"/>
      <c r="H50" s="488"/>
      <c r="I50" s="488"/>
    </row>
    <row r="51" spans="1:10" ht="24" customHeight="1">
      <c r="A51" s="499">
        <v>8</v>
      </c>
      <c r="B51" s="1065" t="s">
        <v>613</v>
      </c>
      <c r="C51" s="1065"/>
      <c r="D51" s="1066"/>
      <c r="E51" s="1067"/>
      <c r="F51" s="1068"/>
      <c r="G51" s="488"/>
      <c r="H51" s="488"/>
      <c r="I51" s="488"/>
    </row>
    <row r="52" spans="1:10" ht="22.5" customHeight="1">
      <c r="A52" s="501"/>
      <c r="B52" s="502" t="s">
        <v>614</v>
      </c>
      <c r="C52" s="503"/>
      <c r="D52" s="1066"/>
      <c r="E52" s="1067"/>
      <c r="F52" s="1068"/>
      <c r="G52" s="488"/>
      <c r="H52" s="488"/>
      <c r="I52" s="488"/>
    </row>
    <row r="53" spans="1:10" ht="24.75" customHeight="1">
      <c r="A53" s="501"/>
      <c r="B53" s="502" t="s">
        <v>615</v>
      </c>
      <c r="C53" s="503"/>
      <c r="D53" s="1066"/>
      <c r="E53" s="1067"/>
      <c r="F53" s="1068"/>
      <c r="G53" s="488"/>
      <c r="H53" s="488"/>
      <c r="I53" s="488"/>
    </row>
    <row r="54" spans="1:10" ht="22.5" customHeight="1">
      <c r="A54" s="504"/>
      <c r="B54" s="502" t="s">
        <v>616</v>
      </c>
      <c r="C54" s="505"/>
      <c r="D54" s="1066"/>
      <c r="E54" s="1067"/>
      <c r="F54" s="1068"/>
      <c r="G54" s="488"/>
      <c r="H54" s="488"/>
    </row>
    <row r="55" spans="1:10" ht="13.5" customHeight="1">
      <c r="A55" s="488"/>
      <c r="B55" s="488"/>
      <c r="C55" s="488"/>
      <c r="D55" s="488"/>
      <c r="E55" s="488"/>
      <c r="F55" s="488"/>
      <c r="G55" s="488"/>
      <c r="H55" s="488"/>
      <c r="I55" s="488"/>
    </row>
    <row r="56" spans="1:10" s="462" customFormat="1" ht="47.25" customHeight="1">
      <c r="A56" s="499">
        <v>9</v>
      </c>
      <c r="B56" s="1074" t="s">
        <v>617</v>
      </c>
      <c r="C56" s="1075"/>
      <c r="D56" s="1075"/>
      <c r="E56" s="1075"/>
      <c r="F56" s="1076"/>
      <c r="G56" s="506" t="s">
        <v>479</v>
      </c>
      <c r="H56" s="507"/>
      <c r="I56" s="49"/>
      <c r="J56" s="49"/>
    </row>
    <row r="57" spans="1:10" s="462" customFormat="1" ht="42" customHeight="1">
      <c r="A57" s="499">
        <v>10</v>
      </c>
      <c r="B57" s="1074" t="s">
        <v>618</v>
      </c>
      <c r="C57" s="1075"/>
      <c r="D57" s="1075"/>
      <c r="E57" s="1075"/>
      <c r="F57" s="1076"/>
      <c r="G57" s="506"/>
      <c r="H57" s="507"/>
      <c r="I57" s="49"/>
      <c r="J57" s="49"/>
    </row>
    <row r="58" spans="1:10" s="462" customFormat="1" ht="12" customHeight="1">
      <c r="A58" s="49"/>
      <c r="B58" s="49"/>
      <c r="C58" s="49"/>
      <c r="D58" s="49"/>
      <c r="E58" s="49"/>
      <c r="F58" s="49"/>
      <c r="G58" s="49"/>
      <c r="H58" s="49"/>
      <c r="I58" s="49"/>
      <c r="J58" s="49"/>
    </row>
    <row r="59" spans="1:10" s="462" customFormat="1" ht="12" customHeight="1">
      <c r="A59" s="49"/>
      <c r="B59" s="49"/>
      <c r="C59" s="49"/>
      <c r="D59" s="49"/>
      <c r="E59" s="49"/>
      <c r="F59" s="49"/>
      <c r="G59" s="49"/>
      <c r="H59" s="49"/>
      <c r="I59" s="49"/>
      <c r="J59" s="49"/>
    </row>
    <row r="60" spans="1:10" s="462" customFormat="1" ht="24" customHeight="1">
      <c r="A60" s="508">
        <v>2</v>
      </c>
      <c r="B60" s="1077" t="s">
        <v>619</v>
      </c>
      <c r="C60" s="1077"/>
      <c r="D60" s="1077"/>
      <c r="E60" s="1077"/>
      <c r="F60" s="1077"/>
      <c r="G60" s="1077"/>
      <c r="H60" s="1077"/>
      <c r="I60" s="1077"/>
      <c r="J60" s="49"/>
    </row>
    <row r="61" spans="1:10" s="462" customFormat="1" ht="16.5">
      <c r="A61" s="49"/>
      <c r="B61" s="49"/>
      <c r="C61" s="49"/>
      <c r="D61" s="49"/>
      <c r="E61" s="49"/>
      <c r="F61" s="49"/>
      <c r="G61" s="49"/>
      <c r="H61" s="49"/>
      <c r="I61" s="49"/>
      <c r="J61" s="49"/>
    </row>
    <row r="62" spans="1:10" s="462" customFormat="1" ht="24.75" customHeight="1">
      <c r="A62" s="509" t="s">
        <v>620</v>
      </c>
      <c r="B62" s="1078" t="s">
        <v>621</v>
      </c>
      <c r="C62" s="1078"/>
      <c r="D62" s="1078"/>
      <c r="E62" s="1078"/>
      <c r="F62" s="1078"/>
      <c r="G62" s="1078"/>
      <c r="H62" s="1078"/>
      <c r="I62" s="1078"/>
      <c r="J62" s="49"/>
    </row>
    <row r="63" spans="1:10" s="462" customFormat="1" ht="10.5" customHeight="1">
      <c r="A63" s="49"/>
      <c r="B63" s="49"/>
      <c r="C63" s="49"/>
      <c r="D63" s="49"/>
      <c r="E63" s="49"/>
      <c r="F63" s="49"/>
      <c r="G63" s="49"/>
      <c r="H63" s="49"/>
      <c r="I63" s="49"/>
      <c r="J63" s="49"/>
    </row>
    <row r="64" spans="1:10" s="462" customFormat="1" ht="75" customHeight="1">
      <c r="A64" s="510" t="s">
        <v>622</v>
      </c>
      <c r="B64" s="1069" t="s">
        <v>724</v>
      </c>
      <c r="C64" s="1069"/>
      <c r="D64" s="1069"/>
      <c r="E64" s="1069"/>
      <c r="F64" s="1069"/>
      <c r="G64" s="1069"/>
      <c r="H64" s="1069"/>
      <c r="I64" s="1069"/>
    </row>
    <row r="65" spans="1:189" s="462" customFormat="1" ht="192.75" customHeight="1">
      <c r="A65" s="510" t="s">
        <v>623</v>
      </c>
      <c r="B65" s="1070" t="s">
        <v>723</v>
      </c>
      <c r="C65" s="1070"/>
      <c r="D65" s="1070"/>
      <c r="E65" s="1070"/>
      <c r="F65" s="1070"/>
      <c r="G65" s="1070"/>
      <c r="H65" s="1070"/>
      <c r="I65" s="1070"/>
      <c r="J65" s="49"/>
    </row>
    <row r="66" spans="1:189" s="462" customFormat="1" ht="213" customHeight="1">
      <c r="A66" s="510" t="s">
        <v>716</v>
      </c>
      <c r="B66" s="1070" t="s">
        <v>725</v>
      </c>
      <c r="C66" s="1070"/>
      <c r="D66" s="1070"/>
      <c r="E66" s="1070"/>
      <c r="F66" s="1070"/>
      <c r="G66" s="1070"/>
      <c r="H66" s="1070"/>
      <c r="I66" s="1070"/>
      <c r="J66" s="49"/>
    </row>
    <row r="67" spans="1:189" s="462" customFormat="1" ht="60" customHeight="1">
      <c r="A67" s="510"/>
      <c r="B67" s="1070" t="s">
        <v>801</v>
      </c>
      <c r="C67" s="1070"/>
      <c r="D67" s="1070"/>
      <c r="E67" s="1070"/>
      <c r="F67" s="1070"/>
      <c r="G67" s="1070"/>
      <c r="H67" s="1070"/>
      <c r="I67" s="1070"/>
      <c r="J67" s="49"/>
    </row>
    <row r="68" spans="1:189" s="462" customFormat="1" ht="24.75" customHeight="1">
      <c r="A68" s="510"/>
      <c r="B68" s="1070" t="s">
        <v>726</v>
      </c>
      <c r="C68" s="1070"/>
      <c r="D68" s="1070"/>
      <c r="E68" s="1070"/>
      <c r="F68" s="1070"/>
      <c r="G68" s="1070"/>
      <c r="H68" s="1070"/>
      <c r="I68" s="1070"/>
      <c r="J68" s="49"/>
    </row>
    <row r="69" spans="1:189" s="462" customFormat="1" ht="16.5">
      <c r="A69" s="49"/>
      <c r="B69" s="49"/>
      <c r="C69" s="49"/>
      <c r="D69" s="49"/>
      <c r="E69" s="49"/>
      <c r="F69" s="49"/>
      <c r="G69" s="49"/>
      <c r="H69" s="49"/>
      <c r="I69" s="49"/>
      <c r="J69" s="49"/>
    </row>
    <row r="70" spans="1:189" s="462" customFormat="1" ht="57" customHeight="1">
      <c r="A70" s="510" t="s">
        <v>727</v>
      </c>
      <c r="B70" s="1079" t="s">
        <v>624</v>
      </c>
      <c r="C70" s="1079"/>
      <c r="D70" s="1079"/>
      <c r="E70" s="1079"/>
      <c r="F70" s="1079"/>
      <c r="G70" s="1079"/>
      <c r="H70" s="1079"/>
      <c r="I70" s="1079"/>
      <c r="J70" s="49"/>
    </row>
    <row r="71" spans="1:189" s="462" customFormat="1" ht="41.25" customHeight="1">
      <c r="B71" s="1079" t="s">
        <v>625</v>
      </c>
      <c r="C71" s="1079"/>
      <c r="D71" s="1079"/>
      <c r="E71" s="1079"/>
      <c r="F71" s="1079"/>
      <c r="G71" s="1079"/>
      <c r="H71" s="1079"/>
      <c r="I71" s="1079"/>
    </row>
    <row r="72" spans="1:189" s="462" customFormat="1" ht="16.5" customHeight="1">
      <c r="B72" s="668"/>
      <c r="C72" s="668"/>
      <c r="D72" s="668"/>
      <c r="E72" s="668"/>
      <c r="F72" s="668"/>
      <c r="G72" s="668"/>
      <c r="H72" s="668"/>
      <c r="I72" s="668"/>
    </row>
    <row r="73" spans="1:189" s="462" customFormat="1" ht="41.25" customHeight="1">
      <c r="A73" s="673">
        <v>2.2000000000000002</v>
      </c>
      <c r="B73" s="1085" t="s">
        <v>728</v>
      </c>
      <c r="C73" s="1085"/>
      <c r="D73" s="1085"/>
      <c r="E73" s="1085"/>
      <c r="F73" s="1085"/>
      <c r="G73" s="1085"/>
      <c r="H73" s="1085"/>
      <c r="I73" s="1085"/>
    </row>
    <row r="74" spans="1:189" s="462" customFormat="1" ht="41.25" customHeight="1">
      <c r="A74" s="673" t="s">
        <v>729</v>
      </c>
      <c r="B74" s="1086" t="s">
        <v>730</v>
      </c>
      <c r="C74" s="1086"/>
      <c r="D74" s="1086"/>
      <c r="E74" s="1086"/>
      <c r="F74" s="1086"/>
      <c r="G74" s="1087"/>
      <c r="H74" s="1088"/>
      <c r="I74" s="1088"/>
    </row>
    <row r="75" spans="1:189" s="462" customFormat="1" ht="16.5" customHeight="1">
      <c r="B75" s="668"/>
      <c r="C75" s="668"/>
      <c r="D75" s="668"/>
      <c r="E75" s="668"/>
      <c r="F75" s="668"/>
      <c r="G75" s="668"/>
      <c r="H75" s="668"/>
      <c r="I75" s="668"/>
    </row>
    <row r="76" spans="1:189" s="677" customFormat="1" ht="24" customHeight="1">
      <c r="A76" s="1205">
        <v>2.2999999999999998</v>
      </c>
      <c r="B76" s="1195" t="s">
        <v>731</v>
      </c>
      <c r="C76" s="1195"/>
      <c r="D76" s="1195"/>
      <c r="E76" s="1195"/>
      <c r="F76" s="1195"/>
      <c r="G76" s="1195"/>
      <c r="H76" s="1195"/>
      <c r="I76" s="1195"/>
      <c r="AB76" s="710"/>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row>
    <row r="77" spans="1:189" s="462" customFormat="1" ht="48.75" customHeight="1">
      <c r="A77" s="1205"/>
      <c r="B77" s="1080" t="s">
        <v>732</v>
      </c>
      <c r="C77" s="1080"/>
      <c r="D77" s="1080"/>
      <c r="E77" s="1080"/>
      <c r="F77" s="1080"/>
      <c r="G77" s="1080"/>
      <c r="H77" s="1080"/>
      <c r="I77" s="1080"/>
      <c r="J77" s="49"/>
    </row>
    <row r="78" spans="1:189" s="462" customFormat="1" ht="38.25" customHeight="1">
      <c r="A78" s="695">
        <v>1</v>
      </c>
      <c r="B78" s="1081" t="s">
        <v>733</v>
      </c>
      <c r="C78" s="1082"/>
      <c r="D78" s="1082"/>
      <c r="E78" s="1082"/>
      <c r="F78" s="1083">
        <v>0</v>
      </c>
      <c r="G78" s="1083"/>
      <c r="H78" s="1083"/>
      <c r="I78" s="1083"/>
      <c r="J78" s="511"/>
      <c r="K78" s="511"/>
      <c r="L78" s="511"/>
      <c r="M78" s="511"/>
      <c r="N78" s="512">
        <f>'[12]Name of Bidder'!D12</f>
        <v>0</v>
      </c>
      <c r="O78" s="511"/>
      <c r="P78" s="511"/>
      <c r="Q78" s="511"/>
      <c r="R78" s="511"/>
      <c r="S78" s="511"/>
      <c r="T78" s="511"/>
      <c r="U78" s="511"/>
      <c r="V78" s="511"/>
      <c r="W78" s="511"/>
      <c r="X78" s="511"/>
      <c r="Y78" s="511"/>
    </row>
    <row r="79" spans="1:189" s="462" customFormat="1" ht="44.25" customHeight="1">
      <c r="A79" s="695">
        <v>2</v>
      </c>
      <c r="B79" s="1089" t="s">
        <v>734</v>
      </c>
      <c r="C79" s="1090"/>
      <c r="D79" s="1090"/>
      <c r="E79" s="1197"/>
      <c r="F79" s="1083"/>
      <c r="G79" s="1083"/>
      <c r="H79" s="1083"/>
      <c r="I79" s="1083"/>
      <c r="J79" s="515"/>
      <c r="K79" s="515"/>
      <c r="L79" s="515"/>
      <c r="M79" s="515"/>
      <c r="N79" s="513">
        <f>'[12]Name of Bidder'!D22</f>
        <v>0</v>
      </c>
      <c r="O79" s="515"/>
      <c r="P79" s="515"/>
      <c r="Q79" s="515"/>
      <c r="R79" s="515"/>
      <c r="S79" s="515"/>
      <c r="T79" s="515"/>
      <c r="U79" s="515"/>
      <c r="V79" s="515"/>
      <c r="W79" s="515"/>
      <c r="X79" s="515"/>
      <c r="Y79" s="515"/>
    </row>
    <row r="80" spans="1:189" s="462" customFormat="1" ht="44.25" customHeight="1">
      <c r="A80" s="695">
        <v>3</v>
      </c>
      <c r="B80" s="1089" t="s">
        <v>735</v>
      </c>
      <c r="C80" s="1090"/>
      <c r="D80" s="1090"/>
      <c r="E80" s="1090"/>
      <c r="F80" s="619"/>
      <c r="G80" s="1091"/>
      <c r="H80" s="1092"/>
      <c r="I80" s="619"/>
      <c r="J80" s="515"/>
      <c r="K80" s="515"/>
      <c r="L80" s="515"/>
      <c r="M80" s="515"/>
      <c r="N80" s="530"/>
      <c r="O80" s="515"/>
      <c r="P80" s="515"/>
      <c r="Q80" s="515"/>
      <c r="R80" s="515"/>
      <c r="S80" s="515"/>
      <c r="T80" s="515"/>
      <c r="U80" s="515"/>
      <c r="V80" s="515"/>
      <c r="W80" s="515"/>
      <c r="X80" s="515"/>
      <c r="Y80" s="515"/>
    </row>
    <row r="81" spans="1:25" s="462" customFormat="1" ht="36.75" customHeight="1">
      <c r="A81" s="695">
        <v>4</v>
      </c>
      <c r="B81" s="1089" t="s">
        <v>627</v>
      </c>
      <c r="C81" s="1090"/>
      <c r="D81" s="1090"/>
      <c r="E81" s="1197"/>
      <c r="F81" s="619"/>
      <c r="G81" s="1084"/>
      <c r="H81" s="1084"/>
      <c r="I81" s="618"/>
      <c r="J81" s="515"/>
      <c r="K81" s="515"/>
      <c r="L81" s="515"/>
      <c r="M81" s="515"/>
      <c r="N81" s="515"/>
      <c r="O81" s="515"/>
      <c r="P81" s="515"/>
      <c r="Q81" s="515"/>
      <c r="R81" s="515"/>
      <c r="S81" s="515"/>
      <c r="T81" s="515"/>
      <c r="U81" s="515"/>
      <c r="V81" s="515"/>
      <c r="W81" s="515"/>
      <c r="X81" s="515"/>
      <c r="Y81" s="515"/>
    </row>
    <row r="82" spans="1:25" s="462" customFormat="1" ht="23.25" customHeight="1">
      <c r="A82" s="1207">
        <v>5</v>
      </c>
      <c r="B82" s="1198" t="s">
        <v>628</v>
      </c>
      <c r="C82" s="1199"/>
      <c r="D82" s="1199"/>
      <c r="E82" s="1200"/>
      <c r="F82" s="619"/>
      <c r="G82" s="1084"/>
      <c r="H82" s="1084"/>
      <c r="I82" s="618"/>
      <c r="J82" s="515"/>
      <c r="K82" s="515"/>
      <c r="L82" s="515"/>
      <c r="M82" s="515"/>
      <c r="N82" s="515"/>
      <c r="O82" s="515"/>
      <c r="P82" s="515"/>
      <c r="Q82" s="515"/>
      <c r="R82" s="515"/>
      <c r="S82" s="515"/>
      <c r="T82" s="515"/>
      <c r="U82" s="515"/>
      <c r="V82" s="515"/>
      <c r="W82" s="515"/>
      <c r="X82" s="515"/>
      <c r="Y82" s="515"/>
    </row>
    <row r="83" spans="1:25" s="462" customFormat="1" ht="21" customHeight="1">
      <c r="A83" s="1208"/>
      <c r="B83" s="1201"/>
      <c r="C83" s="1202"/>
      <c r="D83" s="1202"/>
      <c r="E83" s="1203"/>
      <c r="F83" s="619"/>
      <c r="G83" s="1084"/>
      <c r="H83" s="1084"/>
      <c r="I83" s="618"/>
      <c r="J83" s="515"/>
      <c r="K83" s="515"/>
      <c r="L83" s="515"/>
      <c r="M83" s="515"/>
      <c r="N83" s="515"/>
      <c r="O83" s="515"/>
      <c r="P83" s="515"/>
      <c r="Q83" s="515"/>
      <c r="R83" s="515"/>
      <c r="S83" s="515"/>
      <c r="T83" s="515"/>
      <c r="U83" s="515"/>
      <c r="V83" s="515"/>
      <c r="W83" s="515"/>
      <c r="X83" s="515"/>
      <c r="Y83" s="515"/>
    </row>
    <row r="84" spans="1:25" s="462" customFormat="1" ht="20.25" customHeight="1">
      <c r="A84" s="1208"/>
      <c r="B84" s="1201"/>
      <c r="C84" s="1202"/>
      <c r="D84" s="1202"/>
      <c r="E84" s="1203"/>
      <c r="F84" s="619"/>
      <c r="G84" s="1084"/>
      <c r="H84" s="1084"/>
      <c r="I84" s="618"/>
      <c r="J84" s="515"/>
      <c r="K84" s="515"/>
      <c r="L84" s="515"/>
      <c r="M84" s="515"/>
      <c r="N84" s="515"/>
      <c r="O84" s="515"/>
      <c r="P84" s="515"/>
      <c r="Q84" s="515"/>
      <c r="R84" s="515"/>
      <c r="S84" s="515"/>
      <c r="T84" s="515"/>
      <c r="U84" s="515"/>
      <c r="V84" s="515"/>
      <c r="W84" s="515"/>
      <c r="X84" s="515"/>
      <c r="Y84" s="515"/>
    </row>
    <row r="85" spans="1:25" s="462" customFormat="1" ht="21" customHeight="1">
      <c r="A85" s="1208"/>
      <c r="B85" s="1201"/>
      <c r="C85" s="1202"/>
      <c r="D85" s="1202"/>
      <c r="E85" s="1203"/>
      <c r="F85" s="619"/>
      <c r="G85" s="1084"/>
      <c r="H85" s="1084"/>
      <c r="I85" s="618"/>
      <c r="J85" s="515"/>
      <c r="K85" s="515"/>
      <c r="L85" s="515"/>
      <c r="M85" s="515"/>
      <c r="N85" s="515"/>
      <c r="O85" s="515"/>
      <c r="P85" s="515"/>
      <c r="Q85" s="515"/>
      <c r="R85" s="515"/>
      <c r="S85" s="515"/>
      <c r="T85" s="515"/>
      <c r="U85" s="515"/>
      <c r="V85" s="515"/>
      <c r="W85" s="515"/>
      <c r="X85" s="515"/>
      <c r="Y85" s="515"/>
    </row>
    <row r="86" spans="1:25" s="462" customFormat="1" ht="24.95" customHeight="1">
      <c r="A86" s="1208"/>
      <c r="B86" s="516"/>
      <c r="C86" s="517"/>
      <c r="D86" s="517"/>
      <c r="E86" s="518" t="s">
        <v>629</v>
      </c>
      <c r="F86" s="619"/>
      <c r="G86" s="1084"/>
      <c r="H86" s="1084"/>
      <c r="I86" s="618"/>
      <c r="J86" s="515"/>
      <c r="K86" s="515"/>
      <c r="L86" s="515"/>
      <c r="M86" s="515"/>
      <c r="N86" s="515"/>
      <c r="O86" s="515"/>
      <c r="P86" s="515"/>
      <c r="Q86" s="515"/>
      <c r="R86" s="515"/>
      <c r="S86" s="515"/>
      <c r="T86" s="515"/>
      <c r="U86" s="515"/>
      <c r="V86" s="515"/>
      <c r="W86" s="515"/>
      <c r="X86" s="515"/>
      <c r="Y86" s="515"/>
    </row>
    <row r="87" spans="1:25" s="462" customFormat="1" ht="24.95" customHeight="1">
      <c r="A87" s="1208"/>
      <c r="B87" s="516"/>
      <c r="C87" s="517"/>
      <c r="D87" s="517"/>
      <c r="E87" s="518" t="s">
        <v>21</v>
      </c>
      <c r="F87" s="619"/>
      <c r="G87" s="1084"/>
      <c r="H87" s="1084"/>
      <c r="I87" s="618"/>
      <c r="J87" s="515"/>
      <c r="K87" s="515"/>
      <c r="L87" s="515"/>
      <c r="M87" s="515"/>
      <c r="N87" s="515"/>
      <c r="O87" s="515"/>
      <c r="P87" s="515"/>
      <c r="Q87" s="515"/>
      <c r="R87" s="515"/>
      <c r="S87" s="515"/>
      <c r="T87" s="515"/>
      <c r="U87" s="515"/>
      <c r="V87" s="515"/>
      <c r="W87" s="515"/>
      <c r="X87" s="515"/>
      <c r="Y87" s="515"/>
    </row>
    <row r="88" spans="1:25" s="462" customFormat="1" ht="24.95" customHeight="1">
      <c r="A88" s="1209"/>
      <c r="B88" s="519"/>
      <c r="C88" s="520"/>
      <c r="D88" s="520"/>
      <c r="E88" s="521" t="s">
        <v>630</v>
      </c>
      <c r="F88" s="619"/>
      <c r="G88" s="1084"/>
      <c r="H88" s="1084"/>
      <c r="I88" s="618"/>
      <c r="J88" s="515"/>
      <c r="K88" s="515"/>
      <c r="L88" s="515"/>
      <c r="M88" s="515"/>
      <c r="N88" s="515"/>
      <c r="O88" s="515"/>
      <c r="P88" s="515"/>
      <c r="Q88" s="515"/>
      <c r="R88" s="515"/>
      <c r="S88" s="515"/>
      <c r="T88" s="515"/>
      <c r="U88" s="515"/>
      <c r="V88" s="515"/>
      <c r="W88" s="515"/>
      <c r="X88" s="515"/>
      <c r="Y88" s="515"/>
    </row>
    <row r="89" spans="1:25" s="462" customFormat="1" ht="42.75" customHeight="1">
      <c r="A89" s="695">
        <v>6</v>
      </c>
      <c r="B89" s="1105" t="s">
        <v>736</v>
      </c>
      <c r="C89" s="1105"/>
      <c r="D89" s="1105"/>
      <c r="E89" s="1105"/>
      <c r="F89" s="674"/>
      <c r="G89" s="524"/>
      <c r="H89" s="525"/>
      <c r="I89" s="525"/>
      <c r="J89" s="515"/>
      <c r="K89" s="515"/>
      <c r="L89" s="515"/>
      <c r="M89" s="515"/>
      <c r="N89" s="515"/>
      <c r="O89" s="515"/>
      <c r="P89" s="515"/>
      <c r="Q89" s="515"/>
      <c r="R89" s="515"/>
      <c r="S89" s="515"/>
      <c r="T89" s="515"/>
      <c r="U89" s="515"/>
      <c r="V89" s="515"/>
      <c r="W89" s="515"/>
      <c r="X89" s="515"/>
      <c r="Y89" s="515"/>
    </row>
    <row r="90" spans="1:25" s="462" customFormat="1" ht="54.75" customHeight="1">
      <c r="A90" s="695">
        <v>7</v>
      </c>
      <c r="B90" s="1204" t="s">
        <v>737</v>
      </c>
      <c r="C90" s="1105"/>
      <c r="D90" s="1105"/>
      <c r="E90" s="1105"/>
      <c r="F90" s="675"/>
      <c r="G90" s="1087"/>
      <c r="H90" s="1192"/>
      <c r="I90" s="675"/>
      <c r="J90" s="515"/>
      <c r="K90" s="515"/>
      <c r="L90" s="515"/>
      <c r="M90" s="515"/>
      <c r="N90" s="515"/>
      <c r="O90" s="515"/>
      <c r="P90" s="515"/>
      <c r="Q90" s="515"/>
      <c r="R90" s="515"/>
      <c r="S90" s="515"/>
      <c r="T90" s="515"/>
      <c r="U90" s="515"/>
      <c r="V90" s="515"/>
      <c r="W90" s="515"/>
      <c r="X90" s="515"/>
      <c r="Y90" s="515"/>
    </row>
    <row r="91" spans="1:25" s="462" customFormat="1" ht="34.5" hidden="1" customHeight="1">
      <c r="A91" s="695"/>
      <c r="B91" s="1105"/>
      <c r="C91" s="1105"/>
      <c r="D91" s="1105"/>
      <c r="E91" s="1105"/>
      <c r="F91" s="1091"/>
      <c r="G91" s="1092"/>
      <c r="H91" s="1091"/>
      <c r="I91" s="1092"/>
      <c r="J91" s="515"/>
      <c r="K91" s="515"/>
      <c r="L91" s="515"/>
      <c r="M91" s="515"/>
      <c r="N91" s="515"/>
      <c r="O91" s="515"/>
      <c r="P91" s="515"/>
      <c r="Q91" s="515"/>
      <c r="R91" s="515"/>
      <c r="S91" s="515"/>
      <c r="T91" s="515"/>
      <c r="U91" s="515"/>
      <c r="V91" s="515"/>
      <c r="W91" s="515"/>
      <c r="X91" s="515"/>
      <c r="Y91" s="515"/>
    </row>
    <row r="92" spans="1:25" s="462" customFormat="1" ht="37.5" customHeight="1">
      <c r="A92" s="695">
        <v>8</v>
      </c>
      <c r="B92" s="1105" t="s">
        <v>738</v>
      </c>
      <c r="C92" s="1105"/>
      <c r="D92" s="1105"/>
      <c r="E92" s="1105"/>
      <c r="F92" s="675"/>
      <c r="G92" s="524"/>
      <c r="H92" s="525"/>
      <c r="I92" s="525"/>
      <c r="J92" s="515"/>
      <c r="K92" s="515"/>
      <c r="L92" s="515"/>
      <c r="M92" s="515"/>
      <c r="N92" s="515"/>
      <c r="O92" s="515"/>
      <c r="P92" s="515"/>
      <c r="Q92" s="515"/>
      <c r="R92" s="515"/>
      <c r="S92" s="515"/>
      <c r="T92" s="515"/>
      <c r="U92" s="515"/>
      <c r="V92" s="515"/>
      <c r="W92" s="515"/>
      <c r="X92" s="515"/>
      <c r="Y92" s="515"/>
    </row>
    <row r="93" spans="1:25" s="462" customFormat="1" ht="40.5" customHeight="1">
      <c r="A93" s="695">
        <v>9</v>
      </c>
      <c r="B93" s="1105" t="s">
        <v>631</v>
      </c>
      <c r="C93" s="1105"/>
      <c r="D93" s="1105"/>
      <c r="E93" s="1105"/>
      <c r="F93" s="675"/>
      <c r="G93" s="524"/>
      <c r="H93" s="525"/>
      <c r="I93" s="525"/>
      <c r="J93" s="515"/>
      <c r="K93" s="515"/>
      <c r="L93" s="515"/>
      <c r="M93" s="515"/>
      <c r="N93" s="515"/>
      <c r="O93" s="515"/>
      <c r="P93" s="515"/>
      <c r="Q93" s="515"/>
      <c r="R93" s="515"/>
      <c r="S93" s="515"/>
      <c r="T93" s="515"/>
      <c r="U93" s="515"/>
      <c r="V93" s="515"/>
      <c r="W93" s="515"/>
      <c r="X93" s="515"/>
      <c r="Y93" s="515"/>
    </row>
    <row r="94" spans="1:25" s="462" customFormat="1" ht="40.5" customHeight="1">
      <c r="A94" s="695">
        <v>10</v>
      </c>
      <c r="B94" s="1196" t="s">
        <v>700</v>
      </c>
      <c r="C94" s="1196"/>
      <c r="D94" s="1196"/>
      <c r="E94" s="1196"/>
      <c r="F94" s="675"/>
      <c r="G94" s="524"/>
      <c r="H94" s="525"/>
      <c r="I94" s="525"/>
      <c r="J94" s="515"/>
      <c r="K94" s="515"/>
      <c r="L94" s="515"/>
      <c r="M94" s="515"/>
      <c r="N94" s="515"/>
      <c r="O94" s="515"/>
      <c r="P94" s="515"/>
      <c r="Q94" s="515"/>
      <c r="R94" s="515"/>
      <c r="S94" s="515"/>
      <c r="T94" s="515"/>
      <c r="U94" s="515"/>
      <c r="V94" s="515"/>
      <c r="W94" s="515"/>
      <c r="X94" s="515"/>
      <c r="Y94" s="515"/>
    </row>
    <row r="95" spans="1:25" s="462" customFormat="1" ht="25.5" customHeight="1">
      <c r="A95" s="1207">
        <v>11</v>
      </c>
      <c r="B95" s="1096" t="s">
        <v>632</v>
      </c>
      <c r="C95" s="1097"/>
      <c r="D95" s="1097"/>
      <c r="E95" s="1097"/>
      <c r="F95" s="527"/>
      <c r="G95" s="615"/>
      <c r="H95" s="526"/>
      <c r="I95" s="527"/>
      <c r="J95" s="515"/>
      <c r="K95" s="515"/>
      <c r="L95" s="515"/>
      <c r="M95" s="515"/>
      <c r="N95" s="515"/>
      <c r="O95" s="515"/>
      <c r="P95" s="515"/>
      <c r="Q95" s="515"/>
      <c r="R95" s="515"/>
      <c r="S95" s="515"/>
      <c r="T95" s="515"/>
      <c r="U95" s="515"/>
      <c r="V95" s="515"/>
      <c r="W95" s="515"/>
      <c r="X95" s="515"/>
      <c r="Y95" s="515"/>
    </row>
    <row r="96" spans="1:25" s="462" customFormat="1" ht="35.25" customHeight="1">
      <c r="A96" s="1208"/>
      <c r="B96" s="1098" t="s">
        <v>633</v>
      </c>
      <c r="C96" s="1099"/>
      <c r="D96" s="1099"/>
      <c r="E96" s="1100"/>
      <c r="F96" s="699" t="s">
        <v>770</v>
      </c>
      <c r="G96" s="699" t="s">
        <v>771</v>
      </c>
      <c r="H96" s="700"/>
      <c r="I96" s="701" t="s">
        <v>770</v>
      </c>
      <c r="J96" s="515"/>
      <c r="K96" s="515"/>
      <c r="L96" s="515"/>
      <c r="M96" s="515"/>
      <c r="N96" s="515"/>
      <c r="O96" s="515"/>
      <c r="P96" s="515"/>
      <c r="Q96" s="515"/>
      <c r="R96" s="515"/>
      <c r="S96" s="515"/>
      <c r="T96" s="515"/>
      <c r="U96" s="515"/>
      <c r="V96" s="515"/>
      <c r="W96" s="515"/>
      <c r="X96" s="515"/>
      <c r="Y96" s="515"/>
    </row>
    <row r="97" spans="1:25" s="462" customFormat="1" ht="36.75" customHeight="1">
      <c r="A97" s="695">
        <v>12</v>
      </c>
      <c r="B97" s="1101" t="s">
        <v>634</v>
      </c>
      <c r="C97" s="1102"/>
      <c r="D97" s="1102"/>
      <c r="E97" s="1103"/>
      <c r="F97" s="523"/>
      <c r="G97" s="524"/>
      <c r="H97" s="525"/>
      <c r="I97" s="525"/>
      <c r="J97" s="515"/>
      <c r="K97" s="515"/>
      <c r="L97" s="515"/>
      <c r="M97" s="515"/>
      <c r="N97" s="515"/>
      <c r="O97" s="515"/>
      <c r="P97" s="515"/>
      <c r="Q97" s="515"/>
      <c r="R97" s="515"/>
      <c r="S97" s="515"/>
      <c r="T97" s="515"/>
      <c r="U97" s="515"/>
      <c r="V97" s="515"/>
      <c r="W97" s="515"/>
      <c r="X97" s="515"/>
      <c r="Y97" s="515"/>
    </row>
    <row r="98" spans="1:25" s="462" customFormat="1" ht="18.75" customHeight="1">
      <c r="A98" s="607"/>
      <c r="B98" s="676" t="s">
        <v>739</v>
      </c>
      <c r="C98" s="606"/>
      <c r="D98" s="606"/>
      <c r="E98" s="606"/>
      <c r="F98" s="606"/>
      <c r="G98" s="606"/>
      <c r="H98" s="606"/>
      <c r="I98" s="606"/>
      <c r="J98" s="515"/>
      <c r="K98" s="515"/>
      <c r="L98" s="515"/>
      <c r="M98" s="515"/>
      <c r="N98" s="515"/>
      <c r="O98" s="515"/>
      <c r="P98" s="515"/>
      <c r="Q98" s="515"/>
      <c r="R98" s="515"/>
      <c r="S98" s="515"/>
      <c r="T98" s="515"/>
      <c r="U98" s="515"/>
      <c r="V98" s="515"/>
      <c r="W98" s="515"/>
      <c r="X98" s="515"/>
      <c r="Y98" s="515"/>
    </row>
    <row r="99" spans="1:25" s="462" customFormat="1" ht="24" customHeight="1">
      <c r="A99" s="1205">
        <v>2.4</v>
      </c>
      <c r="B99" s="1193" t="s">
        <v>740</v>
      </c>
      <c r="C99" s="1194"/>
      <c r="D99" s="1194"/>
      <c r="E99" s="1194"/>
      <c r="F99" s="1194"/>
      <c r="G99" s="1194"/>
      <c r="H99" s="1194"/>
      <c r="I99" s="1194"/>
    </row>
    <row r="100" spans="1:25" s="462" customFormat="1" ht="48.75" customHeight="1">
      <c r="A100" s="1205"/>
      <c r="B100" s="1080" t="s">
        <v>741</v>
      </c>
      <c r="C100" s="1080"/>
      <c r="D100" s="1080"/>
      <c r="E100" s="1080"/>
      <c r="F100" s="1080"/>
      <c r="G100" s="1080"/>
      <c r="H100" s="1080"/>
      <c r="I100" s="1080"/>
      <c r="J100" s="49"/>
    </row>
    <row r="101" spans="1:25" s="462" customFormat="1" ht="48.75" customHeight="1">
      <c r="A101" s="698" t="s">
        <v>702</v>
      </c>
      <c r="B101" s="1081" t="s">
        <v>742</v>
      </c>
      <c r="C101" s="1082"/>
      <c r="D101" s="1082"/>
      <c r="E101" s="1082"/>
      <c r="F101" s="1093"/>
      <c r="G101" s="1094"/>
      <c r="H101" s="1094"/>
      <c r="I101" s="1095"/>
      <c r="J101" s="511"/>
      <c r="K101" s="511"/>
      <c r="L101" s="511"/>
      <c r="M101" s="511"/>
      <c r="N101" s="480"/>
      <c r="O101" s="511"/>
      <c r="P101" s="511"/>
      <c r="Q101" s="511"/>
      <c r="R101" s="511"/>
      <c r="S101" s="511"/>
      <c r="T101" s="511"/>
      <c r="U101" s="511"/>
      <c r="V101" s="511"/>
      <c r="W101" s="511"/>
      <c r="X101" s="511"/>
      <c r="Y101" s="511"/>
    </row>
    <row r="102" spans="1:25" s="462" customFormat="1" ht="56.25" customHeight="1">
      <c r="A102" s="698" t="s">
        <v>703</v>
      </c>
      <c r="B102" s="1081" t="s">
        <v>743</v>
      </c>
      <c r="C102" s="1082"/>
      <c r="D102" s="1082"/>
      <c r="E102" s="1082"/>
      <c r="F102" s="1211"/>
      <c r="G102" s="1210"/>
      <c r="H102" s="1210"/>
      <c r="I102" s="1092"/>
      <c r="J102" s="511"/>
      <c r="K102" s="511"/>
      <c r="L102" s="511"/>
      <c r="M102" s="511"/>
      <c r="N102" s="612"/>
      <c r="O102" s="511"/>
      <c r="P102" s="511"/>
      <c r="Q102" s="511"/>
      <c r="R102" s="511"/>
      <c r="S102" s="511"/>
      <c r="T102" s="511"/>
      <c r="U102" s="511"/>
      <c r="V102" s="511"/>
      <c r="W102" s="511"/>
      <c r="X102" s="511"/>
      <c r="Y102" s="511"/>
    </row>
    <row r="103" spans="1:25" s="462" customFormat="1" ht="54.75" customHeight="1">
      <c r="A103" s="698" t="s">
        <v>704</v>
      </c>
      <c r="B103" s="1213" t="s">
        <v>744</v>
      </c>
      <c r="C103" s="1214"/>
      <c r="D103" s="1214"/>
      <c r="E103" s="1215"/>
      <c r="F103" s="1093"/>
      <c r="G103" s="1094"/>
      <c r="H103" s="1094"/>
      <c r="I103" s="1095"/>
      <c r="J103" s="511"/>
      <c r="K103" s="511"/>
      <c r="L103" s="511"/>
      <c r="M103" s="511"/>
      <c r="N103" s="530"/>
      <c r="O103" s="511"/>
      <c r="P103" s="511"/>
      <c r="Q103" s="511"/>
      <c r="R103" s="511"/>
      <c r="S103" s="511"/>
      <c r="T103" s="511"/>
      <c r="U103" s="511"/>
      <c r="V103" s="511"/>
      <c r="W103" s="511"/>
      <c r="X103" s="511"/>
      <c r="Y103" s="511"/>
    </row>
    <row r="104" spans="1:25" s="462" customFormat="1" ht="27" customHeight="1">
      <c r="A104" s="695"/>
      <c r="B104" s="1080" t="s">
        <v>745</v>
      </c>
      <c r="C104" s="1080"/>
      <c r="D104" s="1080"/>
      <c r="E104" s="1080"/>
      <c r="F104" s="1080"/>
      <c r="G104" s="1080"/>
      <c r="H104" s="1080"/>
      <c r="I104" s="1080"/>
      <c r="J104" s="515"/>
      <c r="K104" s="515"/>
      <c r="L104" s="515"/>
      <c r="M104" s="515"/>
      <c r="N104" s="515"/>
      <c r="O104" s="515"/>
      <c r="P104" s="515"/>
      <c r="Q104" s="515"/>
      <c r="R104" s="515"/>
      <c r="S104" s="515"/>
      <c r="T104" s="515"/>
      <c r="U104" s="515"/>
      <c r="V104" s="515"/>
      <c r="W104" s="515"/>
      <c r="X104" s="515"/>
      <c r="Y104" s="515"/>
    </row>
    <row r="105" spans="1:25" s="462" customFormat="1" ht="38.25" customHeight="1">
      <c r="A105" s="695">
        <v>1</v>
      </c>
      <c r="B105" s="1089" t="s">
        <v>626</v>
      </c>
      <c r="C105" s="1090"/>
      <c r="D105" s="1090"/>
      <c r="E105" s="1197"/>
      <c r="F105" s="523"/>
      <c r="G105" s="524"/>
      <c r="H105" s="525"/>
      <c r="I105" s="525"/>
      <c r="J105" s="515"/>
      <c r="K105" s="515"/>
      <c r="L105" s="515"/>
      <c r="M105" s="515"/>
      <c r="N105" s="530"/>
      <c r="O105" s="515"/>
      <c r="P105" s="515"/>
      <c r="Q105" s="515"/>
      <c r="R105" s="515"/>
      <c r="S105" s="515"/>
      <c r="T105" s="515"/>
      <c r="U105" s="515"/>
      <c r="V105" s="515"/>
      <c r="W105" s="515"/>
      <c r="X105" s="515"/>
      <c r="Y105" s="515"/>
    </row>
    <row r="106" spans="1:25" s="462" customFormat="1" ht="35.25" customHeight="1">
      <c r="A106" s="695">
        <v>2</v>
      </c>
      <c r="B106" s="1089" t="s">
        <v>627</v>
      </c>
      <c r="C106" s="1090"/>
      <c r="D106" s="1090"/>
      <c r="E106" s="1090"/>
      <c r="F106" s="523"/>
      <c r="G106" s="524"/>
      <c r="H106" s="525"/>
      <c r="I106" s="525"/>
      <c r="J106" s="515"/>
      <c r="K106" s="515"/>
      <c r="L106" s="515"/>
      <c r="M106" s="515"/>
      <c r="N106" s="515"/>
      <c r="O106" s="515"/>
      <c r="P106" s="515"/>
      <c r="Q106" s="515"/>
      <c r="R106" s="515"/>
      <c r="S106" s="515"/>
      <c r="T106" s="515"/>
      <c r="U106" s="515"/>
      <c r="V106" s="515"/>
      <c r="W106" s="515"/>
      <c r="X106" s="515"/>
      <c r="Y106" s="515"/>
    </row>
    <row r="107" spans="1:25" s="462" customFormat="1" ht="34.5" customHeight="1">
      <c r="A107" s="1207">
        <v>3</v>
      </c>
      <c r="B107" s="1198" t="s">
        <v>635</v>
      </c>
      <c r="C107" s="1199"/>
      <c r="D107" s="1199"/>
      <c r="E107" s="1199"/>
      <c r="F107" s="523"/>
      <c r="G107" s="524"/>
      <c r="H107" s="525"/>
      <c r="I107" s="525"/>
      <c r="J107" s="515"/>
      <c r="K107" s="515"/>
      <c r="L107" s="515"/>
      <c r="M107" s="515"/>
      <c r="N107" s="515"/>
      <c r="O107" s="515"/>
      <c r="P107" s="515"/>
      <c r="Q107" s="515"/>
      <c r="R107" s="515"/>
      <c r="S107" s="515"/>
      <c r="T107" s="515"/>
      <c r="U107" s="515"/>
      <c r="V107" s="515"/>
      <c r="W107" s="515"/>
      <c r="X107" s="515"/>
      <c r="Y107" s="515"/>
    </row>
    <row r="108" spans="1:25" s="462" customFormat="1" ht="27.75" customHeight="1">
      <c r="A108" s="1208"/>
      <c r="B108" s="1201"/>
      <c r="C108" s="1202"/>
      <c r="D108" s="1202"/>
      <c r="E108" s="1202"/>
      <c r="F108" s="523"/>
      <c r="G108" s="524"/>
      <c r="H108" s="525"/>
      <c r="I108" s="525"/>
      <c r="J108" s="515"/>
      <c r="K108" s="515"/>
      <c r="L108" s="515"/>
      <c r="M108" s="515"/>
      <c r="N108" s="515"/>
      <c r="O108" s="515"/>
      <c r="P108" s="515"/>
      <c r="Q108" s="515"/>
      <c r="R108" s="515"/>
      <c r="S108" s="515"/>
      <c r="T108" s="515"/>
      <c r="U108" s="515"/>
      <c r="V108" s="515"/>
      <c r="W108" s="515"/>
      <c r="X108" s="515"/>
      <c r="Y108" s="515"/>
    </row>
    <row r="109" spans="1:25" s="462" customFormat="1" ht="31.5" customHeight="1">
      <c r="A109" s="1208"/>
      <c r="B109" s="516"/>
      <c r="C109" s="517"/>
      <c r="D109" s="517"/>
      <c r="E109" s="518" t="s">
        <v>629</v>
      </c>
      <c r="F109" s="523"/>
      <c r="G109" s="524"/>
      <c r="H109" s="525"/>
      <c r="I109" s="525"/>
      <c r="J109" s="515"/>
      <c r="K109" s="515"/>
      <c r="L109" s="515"/>
      <c r="M109" s="515"/>
      <c r="N109" s="515"/>
      <c r="O109" s="515"/>
      <c r="P109" s="515"/>
      <c r="Q109" s="515"/>
      <c r="R109" s="515"/>
      <c r="S109" s="515"/>
      <c r="T109" s="515"/>
      <c r="U109" s="515"/>
      <c r="V109" s="515"/>
      <c r="W109" s="515"/>
      <c r="X109" s="515"/>
      <c r="Y109" s="515"/>
    </row>
    <row r="110" spans="1:25" s="462" customFormat="1" ht="31.5" customHeight="1">
      <c r="A110" s="1208"/>
      <c r="B110" s="516"/>
      <c r="C110" s="517"/>
      <c r="D110" s="517"/>
      <c r="E110" s="518" t="s">
        <v>21</v>
      </c>
      <c r="F110" s="523"/>
      <c r="G110" s="524"/>
      <c r="H110" s="525"/>
      <c r="I110" s="525"/>
      <c r="J110" s="515"/>
      <c r="K110" s="515"/>
      <c r="L110" s="515"/>
      <c r="M110" s="515"/>
      <c r="N110" s="515"/>
      <c r="O110" s="515"/>
      <c r="P110" s="515"/>
      <c r="Q110" s="515"/>
      <c r="R110" s="515"/>
      <c r="S110" s="515"/>
      <c r="T110" s="515"/>
      <c r="U110" s="515"/>
      <c r="V110" s="515"/>
      <c r="W110" s="515"/>
      <c r="X110" s="515"/>
      <c r="Y110" s="515"/>
    </row>
    <row r="111" spans="1:25" s="462" customFormat="1" ht="30" customHeight="1">
      <c r="A111" s="1209"/>
      <c r="B111" s="519"/>
      <c r="C111" s="520"/>
      <c r="D111" s="520"/>
      <c r="E111" s="521" t="s">
        <v>630</v>
      </c>
      <c r="F111" s="523"/>
      <c r="G111" s="524"/>
      <c r="H111" s="525"/>
      <c r="I111" s="525"/>
      <c r="J111" s="515"/>
      <c r="K111" s="515"/>
      <c r="L111" s="515"/>
      <c r="M111" s="515"/>
      <c r="N111" s="515"/>
      <c r="O111" s="515"/>
      <c r="P111" s="515"/>
      <c r="Q111" s="515"/>
      <c r="R111" s="515"/>
      <c r="S111" s="515"/>
      <c r="T111" s="515"/>
      <c r="U111" s="515"/>
      <c r="V111" s="515"/>
      <c r="W111" s="515"/>
      <c r="X111" s="515"/>
      <c r="Y111" s="515"/>
    </row>
    <row r="112" spans="1:25" s="462" customFormat="1" ht="15.75" customHeight="1">
      <c r="A112" s="49"/>
      <c r="B112" s="17"/>
      <c r="C112" s="112"/>
      <c r="D112" s="112"/>
      <c r="E112" s="112"/>
      <c r="F112" s="112"/>
      <c r="G112" s="112"/>
      <c r="H112" s="112"/>
      <c r="I112" s="112"/>
      <c r="J112" s="49"/>
    </row>
    <row r="113" spans="1:25" s="462" customFormat="1" ht="22.5" customHeight="1">
      <c r="A113" s="694" t="s">
        <v>764</v>
      </c>
      <c r="B113" s="1212" t="s">
        <v>705</v>
      </c>
      <c r="C113" s="1212"/>
      <c r="D113" s="1212"/>
      <c r="E113" s="1212"/>
      <c r="F113" s="693"/>
      <c r="G113" s="693"/>
      <c r="H113" s="693"/>
      <c r="I113" s="693"/>
      <c r="J113" s="49"/>
    </row>
    <row r="114" spans="1:25" s="462" customFormat="1" ht="59.25" customHeight="1">
      <c r="A114" s="678" t="s">
        <v>17</v>
      </c>
      <c r="B114" s="1105" t="s">
        <v>797</v>
      </c>
      <c r="C114" s="1105"/>
      <c r="D114" s="1105"/>
      <c r="E114" s="1105"/>
      <c r="F114" s="525"/>
      <c r="G114" s="524"/>
      <c r="H114" s="525"/>
      <c r="I114" s="525"/>
      <c r="J114" s="515"/>
      <c r="K114" s="515"/>
      <c r="L114" s="515"/>
      <c r="M114" s="515"/>
      <c r="N114" s="515"/>
      <c r="O114" s="515"/>
      <c r="P114" s="515"/>
      <c r="Q114" s="515"/>
      <c r="R114" s="515"/>
      <c r="S114" s="515"/>
      <c r="T114" s="515"/>
      <c r="U114" s="515"/>
      <c r="V114" s="515"/>
      <c r="W114" s="515"/>
      <c r="X114" s="515"/>
      <c r="Y114" s="515"/>
    </row>
    <row r="115" spans="1:25" s="462" customFormat="1" ht="33.75" customHeight="1">
      <c r="A115" s="678" t="s">
        <v>26</v>
      </c>
      <c r="B115" s="1104" t="s">
        <v>746</v>
      </c>
      <c r="C115" s="1104"/>
      <c r="D115" s="1104"/>
      <c r="E115" s="1104"/>
      <c r="F115" s="525"/>
      <c r="G115" s="524"/>
      <c r="H115" s="525"/>
      <c r="I115" s="525"/>
      <c r="J115" s="515"/>
      <c r="K115" s="515"/>
      <c r="L115" s="515"/>
      <c r="M115" s="515"/>
      <c r="N115" s="515"/>
      <c r="O115" s="515"/>
      <c r="P115" s="515"/>
      <c r="Q115" s="515"/>
      <c r="R115" s="515"/>
      <c r="S115" s="515"/>
      <c r="T115" s="515"/>
      <c r="U115" s="515"/>
      <c r="V115" s="515"/>
      <c r="W115" s="515"/>
      <c r="X115" s="515"/>
      <c r="Y115" s="515"/>
    </row>
    <row r="116" spans="1:25" s="462" customFormat="1" ht="36" customHeight="1">
      <c r="A116" s="678" t="s">
        <v>474</v>
      </c>
      <c r="B116" s="1105" t="s">
        <v>747</v>
      </c>
      <c r="C116" s="1105"/>
      <c r="D116" s="1105"/>
      <c r="E116" s="1105"/>
      <c r="F116" s="525"/>
      <c r="G116" s="524"/>
      <c r="H116" s="525"/>
      <c r="I116" s="525"/>
      <c r="J116" s="515"/>
      <c r="K116" s="515"/>
      <c r="L116" s="515"/>
      <c r="M116" s="515"/>
      <c r="N116" s="515"/>
      <c r="O116" s="515"/>
      <c r="P116" s="515"/>
      <c r="Q116" s="515"/>
      <c r="R116" s="515"/>
      <c r="S116" s="515"/>
      <c r="T116" s="515"/>
      <c r="U116" s="515"/>
      <c r="V116" s="515"/>
      <c r="W116" s="515"/>
      <c r="X116" s="515"/>
      <c r="Y116" s="515"/>
    </row>
    <row r="117" spans="1:25" s="462" customFormat="1" ht="34.5" hidden="1" customHeight="1">
      <c r="A117" s="695"/>
      <c r="B117" s="1105"/>
      <c r="C117" s="1105"/>
      <c r="D117" s="1105"/>
      <c r="E117" s="1105"/>
      <c r="F117" s="1210"/>
      <c r="G117" s="1092"/>
      <c r="H117" s="1091"/>
      <c r="I117" s="1092"/>
      <c r="J117" s="515"/>
      <c r="K117" s="515"/>
      <c r="L117" s="515"/>
      <c r="M117" s="515"/>
      <c r="N117" s="515"/>
      <c r="O117" s="515"/>
      <c r="P117" s="515"/>
      <c r="Q117" s="515"/>
      <c r="R117" s="515"/>
      <c r="S117" s="515"/>
      <c r="T117" s="515"/>
      <c r="U117" s="515"/>
      <c r="V117" s="515"/>
      <c r="W117" s="515"/>
      <c r="X117" s="515"/>
      <c r="Y117" s="515"/>
    </row>
    <row r="118" spans="1:25" s="462" customFormat="1" ht="38.25" customHeight="1">
      <c r="A118" s="678" t="s">
        <v>521</v>
      </c>
      <c r="B118" s="1105" t="s">
        <v>631</v>
      </c>
      <c r="C118" s="1105"/>
      <c r="D118" s="1105"/>
      <c r="E118" s="1105"/>
      <c r="F118" s="525"/>
      <c r="G118" s="524"/>
      <c r="H118" s="525"/>
      <c r="I118" s="525"/>
      <c r="J118" s="515"/>
      <c r="K118" s="515"/>
      <c r="L118" s="515"/>
      <c r="M118" s="515"/>
      <c r="N118" s="515"/>
      <c r="O118" s="515"/>
      <c r="P118" s="515"/>
      <c r="Q118" s="515"/>
      <c r="R118" s="515"/>
      <c r="S118" s="515"/>
      <c r="T118" s="515"/>
      <c r="U118" s="515"/>
      <c r="V118" s="515"/>
      <c r="W118" s="515"/>
      <c r="X118" s="515"/>
      <c r="Y118" s="515"/>
    </row>
    <row r="119" spans="1:25" s="462" customFormat="1" ht="32.25" customHeight="1">
      <c r="A119" s="678" t="s">
        <v>475</v>
      </c>
      <c r="B119" s="1196" t="s">
        <v>748</v>
      </c>
      <c r="C119" s="1196"/>
      <c r="D119" s="1196"/>
      <c r="E119" s="1196"/>
      <c r="F119" s="525"/>
      <c r="G119" s="524"/>
      <c r="H119" s="525"/>
      <c r="I119" s="525"/>
      <c r="J119" s="515"/>
      <c r="K119" s="515"/>
      <c r="L119" s="515"/>
      <c r="M119" s="515"/>
      <c r="N119" s="515"/>
      <c r="O119" s="515"/>
      <c r="P119" s="515"/>
      <c r="Q119" s="515"/>
      <c r="R119" s="515"/>
      <c r="S119" s="515"/>
      <c r="T119" s="515"/>
      <c r="U119" s="515"/>
      <c r="V119" s="515"/>
      <c r="W119" s="515"/>
      <c r="X119" s="515"/>
      <c r="Y119" s="515"/>
    </row>
    <row r="120" spans="1:25" s="462" customFormat="1" ht="42.75" customHeight="1">
      <c r="A120" s="678" t="s">
        <v>480</v>
      </c>
      <c r="B120" s="1206" t="s">
        <v>749</v>
      </c>
      <c r="C120" s="1206"/>
      <c r="D120" s="1206"/>
      <c r="E120" s="1206"/>
      <c r="F120" s="525"/>
      <c r="G120" s="524"/>
      <c r="H120" s="525"/>
      <c r="I120" s="525"/>
      <c r="J120" s="515"/>
      <c r="K120" s="515"/>
      <c r="L120" s="515"/>
      <c r="M120" s="515"/>
      <c r="N120" s="515"/>
      <c r="O120" s="515"/>
      <c r="P120" s="515"/>
      <c r="Q120" s="515"/>
      <c r="R120" s="515"/>
      <c r="S120" s="515"/>
      <c r="T120" s="515"/>
      <c r="U120" s="515"/>
      <c r="V120" s="515"/>
      <c r="W120" s="515"/>
      <c r="X120" s="515"/>
      <c r="Y120" s="515"/>
    </row>
    <row r="121" spans="1:25" s="462" customFormat="1" ht="29.25" customHeight="1">
      <c r="A121" s="1218" t="s">
        <v>674</v>
      </c>
      <c r="B121" s="1096" t="s">
        <v>632</v>
      </c>
      <c r="C121" s="1097"/>
      <c r="D121" s="1097"/>
      <c r="E121" s="1097"/>
      <c r="F121" s="526"/>
      <c r="G121" s="615"/>
      <c r="H121" s="526"/>
      <c r="I121" s="527"/>
      <c r="J121" s="515"/>
      <c r="K121" s="515"/>
      <c r="L121" s="515"/>
      <c r="M121" s="515"/>
      <c r="N121" s="515"/>
      <c r="O121" s="515"/>
      <c r="P121" s="515"/>
      <c r="Q121" s="515"/>
      <c r="R121" s="515"/>
      <c r="S121" s="515"/>
      <c r="T121" s="515"/>
      <c r="U121" s="515"/>
      <c r="V121" s="515"/>
      <c r="W121" s="515"/>
      <c r="X121" s="515"/>
      <c r="Y121" s="515"/>
    </row>
    <row r="122" spans="1:25" s="462" customFormat="1" ht="24" customHeight="1">
      <c r="A122" s="1219"/>
      <c r="B122" s="1217" t="s">
        <v>633</v>
      </c>
      <c r="C122" s="1217"/>
      <c r="D122" s="1217"/>
      <c r="E122" s="1217"/>
      <c r="F122" s="528"/>
      <c r="G122" s="616"/>
      <c r="H122" s="528"/>
      <c r="I122" s="529"/>
      <c r="J122" s="515"/>
      <c r="K122" s="515"/>
      <c r="L122" s="515"/>
      <c r="M122" s="515"/>
      <c r="N122" s="515"/>
      <c r="O122" s="515"/>
      <c r="P122" s="515"/>
      <c r="Q122" s="515"/>
      <c r="R122" s="515"/>
      <c r="S122" s="515"/>
      <c r="T122" s="515"/>
      <c r="U122" s="515"/>
      <c r="V122" s="515"/>
      <c r="W122" s="515"/>
      <c r="X122" s="515"/>
      <c r="Y122" s="515"/>
    </row>
    <row r="123" spans="1:25" s="462" customFormat="1" ht="18.75" customHeight="1">
      <c r="A123" s="1220"/>
      <c r="B123" s="1105"/>
      <c r="C123" s="1105"/>
      <c r="D123" s="1105"/>
      <c r="E123" s="1105"/>
      <c r="F123" s="683" t="s">
        <v>701</v>
      </c>
      <c r="G123" s="641" t="s">
        <v>701</v>
      </c>
      <c r="H123" s="620"/>
      <c r="I123" s="642" t="s">
        <v>701</v>
      </c>
      <c r="J123" s="515"/>
      <c r="K123" s="515"/>
      <c r="L123" s="515"/>
      <c r="M123" s="515"/>
      <c r="N123" s="515"/>
      <c r="O123" s="515"/>
      <c r="P123" s="515"/>
      <c r="Q123" s="515"/>
      <c r="R123" s="515"/>
      <c r="S123" s="515"/>
      <c r="T123" s="515"/>
      <c r="U123" s="515"/>
      <c r="V123" s="515"/>
      <c r="W123" s="515"/>
      <c r="X123" s="515"/>
      <c r="Y123" s="515"/>
    </row>
    <row r="124" spans="1:25" s="688" customFormat="1" ht="21.75" customHeight="1">
      <c r="A124" s="686"/>
      <c r="B124" s="9" t="s">
        <v>739</v>
      </c>
      <c r="C124" s="687"/>
      <c r="D124" s="687"/>
      <c r="E124" s="687"/>
      <c r="F124" s="687"/>
      <c r="G124" s="687"/>
      <c r="H124" s="687"/>
      <c r="I124" s="687"/>
      <c r="J124" s="686"/>
    </row>
    <row r="125" spans="1:25" s="462" customFormat="1" ht="18.75" customHeight="1">
      <c r="A125" s="690" t="s">
        <v>752</v>
      </c>
      <c r="B125" s="1108" t="s">
        <v>753</v>
      </c>
      <c r="C125" s="1109"/>
      <c r="D125" s="1109"/>
      <c r="E125" s="1109"/>
      <c r="F125" s="679"/>
      <c r="G125" s="685"/>
      <c r="H125" s="685"/>
      <c r="I125" s="689"/>
      <c r="J125" s="515"/>
      <c r="K125" s="515"/>
      <c r="L125" s="515"/>
      <c r="M125" s="515"/>
      <c r="N125" s="515"/>
      <c r="O125" s="515"/>
      <c r="P125" s="515"/>
      <c r="Q125" s="515"/>
      <c r="R125" s="515"/>
      <c r="S125" s="515"/>
      <c r="T125" s="515"/>
      <c r="U125" s="515"/>
      <c r="V125" s="515"/>
      <c r="W125" s="515"/>
      <c r="X125" s="515"/>
      <c r="Y125" s="515"/>
    </row>
    <row r="126" spans="1:25" s="462" customFormat="1" ht="57.75" customHeight="1">
      <c r="A126" s="678" t="s">
        <v>754</v>
      </c>
      <c r="B126" s="1102" t="s">
        <v>798</v>
      </c>
      <c r="C126" s="1102"/>
      <c r="D126" s="1102"/>
      <c r="E126" s="1103"/>
      <c r="F126" s="675"/>
      <c r="G126" s="1087"/>
      <c r="H126" s="1192"/>
      <c r="I126" s="682"/>
      <c r="J126" s="515"/>
      <c r="K126" s="515"/>
      <c r="L126" s="515"/>
      <c r="M126" s="515"/>
      <c r="N126" s="515"/>
      <c r="O126" s="515"/>
      <c r="P126" s="515"/>
      <c r="Q126" s="515"/>
      <c r="R126" s="515"/>
      <c r="S126" s="515"/>
      <c r="T126" s="515"/>
      <c r="U126" s="515"/>
      <c r="V126" s="515"/>
      <c r="W126" s="515"/>
      <c r="X126" s="515"/>
      <c r="Y126" s="515"/>
    </row>
    <row r="127" spans="1:25" s="462" customFormat="1" ht="28.5" customHeight="1">
      <c r="A127" s="678" t="s">
        <v>755</v>
      </c>
      <c r="B127" s="1102" t="s">
        <v>756</v>
      </c>
      <c r="C127" s="1102"/>
      <c r="D127" s="1102"/>
      <c r="E127" s="1103"/>
      <c r="F127" s="526"/>
      <c r="G127" s="506"/>
      <c r="H127" s="665"/>
      <c r="I127" s="682"/>
      <c r="J127" s="515"/>
      <c r="K127" s="515"/>
      <c r="L127" s="515"/>
      <c r="M127" s="515"/>
      <c r="N127" s="515"/>
      <c r="O127" s="515"/>
      <c r="P127" s="515"/>
      <c r="Q127" s="515"/>
      <c r="R127" s="515"/>
      <c r="S127" s="515"/>
      <c r="T127" s="515"/>
      <c r="U127" s="515"/>
      <c r="V127" s="515"/>
      <c r="W127" s="515"/>
      <c r="X127" s="515"/>
      <c r="Y127" s="515"/>
    </row>
    <row r="128" spans="1:25" s="462" customFormat="1" ht="40.5" customHeight="1">
      <c r="A128" s="678" t="s">
        <v>757</v>
      </c>
      <c r="B128" s="1221" t="s">
        <v>758</v>
      </c>
      <c r="C128" s="1221"/>
      <c r="D128" s="1221"/>
      <c r="E128" s="1222"/>
      <c r="F128" s="525"/>
      <c r="G128" s="1087"/>
      <c r="H128" s="1192"/>
      <c r="I128" s="525"/>
      <c r="J128" s="515"/>
      <c r="K128" s="515"/>
      <c r="L128" s="515"/>
      <c r="M128" s="515"/>
      <c r="N128" s="515"/>
      <c r="O128" s="515"/>
      <c r="P128" s="515"/>
      <c r="Q128" s="515"/>
      <c r="R128" s="515"/>
      <c r="S128" s="515"/>
      <c r="T128" s="515"/>
      <c r="U128" s="515"/>
      <c r="V128" s="515"/>
      <c r="W128" s="515"/>
      <c r="X128" s="515"/>
      <c r="Y128" s="515"/>
    </row>
    <row r="129" spans="1:25" s="462" customFormat="1" ht="24" customHeight="1">
      <c r="A129" s="678" t="s">
        <v>759</v>
      </c>
      <c r="B129" s="1102" t="s">
        <v>631</v>
      </c>
      <c r="C129" s="1102"/>
      <c r="D129" s="1102"/>
      <c r="E129" s="1103"/>
      <c r="F129" s="525"/>
      <c r="G129" s="1087"/>
      <c r="H129" s="1192"/>
      <c r="I129" s="525"/>
      <c r="J129" s="515"/>
      <c r="K129" s="515"/>
      <c r="L129" s="515"/>
      <c r="M129" s="515"/>
      <c r="N129" s="515"/>
      <c r="O129" s="515"/>
      <c r="P129" s="515"/>
      <c r="Q129" s="515"/>
      <c r="R129" s="515"/>
      <c r="S129" s="515"/>
      <c r="T129" s="515"/>
      <c r="U129" s="515"/>
      <c r="V129" s="515"/>
      <c r="W129" s="515"/>
      <c r="X129" s="515"/>
      <c r="Y129" s="515"/>
    </row>
    <row r="130" spans="1:25" s="462" customFormat="1" ht="27" customHeight="1">
      <c r="A130" s="678" t="s">
        <v>760</v>
      </c>
      <c r="B130" s="1102" t="s">
        <v>761</v>
      </c>
      <c r="C130" s="1102"/>
      <c r="D130" s="1102"/>
      <c r="E130" s="1103"/>
      <c r="F130" s="525"/>
      <c r="G130" s="1087"/>
      <c r="H130" s="1192"/>
      <c r="I130" s="525"/>
      <c r="J130" s="515"/>
      <c r="K130" s="515"/>
      <c r="L130" s="515"/>
      <c r="M130" s="515"/>
      <c r="N130" s="515"/>
      <c r="O130" s="515"/>
      <c r="P130" s="515"/>
      <c r="Q130" s="515"/>
      <c r="R130" s="515"/>
      <c r="S130" s="515"/>
      <c r="T130" s="515"/>
      <c r="U130" s="515"/>
      <c r="V130" s="515"/>
      <c r="W130" s="515"/>
      <c r="X130" s="515"/>
      <c r="Y130" s="515"/>
    </row>
    <row r="131" spans="1:25" s="462" customFormat="1" ht="40.5" customHeight="1">
      <c r="A131" s="678" t="s">
        <v>750</v>
      </c>
      <c r="B131" s="1090" t="s">
        <v>762</v>
      </c>
      <c r="C131" s="1090"/>
      <c r="D131" s="1090"/>
      <c r="E131" s="1216"/>
      <c r="F131" s="525"/>
      <c r="G131" s="1087"/>
      <c r="H131" s="1192"/>
      <c r="I131" s="525"/>
      <c r="J131" s="515"/>
      <c r="K131" s="515"/>
      <c r="L131" s="515"/>
      <c r="M131" s="515"/>
      <c r="N131" s="515"/>
      <c r="O131" s="515"/>
      <c r="P131" s="515"/>
      <c r="Q131" s="515"/>
      <c r="R131" s="515"/>
      <c r="S131" s="515"/>
      <c r="T131" s="515"/>
      <c r="U131" s="515"/>
      <c r="V131" s="515"/>
      <c r="W131" s="515"/>
      <c r="X131" s="515"/>
      <c r="Y131" s="515"/>
    </row>
    <row r="132" spans="1:25" s="462" customFormat="1" ht="39" customHeight="1">
      <c r="A132" s="678" t="s">
        <v>751</v>
      </c>
      <c r="B132" s="1090" t="s">
        <v>766</v>
      </c>
      <c r="C132" s="1090"/>
      <c r="D132" s="1090"/>
      <c r="E132" s="1216"/>
      <c r="F132" s="525"/>
      <c r="G132" s="1087"/>
      <c r="H132" s="1192"/>
      <c r="I132" s="525"/>
      <c r="J132" s="515"/>
      <c r="K132" s="515"/>
      <c r="L132" s="515"/>
      <c r="M132" s="515"/>
      <c r="N132" s="515"/>
      <c r="O132" s="515"/>
      <c r="P132" s="515"/>
      <c r="Q132" s="515"/>
      <c r="R132" s="515"/>
      <c r="S132" s="515"/>
      <c r="T132" s="515"/>
      <c r="U132" s="515"/>
      <c r="V132" s="515"/>
      <c r="W132" s="515"/>
      <c r="X132" s="515"/>
      <c r="Y132" s="515"/>
    </row>
    <row r="133" spans="1:25" s="462" customFormat="1" ht="30" customHeight="1">
      <c r="A133" s="1207" t="s">
        <v>751</v>
      </c>
      <c r="B133" s="1096" t="s">
        <v>632</v>
      </c>
      <c r="C133" s="1097"/>
      <c r="D133" s="1097"/>
      <c r="E133" s="1097"/>
      <c r="F133" s="527"/>
      <c r="G133" s="615"/>
      <c r="H133" s="526"/>
      <c r="I133" s="527"/>
      <c r="J133" s="515"/>
      <c r="K133" s="515"/>
      <c r="L133" s="515"/>
      <c r="M133" s="515"/>
      <c r="N133" s="515"/>
      <c r="O133" s="515"/>
      <c r="P133" s="515"/>
      <c r="Q133" s="515"/>
      <c r="R133" s="515"/>
      <c r="S133" s="515"/>
      <c r="T133" s="515"/>
      <c r="U133" s="515"/>
      <c r="V133" s="515"/>
      <c r="W133" s="515"/>
      <c r="X133" s="515"/>
      <c r="Y133" s="515"/>
    </row>
    <row r="134" spans="1:25" s="462" customFormat="1" ht="34.5" customHeight="1">
      <c r="A134" s="1209"/>
      <c r="B134" s="1098" t="s">
        <v>633</v>
      </c>
      <c r="C134" s="1099"/>
      <c r="D134" s="1099"/>
      <c r="E134" s="1100"/>
      <c r="F134" s="692" t="s">
        <v>765</v>
      </c>
      <c r="G134" s="692" t="s">
        <v>765</v>
      </c>
      <c r="H134" s="617"/>
      <c r="I134" s="691" t="s">
        <v>765</v>
      </c>
      <c r="J134" s="515"/>
      <c r="K134" s="515"/>
      <c r="L134" s="515"/>
      <c r="M134" s="515"/>
      <c r="N134" s="515"/>
      <c r="O134" s="515"/>
      <c r="P134" s="515"/>
      <c r="Q134" s="515"/>
      <c r="R134" s="515"/>
      <c r="S134" s="515"/>
      <c r="T134" s="515"/>
      <c r="U134" s="515"/>
      <c r="V134" s="515"/>
      <c r="W134" s="515"/>
      <c r="X134" s="515"/>
      <c r="Y134" s="515"/>
    </row>
    <row r="135" spans="1:25" s="462" customFormat="1" ht="14.25" customHeight="1">
      <c r="A135" s="514"/>
      <c r="B135" s="621"/>
      <c r="C135" s="622"/>
      <c r="D135" s="622"/>
      <c r="E135" s="697"/>
      <c r="F135" s="522"/>
      <c r="G135" s="522"/>
      <c r="H135" s="522"/>
      <c r="I135" s="522"/>
      <c r="J135" s="515"/>
      <c r="K135" s="515"/>
      <c r="L135" s="515"/>
      <c r="M135" s="515"/>
      <c r="N135" s="515"/>
      <c r="O135" s="515"/>
      <c r="P135" s="515"/>
      <c r="Q135" s="515"/>
      <c r="R135" s="515"/>
      <c r="S135" s="515"/>
      <c r="T135" s="515"/>
      <c r="U135" s="515"/>
      <c r="V135" s="515"/>
      <c r="W135" s="515"/>
      <c r="X135" s="515"/>
      <c r="Y135" s="515"/>
    </row>
    <row r="136" spans="1:25" s="462" customFormat="1" ht="45" customHeight="1">
      <c r="A136" s="695">
        <v>5</v>
      </c>
      <c r="B136" s="1105" t="s">
        <v>767</v>
      </c>
      <c r="C136" s="1105"/>
      <c r="D136" s="1105"/>
      <c r="E136" s="1105"/>
      <c r="F136" s="1105"/>
      <c r="G136" s="1105"/>
      <c r="H136" s="1105"/>
      <c r="I136" s="666"/>
      <c r="J136" s="515"/>
      <c r="K136" s="515"/>
      <c r="L136" s="515"/>
      <c r="M136" s="515"/>
      <c r="N136" s="515"/>
      <c r="O136" s="515"/>
      <c r="P136" s="515"/>
      <c r="Q136" s="515"/>
      <c r="R136" s="515"/>
      <c r="S136" s="515" t="s">
        <v>548</v>
      </c>
      <c r="T136" s="515"/>
      <c r="U136" s="515"/>
      <c r="V136" s="515"/>
      <c r="W136" s="515"/>
      <c r="X136" s="515"/>
      <c r="Y136" s="515"/>
    </row>
    <row r="137" spans="1:25" s="462" customFormat="1" ht="12.75" customHeight="1">
      <c r="A137" s="690"/>
      <c r="B137" s="1108"/>
      <c r="C137" s="1109"/>
      <c r="D137" s="1109"/>
      <c r="E137" s="1109"/>
      <c r="F137" s="679"/>
      <c r="G137" s="685"/>
      <c r="H137" s="685"/>
      <c r="I137" s="689"/>
      <c r="J137" s="515"/>
      <c r="K137" s="515"/>
      <c r="L137" s="515"/>
      <c r="M137" s="515"/>
      <c r="N137" s="515"/>
      <c r="O137" s="515"/>
      <c r="P137" s="515"/>
      <c r="Q137" s="515"/>
      <c r="R137" s="515"/>
      <c r="S137" s="515" t="s">
        <v>479</v>
      </c>
      <c r="T137" s="515"/>
      <c r="U137" s="515"/>
      <c r="V137" s="515"/>
      <c r="W137" s="515"/>
      <c r="X137" s="515"/>
      <c r="Y137" s="515"/>
    </row>
    <row r="138" spans="1:25" s="462" customFormat="1" ht="52.5" customHeight="1">
      <c r="A138" s="695">
        <v>6</v>
      </c>
      <c r="B138" s="1105" t="s">
        <v>768</v>
      </c>
      <c r="C138" s="1105"/>
      <c r="D138" s="1105"/>
      <c r="E138" s="1105"/>
      <c r="F138" s="1105"/>
      <c r="G138" s="1105"/>
      <c r="H138" s="1105"/>
      <c r="I138" s="666"/>
      <c r="J138" s="515"/>
      <c r="K138" s="515"/>
      <c r="L138" s="515"/>
      <c r="M138" s="515"/>
      <c r="N138" s="515"/>
      <c r="O138" s="515"/>
      <c r="P138" s="515"/>
      <c r="Q138" s="515"/>
      <c r="R138" s="515"/>
      <c r="S138" s="515"/>
      <c r="T138" s="515"/>
      <c r="U138" s="515"/>
      <c r="V138" s="515"/>
      <c r="W138" s="515"/>
      <c r="X138" s="515"/>
      <c r="Y138" s="515"/>
    </row>
    <row r="139" spans="1:25" s="462" customFormat="1" ht="12" customHeight="1">
      <c r="A139" s="690"/>
      <c r="B139" s="1108"/>
      <c r="C139" s="1109"/>
      <c r="D139" s="1109"/>
      <c r="E139" s="1109"/>
      <c r="F139" s="679"/>
      <c r="G139" s="685"/>
      <c r="H139" s="685"/>
      <c r="I139" s="689"/>
      <c r="J139" s="515"/>
      <c r="K139" s="515"/>
      <c r="L139" s="515"/>
      <c r="M139" s="515"/>
      <c r="N139" s="515"/>
      <c r="O139" s="515"/>
      <c r="P139" s="515"/>
      <c r="Q139" s="515"/>
      <c r="R139" s="515"/>
      <c r="S139" s="515"/>
      <c r="T139" s="515"/>
      <c r="U139" s="515"/>
      <c r="V139" s="515"/>
      <c r="W139" s="515"/>
      <c r="X139" s="515"/>
      <c r="Y139" s="515"/>
    </row>
    <row r="140" spans="1:25" s="462" customFormat="1" ht="72" customHeight="1">
      <c r="A140" s="695">
        <v>7</v>
      </c>
      <c r="B140" s="1105" t="s">
        <v>769</v>
      </c>
      <c r="C140" s="1105"/>
      <c r="D140" s="1105"/>
      <c r="E140" s="1105"/>
      <c r="F140" s="1105"/>
      <c r="G140" s="1105"/>
      <c r="H140" s="1105"/>
      <c r="I140" s="666"/>
      <c r="J140" s="515"/>
      <c r="K140" s="515"/>
      <c r="L140" s="515"/>
      <c r="M140" s="515"/>
      <c r="N140" s="515"/>
      <c r="O140" s="515"/>
      <c r="P140" s="515"/>
      <c r="Q140" s="515"/>
      <c r="R140" s="515"/>
      <c r="S140" s="515"/>
      <c r="T140" s="515"/>
      <c r="U140" s="515"/>
      <c r="V140" s="515"/>
      <c r="W140" s="515"/>
      <c r="X140" s="515"/>
      <c r="Y140" s="515"/>
    </row>
    <row r="141" spans="1:25" s="462" customFormat="1" ht="10.5" customHeight="1">
      <c r="A141" s="690"/>
      <c r="B141" s="1108"/>
      <c r="C141" s="1109"/>
      <c r="D141" s="1109"/>
      <c r="E141" s="1109"/>
      <c r="F141" s="679"/>
      <c r="G141" s="685"/>
      <c r="H141" s="685"/>
      <c r="I141" s="689"/>
      <c r="J141" s="515"/>
      <c r="K141" s="515"/>
      <c r="L141" s="515"/>
      <c r="M141" s="515"/>
      <c r="N141" s="515"/>
      <c r="O141" s="515"/>
      <c r="P141" s="515"/>
      <c r="Q141" s="515"/>
      <c r="R141" s="515"/>
      <c r="S141" s="515"/>
      <c r="T141" s="515"/>
      <c r="U141" s="515"/>
      <c r="V141" s="515"/>
      <c r="W141" s="515"/>
      <c r="X141" s="515"/>
      <c r="Y141" s="515"/>
    </row>
    <row r="142" spans="1:25" s="462" customFormat="1" ht="42" customHeight="1">
      <c r="A142" s="695">
        <v>8</v>
      </c>
      <c r="B142" s="1099" t="s">
        <v>634</v>
      </c>
      <c r="C142" s="1099"/>
      <c r="D142" s="1099"/>
      <c r="E142" s="1099"/>
      <c r="F142" s="523"/>
      <c r="G142" s="524"/>
      <c r="H142" s="525"/>
      <c r="I142" s="525"/>
      <c r="J142" s="515"/>
      <c r="K142" s="515"/>
      <c r="L142" s="515"/>
      <c r="M142" s="515"/>
      <c r="N142" s="515"/>
      <c r="O142" s="515"/>
      <c r="P142" s="515"/>
      <c r="Q142" s="515"/>
      <c r="R142" s="515"/>
      <c r="S142" s="515"/>
      <c r="T142" s="515"/>
      <c r="U142" s="515"/>
      <c r="V142" s="515"/>
      <c r="W142" s="515"/>
      <c r="X142" s="515"/>
      <c r="Y142" s="515"/>
    </row>
    <row r="143" spans="1:25" s="462" customFormat="1" ht="21.75" customHeight="1">
      <c r="A143" s="49"/>
      <c r="B143" s="49"/>
      <c r="C143" s="49"/>
      <c r="D143" s="49"/>
      <c r="E143" s="49"/>
      <c r="F143" s="49"/>
      <c r="G143" s="49"/>
      <c r="H143" s="49"/>
      <c r="I143" s="49"/>
      <c r="J143" s="49"/>
    </row>
    <row r="144" spans="1:25" ht="27" customHeight="1">
      <c r="A144" s="694">
        <v>2.5</v>
      </c>
      <c r="B144" s="1195" t="s">
        <v>772</v>
      </c>
      <c r="C144" s="1195"/>
      <c r="D144" s="1195"/>
      <c r="E144" s="1195"/>
      <c r="F144" s="1195"/>
      <c r="G144" s="1195"/>
      <c r="H144" s="1195"/>
      <c r="I144" s="1195"/>
      <c r="J144" s="532"/>
      <c r="K144" s="532"/>
      <c r="L144" s="532"/>
      <c r="M144" s="533"/>
      <c r="N144" s="532"/>
      <c r="O144" s="532"/>
      <c r="P144" s="532"/>
      <c r="Q144" s="532"/>
      <c r="R144" s="532"/>
      <c r="S144" s="532"/>
      <c r="T144" s="532"/>
      <c r="U144" s="532"/>
      <c r="V144" s="532"/>
      <c r="W144" s="532"/>
      <c r="X144" s="532"/>
    </row>
    <row r="145" spans="1:24" ht="52.5" customHeight="1">
      <c r="A145" s="678"/>
      <c r="B145" s="1223" t="s">
        <v>773</v>
      </c>
      <c r="C145" s="1223"/>
      <c r="D145" s="1223"/>
      <c r="E145" s="1223"/>
      <c r="F145" s="1223"/>
      <c r="G145" s="1223"/>
      <c r="H145" s="1223"/>
      <c r="I145" s="1223"/>
      <c r="J145" s="532"/>
      <c r="K145" s="532"/>
      <c r="L145" s="532"/>
      <c r="M145" s="533"/>
      <c r="N145" s="532"/>
      <c r="O145" s="532"/>
      <c r="P145" s="532"/>
      <c r="Q145" s="532"/>
      <c r="R145" s="532"/>
      <c r="S145" s="532"/>
      <c r="T145" s="532"/>
      <c r="U145" s="532"/>
      <c r="V145" s="532"/>
      <c r="W145" s="532"/>
      <c r="X145" s="532"/>
    </row>
    <row r="146" spans="1:24" ht="34.5" customHeight="1">
      <c r="A146" s="678" t="s">
        <v>702</v>
      </c>
      <c r="B146" s="1224" t="s">
        <v>774</v>
      </c>
      <c r="C146" s="1224"/>
      <c r="D146" s="1224"/>
      <c r="E146" s="1224"/>
      <c r="F146" s="1088"/>
      <c r="G146" s="1088"/>
      <c r="H146" s="1088"/>
      <c r="I146" s="1192"/>
      <c r="J146" s="532"/>
      <c r="K146" s="532"/>
      <c r="L146" s="532"/>
      <c r="M146" s="533"/>
      <c r="N146" s="532"/>
      <c r="O146" s="532"/>
      <c r="P146" s="532"/>
      <c r="Q146" s="532"/>
      <c r="R146" s="532"/>
      <c r="S146" s="532"/>
      <c r="T146" s="532"/>
      <c r="U146" s="532"/>
      <c r="V146" s="532"/>
      <c r="W146" s="532"/>
      <c r="X146" s="532"/>
    </row>
    <row r="147" spans="1:24" ht="87.75" customHeight="1">
      <c r="A147" s="678" t="s">
        <v>703</v>
      </c>
      <c r="B147" s="1225" t="s">
        <v>775</v>
      </c>
      <c r="C147" s="1226"/>
      <c r="D147" s="1226"/>
      <c r="E147" s="1227"/>
      <c r="F147" s="1087"/>
      <c r="G147" s="1088"/>
      <c r="H147" s="1088"/>
      <c r="I147" s="1192"/>
      <c r="J147" s="532"/>
      <c r="K147" s="532"/>
      <c r="L147" s="532"/>
      <c r="M147" s="533"/>
      <c r="N147" s="532"/>
      <c r="O147" s="532"/>
      <c r="P147" s="532"/>
      <c r="Q147" s="532"/>
      <c r="R147" s="532"/>
      <c r="S147" s="532"/>
      <c r="T147" s="532"/>
      <c r="U147" s="532"/>
      <c r="V147" s="532"/>
      <c r="W147" s="532"/>
      <c r="X147" s="532"/>
    </row>
    <row r="148" spans="1:24" ht="51.75" customHeight="1">
      <c r="A148" s="678" t="s">
        <v>704</v>
      </c>
      <c r="B148" s="1228" t="s">
        <v>776</v>
      </c>
      <c r="C148" s="1228"/>
      <c r="D148" s="1228"/>
      <c r="E148" s="1229"/>
      <c r="F148" s="1088"/>
      <c r="G148" s="1088"/>
      <c r="H148" s="1088"/>
      <c r="I148" s="1192"/>
      <c r="J148" s="532"/>
      <c r="K148" s="532"/>
      <c r="L148" s="532"/>
      <c r="M148" s="533"/>
      <c r="N148" s="532"/>
      <c r="O148" s="532"/>
      <c r="P148" s="532"/>
      <c r="Q148" s="532"/>
      <c r="R148" s="532"/>
      <c r="S148" s="532"/>
      <c r="T148" s="532"/>
      <c r="U148" s="532"/>
      <c r="V148" s="532"/>
      <c r="W148" s="532"/>
      <c r="X148" s="532"/>
    </row>
    <row r="149" spans="1:24" ht="24.75" customHeight="1">
      <c r="A149" s="678"/>
      <c r="B149" s="1230" t="s">
        <v>777</v>
      </c>
      <c r="C149" s="1231"/>
      <c r="D149" s="1231"/>
      <c r="E149" s="1231"/>
      <c r="F149" s="1231"/>
      <c r="G149" s="1231"/>
      <c r="H149" s="1231"/>
      <c r="I149" s="1232"/>
      <c r="J149" s="534"/>
      <c r="K149" s="534"/>
      <c r="L149" s="534"/>
      <c r="M149" s="534"/>
      <c r="N149" s="534"/>
      <c r="O149" s="534"/>
      <c r="P149" s="534"/>
      <c r="Q149" s="534"/>
      <c r="R149" s="534"/>
      <c r="S149" s="534"/>
      <c r="T149" s="534"/>
      <c r="U149" s="534"/>
      <c r="V149" s="534"/>
      <c r="W149" s="534"/>
      <c r="X149" s="534"/>
    </row>
    <row r="150" spans="1:24" ht="36" customHeight="1">
      <c r="A150" s="678">
        <v>1</v>
      </c>
      <c r="B150" s="1090" t="s">
        <v>626</v>
      </c>
      <c r="C150" s="1090"/>
      <c r="D150" s="1090"/>
      <c r="E150" s="1197"/>
      <c r="F150" s="523"/>
      <c r="G150" s="1087"/>
      <c r="H150" s="1192"/>
      <c r="I150" s="525"/>
      <c r="J150" s="534"/>
      <c r="K150" s="534"/>
      <c r="L150" s="534"/>
      <c r="M150" s="534"/>
      <c r="N150" s="534"/>
      <c r="O150" s="534"/>
      <c r="P150" s="534"/>
      <c r="Q150" s="534"/>
      <c r="R150" s="534"/>
      <c r="S150" s="534"/>
      <c r="T150" s="534"/>
      <c r="U150" s="534"/>
      <c r="V150" s="534"/>
      <c r="W150" s="534"/>
      <c r="X150" s="534"/>
    </row>
    <row r="151" spans="1:24" ht="42" customHeight="1">
      <c r="A151" s="678">
        <v>2</v>
      </c>
      <c r="B151" s="1090" t="s">
        <v>627</v>
      </c>
      <c r="C151" s="1090"/>
      <c r="D151" s="1090"/>
      <c r="E151" s="1197"/>
      <c r="F151" s="523"/>
      <c r="G151" s="1087"/>
      <c r="H151" s="1192"/>
      <c r="I151" s="525"/>
      <c r="J151" s="534"/>
      <c r="K151" s="534"/>
      <c r="L151" s="534"/>
      <c r="M151" s="534"/>
      <c r="N151" s="534"/>
      <c r="O151" s="534"/>
      <c r="P151" s="534"/>
      <c r="Q151" s="534"/>
      <c r="R151" s="534"/>
      <c r="S151" s="534"/>
      <c r="T151" s="534"/>
      <c r="U151" s="534"/>
      <c r="V151" s="534"/>
      <c r="W151" s="534"/>
      <c r="X151" s="534"/>
    </row>
    <row r="152" spans="1:24" ht="33" customHeight="1">
      <c r="A152" s="696">
        <v>3</v>
      </c>
      <c r="B152" s="119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99"/>
      <c r="D152" s="1199"/>
      <c r="E152" s="1200"/>
      <c r="F152" s="523"/>
      <c r="G152" s="1087"/>
      <c r="H152" s="1192"/>
      <c r="I152" s="525"/>
      <c r="J152" s="534"/>
      <c r="K152" s="534"/>
      <c r="L152" s="534"/>
      <c r="M152" s="534"/>
      <c r="N152" s="534"/>
      <c r="O152" s="534"/>
      <c r="P152" s="534"/>
      <c r="Q152" s="534"/>
      <c r="R152" s="534"/>
      <c r="S152" s="534"/>
      <c r="T152" s="534"/>
      <c r="U152" s="534"/>
      <c r="V152" s="534"/>
      <c r="W152" s="534"/>
      <c r="X152" s="534"/>
    </row>
    <row r="153" spans="1:24" ht="31.5" customHeight="1">
      <c r="A153" s="702"/>
      <c r="B153" s="1202"/>
      <c r="C153" s="1202"/>
      <c r="D153" s="1202"/>
      <c r="E153" s="1203"/>
      <c r="F153" s="523"/>
      <c r="G153" s="1087"/>
      <c r="H153" s="1192"/>
      <c r="I153" s="525"/>
      <c r="J153" s="534"/>
      <c r="K153" s="534"/>
      <c r="L153" s="534"/>
      <c r="M153" s="534"/>
      <c r="N153" s="534"/>
      <c r="O153" s="534"/>
      <c r="P153" s="534"/>
      <c r="Q153" s="534"/>
      <c r="R153" s="534"/>
      <c r="S153" s="534"/>
      <c r="T153" s="534"/>
      <c r="U153" s="534"/>
      <c r="V153" s="534"/>
      <c r="W153" s="534"/>
      <c r="X153" s="534"/>
    </row>
    <row r="154" spans="1:24" ht="28.5" customHeight="1">
      <c r="A154" s="702"/>
      <c r="B154" s="1202"/>
      <c r="C154" s="1202"/>
      <c r="D154" s="1202"/>
      <c r="E154" s="1203"/>
      <c r="F154" s="523"/>
      <c r="G154" s="1087"/>
      <c r="H154" s="1192"/>
      <c r="I154" s="525"/>
      <c r="J154" s="534"/>
      <c r="K154" s="534"/>
      <c r="L154" s="534"/>
      <c r="M154" s="534"/>
      <c r="N154" s="534"/>
      <c r="O154" s="534"/>
      <c r="P154" s="534"/>
      <c r="Q154" s="534"/>
      <c r="R154" s="534"/>
      <c r="S154" s="534"/>
      <c r="T154" s="534"/>
      <c r="U154" s="534"/>
      <c r="V154" s="534"/>
      <c r="W154" s="534"/>
      <c r="X154" s="534"/>
    </row>
    <row r="155" spans="1:24" ht="32.25" customHeight="1">
      <c r="A155" s="702"/>
      <c r="B155" s="1202"/>
      <c r="C155" s="1202"/>
      <c r="D155" s="1202"/>
      <c r="E155" s="1203"/>
      <c r="F155" s="523"/>
      <c r="G155" s="1087"/>
      <c r="H155" s="1192"/>
      <c r="I155" s="525"/>
      <c r="J155" s="534"/>
      <c r="K155" s="534"/>
      <c r="L155" s="534"/>
      <c r="M155" s="534"/>
      <c r="N155" s="534"/>
      <c r="O155" s="534"/>
      <c r="P155" s="534"/>
      <c r="Q155" s="534"/>
      <c r="R155" s="534"/>
      <c r="S155" s="534"/>
      <c r="T155" s="534"/>
      <c r="U155" s="534"/>
      <c r="V155" s="534"/>
      <c r="W155" s="534"/>
      <c r="X155" s="534"/>
    </row>
    <row r="156" spans="1:24" ht="35.25" customHeight="1">
      <c r="A156" s="702"/>
      <c r="B156" s="1233" t="s">
        <v>629</v>
      </c>
      <c r="C156" s="1233"/>
      <c r="D156" s="1233"/>
      <c r="E156" s="1234"/>
      <c r="F156" s="523"/>
      <c r="G156" s="1087"/>
      <c r="H156" s="1192"/>
      <c r="I156" s="525"/>
      <c r="J156" s="534"/>
      <c r="K156" s="534"/>
      <c r="L156" s="534"/>
      <c r="M156" s="534"/>
      <c r="N156" s="534"/>
      <c r="O156" s="534"/>
      <c r="P156" s="534"/>
      <c r="Q156" s="534"/>
      <c r="R156" s="534"/>
      <c r="S156" s="534"/>
      <c r="T156" s="534"/>
      <c r="U156" s="534"/>
      <c r="V156" s="534"/>
      <c r="W156" s="534"/>
      <c r="X156" s="534"/>
    </row>
    <row r="157" spans="1:24" ht="35.25" customHeight="1">
      <c r="A157" s="702"/>
      <c r="B157" s="1233" t="s">
        <v>21</v>
      </c>
      <c r="C157" s="1233"/>
      <c r="D157" s="1233"/>
      <c r="E157" s="1234"/>
      <c r="F157" s="523"/>
      <c r="G157" s="1087"/>
      <c r="H157" s="1192"/>
      <c r="I157" s="525"/>
      <c r="J157" s="534"/>
      <c r="K157" s="534"/>
      <c r="L157" s="534"/>
      <c r="M157" s="534"/>
      <c r="N157" s="534"/>
      <c r="O157" s="534"/>
      <c r="P157" s="534"/>
      <c r="Q157" s="534"/>
      <c r="R157" s="534"/>
      <c r="S157" s="534"/>
      <c r="T157" s="534"/>
      <c r="U157" s="534"/>
      <c r="V157" s="534"/>
      <c r="W157" s="534"/>
      <c r="X157" s="534"/>
    </row>
    <row r="158" spans="1:24" ht="41.25" customHeight="1">
      <c r="A158" s="711"/>
      <c r="B158" s="1235" t="s">
        <v>630</v>
      </c>
      <c r="C158" s="1235"/>
      <c r="D158" s="1235"/>
      <c r="E158" s="1236"/>
      <c r="F158" s="523"/>
      <c r="G158" s="1087"/>
      <c r="H158" s="1192"/>
      <c r="I158" s="525"/>
      <c r="J158" s="534"/>
      <c r="K158" s="534"/>
      <c r="L158" s="534"/>
      <c r="M158" s="534"/>
      <c r="N158" s="534"/>
      <c r="O158" s="534"/>
      <c r="P158" s="534"/>
      <c r="Q158" s="534"/>
      <c r="R158" s="534"/>
      <c r="S158" s="534"/>
      <c r="T158" s="534"/>
      <c r="U158" s="534"/>
      <c r="V158" s="534"/>
      <c r="W158" s="534"/>
      <c r="X158" s="534"/>
    </row>
    <row r="159" spans="1:24" ht="21.75" customHeight="1">
      <c r="A159" s="690" t="s">
        <v>764</v>
      </c>
      <c r="B159" s="1230" t="s">
        <v>778</v>
      </c>
      <c r="C159" s="1231"/>
      <c r="D159" s="1231"/>
      <c r="E159" s="1231"/>
      <c r="F159" s="679"/>
      <c r="G159" s="679"/>
      <c r="H159" s="679"/>
      <c r="I159" s="679"/>
      <c r="J159" s="534"/>
      <c r="K159" s="534"/>
      <c r="L159" s="534"/>
      <c r="M159" s="534"/>
      <c r="N159" s="534"/>
      <c r="O159" s="534"/>
      <c r="P159" s="534"/>
      <c r="Q159" s="534"/>
      <c r="R159" s="534"/>
      <c r="S159" s="534"/>
      <c r="T159" s="534"/>
      <c r="U159" s="534"/>
      <c r="V159" s="534"/>
      <c r="W159" s="534"/>
      <c r="X159" s="534"/>
    </row>
    <row r="160" spans="1:24" ht="44.25" customHeight="1">
      <c r="A160" s="678" t="s">
        <v>754</v>
      </c>
      <c r="B160" s="1102" t="s">
        <v>784</v>
      </c>
      <c r="C160" s="1102"/>
      <c r="D160" s="1102"/>
      <c r="E160" s="1103"/>
      <c r="F160" s="525"/>
      <c r="G160" s="1087"/>
      <c r="H160" s="1192"/>
      <c r="I160" s="525"/>
      <c r="J160" s="534"/>
      <c r="K160" s="534"/>
      <c r="L160" s="534"/>
      <c r="M160" s="534"/>
      <c r="N160" s="534"/>
      <c r="O160" s="534"/>
      <c r="P160" s="534"/>
      <c r="Q160" s="534"/>
      <c r="R160" s="534"/>
      <c r="S160" s="534"/>
      <c r="T160" s="534"/>
      <c r="U160" s="534"/>
      <c r="V160" s="534"/>
      <c r="W160" s="534"/>
      <c r="X160" s="534"/>
    </row>
    <row r="161" spans="1:24" ht="41.25" customHeight="1">
      <c r="A161" s="678" t="s">
        <v>755</v>
      </c>
      <c r="B161" s="1221" t="s">
        <v>779</v>
      </c>
      <c r="C161" s="1221"/>
      <c r="D161" s="1221"/>
      <c r="E161" s="1222"/>
      <c r="F161" s="525"/>
      <c r="G161" s="1087"/>
      <c r="H161" s="1192"/>
      <c r="I161" s="525"/>
      <c r="J161" s="534"/>
      <c r="K161" s="534"/>
      <c r="L161" s="534"/>
      <c r="M161" s="534"/>
      <c r="N161" s="534"/>
      <c r="O161" s="534"/>
      <c r="P161" s="534"/>
      <c r="Q161" s="534"/>
      <c r="R161" s="534"/>
      <c r="S161" s="534"/>
      <c r="T161" s="534"/>
      <c r="U161" s="534"/>
      <c r="V161" s="534"/>
      <c r="W161" s="534"/>
      <c r="X161" s="534"/>
    </row>
    <row r="162" spans="1:24" ht="37.5" customHeight="1">
      <c r="A162" s="678" t="s">
        <v>757</v>
      </c>
      <c r="B162" s="1102" t="s">
        <v>746</v>
      </c>
      <c r="C162" s="1102"/>
      <c r="D162" s="1102"/>
      <c r="E162" s="1103"/>
      <c r="F162" s="525"/>
      <c r="G162" s="1087"/>
      <c r="H162" s="1192"/>
      <c r="I162" s="525"/>
      <c r="J162" s="534"/>
      <c r="K162" s="534"/>
      <c r="L162" s="534"/>
      <c r="M162" s="534"/>
      <c r="N162" s="534"/>
      <c r="O162" s="534"/>
      <c r="P162" s="534"/>
      <c r="Q162" s="534"/>
      <c r="R162" s="534"/>
      <c r="S162" s="534"/>
      <c r="T162" s="534"/>
      <c r="U162" s="534"/>
      <c r="V162" s="534"/>
      <c r="W162" s="534"/>
      <c r="X162" s="534"/>
    </row>
    <row r="163" spans="1:24" ht="32.25" customHeight="1">
      <c r="A163" s="678" t="s">
        <v>759</v>
      </c>
      <c r="B163" s="1102" t="s">
        <v>631</v>
      </c>
      <c r="C163" s="1102"/>
      <c r="D163" s="1102"/>
      <c r="E163" s="1103"/>
      <c r="F163" s="525"/>
      <c r="G163" s="1087"/>
      <c r="H163" s="1192"/>
      <c r="I163" s="525"/>
      <c r="J163" s="534"/>
      <c r="K163" s="534"/>
      <c r="L163" s="534"/>
      <c r="M163" s="534"/>
      <c r="N163" s="534"/>
      <c r="O163" s="534"/>
      <c r="P163" s="534"/>
      <c r="Q163" s="534"/>
      <c r="R163" s="534"/>
      <c r="S163" s="534"/>
      <c r="T163" s="534"/>
      <c r="U163" s="534"/>
      <c r="V163" s="534"/>
      <c r="W163" s="534"/>
      <c r="X163" s="534"/>
    </row>
    <row r="164" spans="1:24" ht="37.5" customHeight="1">
      <c r="A164" s="678" t="s">
        <v>760</v>
      </c>
      <c r="B164" s="1102" t="s">
        <v>748</v>
      </c>
      <c r="C164" s="1102"/>
      <c r="D164" s="1102"/>
      <c r="E164" s="1103"/>
      <c r="F164" s="525"/>
      <c r="G164" s="1087"/>
      <c r="H164" s="1192"/>
      <c r="I164" s="525"/>
      <c r="J164" s="534"/>
      <c r="K164" s="534"/>
      <c r="L164" s="534"/>
      <c r="M164" s="534"/>
      <c r="N164" s="534"/>
      <c r="O164" s="534"/>
      <c r="P164" s="534"/>
      <c r="Q164" s="534"/>
      <c r="R164" s="534"/>
      <c r="S164" s="534"/>
      <c r="T164" s="534"/>
      <c r="U164" s="534"/>
      <c r="V164" s="534"/>
      <c r="W164" s="534"/>
      <c r="X164" s="534"/>
    </row>
    <row r="165" spans="1:24" ht="44.25" customHeight="1">
      <c r="A165" s="678" t="s">
        <v>750</v>
      </c>
      <c r="B165" s="1090" t="s">
        <v>749</v>
      </c>
      <c r="C165" s="1090"/>
      <c r="D165" s="1090"/>
      <c r="E165" s="1216"/>
      <c r="F165" s="525"/>
      <c r="G165" s="1087"/>
      <c r="H165" s="1192"/>
      <c r="I165" s="525"/>
      <c r="J165" s="534"/>
      <c r="K165" s="534"/>
      <c r="L165" s="534"/>
      <c r="M165" s="534"/>
      <c r="N165" s="534"/>
      <c r="O165" s="534"/>
      <c r="P165" s="534"/>
      <c r="Q165" s="534"/>
      <c r="R165" s="534"/>
      <c r="S165" s="534"/>
      <c r="T165" s="534"/>
      <c r="U165" s="534"/>
      <c r="V165" s="534"/>
      <c r="W165" s="534"/>
      <c r="X165" s="534"/>
    </row>
    <row r="166" spans="1:24" ht="39.75" customHeight="1">
      <c r="A166" s="678" t="s">
        <v>751</v>
      </c>
      <c r="B166" s="1090" t="s">
        <v>785</v>
      </c>
      <c r="C166" s="1090"/>
      <c r="D166" s="1090"/>
      <c r="E166" s="1216"/>
      <c r="F166" s="525"/>
      <c r="G166" s="1087"/>
      <c r="H166" s="1192"/>
      <c r="I166" s="675"/>
      <c r="J166" s="534"/>
      <c r="K166" s="534"/>
      <c r="L166" s="534"/>
      <c r="M166" s="534"/>
      <c r="N166" s="534"/>
      <c r="O166" s="534"/>
      <c r="P166" s="534"/>
      <c r="Q166" s="534"/>
      <c r="R166" s="534"/>
      <c r="S166" s="534"/>
      <c r="T166" s="534"/>
      <c r="U166" s="534"/>
      <c r="V166" s="534"/>
      <c r="W166" s="534"/>
      <c r="X166" s="534"/>
    </row>
    <row r="167" spans="1:24" ht="49.5" customHeight="1">
      <c r="A167" s="1207" t="s">
        <v>787</v>
      </c>
      <c r="B167" s="1096" t="s">
        <v>632</v>
      </c>
      <c r="C167" s="1097"/>
      <c r="D167" s="1097"/>
      <c r="E167" s="1237"/>
      <c r="F167" s="703"/>
      <c r="G167" s="615"/>
      <c r="H167" s="526"/>
      <c r="I167" s="527"/>
      <c r="J167" s="534"/>
      <c r="K167" s="534"/>
      <c r="L167" s="534"/>
      <c r="M167" s="534"/>
      <c r="N167" s="534"/>
      <c r="O167" s="534"/>
      <c r="P167" s="534"/>
      <c r="Q167" s="534"/>
      <c r="R167" s="534"/>
      <c r="S167" s="534"/>
      <c r="T167" s="534"/>
      <c r="U167" s="534"/>
      <c r="V167" s="534"/>
      <c r="W167" s="534"/>
      <c r="X167" s="534"/>
    </row>
    <row r="168" spans="1:24" ht="20.25" customHeight="1">
      <c r="A168" s="1209"/>
      <c r="B168" s="1098" t="s">
        <v>633</v>
      </c>
      <c r="C168" s="1099"/>
      <c r="D168" s="1099"/>
      <c r="E168" s="1100"/>
      <c r="F168" s="683" t="s">
        <v>701</v>
      </c>
      <c r="G168" s="643" t="s">
        <v>701</v>
      </c>
      <c r="H168" s="528"/>
      <c r="I168" s="683" t="s">
        <v>701</v>
      </c>
      <c r="J168" s="534"/>
      <c r="K168" s="534"/>
      <c r="L168" s="534"/>
      <c r="M168" s="534"/>
      <c r="N168" s="534"/>
      <c r="O168" s="534"/>
      <c r="P168" s="534"/>
      <c r="Q168" s="534"/>
      <c r="R168" s="534"/>
      <c r="S168" s="534"/>
      <c r="T168" s="534"/>
      <c r="U168" s="534"/>
      <c r="V168" s="534"/>
      <c r="W168" s="534"/>
      <c r="X168" s="534"/>
    </row>
    <row r="169" spans="1:24" ht="19.5" customHeight="1">
      <c r="A169" s="678"/>
      <c r="B169" s="1242" t="s">
        <v>739</v>
      </c>
      <c r="C169" s="1242"/>
      <c r="D169" s="1242"/>
      <c r="E169" s="1242"/>
      <c r="F169" s="1242"/>
      <c r="G169" s="1242"/>
      <c r="H169" s="1242"/>
      <c r="I169" s="1243"/>
      <c r="J169" s="534"/>
      <c r="K169" s="534"/>
      <c r="L169" s="534"/>
      <c r="M169" s="534"/>
      <c r="N169" s="534"/>
      <c r="O169" s="534"/>
      <c r="P169" s="534"/>
      <c r="Q169" s="534"/>
      <c r="R169" s="534"/>
      <c r="S169" s="534"/>
      <c r="T169" s="534"/>
      <c r="U169" s="534"/>
      <c r="V169" s="534"/>
      <c r="W169" s="534"/>
      <c r="X169" s="534"/>
    </row>
    <row r="170" spans="1:24" ht="24.75" customHeight="1">
      <c r="A170" s="694" t="s">
        <v>752</v>
      </c>
      <c r="B170" s="1230" t="s">
        <v>753</v>
      </c>
      <c r="C170" s="1231"/>
      <c r="D170" s="1231"/>
      <c r="E170" s="1231"/>
      <c r="F170" s="679"/>
      <c r="G170" s="680"/>
      <c r="H170" s="680"/>
      <c r="I170" s="681"/>
      <c r="J170" s="534"/>
      <c r="K170" s="534"/>
      <c r="L170" s="534"/>
      <c r="M170" s="534"/>
      <c r="N170" s="534"/>
      <c r="O170" s="534"/>
      <c r="P170" s="534"/>
      <c r="Q170" s="534"/>
      <c r="R170" s="534"/>
      <c r="S170" s="534"/>
      <c r="T170" s="534"/>
      <c r="U170" s="534"/>
      <c r="V170" s="534"/>
      <c r="W170" s="534"/>
      <c r="X170" s="534"/>
    </row>
    <row r="171" spans="1:24" ht="40.5" customHeight="1">
      <c r="A171" s="678" t="s">
        <v>754</v>
      </c>
      <c r="B171" s="1102" t="s">
        <v>786</v>
      </c>
      <c r="C171" s="1102"/>
      <c r="D171" s="1102"/>
      <c r="E171" s="1103"/>
      <c r="F171" s="675"/>
      <c r="G171" s="1087"/>
      <c r="H171" s="1192"/>
      <c r="I171" s="675"/>
      <c r="J171" s="534"/>
      <c r="K171" s="534"/>
      <c r="L171" s="534"/>
      <c r="M171" s="534"/>
      <c r="N171" s="534"/>
      <c r="O171" s="534"/>
      <c r="P171" s="534"/>
      <c r="Q171" s="534"/>
      <c r="R171" s="534"/>
      <c r="S171" s="534"/>
      <c r="T171" s="534"/>
      <c r="U171" s="534"/>
      <c r="V171" s="534"/>
      <c r="W171" s="534"/>
      <c r="X171" s="534"/>
    </row>
    <row r="172" spans="1:24" ht="30" customHeight="1">
      <c r="A172" s="678" t="s">
        <v>755</v>
      </c>
      <c r="B172" s="1102" t="s">
        <v>756</v>
      </c>
      <c r="C172" s="1102"/>
      <c r="D172" s="1102"/>
      <c r="E172" s="1103"/>
      <c r="F172" s="526"/>
      <c r="G172" s="506"/>
      <c r="H172" s="665"/>
      <c r="I172" s="682"/>
      <c r="J172" s="534"/>
      <c r="K172" s="534"/>
      <c r="L172" s="534"/>
      <c r="M172" s="534"/>
      <c r="N172" s="534"/>
      <c r="O172" s="534"/>
      <c r="P172" s="534"/>
      <c r="Q172" s="534"/>
      <c r="R172" s="534"/>
      <c r="S172" s="534"/>
      <c r="T172" s="534"/>
      <c r="U172" s="534"/>
      <c r="V172" s="534"/>
      <c r="W172" s="534"/>
      <c r="X172" s="534"/>
    </row>
    <row r="173" spans="1:24" ht="35.25" customHeight="1">
      <c r="A173" s="678" t="s">
        <v>757</v>
      </c>
      <c r="B173" s="1221" t="s">
        <v>780</v>
      </c>
      <c r="C173" s="1221"/>
      <c r="D173" s="1221"/>
      <c r="E173" s="1222"/>
      <c r="F173" s="525"/>
      <c r="G173" s="1087"/>
      <c r="H173" s="1192"/>
      <c r="I173" s="525"/>
      <c r="J173" s="534"/>
      <c r="K173" s="534"/>
      <c r="L173" s="534"/>
      <c r="M173" s="534"/>
      <c r="N173" s="534"/>
      <c r="O173" s="534"/>
      <c r="P173" s="534"/>
      <c r="Q173" s="534"/>
      <c r="R173" s="534"/>
      <c r="S173" s="534"/>
      <c r="T173" s="534"/>
      <c r="U173" s="534"/>
      <c r="V173" s="534"/>
      <c r="W173" s="534"/>
      <c r="X173" s="534"/>
    </row>
    <row r="174" spans="1:24" ht="31.5" customHeight="1">
      <c r="A174" s="678" t="s">
        <v>759</v>
      </c>
      <c r="B174" s="1102" t="s">
        <v>631</v>
      </c>
      <c r="C174" s="1102"/>
      <c r="D174" s="1102"/>
      <c r="E174" s="1103"/>
      <c r="F174" s="525"/>
      <c r="G174" s="1087"/>
      <c r="H174" s="1192"/>
      <c r="I174" s="525"/>
      <c r="J174" s="534"/>
      <c r="K174" s="534"/>
      <c r="L174" s="534"/>
      <c r="M174" s="534"/>
      <c r="N174" s="534"/>
      <c r="O174" s="534"/>
      <c r="P174" s="534"/>
      <c r="Q174" s="534"/>
      <c r="R174" s="534"/>
      <c r="S174" s="534"/>
      <c r="T174" s="534"/>
      <c r="U174" s="534"/>
      <c r="V174" s="534"/>
      <c r="W174" s="534"/>
      <c r="X174" s="534"/>
    </row>
    <row r="175" spans="1:24" ht="33" customHeight="1">
      <c r="A175" s="678" t="s">
        <v>760</v>
      </c>
      <c r="B175" s="1102" t="s">
        <v>761</v>
      </c>
      <c r="C175" s="1102"/>
      <c r="D175" s="1102"/>
      <c r="E175" s="1103"/>
      <c r="F175" s="525"/>
      <c r="G175" s="1087"/>
      <c r="H175" s="1192"/>
      <c r="I175" s="525"/>
      <c r="J175" s="534"/>
      <c r="K175" s="534"/>
      <c r="L175" s="534"/>
      <c r="M175" s="534"/>
      <c r="N175" s="534"/>
      <c r="O175" s="534"/>
      <c r="P175" s="534"/>
      <c r="Q175" s="534"/>
      <c r="R175" s="534"/>
      <c r="S175" s="534"/>
      <c r="T175" s="534"/>
      <c r="U175" s="534"/>
      <c r="V175" s="534"/>
      <c r="W175" s="534"/>
      <c r="X175" s="534"/>
    </row>
    <row r="176" spans="1:24" ht="44.25" customHeight="1">
      <c r="A176" s="678" t="s">
        <v>750</v>
      </c>
      <c r="B176" s="1090" t="s">
        <v>762</v>
      </c>
      <c r="C176" s="1090"/>
      <c r="D176" s="1090"/>
      <c r="E176" s="1216"/>
      <c r="F176" s="525"/>
      <c r="G176" s="1087"/>
      <c r="H176" s="1192"/>
      <c r="I176" s="525"/>
      <c r="J176" s="534"/>
      <c r="K176" s="534"/>
      <c r="L176" s="534"/>
      <c r="M176" s="534"/>
      <c r="N176" s="534"/>
      <c r="O176" s="534"/>
      <c r="P176" s="534"/>
      <c r="Q176" s="534"/>
      <c r="R176" s="534"/>
      <c r="S176" s="534"/>
      <c r="T176" s="534"/>
      <c r="U176" s="534"/>
      <c r="V176" s="534"/>
      <c r="W176" s="534"/>
      <c r="X176" s="534"/>
    </row>
    <row r="177" spans="1:24" ht="37.5" customHeight="1">
      <c r="A177" s="678" t="s">
        <v>751</v>
      </c>
      <c r="B177" s="1090" t="s">
        <v>763</v>
      </c>
      <c r="C177" s="1090"/>
      <c r="D177" s="1090"/>
      <c r="E177" s="1216"/>
      <c r="F177" s="525"/>
      <c r="G177" s="1087"/>
      <c r="H177" s="1192"/>
      <c r="I177" s="525"/>
      <c r="J177" s="534"/>
      <c r="K177" s="534"/>
      <c r="L177" s="534"/>
      <c r="M177" s="534"/>
      <c r="N177" s="534"/>
      <c r="O177" s="534"/>
      <c r="P177" s="534"/>
      <c r="Q177" s="534"/>
      <c r="R177" s="534"/>
      <c r="S177" s="534"/>
      <c r="T177" s="534"/>
      <c r="U177" s="534"/>
      <c r="V177" s="534"/>
      <c r="W177" s="534"/>
      <c r="X177" s="534"/>
    </row>
    <row r="178" spans="1:24" ht="33" customHeight="1">
      <c r="A178" s="1207" t="s">
        <v>787</v>
      </c>
      <c r="B178" s="1096" t="s">
        <v>632</v>
      </c>
      <c r="C178" s="1097"/>
      <c r="D178" s="1097"/>
      <c r="E178" s="1237"/>
      <c r="F178" s="527"/>
      <c r="G178" s="615"/>
      <c r="H178" s="526"/>
      <c r="I178" s="527"/>
    </row>
    <row r="179" spans="1:24" ht="39" customHeight="1">
      <c r="A179" s="1209"/>
      <c r="B179" s="1098" t="s">
        <v>633</v>
      </c>
      <c r="C179" s="1099"/>
      <c r="D179" s="1099"/>
      <c r="E179" s="1100"/>
      <c r="F179" s="692" t="s">
        <v>765</v>
      </c>
      <c r="G179" s="692" t="s">
        <v>765</v>
      </c>
      <c r="H179" s="617"/>
      <c r="I179" s="692" t="s">
        <v>765</v>
      </c>
    </row>
    <row r="180" spans="1:24" ht="16.5" customHeight="1">
      <c r="A180" s="86"/>
      <c r="B180" s="664"/>
      <c r="C180" s="664"/>
      <c r="D180" s="664"/>
      <c r="E180" s="664"/>
      <c r="F180" s="664"/>
      <c r="G180" s="664"/>
      <c r="H180" s="664"/>
      <c r="I180" s="664"/>
    </row>
    <row r="181" spans="1:24" ht="53.25" customHeight="1">
      <c r="A181" s="678">
        <v>5</v>
      </c>
      <c r="B181" s="1105" t="s">
        <v>781</v>
      </c>
      <c r="C181" s="1105"/>
      <c r="D181" s="1105"/>
      <c r="E181" s="1105"/>
      <c r="F181" s="1105"/>
      <c r="G181" s="1105"/>
      <c r="H181" s="1105"/>
      <c r="I181" s="667"/>
    </row>
    <row r="182" spans="1:24" ht="9" customHeight="1">
      <c r="A182" s="704"/>
      <c r="B182" s="1238"/>
      <c r="C182" s="1238"/>
      <c r="D182" s="1238"/>
      <c r="E182" s="1238"/>
      <c r="F182" s="1238"/>
      <c r="G182" s="1238"/>
      <c r="H182" s="1238"/>
      <c r="I182" s="1238"/>
    </row>
    <row r="183" spans="1:24" ht="61.5" customHeight="1">
      <c r="A183" s="678">
        <v>6</v>
      </c>
      <c r="B183" s="1105" t="s">
        <v>782</v>
      </c>
      <c r="C183" s="1105"/>
      <c r="D183" s="1105"/>
      <c r="E183" s="1105"/>
      <c r="F183" s="1105"/>
      <c r="G183" s="1105"/>
      <c r="H183" s="1105"/>
      <c r="I183" s="667"/>
    </row>
    <row r="184" spans="1:24" ht="15.75" customHeight="1">
      <c r="A184" s="1239"/>
      <c r="B184" s="1240"/>
      <c r="C184" s="1240"/>
      <c r="D184" s="1240"/>
      <c r="E184" s="1240"/>
      <c r="F184" s="1240"/>
      <c r="G184" s="1240"/>
      <c r="H184" s="1240"/>
      <c r="I184" s="1241"/>
    </row>
    <row r="185" spans="1:24" ht="72" customHeight="1">
      <c r="A185" s="678">
        <v>7</v>
      </c>
      <c r="B185" s="1105" t="s">
        <v>783</v>
      </c>
      <c r="C185" s="1105"/>
      <c r="D185" s="1105"/>
      <c r="E185" s="1105"/>
      <c r="F185" s="1105"/>
      <c r="G185" s="1105"/>
      <c r="H185" s="1105"/>
      <c r="I185" s="667"/>
    </row>
    <row r="186" spans="1:24" ht="45.75" customHeight="1">
      <c r="A186" s="684">
        <v>8</v>
      </c>
      <c r="B186" s="1099" t="s">
        <v>634</v>
      </c>
      <c r="C186" s="1099"/>
      <c r="D186" s="1099"/>
      <c r="E186" s="1100"/>
      <c r="F186" s="619"/>
      <c r="G186" s="715"/>
      <c r="H186" s="716"/>
      <c r="I186" s="619"/>
    </row>
    <row r="187" spans="1:24" ht="12.75" customHeight="1">
      <c r="A187" s="536"/>
      <c r="B187" s="394"/>
      <c r="C187" s="394"/>
      <c r="D187" s="394"/>
      <c r="E187" s="394"/>
      <c r="F187" s="394"/>
      <c r="G187" s="394"/>
      <c r="H187" s="394"/>
      <c r="I187" s="488"/>
      <c r="M187" s="707"/>
    </row>
    <row r="188" spans="1:24" s="397" customFormat="1" ht="24" customHeight="1">
      <c r="A188" s="712">
        <v>3</v>
      </c>
      <c r="B188" s="1244" t="s">
        <v>788</v>
      </c>
      <c r="C188" s="1244"/>
      <c r="D188" s="1244"/>
      <c r="E188" s="1244"/>
      <c r="F188" s="1244"/>
      <c r="G188" s="1244"/>
      <c r="H188" s="1244"/>
      <c r="I188" s="1244"/>
      <c r="M188" s="718"/>
    </row>
    <row r="189" spans="1:24" ht="24" customHeight="1">
      <c r="A189" s="704" t="s">
        <v>417</v>
      </c>
      <c r="B189" s="1245" t="s">
        <v>789</v>
      </c>
      <c r="C189" s="1245"/>
      <c r="D189" s="1245"/>
      <c r="E189" s="1245"/>
      <c r="F189" s="1245"/>
      <c r="G189" s="1245"/>
      <c r="H189" s="1245"/>
      <c r="I189" s="1245"/>
      <c r="M189" s="717"/>
    </row>
    <row r="190" spans="1:24" ht="73.5" customHeight="1">
      <c r="A190" s="704" t="s">
        <v>790</v>
      </c>
      <c r="B190" s="1246" t="s">
        <v>793</v>
      </c>
      <c r="C190" s="1246"/>
      <c r="D190" s="1246"/>
      <c r="E190" s="1246"/>
      <c r="F190" s="1246"/>
      <c r="G190" s="1246"/>
      <c r="H190" s="1246"/>
      <c r="I190" s="1246"/>
      <c r="M190" s="393"/>
    </row>
    <row r="191" spans="1:24" ht="30.75" customHeight="1">
      <c r="A191" s="704" t="s">
        <v>791</v>
      </c>
      <c r="B191" s="1247" t="s">
        <v>794</v>
      </c>
      <c r="C191" s="1247"/>
      <c r="D191" s="1247"/>
      <c r="E191" s="1247"/>
      <c r="F191" s="1247"/>
      <c r="G191" s="1247"/>
      <c r="H191" s="1247"/>
      <c r="I191" s="1247"/>
      <c r="M191" s="393"/>
    </row>
    <row r="192" spans="1:24" ht="230.25" customHeight="1">
      <c r="A192" s="704"/>
      <c r="B192" s="1248" t="s">
        <v>799</v>
      </c>
      <c r="C192" s="1248"/>
      <c r="D192" s="1248"/>
      <c r="E192" s="1248"/>
      <c r="F192" s="1248"/>
      <c r="G192" s="1248"/>
      <c r="H192" s="1248"/>
      <c r="I192" s="1248"/>
      <c r="M192" s="393"/>
    </row>
    <row r="193" spans="1:13" ht="10.5" customHeight="1">
      <c r="A193" s="704"/>
      <c r="B193" s="713"/>
      <c r="C193" s="713"/>
      <c r="D193" s="713"/>
      <c r="E193" s="713"/>
      <c r="F193" s="713"/>
      <c r="G193" s="713"/>
      <c r="H193" s="713"/>
      <c r="I193" s="713"/>
      <c r="M193" s="393"/>
    </row>
    <row r="194" spans="1:13" ht="66.75" customHeight="1">
      <c r="A194" s="704"/>
      <c r="B194" s="1249" t="s">
        <v>800</v>
      </c>
      <c r="C194" s="1250"/>
      <c r="D194" s="1250"/>
      <c r="E194" s="1250"/>
      <c r="F194" s="1250"/>
      <c r="G194" s="1250"/>
      <c r="H194" s="1250"/>
      <c r="I194" s="1250"/>
      <c r="M194" s="393"/>
    </row>
    <row r="195" spans="1:13" ht="12" customHeight="1">
      <c r="A195" s="704"/>
      <c r="B195" s="1251"/>
      <c r="C195" s="1251"/>
      <c r="D195" s="1251"/>
      <c r="E195" s="1251"/>
      <c r="F195" s="1251"/>
      <c r="G195" s="1251"/>
      <c r="H195" s="1251"/>
      <c r="I195" s="1251"/>
      <c r="M195" s="393"/>
    </row>
    <row r="196" spans="1:13" ht="44.25" customHeight="1">
      <c r="A196" s="678"/>
      <c r="B196" s="1252" t="s">
        <v>792</v>
      </c>
      <c r="C196" s="1253"/>
      <c r="D196" s="1253"/>
      <c r="E196" s="1253"/>
      <c r="F196" s="1253"/>
      <c r="G196" s="1253"/>
      <c r="H196" s="1253"/>
      <c r="I196" s="1254"/>
      <c r="M196" s="393"/>
    </row>
    <row r="197" spans="1:13" ht="23.25" customHeight="1">
      <c r="A197" s="678"/>
      <c r="B197" s="670"/>
      <c r="C197" s="671"/>
      <c r="D197" s="671"/>
      <c r="E197" s="671"/>
      <c r="F197" s="671"/>
      <c r="G197" s="671"/>
      <c r="H197" s="671"/>
      <c r="I197" s="671"/>
      <c r="M197" s="393"/>
    </row>
    <row r="198" spans="1:13" ht="20.25" customHeight="1">
      <c r="A198" s="706">
        <v>4</v>
      </c>
      <c r="B198" s="1110" t="s">
        <v>636</v>
      </c>
      <c r="C198" s="1111"/>
      <c r="D198" s="1111"/>
      <c r="E198" s="1111"/>
      <c r="F198" s="1111"/>
      <c r="G198" s="1111"/>
      <c r="H198" s="1111"/>
      <c r="I198" s="708"/>
      <c r="M198" s="393" t="str">
        <f>M21</f>
        <v>2 or more</v>
      </c>
    </row>
    <row r="199" spans="1:13" ht="29.25" customHeight="1">
      <c r="A199" s="705">
        <v>4.0999999999999996</v>
      </c>
      <c r="B199" s="1112" t="s">
        <v>605</v>
      </c>
      <c r="C199" s="1113"/>
      <c r="D199" s="1113"/>
      <c r="E199" s="1114"/>
      <c r="F199" s="1115"/>
      <c r="G199" s="1115"/>
      <c r="H199" s="1116"/>
      <c r="I199" s="488"/>
    </row>
    <row r="200" spans="1:13" ht="25.5" customHeight="1">
      <c r="A200" s="705" t="s">
        <v>637</v>
      </c>
      <c r="B200" s="1106" t="s">
        <v>638</v>
      </c>
      <c r="C200" s="1107"/>
      <c r="D200" s="1107"/>
      <c r="E200" s="1107"/>
      <c r="F200" s="1107"/>
      <c r="G200" s="1107"/>
      <c r="H200" s="1107"/>
      <c r="I200" s="488"/>
    </row>
    <row r="201" spans="1:13" ht="39.75" customHeight="1">
      <c r="A201" s="539"/>
      <c r="B201" s="540"/>
      <c r="C201" s="540"/>
      <c r="D201" s="497" t="s">
        <v>692</v>
      </c>
      <c r="E201" s="663"/>
      <c r="F201" s="1053" t="s">
        <v>641</v>
      </c>
      <c r="G201" s="1133"/>
      <c r="H201" s="1054"/>
      <c r="I201" s="488"/>
    </row>
    <row r="202" spans="1:13" ht="17.25" customHeight="1">
      <c r="A202" s="541" t="s">
        <v>643</v>
      </c>
      <c r="B202" s="1065" t="s">
        <v>644</v>
      </c>
      <c r="C202" s="1065"/>
      <c r="D202" s="542"/>
      <c r="E202" s="602"/>
      <c r="F202" s="1071"/>
      <c r="G202" s="1072"/>
      <c r="H202" s="1073"/>
      <c r="I202" s="488"/>
    </row>
    <row r="203" spans="1:13" ht="37.5" customHeight="1">
      <c r="A203" s="541"/>
      <c r="B203" s="1117" t="s">
        <v>706</v>
      </c>
      <c r="C203" s="1118"/>
      <c r="D203" s="1060"/>
      <c r="E203" s="543"/>
      <c r="F203" s="1066"/>
      <c r="G203" s="1067"/>
      <c r="H203" s="1068"/>
      <c r="I203" s="488"/>
    </row>
    <row r="204" spans="1:13" ht="15.75" hidden="1" customHeight="1">
      <c r="A204" s="546">
        <v>1</v>
      </c>
      <c r="B204" s="1119" t="s">
        <v>645</v>
      </c>
      <c r="C204" s="1120"/>
      <c r="D204" s="548"/>
      <c r="E204" s="601"/>
      <c r="F204" s="1066"/>
      <c r="G204" s="1067"/>
      <c r="H204" s="1068"/>
      <c r="I204" s="488"/>
    </row>
    <row r="205" spans="1:13" ht="25.5" customHeight="1">
      <c r="A205" s="541">
        <v>1</v>
      </c>
      <c r="B205" s="1066"/>
      <c r="C205" s="1068"/>
      <c r="D205" s="603"/>
      <c r="E205" s="604"/>
      <c r="F205" s="1066"/>
      <c r="G205" s="1067"/>
      <c r="H205" s="1068"/>
    </row>
    <row r="206" spans="1:13" ht="29.25" customHeight="1">
      <c r="A206" s="541">
        <v>2</v>
      </c>
      <c r="B206" s="1066"/>
      <c r="C206" s="1068"/>
      <c r="D206" s="603"/>
      <c r="E206" s="604"/>
      <c r="F206" s="1066"/>
      <c r="G206" s="1067"/>
      <c r="H206" s="1068"/>
      <c r="I206" s="488"/>
    </row>
    <row r="207" spans="1:13" ht="28.5" customHeight="1">
      <c r="A207" s="541">
        <v>3</v>
      </c>
      <c r="B207" s="1066"/>
      <c r="C207" s="1068"/>
      <c r="D207" s="603"/>
      <c r="E207" s="604"/>
      <c r="F207" s="1066"/>
      <c r="G207" s="1067"/>
      <c r="H207" s="1068"/>
      <c r="I207" s="488"/>
    </row>
    <row r="208" spans="1:13" ht="32.25" customHeight="1">
      <c r="A208" s="541">
        <v>4</v>
      </c>
      <c r="B208" s="1066"/>
      <c r="C208" s="1068"/>
      <c r="D208" s="603"/>
      <c r="E208" s="604"/>
      <c r="F208" s="1066"/>
      <c r="G208" s="1067"/>
      <c r="H208" s="1068"/>
      <c r="I208" s="488"/>
    </row>
    <row r="209" spans="1:9" ht="35.25" customHeight="1">
      <c r="A209" s="541">
        <v>5</v>
      </c>
      <c r="B209" s="1066"/>
      <c r="C209" s="1068"/>
      <c r="D209" s="603"/>
      <c r="E209" s="604"/>
      <c r="F209" s="1066"/>
      <c r="G209" s="1067"/>
      <c r="H209" s="1068"/>
      <c r="I209" s="488"/>
    </row>
    <row r="210" spans="1:9" ht="29.25" customHeight="1">
      <c r="A210" s="499"/>
      <c r="B210" s="537"/>
      <c r="C210" s="538"/>
      <c r="D210" s="538"/>
      <c r="E210" s="538"/>
      <c r="F210" s="538"/>
      <c r="G210" s="538"/>
      <c r="H210" s="538"/>
      <c r="I210" s="488"/>
    </row>
    <row r="211" spans="1:9" ht="20.25" customHeight="1">
      <c r="A211" s="539" t="s">
        <v>595</v>
      </c>
      <c r="B211" s="1106" t="s">
        <v>652</v>
      </c>
      <c r="C211" s="1107"/>
      <c r="D211" s="1107"/>
      <c r="E211" s="1107"/>
      <c r="F211" s="1107"/>
      <c r="G211" s="1107"/>
      <c r="H211" s="1107"/>
      <c r="I211" s="488"/>
    </row>
    <row r="212" spans="1:9" ht="47.25" customHeight="1">
      <c r="A212" s="539"/>
      <c r="B212" s="557"/>
      <c r="C212" s="540"/>
      <c r="D212" s="497" t="s">
        <v>693</v>
      </c>
      <c r="E212" s="663"/>
      <c r="F212" s="1053" t="s">
        <v>641</v>
      </c>
      <c r="G212" s="1133"/>
      <c r="H212" s="1054"/>
      <c r="I212" s="488"/>
    </row>
    <row r="213" spans="1:9" ht="17.25" customHeight="1">
      <c r="A213" s="541" t="s">
        <v>643</v>
      </c>
      <c r="B213" s="1121" t="s">
        <v>644</v>
      </c>
      <c r="C213" s="1122"/>
      <c r="D213" s="558"/>
      <c r="E213" s="602"/>
      <c r="F213" s="1071"/>
      <c r="G213" s="1072"/>
      <c r="H213" s="1073"/>
      <c r="I213" s="488"/>
    </row>
    <row r="214" spans="1:9" ht="34.5" customHeight="1">
      <c r="A214" s="541"/>
      <c r="B214" s="1117" t="s">
        <v>706</v>
      </c>
      <c r="C214" s="1118"/>
      <c r="D214" s="1060"/>
      <c r="E214" s="543"/>
      <c r="F214" s="1183"/>
      <c r="G214" s="1257"/>
      <c r="H214" s="1184"/>
      <c r="I214" s="488"/>
    </row>
    <row r="215" spans="1:9" ht="30" customHeight="1">
      <c r="A215" s="546">
        <v>1</v>
      </c>
      <c r="B215" s="1066"/>
      <c r="C215" s="1068"/>
      <c r="D215" s="548"/>
      <c r="E215" s="604"/>
      <c r="F215" s="1066"/>
      <c r="G215" s="1067"/>
      <c r="H215" s="1068"/>
      <c r="I215" s="488"/>
    </row>
    <row r="216" spans="1:9" ht="28.5" customHeight="1">
      <c r="A216" s="541">
        <v>2</v>
      </c>
      <c r="B216" s="1066"/>
      <c r="C216" s="1068"/>
      <c r="D216" s="548"/>
      <c r="E216" s="604"/>
      <c r="F216" s="1066"/>
      <c r="G216" s="1067"/>
      <c r="H216" s="1068"/>
    </row>
    <row r="217" spans="1:9" ht="27.75" customHeight="1">
      <c r="A217" s="541">
        <v>3</v>
      </c>
      <c r="B217" s="1066"/>
      <c r="C217" s="1068"/>
      <c r="D217" s="548"/>
      <c r="E217" s="604"/>
      <c r="F217" s="1066"/>
      <c r="G217" s="1067"/>
      <c r="H217" s="1068"/>
      <c r="I217" s="488"/>
    </row>
    <row r="218" spans="1:9" ht="30" customHeight="1">
      <c r="A218" s="541">
        <v>4</v>
      </c>
      <c r="B218" s="1066"/>
      <c r="C218" s="1068"/>
      <c r="D218" s="548"/>
      <c r="E218" s="604"/>
      <c r="F218" s="1066"/>
      <c r="G218" s="1067"/>
      <c r="H218" s="1068"/>
      <c r="I218" s="488"/>
    </row>
    <row r="219" spans="1:9" ht="30.75" customHeight="1">
      <c r="A219" s="541">
        <v>5</v>
      </c>
      <c r="B219" s="1066"/>
      <c r="C219" s="1068"/>
      <c r="D219" s="548"/>
      <c r="E219" s="604"/>
      <c r="F219" s="1066"/>
      <c r="G219" s="1067"/>
      <c r="H219" s="1068"/>
      <c r="I219" s="488"/>
    </row>
    <row r="220" spans="1:9" ht="51" customHeight="1">
      <c r="A220" s="541"/>
      <c r="B220" s="1256" t="s">
        <v>654</v>
      </c>
      <c r="C220" s="1172"/>
      <c r="D220" s="548"/>
      <c r="E220" s="623"/>
      <c r="F220" s="604"/>
      <c r="G220" s="604"/>
      <c r="H220" s="605"/>
      <c r="I220" s="488"/>
    </row>
    <row r="221" spans="1:9" ht="16.5" customHeight="1">
      <c r="A221" s="559"/>
      <c r="B221" s="560"/>
      <c r="C221" s="560"/>
      <c r="D221" s="531"/>
      <c r="E221" s="531"/>
      <c r="F221" s="531"/>
      <c r="G221" s="531"/>
      <c r="H221" s="531"/>
      <c r="I221" s="488"/>
    </row>
    <row r="222" spans="1:9" ht="16.5" customHeight="1">
      <c r="A222" s="539" t="s">
        <v>655</v>
      </c>
      <c r="B222" s="1157" t="s">
        <v>656</v>
      </c>
      <c r="C222" s="1158"/>
      <c r="D222" s="561"/>
      <c r="E222" s="1159"/>
      <c r="F222" s="1160"/>
      <c r="G222" s="1161"/>
      <c r="H222" s="1162"/>
      <c r="I222" s="488"/>
    </row>
    <row r="223" spans="1:9" ht="34.5" customHeight="1">
      <c r="A223" s="539"/>
      <c r="B223" s="1107"/>
      <c r="C223" s="1157"/>
      <c r="D223" s="562" t="s">
        <v>694</v>
      </c>
      <c r="E223" s="1163" t="s">
        <v>641</v>
      </c>
      <c r="F223" s="1255"/>
      <c r="G223" s="1255"/>
      <c r="H223" s="1164"/>
      <c r="I223" s="488"/>
    </row>
    <row r="224" spans="1:9" ht="56.25" customHeight="1">
      <c r="A224" s="541"/>
      <c r="B224" s="1126" t="s">
        <v>658</v>
      </c>
      <c r="C224" s="1127"/>
      <c r="D224" s="548"/>
      <c r="E224" s="1066"/>
      <c r="F224" s="1067"/>
      <c r="G224" s="1067"/>
      <c r="H224" s="1068"/>
    </row>
    <row r="225" spans="1:9" ht="15.75" customHeight="1">
      <c r="A225" s="541"/>
      <c r="B225" s="1062" t="s">
        <v>659</v>
      </c>
      <c r="C225" s="1122"/>
      <c r="D225" s="558"/>
      <c r="E225" s="1128"/>
      <c r="F225" s="1129"/>
      <c r="G225" s="1130"/>
      <c r="H225" s="1131"/>
      <c r="I225" s="488"/>
    </row>
    <row r="226" spans="1:9" ht="79.5" customHeight="1">
      <c r="A226" s="624"/>
      <c r="B226" s="1126" t="s">
        <v>660</v>
      </c>
      <c r="C226" s="1127"/>
      <c r="D226" s="548"/>
      <c r="E226" s="1066"/>
      <c r="F226" s="1067"/>
      <c r="G226" s="1067"/>
      <c r="H226" s="1068"/>
      <c r="I226" s="488"/>
    </row>
    <row r="227" spans="1:9" ht="14.25" customHeight="1">
      <c r="A227" s="626"/>
      <c r="B227" s="672"/>
      <c r="C227" s="672"/>
      <c r="D227" s="672"/>
      <c r="G227" s="672"/>
    </row>
    <row r="228" spans="1:9" ht="23.25" customHeight="1">
      <c r="A228" s="706">
        <v>5</v>
      </c>
      <c r="B228" s="1110" t="s">
        <v>795</v>
      </c>
      <c r="C228" s="1111"/>
      <c r="D228" s="1111"/>
      <c r="E228" s="1111"/>
      <c r="F228" s="1111"/>
      <c r="G228" s="1111"/>
      <c r="H228" s="1111"/>
      <c r="I228" s="709"/>
    </row>
    <row r="229" spans="1:9" ht="32.25" customHeight="1">
      <c r="A229" s="705">
        <v>5.0999999999999996</v>
      </c>
      <c r="B229" s="1112" t="s">
        <v>605</v>
      </c>
      <c r="C229" s="1113"/>
      <c r="D229" s="1113"/>
      <c r="E229" s="1114"/>
      <c r="F229" s="1115"/>
      <c r="G229" s="1115"/>
      <c r="H229" s="1116"/>
    </row>
    <row r="230" spans="1:9" ht="23.25" customHeight="1">
      <c r="A230" s="705" t="s">
        <v>637</v>
      </c>
      <c r="B230" s="1106" t="s">
        <v>638</v>
      </c>
      <c r="C230" s="1107"/>
      <c r="D230" s="1107"/>
      <c r="E230" s="1107"/>
      <c r="F230" s="1107"/>
      <c r="G230" s="1107"/>
      <c r="H230" s="1107"/>
    </row>
    <row r="231" spans="1:9" ht="14.25" customHeight="1">
      <c r="A231" s="539"/>
      <c r="B231" s="540"/>
      <c r="C231" s="540"/>
      <c r="D231" s="669"/>
      <c r="E231" s="1046"/>
      <c r="F231" s="1049" t="s">
        <v>641</v>
      </c>
      <c r="G231" s="1132"/>
      <c r="H231" s="1050"/>
    </row>
    <row r="232" spans="1:9" ht="47.25" customHeight="1">
      <c r="A232" s="539"/>
      <c r="B232" s="540"/>
      <c r="C232" s="540"/>
      <c r="D232" s="669" t="s">
        <v>692</v>
      </c>
      <c r="E232" s="1048"/>
      <c r="F232" s="1053"/>
      <c r="G232" s="1133"/>
      <c r="H232" s="1054"/>
    </row>
    <row r="233" spans="1:9" ht="23.25" customHeight="1">
      <c r="A233" s="541" t="s">
        <v>643</v>
      </c>
      <c r="B233" s="1065" t="s">
        <v>644</v>
      </c>
      <c r="C233" s="1065"/>
      <c r="D233" s="542"/>
      <c r="E233" s="602"/>
      <c r="F233" s="1071"/>
      <c r="G233" s="1072"/>
      <c r="H233" s="1073"/>
    </row>
    <row r="234" spans="1:9" ht="42.75" customHeight="1">
      <c r="A234" s="541"/>
      <c r="B234" s="1117" t="s">
        <v>706</v>
      </c>
      <c r="C234" s="1118"/>
      <c r="D234" s="1060"/>
      <c r="E234" s="543"/>
      <c r="F234" s="1066"/>
      <c r="G234" s="1067"/>
      <c r="H234" s="1068"/>
    </row>
    <row r="235" spans="1:9" ht="27" hidden="1" customHeight="1">
      <c r="A235" s="546">
        <v>1</v>
      </c>
      <c r="B235" s="1119" t="s">
        <v>645</v>
      </c>
      <c r="C235" s="1120"/>
      <c r="D235" s="656"/>
      <c r="E235" s="601"/>
      <c r="F235" s="1066"/>
      <c r="G235" s="1067"/>
      <c r="H235" s="1068"/>
    </row>
    <row r="236" spans="1:9" ht="24" customHeight="1">
      <c r="A236" s="541">
        <v>1</v>
      </c>
      <c r="B236" s="1066"/>
      <c r="C236" s="1068"/>
      <c r="D236" s="656"/>
      <c r="E236" s="661"/>
      <c r="F236" s="1066"/>
      <c r="G236" s="1067"/>
      <c r="H236" s="1068"/>
    </row>
    <row r="237" spans="1:9" ht="26.25" customHeight="1">
      <c r="A237" s="541">
        <v>2</v>
      </c>
      <c r="B237" s="1066"/>
      <c r="C237" s="1068"/>
      <c r="D237" s="656"/>
      <c r="E237" s="661"/>
      <c r="F237" s="1066"/>
      <c r="G237" s="1067"/>
      <c r="H237" s="1068"/>
    </row>
    <row r="238" spans="1:9" ht="23.25" customHeight="1">
      <c r="A238" s="541">
        <v>3</v>
      </c>
      <c r="B238" s="1066"/>
      <c r="C238" s="1068"/>
      <c r="D238" s="656"/>
      <c r="E238" s="661"/>
      <c r="F238" s="1066"/>
      <c r="G238" s="1067"/>
      <c r="H238" s="1068"/>
    </row>
    <row r="239" spans="1:9" ht="22.5" customHeight="1">
      <c r="A239" s="541">
        <v>4</v>
      </c>
      <c r="B239" s="1066"/>
      <c r="C239" s="1068"/>
      <c r="D239" s="656"/>
      <c r="E239" s="661"/>
      <c r="F239" s="1066"/>
      <c r="G239" s="1067"/>
      <c r="H239" s="1068"/>
    </row>
    <row r="240" spans="1:9" ht="26.25" customHeight="1">
      <c r="A240" s="541">
        <v>5</v>
      </c>
      <c r="B240" s="1066"/>
      <c r="C240" s="1068"/>
      <c r="D240" s="656"/>
      <c r="E240" s="661"/>
      <c r="F240" s="1066"/>
      <c r="G240" s="1067"/>
      <c r="H240" s="1068"/>
    </row>
    <row r="241" spans="1:8" ht="14.25" customHeight="1">
      <c r="A241" s="499"/>
      <c r="B241" s="660"/>
      <c r="C241" s="661"/>
      <c r="D241" s="661"/>
      <c r="E241" s="661"/>
      <c r="F241" s="661"/>
      <c r="G241" s="661"/>
      <c r="H241" s="661"/>
    </row>
    <row r="242" spans="1:8" ht="21.75" customHeight="1">
      <c r="A242" s="539" t="s">
        <v>595</v>
      </c>
      <c r="B242" s="1106" t="s">
        <v>652</v>
      </c>
      <c r="C242" s="1107"/>
      <c r="D242" s="1107"/>
      <c r="E242" s="1107"/>
      <c r="F242" s="1107"/>
      <c r="G242" s="1107"/>
      <c r="H242" s="1107"/>
    </row>
    <row r="243" spans="1:8" ht="21.75" customHeight="1">
      <c r="A243" s="539"/>
      <c r="B243" s="557"/>
      <c r="C243" s="540"/>
      <c r="D243" s="669"/>
      <c r="E243" s="1046"/>
      <c r="F243" s="1049" t="s">
        <v>641</v>
      </c>
      <c r="G243" s="1132"/>
      <c r="H243" s="1050"/>
    </row>
    <row r="244" spans="1:8" ht="43.5" customHeight="1">
      <c r="A244" s="539"/>
      <c r="B244" s="557"/>
      <c r="C244" s="540"/>
      <c r="D244" s="669" t="s">
        <v>693</v>
      </c>
      <c r="E244" s="1048"/>
      <c r="F244" s="1053"/>
      <c r="G244" s="1133"/>
      <c r="H244" s="1054"/>
    </row>
    <row r="245" spans="1:8" ht="23.25" customHeight="1">
      <c r="A245" s="541" t="s">
        <v>643</v>
      </c>
      <c r="B245" s="1121" t="s">
        <v>644</v>
      </c>
      <c r="C245" s="1122"/>
      <c r="D245" s="658"/>
      <c r="E245" s="602"/>
      <c r="F245" s="1071"/>
      <c r="G245" s="1072"/>
      <c r="H245" s="1073"/>
    </row>
    <row r="246" spans="1:8" ht="44.25" customHeight="1">
      <c r="A246" s="541"/>
      <c r="B246" s="1117" t="s">
        <v>706</v>
      </c>
      <c r="C246" s="1118"/>
      <c r="D246" s="1060"/>
      <c r="E246" s="543"/>
      <c r="F246" s="1183"/>
      <c r="G246" s="1257"/>
      <c r="H246" s="1184"/>
    </row>
    <row r="247" spans="1:8" ht="23.25" customHeight="1">
      <c r="A247" s="546">
        <v>1</v>
      </c>
      <c r="B247" s="1066"/>
      <c r="C247" s="1068"/>
      <c r="D247" s="656"/>
      <c r="E247" s="661"/>
      <c r="F247" s="1066"/>
      <c r="G247" s="1067"/>
      <c r="H247" s="1068"/>
    </row>
    <row r="248" spans="1:8" ht="30" customHeight="1">
      <c r="A248" s="541">
        <v>2</v>
      </c>
      <c r="B248" s="1066"/>
      <c r="C248" s="1068"/>
      <c r="D248" s="656"/>
      <c r="E248" s="661"/>
      <c r="F248" s="1066"/>
      <c r="G248" s="1067"/>
      <c r="H248" s="1068"/>
    </row>
    <row r="249" spans="1:8" ht="27.75" customHeight="1">
      <c r="A249" s="541">
        <v>3</v>
      </c>
      <c r="B249" s="1066"/>
      <c r="C249" s="1068"/>
      <c r="D249" s="656"/>
      <c r="E249" s="661"/>
      <c r="F249" s="1066"/>
      <c r="G249" s="1067"/>
      <c r="H249" s="1068"/>
    </row>
    <row r="250" spans="1:8" ht="27" customHeight="1">
      <c r="A250" s="541">
        <v>4</v>
      </c>
      <c r="B250" s="1066"/>
      <c r="C250" s="1068"/>
      <c r="D250" s="656"/>
      <c r="E250" s="661"/>
      <c r="F250" s="1066"/>
      <c r="G250" s="1067"/>
      <c r="H250" s="1068"/>
    </row>
    <row r="251" spans="1:8" ht="27.75" customHeight="1">
      <c r="A251" s="541">
        <v>5</v>
      </c>
      <c r="B251" s="1066"/>
      <c r="C251" s="1068"/>
      <c r="D251" s="656"/>
      <c r="E251" s="661"/>
      <c r="F251" s="1066"/>
      <c r="G251" s="1067"/>
      <c r="H251" s="1068"/>
    </row>
    <row r="252" spans="1:8" ht="47.25" customHeight="1">
      <c r="A252" s="541"/>
      <c r="B252" s="1256" t="s">
        <v>654</v>
      </c>
      <c r="C252" s="1172"/>
      <c r="D252" s="656"/>
      <c r="E252" s="623"/>
      <c r="F252" s="661"/>
      <c r="G252" s="661"/>
      <c r="H252" s="662"/>
    </row>
    <row r="253" spans="1:8" ht="14.25" customHeight="1">
      <c r="A253" s="559"/>
      <c r="B253" s="560"/>
      <c r="C253" s="560"/>
      <c r="D253" s="531"/>
      <c r="E253" s="531"/>
      <c r="F253" s="531"/>
      <c r="G253" s="531"/>
      <c r="H253" s="531"/>
    </row>
    <row r="254" spans="1:8" ht="14.25" customHeight="1">
      <c r="A254" s="539" t="s">
        <v>655</v>
      </c>
      <c r="B254" s="1157" t="s">
        <v>656</v>
      </c>
      <c r="C254" s="1158"/>
      <c r="D254" s="659"/>
      <c r="E254" s="1159"/>
      <c r="F254" s="1160"/>
      <c r="G254" s="1161"/>
      <c r="H254" s="1162"/>
    </row>
    <row r="255" spans="1:8" ht="39.75" customHeight="1">
      <c r="A255" s="539"/>
      <c r="B255" s="1107"/>
      <c r="C255" s="1157"/>
      <c r="D255" s="657" t="s">
        <v>694</v>
      </c>
      <c r="E255" s="1163" t="s">
        <v>641</v>
      </c>
      <c r="F255" s="1255"/>
      <c r="G255" s="1255"/>
      <c r="H255" s="1164"/>
    </row>
    <row r="256" spans="1:8" ht="59.25" customHeight="1">
      <c r="A256" s="541"/>
      <c r="B256" s="1126" t="s">
        <v>658</v>
      </c>
      <c r="C256" s="1127"/>
      <c r="D256" s="656"/>
      <c r="E256" s="1066"/>
      <c r="F256" s="1067"/>
      <c r="G256" s="1067"/>
      <c r="H256" s="1068"/>
    </row>
    <row r="257" spans="1:9" ht="21" customHeight="1">
      <c r="A257" s="541"/>
      <c r="B257" s="1062" t="s">
        <v>659</v>
      </c>
      <c r="C257" s="1122"/>
      <c r="D257" s="658"/>
      <c r="E257" s="1128"/>
      <c r="F257" s="1129"/>
      <c r="G257" s="1130"/>
      <c r="H257" s="1131"/>
    </row>
    <row r="258" spans="1:9" ht="57" customHeight="1">
      <c r="A258" s="624"/>
      <c r="B258" s="1126" t="s">
        <v>660</v>
      </c>
      <c r="C258" s="1127"/>
      <c r="D258" s="656"/>
      <c r="E258" s="1066"/>
      <c r="F258" s="1067"/>
      <c r="G258" s="1067"/>
      <c r="H258" s="1068"/>
    </row>
    <row r="259" spans="1:9" ht="14.25" customHeight="1">
      <c r="A259" s="626"/>
      <c r="B259" s="482"/>
      <c r="C259" s="482"/>
      <c r="D259" s="482"/>
      <c r="G259" s="482"/>
    </row>
    <row r="260" spans="1:9" ht="19.5" hidden="1" customHeight="1">
      <c r="A260" s="625"/>
      <c r="B260" s="1107" t="e">
        <f>IF(AND(#REF!=2,M198=1),"Name of Other Partner of JV",IF(AND(#REF!=2,M198="2 or more"),"Name of Other Partner-1 of JV",""))</f>
        <v>#REF!</v>
      </c>
      <c r="C260" s="1107"/>
      <c r="D260" s="1107"/>
      <c r="E260" s="1123" t="e">
        <f>'[11]Name of Bidder'!C18</f>
        <v>#REF!</v>
      </c>
      <c r="F260" s="1124"/>
      <c r="G260" s="1124"/>
      <c r="H260" s="1125"/>
      <c r="I260" s="488"/>
    </row>
    <row r="261" spans="1:9" ht="29.25" hidden="1" customHeight="1">
      <c r="A261" s="499" t="s">
        <v>637</v>
      </c>
      <c r="B261" s="1106" t="s">
        <v>638</v>
      </c>
      <c r="C261" s="1107"/>
      <c r="D261" s="1107"/>
      <c r="E261" s="1107"/>
      <c r="F261" s="1107"/>
      <c r="G261" s="1107"/>
      <c r="H261" s="1107"/>
      <c r="I261" s="488"/>
    </row>
    <row r="262" spans="1:9" ht="19.5" hidden="1" customHeight="1">
      <c r="A262" s="539"/>
      <c r="B262" s="557"/>
      <c r="C262" s="563"/>
      <c r="D262" s="564"/>
      <c r="E262" s="1049" t="s">
        <v>639</v>
      </c>
      <c r="F262" s="1050" t="s">
        <v>640</v>
      </c>
      <c r="G262" s="1049" t="s">
        <v>641</v>
      </c>
      <c r="H262" s="1050"/>
      <c r="I262" s="488"/>
    </row>
    <row r="263" spans="1:9" ht="47.25" hidden="1" customHeight="1">
      <c r="A263" s="539"/>
      <c r="B263" s="557"/>
      <c r="C263" s="563"/>
      <c r="D263" s="498" t="s">
        <v>642</v>
      </c>
      <c r="E263" s="1134"/>
      <c r="F263" s="1135"/>
      <c r="G263" s="1134"/>
      <c r="H263" s="1135"/>
      <c r="I263" s="488"/>
    </row>
    <row r="264" spans="1:9" ht="17.25" hidden="1" customHeight="1">
      <c r="A264" s="541" t="s">
        <v>643</v>
      </c>
      <c r="B264" s="1117" t="s">
        <v>644</v>
      </c>
      <c r="C264" s="1136"/>
      <c r="D264" s="565"/>
      <c r="E264" s="1137"/>
      <c r="F264" s="1138"/>
      <c r="G264" s="1137"/>
      <c r="H264" s="1138"/>
      <c r="I264" s="488"/>
    </row>
    <row r="265" spans="1:9" ht="17.25" hidden="1" customHeight="1">
      <c r="A265" s="541"/>
      <c r="B265" s="1117" t="s">
        <v>661</v>
      </c>
      <c r="C265" s="1118"/>
      <c r="D265" s="1136"/>
      <c r="E265" s="543" t="s">
        <v>548</v>
      </c>
      <c r="F265" s="544"/>
      <c r="G265" s="544"/>
      <c r="H265" s="545"/>
      <c r="I265" s="488"/>
    </row>
    <row r="266" spans="1:9" ht="15.75" hidden="1" customHeight="1">
      <c r="A266" s="541">
        <v>1</v>
      </c>
      <c r="B266" s="1119" t="s">
        <v>646</v>
      </c>
      <c r="C266" s="1139"/>
      <c r="D266" s="550"/>
      <c r="E266" s="551"/>
      <c r="F266" s="552"/>
      <c r="G266" s="1140"/>
      <c r="H266" s="1141"/>
      <c r="I266" s="488"/>
    </row>
    <row r="267" spans="1:9" ht="15.75" hidden="1" customHeight="1">
      <c r="A267" s="541">
        <v>2</v>
      </c>
      <c r="B267" s="1119" t="s">
        <v>647</v>
      </c>
      <c r="C267" s="1139"/>
      <c r="D267" s="550"/>
      <c r="E267" s="551"/>
      <c r="F267" s="552"/>
      <c r="G267" s="1140"/>
      <c r="H267" s="1141"/>
    </row>
    <row r="268" spans="1:9" ht="15.75" hidden="1" customHeight="1">
      <c r="A268" s="541">
        <v>3</v>
      </c>
      <c r="B268" s="547" t="s">
        <v>648</v>
      </c>
      <c r="C268" s="549"/>
      <c r="D268" s="550"/>
      <c r="E268" s="551"/>
      <c r="F268" s="552"/>
      <c r="G268" s="1140"/>
      <c r="H268" s="1141"/>
      <c r="I268" s="488"/>
    </row>
    <row r="269" spans="1:9" ht="16.5" hidden="1" customHeight="1">
      <c r="A269" s="541">
        <v>4</v>
      </c>
      <c r="B269" s="547" t="s">
        <v>649</v>
      </c>
      <c r="C269" s="549"/>
      <c r="D269" s="550"/>
      <c r="E269" s="551"/>
      <c r="F269" s="552"/>
      <c r="G269" s="1140"/>
      <c r="H269" s="1141"/>
      <c r="I269" s="488"/>
    </row>
    <row r="270" spans="1:9" hidden="1">
      <c r="A270" s="541">
        <v>5</v>
      </c>
      <c r="B270" s="547" t="s">
        <v>650</v>
      </c>
      <c r="C270" s="549"/>
      <c r="D270" s="550"/>
      <c r="E270" s="551"/>
      <c r="F270" s="552"/>
      <c r="G270" s="1140"/>
      <c r="H270" s="1141"/>
      <c r="I270" s="488"/>
    </row>
    <row r="271" spans="1:9" ht="19.5" hidden="1" customHeight="1">
      <c r="A271" s="541">
        <v>6</v>
      </c>
      <c r="B271" s="547" t="s">
        <v>662</v>
      </c>
      <c r="C271" s="549"/>
      <c r="D271" s="553"/>
      <c r="E271" s="554"/>
      <c r="F271" s="555"/>
      <c r="G271" s="1142"/>
      <c r="H271" s="1143"/>
      <c r="I271" s="488"/>
    </row>
    <row r="272" spans="1:9" ht="32.25" hidden="1" customHeight="1">
      <c r="A272" s="556"/>
      <c r="B272" s="1144" t="s">
        <v>651</v>
      </c>
      <c r="C272" s="1144"/>
      <c r="D272" s="1144"/>
      <c r="E272" s="1144"/>
      <c r="F272" s="1144"/>
      <c r="G272" s="1144"/>
      <c r="H272" s="1145"/>
      <c r="I272" s="488"/>
    </row>
    <row r="273" spans="1:9" ht="32.25" hidden="1" customHeight="1">
      <c r="A273" s="499"/>
      <c r="B273" s="566"/>
      <c r="C273" s="566"/>
      <c r="D273" s="566"/>
      <c r="E273" s="567"/>
      <c r="F273" s="567"/>
      <c r="G273" s="567"/>
      <c r="H273" s="567"/>
      <c r="I273" s="488"/>
    </row>
    <row r="274" spans="1:9" ht="32.25" hidden="1" customHeight="1">
      <c r="A274" s="499"/>
      <c r="B274" s="566"/>
      <c r="C274" s="566"/>
      <c r="D274" s="566"/>
      <c r="E274" s="567"/>
      <c r="F274" s="567"/>
      <c r="G274" s="567"/>
      <c r="H274" s="567"/>
      <c r="I274" s="488"/>
    </row>
    <row r="275" spans="1:9" ht="32.25" hidden="1" customHeight="1">
      <c r="A275" s="499"/>
      <c r="B275" s="566"/>
      <c r="C275" s="566"/>
      <c r="D275" s="566"/>
      <c r="E275" s="567"/>
      <c r="F275" s="567"/>
      <c r="G275" s="567"/>
      <c r="H275" s="567"/>
      <c r="I275" s="488"/>
    </row>
    <row r="276" spans="1:9" ht="32.25" hidden="1" customHeight="1">
      <c r="A276" s="499"/>
      <c r="B276" s="566"/>
      <c r="C276" s="566"/>
      <c r="D276" s="566"/>
      <c r="E276" s="567"/>
      <c r="F276" s="567"/>
      <c r="G276" s="567"/>
      <c r="H276" s="567"/>
      <c r="I276" s="488"/>
    </row>
    <row r="277" spans="1:9" ht="20.25" hidden="1" customHeight="1">
      <c r="A277" s="539" t="s">
        <v>595</v>
      </c>
      <c r="B277" s="1106" t="s">
        <v>652</v>
      </c>
      <c r="C277" s="1107"/>
      <c r="D277" s="1107"/>
      <c r="E277" s="1107"/>
      <c r="F277" s="1107"/>
      <c r="G277" s="1107"/>
      <c r="H277" s="1107"/>
      <c r="I277" s="488"/>
    </row>
    <row r="278" spans="1:9" ht="19.5" hidden="1" customHeight="1">
      <c r="A278" s="539"/>
      <c r="B278" s="568"/>
      <c r="C278" s="563"/>
      <c r="D278" s="564"/>
      <c r="E278" s="1049" t="s">
        <v>639</v>
      </c>
      <c r="F278" s="1050" t="s">
        <v>640</v>
      </c>
      <c r="G278" s="1049" t="s">
        <v>641</v>
      </c>
      <c r="H278" s="1050"/>
      <c r="I278" s="488"/>
    </row>
    <row r="279" spans="1:9" ht="47.25" hidden="1" customHeight="1">
      <c r="A279" s="539"/>
      <c r="B279" s="568"/>
      <c r="C279" s="563"/>
      <c r="D279" s="498" t="s">
        <v>653</v>
      </c>
      <c r="E279" s="1134"/>
      <c r="F279" s="1135"/>
      <c r="G279" s="1134"/>
      <c r="H279" s="1135"/>
      <c r="I279" s="488"/>
    </row>
    <row r="280" spans="1:9" ht="17.25" hidden="1" customHeight="1">
      <c r="A280" s="541" t="s">
        <v>643</v>
      </c>
      <c r="B280" s="1060" t="s">
        <v>644</v>
      </c>
      <c r="C280" s="1121"/>
      <c r="D280" s="569"/>
      <c r="E280" s="1137"/>
      <c r="F280" s="1138"/>
      <c r="G280" s="1146"/>
      <c r="H280" s="1147"/>
      <c r="I280" s="488"/>
    </row>
    <row r="281" spans="1:9" ht="17.25" hidden="1" customHeight="1">
      <c r="A281" s="541"/>
      <c r="B281" s="1118" t="s">
        <v>661</v>
      </c>
      <c r="C281" s="1118"/>
      <c r="D281" s="1060"/>
      <c r="E281" s="543" t="s">
        <v>548</v>
      </c>
      <c r="F281" s="544"/>
      <c r="G281" s="544"/>
      <c r="H281" s="545"/>
      <c r="I281" s="488"/>
    </row>
    <row r="282" spans="1:9" ht="15.75" hidden="1" customHeight="1">
      <c r="A282" s="541">
        <v>1</v>
      </c>
      <c r="B282" s="1148" t="s">
        <v>646</v>
      </c>
      <c r="C282" s="1149"/>
      <c r="D282" s="572"/>
      <c r="E282" s="573"/>
      <c r="F282" s="574"/>
      <c r="G282" s="1150"/>
      <c r="H282" s="1151"/>
      <c r="I282" s="488"/>
    </row>
    <row r="283" spans="1:9" ht="15.75" hidden="1" customHeight="1">
      <c r="A283" s="541">
        <v>2</v>
      </c>
      <c r="B283" s="1148" t="s">
        <v>647</v>
      </c>
      <c r="C283" s="1149"/>
      <c r="D283" s="575"/>
      <c r="E283" s="551"/>
      <c r="F283" s="552"/>
      <c r="G283" s="1152"/>
      <c r="H283" s="1153"/>
    </row>
    <row r="284" spans="1:9" ht="15.75" hidden="1" customHeight="1">
      <c r="A284" s="541">
        <v>3</v>
      </c>
      <c r="B284" s="570" t="s">
        <v>648</v>
      </c>
      <c r="C284" s="571"/>
      <c r="D284" s="575"/>
      <c r="E284" s="551"/>
      <c r="F284" s="552"/>
      <c r="G284" s="1152"/>
      <c r="H284" s="1153"/>
      <c r="I284" s="488"/>
    </row>
    <row r="285" spans="1:9" ht="16.5" hidden="1" customHeight="1">
      <c r="A285" s="541">
        <v>4</v>
      </c>
      <c r="B285" s="570" t="s">
        <v>649</v>
      </c>
      <c r="C285" s="571"/>
      <c r="D285" s="575"/>
      <c r="E285" s="551"/>
      <c r="F285" s="552"/>
      <c r="G285" s="1152"/>
      <c r="H285" s="1153"/>
      <c r="I285" s="488"/>
    </row>
    <row r="286" spans="1:9" ht="15.75" hidden="1" customHeight="1">
      <c r="A286" s="541">
        <v>5</v>
      </c>
      <c r="B286" s="570" t="s">
        <v>650</v>
      </c>
      <c r="C286" s="571"/>
      <c r="D286" s="575"/>
      <c r="E286" s="551"/>
      <c r="F286" s="552"/>
      <c r="G286" s="1152"/>
      <c r="H286" s="1153"/>
      <c r="I286" s="488"/>
    </row>
    <row r="287" spans="1:9" hidden="1">
      <c r="A287" s="541">
        <v>6</v>
      </c>
      <c r="B287" s="570" t="s">
        <v>662</v>
      </c>
      <c r="C287" s="571"/>
      <c r="D287" s="576"/>
      <c r="E287" s="554"/>
      <c r="F287" s="555"/>
      <c r="G287" s="1154"/>
      <c r="H287" s="1155"/>
      <c r="I287" s="488"/>
    </row>
    <row r="288" spans="1:9" ht="49.5" hidden="1" customHeight="1">
      <c r="A288" s="541"/>
      <c r="B288" s="1156" t="s">
        <v>651</v>
      </c>
      <c r="C288" s="1144"/>
      <c r="D288" s="1144"/>
      <c r="E288" s="1144"/>
      <c r="F288" s="1144"/>
      <c r="G288" s="1144"/>
      <c r="H288" s="1145"/>
      <c r="I288" s="488"/>
    </row>
    <row r="289" spans="1:9" ht="16.5" hidden="1" customHeight="1">
      <c r="A289" s="577"/>
      <c r="B289" s="560"/>
      <c r="C289" s="560"/>
      <c r="D289" s="531"/>
      <c r="E289" s="531"/>
      <c r="F289" s="531"/>
      <c r="G289" s="531"/>
      <c r="H289" s="531"/>
      <c r="I289" s="488"/>
    </row>
    <row r="290" spans="1:9" ht="16.5" hidden="1" customHeight="1">
      <c r="A290" s="539" t="s">
        <v>655</v>
      </c>
      <c r="B290" s="1157" t="s">
        <v>656</v>
      </c>
      <c r="C290" s="1158"/>
      <c r="D290" s="561"/>
      <c r="E290" s="1159"/>
      <c r="F290" s="1160"/>
      <c r="G290" s="1161"/>
      <c r="H290" s="1162"/>
      <c r="I290" s="488"/>
    </row>
    <row r="291" spans="1:9" ht="28.5" hidden="1" customHeight="1">
      <c r="A291" s="539"/>
      <c r="B291" s="1107"/>
      <c r="C291" s="1157"/>
      <c r="D291" s="562"/>
      <c r="E291" s="1163" t="s">
        <v>657</v>
      </c>
      <c r="F291" s="1164"/>
      <c r="G291" s="1165" t="s">
        <v>639</v>
      </c>
      <c r="H291" s="1166"/>
      <c r="I291" s="488"/>
    </row>
    <row r="292" spans="1:9" ht="56.25" hidden="1" customHeight="1">
      <c r="A292" s="541"/>
      <c r="B292" s="1126" t="s">
        <v>658</v>
      </c>
      <c r="C292" s="1127"/>
      <c r="D292" s="548"/>
      <c r="E292" s="1167"/>
      <c r="F292" s="1168"/>
      <c r="G292" s="1169"/>
      <c r="H292" s="1169"/>
    </row>
    <row r="293" spans="1:9" ht="15.75" hidden="1" customHeight="1">
      <c r="A293" s="541"/>
      <c r="B293" s="1062" t="s">
        <v>659</v>
      </c>
      <c r="C293" s="1122"/>
      <c r="D293" s="558"/>
      <c r="E293" s="1128"/>
      <c r="F293" s="1129"/>
      <c r="G293" s="1130"/>
      <c r="H293" s="1131"/>
      <c r="I293" s="488"/>
    </row>
    <row r="294" spans="1:9" ht="66.75" hidden="1" customHeight="1">
      <c r="A294" s="541"/>
      <c r="B294" s="1126" t="s">
        <v>660</v>
      </c>
      <c r="C294" s="1127"/>
      <c r="D294" s="548"/>
      <c r="E294" s="1167"/>
      <c r="F294" s="1168"/>
      <c r="G294" s="1169"/>
      <c r="H294" s="1169"/>
      <c r="I294" s="488"/>
    </row>
    <row r="295" spans="1:9" ht="20.25" hidden="1" customHeight="1">
      <c r="A295" s="546"/>
      <c r="B295" s="578"/>
      <c r="C295" s="578"/>
      <c r="D295" s="579"/>
      <c r="E295" s="579"/>
      <c r="F295" s="579"/>
      <c r="G295" s="579"/>
      <c r="H295" s="579"/>
      <c r="I295" s="488"/>
    </row>
    <row r="296" spans="1:9" ht="32.25" hidden="1" customHeight="1">
      <c r="A296" s="499"/>
      <c r="B296" s="1107" t="e">
        <f>IF(AND(#REF!=2,M198="2 or more"),"Name of Other Partner-2 of JV", "")</f>
        <v>#REF!</v>
      </c>
      <c r="C296" s="1107"/>
      <c r="D296" s="1107"/>
      <c r="E296" s="1123" t="e">
        <f>'[11]Name of Bidder'!C23</f>
        <v>#REF!</v>
      </c>
      <c r="F296" s="1124"/>
      <c r="G296" s="1124"/>
      <c r="H296" s="1125"/>
      <c r="I296" s="488"/>
    </row>
    <row r="297" spans="1:9" ht="29.25" hidden="1" customHeight="1">
      <c r="A297" s="499" t="s">
        <v>637</v>
      </c>
      <c r="B297" s="1106" t="s">
        <v>638</v>
      </c>
      <c r="C297" s="1107"/>
      <c r="D297" s="1107"/>
      <c r="E297" s="1107"/>
      <c r="F297" s="1107"/>
      <c r="G297" s="1107"/>
      <c r="H297" s="1107"/>
      <c r="I297" s="488"/>
    </row>
    <row r="298" spans="1:9" ht="19.5" hidden="1" customHeight="1">
      <c r="A298" s="539"/>
      <c r="B298" s="557"/>
      <c r="C298" s="563"/>
      <c r="D298" s="564"/>
      <c r="E298" s="1049" t="s">
        <v>639</v>
      </c>
      <c r="F298" s="1050" t="s">
        <v>640</v>
      </c>
      <c r="G298" s="1049" t="s">
        <v>641</v>
      </c>
      <c r="H298" s="1050"/>
      <c r="I298" s="488"/>
    </row>
    <row r="299" spans="1:9" ht="47.25" hidden="1" customHeight="1">
      <c r="A299" s="539"/>
      <c r="B299" s="557"/>
      <c r="C299" s="563"/>
      <c r="D299" s="498" t="s">
        <v>642</v>
      </c>
      <c r="E299" s="1134"/>
      <c r="F299" s="1135"/>
      <c r="G299" s="1134"/>
      <c r="H299" s="1135"/>
      <c r="I299" s="488"/>
    </row>
    <row r="300" spans="1:9" ht="17.25" hidden="1" customHeight="1">
      <c r="A300" s="541" t="s">
        <v>643</v>
      </c>
      <c r="B300" s="1117" t="s">
        <v>644</v>
      </c>
      <c r="C300" s="1136"/>
      <c r="D300" s="565"/>
      <c r="E300" s="1137"/>
      <c r="F300" s="1138"/>
      <c r="G300" s="1137"/>
      <c r="H300" s="1138"/>
      <c r="I300" s="488"/>
    </row>
    <row r="301" spans="1:9" ht="17.25" hidden="1" customHeight="1">
      <c r="A301" s="541"/>
      <c r="B301" s="1117" t="s">
        <v>661</v>
      </c>
      <c r="C301" s="1118"/>
      <c r="D301" s="1136"/>
      <c r="E301" s="543" t="s">
        <v>548</v>
      </c>
      <c r="F301" s="544"/>
      <c r="G301" s="544"/>
      <c r="H301" s="545"/>
      <c r="I301" s="488"/>
    </row>
    <row r="302" spans="1:9" ht="15.75" hidden="1" customHeight="1">
      <c r="A302" s="541">
        <v>1</v>
      </c>
      <c r="B302" s="1148" t="s">
        <v>646</v>
      </c>
      <c r="C302" s="1149"/>
      <c r="D302" s="580"/>
      <c r="E302" s="573"/>
      <c r="F302" s="574"/>
      <c r="G302" s="1170"/>
      <c r="H302" s="1171"/>
      <c r="I302" s="488"/>
    </row>
    <row r="303" spans="1:9" ht="15.75" hidden="1" customHeight="1">
      <c r="A303" s="541">
        <v>2</v>
      </c>
      <c r="B303" s="1148" t="s">
        <v>647</v>
      </c>
      <c r="C303" s="1149"/>
      <c r="D303" s="550"/>
      <c r="E303" s="551"/>
      <c r="F303" s="552"/>
      <c r="G303" s="1140"/>
      <c r="H303" s="1141"/>
    </row>
    <row r="304" spans="1:9" ht="15.75" hidden="1" customHeight="1">
      <c r="A304" s="541">
        <v>3</v>
      </c>
      <c r="B304" s="570" t="s">
        <v>648</v>
      </c>
      <c r="C304" s="571"/>
      <c r="D304" s="550"/>
      <c r="E304" s="551"/>
      <c r="F304" s="552"/>
      <c r="G304" s="1140"/>
      <c r="H304" s="1141"/>
      <c r="I304" s="488"/>
    </row>
    <row r="305" spans="1:9" ht="16.5" hidden="1" customHeight="1">
      <c r="A305" s="541">
        <v>4</v>
      </c>
      <c r="B305" s="570" t="s">
        <v>649</v>
      </c>
      <c r="C305" s="571"/>
      <c r="D305" s="550"/>
      <c r="E305" s="551"/>
      <c r="F305" s="552"/>
      <c r="G305" s="1140"/>
      <c r="H305" s="1141"/>
      <c r="I305" s="488"/>
    </row>
    <row r="306" spans="1:9" ht="15.75" hidden="1" customHeight="1">
      <c r="A306" s="541">
        <v>5</v>
      </c>
      <c r="B306" s="570" t="s">
        <v>650</v>
      </c>
      <c r="C306" s="571"/>
      <c r="D306" s="550"/>
      <c r="E306" s="551"/>
      <c r="F306" s="552"/>
      <c r="G306" s="1140"/>
      <c r="H306" s="1141"/>
      <c r="I306" s="488"/>
    </row>
    <row r="307" spans="1:9" hidden="1">
      <c r="A307" s="541">
        <v>6</v>
      </c>
      <c r="B307" s="570" t="s">
        <v>662</v>
      </c>
      <c r="C307" s="571"/>
      <c r="D307" s="553"/>
      <c r="E307" s="554"/>
      <c r="F307" s="555"/>
      <c r="G307" s="1142"/>
      <c r="H307" s="1143"/>
      <c r="I307" s="488"/>
    </row>
    <row r="308" spans="1:9" ht="32.25" hidden="1" customHeight="1">
      <c r="A308" s="556"/>
      <c r="B308" s="1144" t="s">
        <v>651</v>
      </c>
      <c r="C308" s="1144"/>
      <c r="D308" s="1144"/>
      <c r="E308" s="1144"/>
      <c r="F308" s="1144"/>
      <c r="G308" s="1144"/>
      <c r="H308" s="1145"/>
      <c r="I308" s="488"/>
    </row>
    <row r="309" spans="1:9" ht="32.25" hidden="1" customHeight="1">
      <c r="A309" s="499"/>
      <c r="B309" s="566"/>
      <c r="C309" s="566"/>
      <c r="D309" s="566"/>
      <c r="E309" s="567"/>
      <c r="F309" s="567"/>
      <c r="G309" s="567"/>
      <c r="H309" s="567"/>
      <c r="I309" s="488"/>
    </row>
    <row r="310" spans="1:9" ht="20.25" hidden="1" customHeight="1">
      <c r="A310" s="539" t="s">
        <v>595</v>
      </c>
      <c r="B310" s="1106" t="s">
        <v>652</v>
      </c>
      <c r="C310" s="1107"/>
      <c r="D310" s="1107"/>
      <c r="E310" s="1107"/>
      <c r="F310" s="1107"/>
      <c r="G310" s="1107"/>
      <c r="H310" s="1107"/>
      <c r="I310" s="488"/>
    </row>
    <row r="311" spans="1:9" ht="19.5" hidden="1" customHeight="1">
      <c r="A311" s="539"/>
      <c r="B311" s="568"/>
      <c r="C311" s="563"/>
      <c r="D311" s="564"/>
      <c r="E311" s="1049" t="s">
        <v>639</v>
      </c>
      <c r="F311" s="1050" t="s">
        <v>640</v>
      </c>
      <c r="G311" s="1049" t="s">
        <v>641</v>
      </c>
      <c r="H311" s="1050"/>
      <c r="I311" s="488"/>
    </row>
    <row r="312" spans="1:9" ht="47.25" hidden="1" customHeight="1">
      <c r="A312" s="539"/>
      <c r="B312" s="568"/>
      <c r="C312" s="563"/>
      <c r="D312" s="498" t="s">
        <v>653</v>
      </c>
      <c r="E312" s="1134"/>
      <c r="F312" s="1135"/>
      <c r="G312" s="1134"/>
      <c r="H312" s="1135"/>
      <c r="I312" s="488"/>
    </row>
    <row r="313" spans="1:9" ht="17.25" hidden="1" customHeight="1">
      <c r="A313" s="541" t="s">
        <v>643</v>
      </c>
      <c r="B313" s="1060" t="s">
        <v>644</v>
      </c>
      <c r="C313" s="1121"/>
      <c r="D313" s="569"/>
      <c r="E313" s="1137"/>
      <c r="F313" s="1138"/>
      <c r="G313" s="1146"/>
      <c r="H313" s="1147"/>
      <c r="I313" s="488"/>
    </row>
    <row r="314" spans="1:9" ht="17.25" hidden="1" customHeight="1">
      <c r="A314" s="541"/>
      <c r="B314" s="1118" t="s">
        <v>661</v>
      </c>
      <c r="C314" s="1118"/>
      <c r="D314" s="1060"/>
      <c r="E314" s="543" t="s">
        <v>548</v>
      </c>
      <c r="F314" s="544"/>
      <c r="G314" s="544"/>
      <c r="H314" s="545"/>
      <c r="I314" s="488"/>
    </row>
    <row r="315" spans="1:9" ht="15.75" hidden="1" customHeight="1">
      <c r="A315" s="541">
        <v>1</v>
      </c>
      <c r="B315" s="1148" t="s">
        <v>646</v>
      </c>
      <c r="C315" s="1149"/>
      <c r="D315" s="572"/>
      <c r="E315" s="573"/>
      <c r="F315" s="574"/>
      <c r="G315" s="1150"/>
      <c r="H315" s="1151"/>
      <c r="I315" s="488"/>
    </row>
    <row r="316" spans="1:9" ht="15.75" hidden="1" customHeight="1">
      <c r="A316" s="541">
        <v>2</v>
      </c>
      <c r="B316" s="1148" t="s">
        <v>647</v>
      </c>
      <c r="C316" s="1149"/>
      <c r="D316" s="575"/>
      <c r="E316" s="551"/>
      <c r="F316" s="552"/>
      <c r="G316" s="1152"/>
      <c r="H316" s="1153"/>
    </row>
    <row r="317" spans="1:9" ht="15.75" hidden="1" customHeight="1">
      <c r="A317" s="541">
        <v>3</v>
      </c>
      <c r="B317" s="570" t="s">
        <v>648</v>
      </c>
      <c r="C317" s="571"/>
      <c r="D317" s="575"/>
      <c r="E317" s="551"/>
      <c r="F317" s="552"/>
      <c r="G317" s="1152"/>
      <c r="H317" s="1153"/>
      <c r="I317" s="488"/>
    </row>
    <row r="318" spans="1:9" ht="16.5" hidden="1" customHeight="1">
      <c r="A318" s="541">
        <v>4</v>
      </c>
      <c r="B318" s="570" t="s">
        <v>649</v>
      </c>
      <c r="C318" s="571"/>
      <c r="D318" s="575"/>
      <c r="E318" s="551"/>
      <c r="F318" s="552"/>
      <c r="G318" s="1152"/>
      <c r="H318" s="1153"/>
      <c r="I318" s="488"/>
    </row>
    <row r="319" spans="1:9" ht="15.75" hidden="1" customHeight="1">
      <c r="A319" s="541">
        <v>5</v>
      </c>
      <c r="B319" s="570" t="s">
        <v>650</v>
      </c>
      <c r="C319" s="571"/>
      <c r="D319" s="575"/>
      <c r="E319" s="551"/>
      <c r="F319" s="552"/>
      <c r="G319" s="1152"/>
      <c r="H319" s="1153"/>
      <c r="I319" s="488"/>
    </row>
    <row r="320" spans="1:9" ht="15.75" hidden="1" customHeight="1">
      <c r="A320" s="541">
        <v>6</v>
      </c>
      <c r="B320" s="570" t="s">
        <v>662</v>
      </c>
      <c r="C320" s="571"/>
      <c r="D320" s="575"/>
      <c r="E320" s="551"/>
      <c r="F320" s="552"/>
      <c r="G320" s="1152"/>
      <c r="H320" s="1153"/>
      <c r="I320" s="488"/>
    </row>
    <row r="321" spans="1:9" ht="32.25" hidden="1" customHeight="1">
      <c r="A321" s="541"/>
      <c r="B321" s="1172" t="s">
        <v>654</v>
      </c>
      <c r="C321" s="1172"/>
      <c r="D321" s="576"/>
      <c r="E321" s="554"/>
      <c r="F321" s="555"/>
      <c r="G321" s="1154"/>
      <c r="H321" s="1155"/>
      <c r="I321" s="488"/>
    </row>
    <row r="322" spans="1:9" ht="32.25" hidden="1" customHeight="1">
      <c r="A322" s="556"/>
      <c r="B322" s="1173" t="s">
        <v>651</v>
      </c>
      <c r="C322" s="1173"/>
      <c r="D322" s="1173"/>
      <c r="E322" s="1173"/>
      <c r="F322" s="1173"/>
      <c r="G322" s="1173"/>
      <c r="H322" s="1174"/>
      <c r="I322" s="488"/>
    </row>
    <row r="323" spans="1:9" ht="16.5" hidden="1" customHeight="1">
      <c r="A323" s="559"/>
      <c r="B323" s="560"/>
      <c r="C323" s="560"/>
      <c r="D323" s="531"/>
      <c r="E323" s="531"/>
      <c r="F323" s="531"/>
      <c r="G323" s="531"/>
      <c r="H323" s="531"/>
      <c r="I323" s="488"/>
    </row>
    <row r="324" spans="1:9" ht="16.5" hidden="1" customHeight="1">
      <c r="A324" s="539" t="s">
        <v>655</v>
      </c>
      <c r="B324" s="1158" t="s">
        <v>656</v>
      </c>
      <c r="C324" s="1158"/>
      <c r="D324" s="561"/>
      <c r="E324" s="1159"/>
      <c r="F324" s="1160"/>
      <c r="G324" s="1161"/>
      <c r="H324" s="1162"/>
      <c r="I324" s="488"/>
    </row>
    <row r="325" spans="1:9" ht="28.5" hidden="1" customHeight="1">
      <c r="A325" s="539"/>
      <c r="B325" s="1106"/>
      <c r="C325" s="1157"/>
      <c r="D325" s="562"/>
      <c r="E325" s="1163" t="s">
        <v>657</v>
      </c>
      <c r="F325" s="1164"/>
      <c r="G325" s="1165" t="s">
        <v>639</v>
      </c>
      <c r="H325" s="1166"/>
      <c r="I325" s="488"/>
    </row>
    <row r="326" spans="1:9" ht="56.25" hidden="1" customHeight="1">
      <c r="A326" s="541"/>
      <c r="B326" s="1127" t="s">
        <v>658</v>
      </c>
      <c r="C326" s="1127"/>
      <c r="D326" s="548"/>
      <c r="E326" s="1167"/>
      <c r="F326" s="1168"/>
      <c r="G326" s="1169"/>
      <c r="H326" s="1169"/>
    </row>
    <row r="327" spans="1:9" ht="15.75" hidden="1" customHeight="1">
      <c r="A327" s="541"/>
      <c r="B327" s="1122" t="s">
        <v>659</v>
      </c>
      <c r="C327" s="1122"/>
      <c r="D327" s="558"/>
      <c r="E327" s="1128"/>
      <c r="F327" s="1129"/>
      <c r="G327" s="1130"/>
      <c r="H327" s="1131"/>
      <c r="I327" s="488"/>
    </row>
    <row r="328" spans="1:9" ht="49.5" hidden="1" customHeight="1">
      <c r="A328" s="541"/>
      <c r="B328" s="1127" t="s">
        <v>660</v>
      </c>
      <c r="C328" s="1127"/>
      <c r="D328" s="548"/>
      <c r="E328" s="1167"/>
      <c r="F328" s="1168"/>
      <c r="G328" s="1169"/>
      <c r="H328" s="1169"/>
      <c r="I328" s="488"/>
    </row>
    <row r="329" spans="1:9" ht="22.5" hidden="1" customHeight="1">
      <c r="A329" s="559"/>
      <c r="B329" s="578"/>
      <c r="C329" s="578"/>
      <c r="D329" s="579"/>
      <c r="E329" s="579"/>
      <c r="F329" s="579"/>
      <c r="G329" s="579"/>
      <c r="H329" s="579"/>
      <c r="I329" s="488"/>
    </row>
    <row r="330" spans="1:9" ht="17.25" hidden="1" customHeight="1">
      <c r="A330" s="581" t="s">
        <v>663</v>
      </c>
      <c r="B330" s="1175" t="s">
        <v>664</v>
      </c>
      <c r="C330" s="1175"/>
      <c r="D330" s="1175"/>
      <c r="E330" s="1175"/>
      <c r="F330" s="1175"/>
      <c r="G330" s="1175"/>
      <c r="H330" s="1175"/>
      <c r="I330" s="488"/>
    </row>
    <row r="331" spans="1:9" ht="12" hidden="1" customHeight="1">
      <c r="A331" s="488"/>
      <c r="B331" s="482"/>
      <c r="C331" s="482"/>
      <c r="D331" s="482"/>
      <c r="E331" s="482"/>
      <c r="F331" s="482"/>
      <c r="G331" s="482"/>
      <c r="H331" s="488"/>
      <c r="I331" s="488"/>
    </row>
    <row r="332" spans="1:9" ht="75" hidden="1" customHeight="1">
      <c r="A332" s="582"/>
      <c r="B332" s="1176" t="s">
        <v>665</v>
      </c>
      <c r="C332" s="1176"/>
      <c r="D332" s="1176"/>
      <c r="E332" s="1176"/>
      <c r="F332" s="1176"/>
      <c r="G332" s="1176"/>
      <c r="H332" s="1176"/>
      <c r="I332" s="488"/>
    </row>
    <row r="333" spans="1:9" ht="185.25" hidden="1" customHeight="1">
      <c r="A333" s="536"/>
      <c r="B333" s="1177" t="s">
        <v>666</v>
      </c>
      <c r="C333" s="1177"/>
      <c r="D333" s="1177"/>
      <c r="E333" s="1177"/>
      <c r="F333" s="1177"/>
      <c r="G333" s="1177"/>
      <c r="H333" s="1177"/>
    </row>
    <row r="334" spans="1:9" ht="40.15" hidden="1" customHeight="1">
      <c r="A334" s="536"/>
      <c r="B334" s="1176"/>
      <c r="C334" s="1176"/>
      <c r="D334" s="1176"/>
      <c r="E334" s="1176"/>
      <c r="F334" s="1176"/>
      <c r="G334" s="1176"/>
      <c r="H334" s="1176"/>
      <c r="I334" s="488"/>
    </row>
    <row r="335" spans="1:9" ht="9" hidden="1" customHeight="1">
      <c r="A335" s="488"/>
      <c r="B335" s="488"/>
      <c r="C335" s="488"/>
      <c r="D335" s="488"/>
      <c r="E335" s="488"/>
      <c r="F335" s="488"/>
      <c r="G335" s="488"/>
      <c r="H335" s="488"/>
      <c r="I335" s="488"/>
    </row>
    <row r="336" spans="1:9" ht="33.75" hidden="1" customHeight="1">
      <c r="A336" s="536"/>
      <c r="B336" s="1176"/>
      <c r="C336" s="1176"/>
      <c r="D336" s="1176"/>
      <c r="E336" s="1176"/>
      <c r="F336" s="1176"/>
      <c r="G336" s="1176"/>
      <c r="H336" s="1176"/>
      <c r="I336" s="488"/>
    </row>
    <row r="337" spans="1:9" hidden="1">
      <c r="B337" s="482"/>
      <c r="C337" s="482"/>
      <c r="D337" s="482"/>
      <c r="E337" s="482"/>
      <c r="F337" s="482"/>
      <c r="G337" s="482"/>
    </row>
    <row r="338" spans="1:9" ht="42" hidden="1" customHeight="1">
      <c r="A338" s="535"/>
      <c r="B338" s="1176"/>
      <c r="C338" s="1176"/>
      <c r="D338" s="1176"/>
      <c r="E338" s="1176"/>
      <c r="F338" s="1176"/>
      <c r="G338" s="1176"/>
      <c r="H338" s="1176"/>
      <c r="I338" s="488"/>
    </row>
    <row r="339" spans="1:9" hidden="1">
      <c r="A339" s="488"/>
      <c r="B339" s="488"/>
      <c r="C339" s="488"/>
      <c r="D339" s="488"/>
      <c r="E339" s="488"/>
      <c r="F339" s="488"/>
      <c r="G339" s="488"/>
      <c r="H339" s="488"/>
      <c r="I339" s="488"/>
    </row>
    <row r="340" spans="1:9" ht="19.5" hidden="1" customHeight="1">
      <c r="A340" s="535"/>
      <c r="B340" s="1176" t="s">
        <v>667</v>
      </c>
      <c r="C340" s="1176"/>
      <c r="D340" s="1176"/>
      <c r="E340" s="1176"/>
      <c r="F340" s="1176"/>
      <c r="G340" s="1176"/>
      <c r="H340" s="1176"/>
      <c r="I340" s="488"/>
    </row>
    <row r="341" spans="1:9" hidden="1">
      <c r="A341" s="488"/>
      <c r="B341" s="482"/>
      <c r="C341" s="482"/>
      <c r="D341" s="482"/>
      <c r="E341" s="482"/>
      <c r="F341" s="482"/>
      <c r="G341" s="482"/>
      <c r="H341" s="488"/>
      <c r="I341" s="488"/>
    </row>
    <row r="342" spans="1:9" ht="40.15" hidden="1" customHeight="1">
      <c r="A342" s="535" t="s">
        <v>356</v>
      </c>
      <c r="B342" s="1177" t="s">
        <v>668</v>
      </c>
      <c r="C342" s="1177"/>
      <c r="D342" s="1177"/>
      <c r="E342" s="1177"/>
      <c r="F342" s="1177"/>
      <c r="G342" s="1177"/>
      <c r="H342" s="1177"/>
      <c r="I342" s="488"/>
    </row>
    <row r="343" spans="1:9" hidden="1">
      <c r="A343" s="488"/>
      <c r="B343" s="482"/>
      <c r="C343" s="482"/>
      <c r="D343" s="482"/>
      <c r="E343" s="482"/>
      <c r="F343" s="482"/>
      <c r="G343" s="482"/>
      <c r="H343" s="488"/>
      <c r="I343" s="488"/>
    </row>
    <row r="344" spans="1:9" ht="90" hidden="1" customHeight="1">
      <c r="A344" s="535" t="s">
        <v>357</v>
      </c>
      <c r="B344" s="1177" t="s">
        <v>669</v>
      </c>
      <c r="C344" s="1177"/>
      <c r="D344" s="1177"/>
      <c r="E344" s="1177"/>
      <c r="F344" s="1177"/>
      <c r="G344" s="1177"/>
      <c r="H344" s="1177"/>
    </row>
    <row r="345" spans="1:9" hidden="1">
      <c r="A345" s="488"/>
      <c r="B345" s="488"/>
      <c r="C345" s="488"/>
      <c r="D345" s="488"/>
      <c r="E345" s="488"/>
      <c r="F345" s="488"/>
      <c r="G345" s="488"/>
      <c r="H345" s="488"/>
      <c r="I345" s="488"/>
    </row>
    <row r="346" spans="1:9" ht="48" hidden="1" customHeight="1">
      <c r="A346" s="535" t="s">
        <v>358</v>
      </c>
      <c r="B346" s="1176" t="s">
        <v>670</v>
      </c>
      <c r="C346" s="1176"/>
      <c r="D346" s="1176"/>
      <c r="E346" s="1176"/>
      <c r="F346" s="1176"/>
      <c r="G346" s="1176"/>
      <c r="H346" s="1176"/>
      <c r="I346" s="488"/>
    </row>
    <row r="347" spans="1:9" ht="17.25" hidden="1" customHeight="1">
      <c r="A347" s="488"/>
      <c r="B347" s="488"/>
      <c r="C347" s="488"/>
      <c r="D347" s="395"/>
      <c r="E347" s="488"/>
      <c r="F347" s="488"/>
      <c r="G347" s="488"/>
      <c r="H347" s="488"/>
      <c r="I347" s="488"/>
    </row>
    <row r="348" spans="1:9" ht="21" hidden="1" customHeight="1">
      <c r="A348" s="535" t="s">
        <v>359</v>
      </c>
      <c r="B348" s="1176" t="s">
        <v>671</v>
      </c>
      <c r="C348" s="1176"/>
      <c r="D348" s="1176"/>
      <c r="E348" s="1176"/>
      <c r="F348" s="1176"/>
      <c r="G348" s="1176"/>
      <c r="H348" s="1176"/>
      <c r="I348" s="488"/>
    </row>
    <row r="349" spans="1:9" ht="29.25" hidden="1" customHeight="1">
      <c r="A349" s="535"/>
      <c r="B349" s="1178" t="s">
        <v>672</v>
      </c>
      <c r="C349" s="1178"/>
      <c r="D349" s="1178"/>
      <c r="E349" s="1178"/>
      <c r="F349" s="1178"/>
      <c r="G349" s="1178"/>
      <c r="H349" s="1178"/>
      <c r="I349" s="488"/>
    </row>
    <row r="350" spans="1:9" ht="17.25" hidden="1" customHeight="1">
      <c r="A350" s="535"/>
      <c r="B350" s="583"/>
      <c r="C350" s="583"/>
      <c r="D350" s="583"/>
      <c r="E350" s="583"/>
      <c r="F350" s="583"/>
      <c r="G350" s="583"/>
      <c r="H350" s="583"/>
    </row>
    <row r="351" spans="1:9" ht="72" hidden="1" customHeight="1">
      <c r="A351" s="536">
        <v>4.0999999999999996</v>
      </c>
      <c r="B351" s="1040" t="s">
        <v>673</v>
      </c>
      <c r="C351" s="1040"/>
      <c r="D351" s="1040"/>
      <c r="E351" s="1040"/>
      <c r="F351" s="1040"/>
      <c r="G351" s="1040"/>
      <c r="H351" s="1040"/>
    </row>
    <row r="352" spans="1:9" ht="16.5" hidden="1" customHeight="1">
      <c r="A352" s="481" t="s">
        <v>590</v>
      </c>
      <c r="B352" s="1179" t="str">
        <f>"For  " &amp;B199</f>
        <v>For  Name of the Bidder</v>
      </c>
      <c r="C352" s="1179"/>
      <c r="D352" s="1179"/>
      <c r="E352" s="1179"/>
      <c r="F352" s="1179"/>
      <c r="G352" s="488"/>
      <c r="H352" s="488"/>
      <c r="I352" s="488"/>
    </row>
    <row r="353" spans="1:9" ht="15.75" hidden="1" customHeight="1">
      <c r="A353" s="488"/>
      <c r="B353" s="584" t="s">
        <v>17</v>
      </c>
      <c r="C353" s="1180"/>
      <c r="D353" s="1181"/>
      <c r="E353" s="1181"/>
      <c r="F353" s="1181"/>
      <c r="G353" s="1181"/>
      <c r="H353" s="1182"/>
      <c r="I353" s="488"/>
    </row>
    <row r="354" spans="1:9" ht="15.75" hidden="1" customHeight="1">
      <c r="A354" s="488"/>
      <c r="B354" s="584" t="s">
        <v>26</v>
      </c>
      <c r="C354" s="1180"/>
      <c r="D354" s="1181"/>
      <c r="E354" s="1181"/>
      <c r="F354" s="1181"/>
      <c r="G354" s="1181"/>
      <c r="H354" s="1182"/>
      <c r="I354" s="488"/>
    </row>
    <row r="355" spans="1:9" ht="15.75" hidden="1" customHeight="1">
      <c r="A355" s="488"/>
      <c r="B355" s="584" t="s">
        <v>474</v>
      </c>
      <c r="C355" s="1180"/>
      <c r="D355" s="1181"/>
      <c r="E355" s="1181"/>
      <c r="F355" s="1181"/>
      <c r="G355" s="1181"/>
      <c r="H355" s="1182"/>
      <c r="I355" s="488"/>
    </row>
    <row r="356" spans="1:9" ht="15.75" hidden="1" customHeight="1">
      <c r="A356" s="488"/>
      <c r="B356" s="584" t="s">
        <v>521</v>
      </c>
      <c r="C356" s="1180"/>
      <c r="D356" s="1181"/>
      <c r="E356" s="1181"/>
      <c r="F356" s="1181"/>
      <c r="G356" s="1181"/>
      <c r="H356" s="1182"/>
      <c r="I356" s="488"/>
    </row>
    <row r="357" spans="1:9" ht="15.75" hidden="1" customHeight="1">
      <c r="A357" s="488"/>
      <c r="B357" s="584" t="s">
        <v>475</v>
      </c>
      <c r="C357" s="1180"/>
      <c r="D357" s="1181"/>
      <c r="E357" s="1181"/>
      <c r="F357" s="1181"/>
      <c r="G357" s="1181"/>
      <c r="H357" s="1182"/>
      <c r="I357" s="488"/>
    </row>
    <row r="358" spans="1:9" ht="15.75" hidden="1" customHeight="1">
      <c r="A358" s="488"/>
      <c r="B358" s="584" t="s">
        <v>480</v>
      </c>
      <c r="C358" s="1180"/>
      <c r="D358" s="1181"/>
      <c r="E358" s="1181"/>
      <c r="F358" s="1181"/>
      <c r="G358" s="1181"/>
      <c r="H358" s="1182"/>
      <c r="I358" s="488"/>
    </row>
    <row r="359" spans="1:9" ht="15.75" hidden="1" customHeight="1">
      <c r="A359" s="488"/>
      <c r="B359" s="584" t="s">
        <v>674</v>
      </c>
      <c r="C359" s="1180"/>
      <c r="D359" s="1181"/>
      <c r="E359" s="1181"/>
      <c r="F359" s="1181"/>
      <c r="G359" s="1181"/>
      <c r="H359" s="1182"/>
      <c r="I359" s="488"/>
    </row>
    <row r="360" spans="1:9" ht="15.75" hidden="1" customHeight="1">
      <c r="A360" s="488"/>
      <c r="B360" s="584" t="s">
        <v>675</v>
      </c>
      <c r="C360" s="1180"/>
      <c r="D360" s="1181"/>
      <c r="E360" s="1181"/>
      <c r="F360" s="1181"/>
      <c r="G360" s="1181"/>
      <c r="H360" s="1182"/>
      <c r="I360" s="488"/>
    </row>
    <row r="361" spans="1:9" ht="15.75" hidden="1" customHeight="1">
      <c r="A361" s="488"/>
      <c r="B361" s="584" t="s">
        <v>676</v>
      </c>
      <c r="C361" s="1180"/>
      <c r="D361" s="1181"/>
      <c r="E361" s="1181"/>
      <c r="F361" s="1181"/>
      <c r="G361" s="1181"/>
      <c r="H361" s="1182"/>
      <c r="I361" s="488"/>
    </row>
    <row r="362" spans="1:9" ht="15.75" hidden="1" customHeight="1">
      <c r="A362" s="488"/>
      <c r="B362" s="584" t="s">
        <v>677</v>
      </c>
      <c r="C362" s="1180"/>
      <c r="D362" s="1181"/>
      <c r="E362" s="1181"/>
      <c r="F362" s="1181"/>
      <c r="G362" s="1181"/>
      <c r="H362" s="1182"/>
      <c r="I362" s="488"/>
    </row>
    <row r="363" spans="1:9" hidden="1">
      <c r="A363" s="488"/>
      <c r="B363" s="488"/>
      <c r="C363" s="488"/>
      <c r="D363" s="488"/>
      <c r="E363" s="488"/>
      <c r="F363" s="488"/>
      <c r="G363" s="488"/>
      <c r="H363" s="488"/>
      <c r="I363" s="488"/>
    </row>
    <row r="364" spans="1:9" ht="16.5" hidden="1" customHeight="1">
      <c r="A364" s="481" t="s">
        <v>595</v>
      </c>
      <c r="B364" s="1179" t="e">
        <f>"For  " &amp;B260</f>
        <v>#REF!</v>
      </c>
      <c r="C364" s="1179"/>
      <c r="D364" s="1179"/>
      <c r="E364" s="1179"/>
      <c r="F364" s="1179"/>
      <c r="G364" s="488"/>
      <c r="H364" s="488"/>
      <c r="I364" s="488"/>
    </row>
    <row r="365" spans="1:9" ht="15.75" hidden="1" customHeight="1">
      <c r="A365" s="488"/>
      <c r="B365" s="584" t="s">
        <v>17</v>
      </c>
      <c r="C365" s="1180"/>
      <c r="D365" s="1181"/>
      <c r="E365" s="1181"/>
      <c r="F365" s="1181"/>
      <c r="G365" s="1181"/>
      <c r="H365" s="1182"/>
      <c r="I365" s="488"/>
    </row>
    <row r="366" spans="1:9" ht="15.75" hidden="1" customHeight="1">
      <c r="A366" s="488"/>
      <c r="B366" s="584" t="s">
        <v>26</v>
      </c>
      <c r="C366" s="1180"/>
      <c r="D366" s="1181"/>
      <c r="E366" s="1181"/>
      <c r="F366" s="1181"/>
      <c r="G366" s="1181"/>
      <c r="H366" s="1182"/>
      <c r="I366" s="488"/>
    </row>
    <row r="367" spans="1:9" ht="15.75" hidden="1" customHeight="1">
      <c r="A367" s="488"/>
      <c r="B367" s="584" t="s">
        <v>474</v>
      </c>
      <c r="C367" s="1180"/>
      <c r="D367" s="1181"/>
      <c r="E367" s="1181"/>
      <c r="F367" s="1181"/>
      <c r="G367" s="1181"/>
      <c r="H367" s="1182"/>
      <c r="I367" s="488"/>
    </row>
    <row r="368" spans="1:9" ht="15.75" hidden="1" customHeight="1">
      <c r="A368" s="488"/>
      <c r="B368" s="584" t="s">
        <v>521</v>
      </c>
      <c r="C368" s="1180"/>
      <c r="D368" s="1181"/>
      <c r="E368" s="1181"/>
      <c r="F368" s="1181"/>
      <c r="G368" s="1181"/>
      <c r="H368" s="1182"/>
      <c r="I368" s="488"/>
    </row>
    <row r="369" spans="1:9" ht="15.75" hidden="1" customHeight="1">
      <c r="A369" s="488"/>
      <c r="B369" s="584" t="s">
        <v>475</v>
      </c>
      <c r="C369" s="1180"/>
      <c r="D369" s="1181"/>
      <c r="E369" s="1181"/>
      <c r="F369" s="1181"/>
      <c r="G369" s="1181"/>
      <c r="H369" s="1182"/>
      <c r="I369" s="488"/>
    </row>
    <row r="370" spans="1:9" ht="15.75" hidden="1" customHeight="1">
      <c r="A370" s="488"/>
      <c r="B370" s="584" t="s">
        <v>480</v>
      </c>
      <c r="C370" s="1180"/>
      <c r="D370" s="1181"/>
      <c r="E370" s="1181"/>
      <c r="F370" s="1181"/>
      <c r="G370" s="1181"/>
      <c r="H370" s="1182"/>
      <c r="I370" s="488"/>
    </row>
    <row r="371" spans="1:9" ht="15.75" hidden="1" customHeight="1">
      <c r="A371" s="488"/>
      <c r="B371" s="584" t="s">
        <v>674</v>
      </c>
      <c r="C371" s="1180"/>
      <c r="D371" s="1181"/>
      <c r="E371" s="1181"/>
      <c r="F371" s="1181"/>
      <c r="G371" s="1181"/>
      <c r="H371" s="1182"/>
      <c r="I371" s="488"/>
    </row>
    <row r="372" spans="1:9" ht="15.75" hidden="1" customHeight="1">
      <c r="A372" s="488"/>
      <c r="B372" s="584" t="s">
        <v>675</v>
      </c>
      <c r="C372" s="1180"/>
      <c r="D372" s="1181"/>
      <c r="E372" s="1181"/>
      <c r="F372" s="1181"/>
      <c r="G372" s="1181"/>
      <c r="H372" s="1182"/>
      <c r="I372" s="488"/>
    </row>
    <row r="373" spans="1:9" ht="15.75" hidden="1" customHeight="1">
      <c r="A373" s="488"/>
      <c r="B373" s="584" t="s">
        <v>676</v>
      </c>
      <c r="C373" s="1180"/>
      <c r="D373" s="1181"/>
      <c r="E373" s="1181"/>
      <c r="F373" s="1181"/>
      <c r="G373" s="1181"/>
      <c r="H373" s="1182"/>
      <c r="I373" s="488"/>
    </row>
    <row r="374" spans="1:9" ht="15.75" hidden="1" customHeight="1">
      <c r="A374" s="488"/>
      <c r="B374" s="584" t="s">
        <v>677</v>
      </c>
      <c r="C374" s="1180"/>
      <c r="D374" s="1181"/>
      <c r="E374" s="1181"/>
      <c r="F374" s="1181"/>
      <c r="G374" s="1181"/>
      <c r="H374" s="1182"/>
      <c r="I374" s="488"/>
    </row>
    <row r="375" spans="1:9" hidden="1">
      <c r="A375" s="488"/>
      <c r="B375" s="585"/>
      <c r="C375" s="586"/>
      <c r="D375" s="586"/>
      <c r="E375" s="586"/>
      <c r="F375" s="586"/>
      <c r="G375" s="586"/>
      <c r="H375" s="586"/>
      <c r="I375" s="488"/>
    </row>
    <row r="376" spans="1:9" ht="16.5" hidden="1" customHeight="1">
      <c r="A376" s="481" t="s">
        <v>655</v>
      </c>
      <c r="B376" s="1179" t="e">
        <f>"For  "&amp;B296</f>
        <v>#REF!</v>
      </c>
      <c r="C376" s="1179"/>
      <c r="D376" s="1179"/>
      <c r="E376" s="1179"/>
      <c r="F376" s="1179"/>
      <c r="G376" s="488"/>
      <c r="H376" s="488"/>
      <c r="I376" s="488"/>
    </row>
    <row r="377" spans="1:9" ht="15.75" hidden="1" customHeight="1">
      <c r="A377" s="488"/>
      <c r="B377" s="584" t="s">
        <v>17</v>
      </c>
      <c r="C377" s="1180"/>
      <c r="D377" s="1181"/>
      <c r="E377" s="1181"/>
      <c r="F377" s="1181"/>
      <c r="G377" s="1181"/>
      <c r="H377" s="1182"/>
      <c r="I377" s="488"/>
    </row>
    <row r="378" spans="1:9" ht="15.75" hidden="1" customHeight="1">
      <c r="A378" s="488"/>
      <c r="B378" s="584" t="s">
        <v>26</v>
      </c>
      <c r="C378" s="1180"/>
      <c r="D378" s="1181"/>
      <c r="E378" s="1181"/>
      <c r="F378" s="1181"/>
      <c r="G378" s="1181"/>
      <c r="H378" s="1182"/>
      <c r="I378" s="488"/>
    </row>
    <row r="379" spans="1:9" ht="15.75" hidden="1" customHeight="1">
      <c r="A379" s="488"/>
      <c r="B379" s="584" t="s">
        <v>474</v>
      </c>
      <c r="C379" s="1180"/>
      <c r="D379" s="1181"/>
      <c r="E379" s="1181"/>
      <c r="F379" s="1181"/>
      <c r="G379" s="1181"/>
      <c r="H379" s="1182"/>
      <c r="I379" s="488"/>
    </row>
    <row r="380" spans="1:9" ht="15.75" hidden="1" customHeight="1">
      <c r="A380" s="488"/>
      <c r="B380" s="584" t="s">
        <v>521</v>
      </c>
      <c r="C380" s="1180"/>
      <c r="D380" s="1181"/>
      <c r="E380" s="1181"/>
      <c r="F380" s="1181"/>
      <c r="G380" s="1181"/>
      <c r="H380" s="1182"/>
      <c r="I380" s="488"/>
    </row>
    <row r="381" spans="1:9" ht="15.75" hidden="1" customHeight="1">
      <c r="A381" s="488"/>
      <c r="B381" s="584" t="s">
        <v>475</v>
      </c>
      <c r="C381" s="1180"/>
      <c r="D381" s="1181"/>
      <c r="E381" s="1181"/>
      <c r="F381" s="1181"/>
      <c r="G381" s="1181"/>
      <c r="H381" s="1182"/>
      <c r="I381" s="488"/>
    </row>
    <row r="382" spans="1:9" ht="15.75" hidden="1" customHeight="1">
      <c r="A382" s="488"/>
      <c r="B382" s="584" t="s">
        <v>480</v>
      </c>
      <c r="C382" s="1180"/>
      <c r="D382" s="1181"/>
      <c r="E382" s="1181"/>
      <c r="F382" s="1181"/>
      <c r="G382" s="1181"/>
      <c r="H382" s="1182"/>
      <c r="I382" s="488"/>
    </row>
    <row r="383" spans="1:9" ht="15.75" hidden="1" customHeight="1">
      <c r="A383" s="488"/>
      <c r="B383" s="584" t="s">
        <v>674</v>
      </c>
      <c r="C383" s="1180"/>
      <c r="D383" s="1181"/>
      <c r="E383" s="1181"/>
      <c r="F383" s="1181"/>
      <c r="G383" s="1181"/>
      <c r="H383" s="1182"/>
      <c r="I383" s="488"/>
    </row>
    <row r="384" spans="1:9" ht="15.75" hidden="1" customHeight="1">
      <c r="A384" s="488"/>
      <c r="B384" s="584" t="s">
        <v>675</v>
      </c>
      <c r="C384" s="1180"/>
      <c r="D384" s="1181"/>
      <c r="E384" s="1181"/>
      <c r="F384" s="1181"/>
      <c r="G384" s="1181"/>
      <c r="H384" s="1182"/>
      <c r="I384" s="488"/>
    </row>
    <row r="385" spans="1:12" ht="15.75" hidden="1" customHeight="1">
      <c r="A385" s="488"/>
      <c r="B385" s="584" t="s">
        <v>676</v>
      </c>
      <c r="C385" s="1180"/>
      <c r="D385" s="1181"/>
      <c r="E385" s="1181"/>
      <c r="F385" s="1181"/>
      <c r="G385" s="1181"/>
      <c r="H385" s="1182"/>
      <c r="I385" s="488"/>
    </row>
    <row r="386" spans="1:12" ht="15.75" hidden="1" customHeight="1">
      <c r="A386" s="488"/>
      <c r="B386" s="584" t="s">
        <v>677</v>
      </c>
      <c r="C386" s="1180"/>
      <c r="D386" s="1181"/>
      <c r="E386" s="1181"/>
      <c r="F386" s="1181"/>
      <c r="G386" s="1181"/>
      <c r="H386" s="1182"/>
      <c r="I386" s="488"/>
    </row>
    <row r="387" spans="1:12" ht="27.75" customHeight="1">
      <c r="A387" s="714" t="s">
        <v>796</v>
      </c>
      <c r="B387" s="1038" t="s">
        <v>678</v>
      </c>
      <c r="C387" s="1038"/>
      <c r="D387" s="1038"/>
      <c r="E387" s="1038"/>
      <c r="F387" s="1038"/>
      <c r="G387" s="1038"/>
      <c r="H387" s="1038"/>
      <c r="I387" s="488"/>
    </row>
    <row r="388" spans="1:12" ht="42" customHeight="1">
      <c r="A388" s="672">
        <v>6.1</v>
      </c>
      <c r="B388" s="1041" t="s">
        <v>679</v>
      </c>
      <c r="C388" s="1041"/>
      <c r="D388" s="1041"/>
      <c r="E388" s="1041"/>
      <c r="F388" s="1041"/>
      <c r="G388" s="1041"/>
      <c r="H388" s="1041"/>
    </row>
    <row r="389" spans="1:12" ht="105.75" customHeight="1">
      <c r="A389" s="488"/>
      <c r="B389" s="536" t="s">
        <v>680</v>
      </c>
      <c r="C389" s="1040" t="s">
        <v>681</v>
      </c>
      <c r="D389" s="1040"/>
      <c r="E389" s="1040"/>
      <c r="F389" s="1040"/>
      <c r="G389" s="1040"/>
      <c r="H389" s="1040"/>
      <c r="I389" s="587"/>
    </row>
    <row r="390" spans="1:12" ht="78" customHeight="1">
      <c r="A390" s="488"/>
      <c r="B390" s="536" t="s">
        <v>476</v>
      </c>
      <c r="C390" s="1040" t="s">
        <v>682</v>
      </c>
      <c r="D390" s="1040"/>
      <c r="E390" s="1040"/>
      <c r="F390" s="1040"/>
      <c r="G390" s="1040"/>
      <c r="H390" s="1040"/>
      <c r="I390" s="488"/>
    </row>
    <row r="391" spans="1:12" ht="9" customHeight="1">
      <c r="A391" s="488"/>
      <c r="B391" s="488"/>
      <c r="C391" s="488"/>
      <c r="D391" s="488"/>
      <c r="E391" s="488"/>
      <c r="F391" s="488"/>
      <c r="G391" s="488"/>
      <c r="H391" s="488"/>
      <c r="I391" s="488"/>
    </row>
    <row r="392" spans="1:12" ht="23.25" customHeight="1">
      <c r="A392" s="672">
        <v>6.2</v>
      </c>
      <c r="B392" s="1040" t="s">
        <v>170</v>
      </c>
      <c r="C392" s="1040"/>
      <c r="D392" s="1040"/>
      <c r="E392" s="1040"/>
      <c r="F392" s="1040"/>
      <c r="G392" s="1040"/>
      <c r="H392" s="1040"/>
    </row>
    <row r="393" spans="1:12" ht="10.5" customHeight="1">
      <c r="A393" s="488"/>
      <c r="B393" s="488"/>
      <c r="C393" s="488"/>
      <c r="D393" s="488"/>
      <c r="E393" s="488"/>
      <c r="F393" s="488"/>
      <c r="G393" s="488"/>
      <c r="H393" s="488"/>
      <c r="I393" s="488"/>
    </row>
    <row r="394" spans="1:12" ht="24" customHeight="1">
      <c r="A394" s="338"/>
      <c r="B394" s="1185" t="s">
        <v>683</v>
      </c>
      <c r="C394" s="1185"/>
      <c r="D394" s="1185"/>
      <c r="E394" s="1185"/>
      <c r="F394" s="1185"/>
      <c r="G394" s="1185"/>
      <c r="H394" s="1185"/>
      <c r="I394" s="488"/>
    </row>
    <row r="395" spans="1:12" ht="32.25" customHeight="1">
      <c r="A395" s="588"/>
      <c r="B395" s="1186"/>
      <c r="C395" s="1187"/>
      <c r="D395" s="589" t="s">
        <v>684</v>
      </c>
      <c r="E395" s="1188"/>
      <c r="F395" s="1189"/>
      <c r="G395" s="1189"/>
      <c r="H395" s="1189"/>
      <c r="I395" s="493"/>
    </row>
    <row r="396" spans="1:12" ht="50.25" customHeight="1">
      <c r="A396" s="590" t="s">
        <v>590</v>
      </c>
      <c r="B396" s="1121" t="s">
        <v>685</v>
      </c>
      <c r="C396" s="1121"/>
      <c r="D396" s="591" t="s">
        <v>686</v>
      </c>
      <c r="E396" s="488"/>
      <c r="F396" s="488"/>
      <c r="G396" s="488"/>
      <c r="H396" s="488"/>
      <c r="I396" s="493"/>
    </row>
    <row r="397" spans="1:12" ht="21" customHeight="1">
      <c r="A397" s="592"/>
      <c r="B397" s="1190" t="s">
        <v>687</v>
      </c>
      <c r="C397" s="1191"/>
      <c r="D397" s="593"/>
      <c r="E397" s="488"/>
      <c r="F397" s="488"/>
      <c r="G397" s="488"/>
      <c r="H397" s="488"/>
      <c r="I397" s="534"/>
      <c r="J397" s="594"/>
      <c r="K397" s="595"/>
    </row>
    <row r="398" spans="1:12" ht="23.25" customHeight="1">
      <c r="A398" s="592"/>
      <c r="B398" s="1190" t="s">
        <v>688</v>
      </c>
      <c r="C398" s="1191"/>
      <c r="D398" s="593"/>
      <c r="E398" s="488"/>
      <c r="F398" s="488"/>
      <c r="G398" s="488"/>
      <c r="H398" s="488"/>
      <c r="I398" s="596"/>
      <c r="J398" s="597"/>
      <c r="K398" s="598"/>
    </row>
    <row r="399" spans="1:12" ht="21.75" customHeight="1">
      <c r="A399" s="592"/>
      <c r="B399" s="1190" t="s">
        <v>689</v>
      </c>
      <c r="C399" s="1191"/>
      <c r="D399" s="593"/>
      <c r="E399" s="488"/>
      <c r="F399" s="488"/>
      <c r="G399" s="488"/>
      <c r="H399" s="488"/>
      <c r="I399" s="534"/>
      <c r="J399" s="594"/>
      <c r="K399" s="595"/>
      <c r="L399" s="378"/>
    </row>
    <row r="400" spans="1:12" ht="20.25" customHeight="1">
      <c r="A400" s="592"/>
      <c r="B400" s="1190" t="s">
        <v>690</v>
      </c>
      <c r="C400" s="1191"/>
      <c r="D400" s="593"/>
      <c r="E400" s="488"/>
      <c r="F400" s="488"/>
      <c r="G400" s="488"/>
      <c r="H400" s="488"/>
      <c r="I400" s="534"/>
      <c r="J400" s="594"/>
      <c r="K400" s="595"/>
      <c r="L400" s="378"/>
    </row>
    <row r="401" spans="1:12" ht="21.75" customHeight="1">
      <c r="A401" s="592"/>
      <c r="B401" s="1183" t="s">
        <v>691</v>
      </c>
      <c r="C401" s="1184"/>
      <c r="D401" s="593"/>
      <c r="E401" s="488"/>
      <c r="F401" s="488"/>
      <c r="G401" s="488"/>
      <c r="H401" s="488"/>
      <c r="I401" s="534"/>
      <c r="J401" s="594"/>
      <c r="K401" s="595"/>
      <c r="L401" s="378"/>
    </row>
    <row r="402" spans="1:12" ht="16.5" customHeight="1">
      <c r="A402" s="488"/>
      <c r="B402" s="488"/>
      <c r="C402" s="488"/>
      <c r="D402" s="488"/>
      <c r="E402" s="488"/>
      <c r="F402" s="488"/>
      <c r="G402" s="488"/>
      <c r="H402" s="488"/>
      <c r="I402" s="493"/>
    </row>
    <row r="403" spans="1:12">
      <c r="A403" s="488"/>
      <c r="B403" s="488"/>
      <c r="C403" s="488"/>
      <c r="D403" s="488"/>
      <c r="E403" s="488"/>
      <c r="F403" s="488"/>
      <c r="G403" s="488"/>
      <c r="H403" s="488"/>
      <c r="I403" s="493"/>
    </row>
    <row r="404" spans="1:12">
      <c r="I404" s="599"/>
    </row>
    <row r="405" spans="1:12" ht="16.5">
      <c r="B405" s="376" t="s">
        <v>6</v>
      </c>
      <c r="C405" s="600" t="str">
        <f>'Names of Bidder'!D36&amp;"-"&amp; 'Names of Bidder'!E36&amp;"-" &amp;'Names of Bidder'!F36</f>
        <v>--</v>
      </c>
      <c r="F405" s="375" t="s">
        <v>4</v>
      </c>
      <c r="G405" s="376" t="str">
        <f>IF('Names of Bidder'!D33=0, "", 'Names of Bidder'!D33)</f>
        <v/>
      </c>
      <c r="H405" s="376"/>
      <c r="I405" s="376"/>
    </row>
    <row r="406" spans="1:12" ht="16.5">
      <c r="B406" s="376" t="s">
        <v>7</v>
      </c>
      <c r="C406" s="600" t="str">
        <f>IF('Names of Bidder'!D37=0, "", 'Names of Bidder'!D37)</f>
        <v/>
      </c>
      <c r="F406" s="375" t="s">
        <v>5</v>
      </c>
      <c r="G406" s="376" t="str">
        <f>IF('Names of Bidder'!D34=0, "", 'Names of Bidder'!D34)</f>
        <v/>
      </c>
      <c r="H406" s="376"/>
      <c r="I406" s="376"/>
    </row>
  </sheetData>
  <sheetProtection formatColumns="0" formatRows="0" selectLockedCells="1"/>
  <customSheetViews>
    <customSheetView guid="{E6182FFC-6E06-43C3-947C-9DE51F5E5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1"/>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9"/>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0"/>
  <headerFooter alignWithMargins="0"/>
  <rowBreaks count="2" manualBreakCount="2">
    <brk id="91" max="9" man="1"/>
    <brk id="134" max="9" man="1"/>
  </rowBreaks>
  <drawing r:id="rId21"/>
  <legacyDrawing r:id="rId22"/>
  <mc:AlternateContent xmlns:mc="http://schemas.openxmlformats.org/markup-compatibility/2006">
    <mc:Choice Requires="x14">
      <controls>
        <mc:AlternateContent xmlns:mc="http://schemas.openxmlformats.org/markup-compatibility/2006">
          <mc:Choice Requires="x14">
            <control shapeId="95253" r:id="rId23"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4"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5"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6"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7"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8"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9"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30"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31"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32"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33"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4"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5"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6"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7"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8"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9"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40"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41"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42"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3"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4"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5"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6"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7"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8"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9"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50"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51"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52"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53"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4"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5"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6"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7"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8"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9"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0"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1"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2"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63"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4"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5"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6"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7"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8"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9"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70"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71"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2"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3"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4"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5"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6"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7"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8"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9"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80"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81"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82"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83"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4"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5"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6"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7"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8"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9"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90"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1"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92"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93"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4"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2" style="17" customWidth="1"/>
    <col min="6" max="8" width="9.140625" style="12"/>
    <col min="9" max="16384" width="9.140625" style="13"/>
  </cols>
  <sheetData>
    <row r="1" spans="1:9" s="12" customFormat="1" ht="31.5" customHeight="1">
      <c r="A1" s="1258" t="str">
        <f>'Attach 3(JV)'!A1</f>
        <v>Specification No. :CC/NT/W-RT/DOM/A06/23/04299</v>
      </c>
      <c r="B1" s="1258"/>
      <c r="C1" s="1258"/>
      <c r="D1" s="1258"/>
      <c r="E1" s="331" t="str">
        <f>"Attachment-3(QR) " &amp; 'Attach 3(JV)'!AT1</f>
        <v xml:space="preserve">Attachment-3(QR) </v>
      </c>
    </row>
    <row r="2" spans="1:9" ht="5.25" customHeight="1"/>
    <row r="3" spans="1:9" ht="93.75" customHeight="1">
      <c r="A3" s="1259" t="str">
        <f>'Attach 3(JV)'!A3</f>
        <v>Reactor Package RT03 under Bulk Procurement of 765kV and 400kV Class Transformers and Reactors of various capacities- LOT-3 and SIS/Addl. Cap. -Re-Tender</v>
      </c>
      <c r="B3" s="1260"/>
      <c r="C3" s="1260"/>
      <c r="D3" s="1260"/>
      <c r="E3" s="1260"/>
      <c r="F3" s="14"/>
      <c r="G3" s="15"/>
      <c r="H3" s="14"/>
    </row>
    <row r="4" spans="1:9" ht="20.100000000000001" customHeight="1">
      <c r="A4" s="16"/>
      <c r="H4" s="18"/>
      <c r="I4" s="2"/>
    </row>
    <row r="5" spans="1:9" ht="20.100000000000001" customHeight="1">
      <c r="A5" s="1026" t="s">
        <v>350</v>
      </c>
      <c r="B5" s="1026"/>
      <c r="C5" s="1026"/>
      <c r="D5" s="1026"/>
      <c r="E5" s="1026"/>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032" t="str">
        <f>'Attach 3(JV)'!A8</f>
        <v/>
      </c>
      <c r="B8" s="1032"/>
      <c r="C8" s="1032"/>
      <c r="D8" s="1032"/>
      <c r="E8" s="123" t="str">
        <f>'Attach 3(JV)'!E8</f>
        <v>Contract Services</v>
      </c>
      <c r="H8" s="18"/>
      <c r="I8" s="4"/>
    </row>
    <row r="9" spans="1:9" ht="20.100000000000001" customHeight="1">
      <c r="A9" s="5" t="s">
        <v>345</v>
      </c>
      <c r="B9" s="1029">
        <f>'Attach 3(JV)'!B9</f>
        <v>0</v>
      </c>
      <c r="C9" s="1029"/>
      <c r="D9" s="1029"/>
      <c r="E9" s="123" t="str">
        <f>'Attach 3(JV)'!E9</f>
        <v>Power Grid Corporation of India Ltd.,</v>
      </c>
      <c r="H9" s="18"/>
      <c r="I9" s="4"/>
    </row>
    <row r="10" spans="1:9" ht="20.100000000000001" customHeight="1">
      <c r="A10" s="5" t="s">
        <v>347</v>
      </c>
      <c r="B10" s="1262">
        <f>'Attach 3(JV)'!B10</f>
        <v>0</v>
      </c>
      <c r="C10" s="1262"/>
      <c r="D10" s="1262"/>
      <c r="E10" s="123" t="str">
        <f>'Attach 3(JV)'!E10</f>
        <v>"Saudamini", Plot No. 2, Sector 29</v>
      </c>
      <c r="H10" s="18"/>
      <c r="I10" s="4"/>
    </row>
    <row r="11" spans="1:9" ht="20.100000000000001" customHeight="1">
      <c r="B11" s="1262">
        <f>'Attach 3(JV)'!B11</f>
        <v>0</v>
      </c>
      <c r="C11" s="1262"/>
      <c r="D11" s="1262"/>
      <c r="E11" s="123" t="str">
        <f>'Attach 3(JV)'!E11</f>
        <v>Gurgaon (Haryana) - 122001</v>
      </c>
    </row>
    <row r="12" spans="1:9" ht="20.100000000000001" customHeight="1">
      <c r="A12" s="20"/>
      <c r="B12" s="1262">
        <f>'Attach 3(JV)'!B12</f>
        <v>0</v>
      </c>
      <c r="C12" s="1262"/>
      <c r="D12" s="1262"/>
      <c r="E12" s="6"/>
    </row>
    <row r="13" spans="1:9" ht="20.100000000000001" customHeight="1">
      <c r="A13" s="17" t="s">
        <v>340</v>
      </c>
      <c r="B13" s="84"/>
      <c r="C13" s="84"/>
      <c r="D13" s="84"/>
    </row>
    <row r="14" spans="1:9" ht="20.100000000000001" customHeight="1">
      <c r="A14" s="20"/>
      <c r="B14" s="84"/>
      <c r="C14" s="84"/>
      <c r="D14" s="84"/>
    </row>
    <row r="15" spans="1:9" ht="27.75" customHeight="1">
      <c r="A15" s="1261" t="s">
        <v>351</v>
      </c>
      <c r="B15" s="1261"/>
      <c r="C15" s="1261"/>
      <c r="D15" s="1261"/>
      <c r="E15" s="1261"/>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33" customHeight="1">
      <c r="D21" s="25"/>
    </row>
    <row r="22" spans="1:5" ht="33" customHeight="1">
      <c r="A22" s="24" t="s">
        <v>6</v>
      </c>
      <c r="B22" s="53" t="str">
        <f>'Attach 3(JV)'!B24</f>
        <v>--</v>
      </c>
      <c r="C22" s="21"/>
      <c r="D22" s="25" t="s">
        <v>4</v>
      </c>
      <c r="E22" s="255" t="str">
        <f>'Attach 3(JV)'!E24</f>
        <v/>
      </c>
    </row>
    <row r="23" spans="1:5" ht="33" customHeight="1">
      <c r="A23" s="24" t="s">
        <v>7</v>
      </c>
      <c r="B23" s="255" t="str">
        <f>'Attach 3(JV)'!B25</f>
        <v/>
      </c>
      <c r="C23" s="21"/>
      <c r="D23" s="25" t="s">
        <v>5</v>
      </c>
      <c r="E23" s="255" t="str">
        <f>'Attach 3(JV)'!E25</f>
        <v/>
      </c>
    </row>
    <row r="24" spans="1:5" ht="33" customHeight="1">
      <c r="C24" s="2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E6182FFC-6E06-43C3-947C-9DE51F5E5E1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9"/>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9"/>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2"/>
  <headerFooter alignWithMargins="0">
    <oddFooter>&amp;R&amp;"Book Antiqua,Bold"&amp;8 Page &amp;P of &amp;N</oddFooter>
  </headerFooter>
  <drawing r:id="rId4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414"/>
  <sheetViews>
    <sheetView showGridLines="0" showZeros="0" view="pageBreakPreview" topLeftCell="A409" zoomScaleNormal="100" zoomScaleSheetLayoutView="100" workbookViewId="0">
      <selection activeCell="F77" sqref="F77:I77"/>
    </sheetView>
  </sheetViews>
  <sheetFormatPr defaultRowHeight="15.75"/>
  <cols>
    <col min="1" max="1" width="14.28515625" style="341" customWidth="1"/>
    <col min="2" max="2" width="13.85546875" style="341" customWidth="1"/>
    <col min="3" max="3" width="15.710937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'Attach 3(JV)'!A1:D1</f>
        <v>Specification No. :CC/NT/W-RT/DOM/A06/23/04299</v>
      </c>
      <c r="B1" s="398"/>
      <c r="C1" s="398"/>
      <c r="D1" s="398"/>
      <c r="E1" s="398"/>
      <c r="F1" s="398"/>
      <c r="G1" s="398"/>
      <c r="H1" s="339"/>
      <c r="I1" s="339" t="str">
        <f>"Attachment-3(QR) " &amp; '[14]Attach 3(JV)'!AU1</f>
        <v xml:space="preserve">Attachment-3(QR) </v>
      </c>
    </row>
    <row r="2" spans="1:9" ht="15.75" customHeight="1"/>
    <row r="3" spans="1:9" ht="87" customHeight="1">
      <c r="A3" s="1320" t="str">
        <f>'Attach 3(JV)'!A3:E3</f>
        <v>Reactor Package RT03 under Bulk Procurement of 765kV and 400kV Class Transformers and Reactors of various capacities- LOT-3 and SIS/Addl. Cap. -Re-Tender</v>
      </c>
      <c r="B3" s="1320"/>
      <c r="C3" s="1320"/>
      <c r="D3" s="1320"/>
      <c r="E3" s="1320"/>
      <c r="F3" s="1320"/>
      <c r="G3" s="1320"/>
      <c r="H3" s="1320"/>
      <c r="I3" s="1320"/>
    </row>
    <row r="5" spans="1:9" ht="21.75" customHeight="1">
      <c r="A5" s="1034" t="s">
        <v>350</v>
      </c>
      <c r="B5" s="1034"/>
      <c r="C5" s="1034"/>
      <c r="D5" s="1034"/>
      <c r="E5" s="1034"/>
      <c r="F5" s="1034"/>
      <c r="G5" s="1034"/>
      <c r="H5" s="1034"/>
      <c r="I5" s="1034"/>
    </row>
    <row r="7" spans="1:9" ht="16.5">
      <c r="A7" s="346" t="str">
        <f>'Attach 3(JV)'!A7</f>
        <v>Bidder’s Name and Address  :</v>
      </c>
      <c r="F7" s="349"/>
      <c r="H7" s="767" t="str">
        <f>'[15]Attach 3(JV)'!E7</f>
        <v>To:</v>
      </c>
    </row>
    <row r="8" spans="1:9" ht="32.25" customHeight="1">
      <c r="A8" s="1035" t="str">
        <f>IF('[16]Names of Bidder'!D6= "JV (Joint Venture)", "JV of " &amp; Z8, "")</f>
        <v/>
      </c>
      <c r="B8" s="1035"/>
      <c r="C8" s="1035"/>
      <c r="D8" s="1035"/>
      <c r="F8" s="483"/>
      <c r="H8" s="378" t="str">
        <f>'[15]Attach 3(JV)'!E8</f>
        <v>Contract Services</v>
      </c>
    </row>
    <row r="9" spans="1:9" ht="18" customHeight="1">
      <c r="A9" s="346" t="s">
        <v>581</v>
      </c>
      <c r="B9" s="1036">
        <f>'Attach 3(JV)'!B9:D9</f>
        <v>0</v>
      </c>
      <c r="C9" s="1036"/>
      <c r="F9" s="483"/>
      <c r="H9" s="378" t="str">
        <f>'[15]Attach 3(JV)'!E9</f>
        <v>Power Grid Corporation of India Ltd.,</v>
      </c>
    </row>
    <row r="10" spans="1:9" ht="18" customHeight="1">
      <c r="A10" s="346" t="s">
        <v>582</v>
      </c>
      <c r="B10" s="1036">
        <f>'Attach 3(JV)'!B10:D10</f>
        <v>0</v>
      </c>
      <c r="C10" s="1036"/>
      <c r="F10" s="483"/>
      <c r="H10" s="378" t="str">
        <f>'[15]Attach 3(JV)'!E10</f>
        <v>"Saudamini", Plot No. 2, Sector 29</v>
      </c>
    </row>
    <row r="11" spans="1:9" ht="17.25" customHeight="1">
      <c r="B11" s="1036">
        <f>'Attach 3(JV)'!B11:D11</f>
        <v>0</v>
      </c>
      <c r="C11" s="1036"/>
      <c r="F11" s="483"/>
      <c r="H11" s="378" t="str">
        <f>'[15]Attach 3(JV)'!E11</f>
        <v>Gurgaon (Haryana) - 122001</v>
      </c>
    </row>
    <row r="12" spans="1:9" ht="18" customHeight="1">
      <c r="B12" s="1036">
        <f>'Attach 3(JV)'!B12:D12</f>
        <v>0</v>
      </c>
      <c r="C12" s="1036"/>
    </row>
    <row r="14" spans="1:9">
      <c r="A14" s="341" t="s">
        <v>340</v>
      </c>
    </row>
    <row r="16" spans="1:9" ht="96.75" customHeight="1">
      <c r="A16" s="1038" t="s">
        <v>583</v>
      </c>
      <c r="B16" s="1038"/>
      <c r="C16" s="1038"/>
      <c r="D16" s="1038"/>
      <c r="E16" s="1038"/>
      <c r="F16" s="1038"/>
      <c r="G16" s="1038"/>
      <c r="H16" s="1038"/>
      <c r="I16" s="1038"/>
    </row>
    <row r="17" spans="1:13" ht="9.75" customHeight="1"/>
    <row r="18" spans="1:13" ht="17.25" customHeight="1">
      <c r="A18" s="484" t="s">
        <v>584</v>
      </c>
      <c r="B18" s="1038" t="s">
        <v>585</v>
      </c>
      <c r="C18" s="1038"/>
      <c r="D18" s="1038"/>
      <c r="E18" s="1038"/>
      <c r="F18" s="1038"/>
      <c r="G18" s="485"/>
      <c r="H18" s="485"/>
      <c r="M18" s="486"/>
    </row>
    <row r="19" spans="1:13" ht="17.25" hidden="1" customHeight="1">
      <c r="A19" s="484" t="s">
        <v>584</v>
      </c>
      <c r="B19" s="1038" t="s">
        <v>586</v>
      </c>
      <c r="C19" s="1038"/>
      <c r="D19" s="1038"/>
      <c r="E19" s="1038"/>
      <c r="F19" s="1038"/>
      <c r="G19" s="1038"/>
      <c r="H19" s="1038"/>
      <c r="M19" s="486"/>
    </row>
    <row r="20" spans="1:13" ht="16.5" hidden="1">
      <c r="A20" s="487" t="s">
        <v>17</v>
      </c>
      <c r="B20" s="1039">
        <f>'[15]Name of Bidder'!C13</f>
        <v>0</v>
      </c>
      <c r="C20" s="1039"/>
      <c r="D20" s="1039"/>
      <c r="E20" s="1039"/>
      <c r="F20" s="1039"/>
      <c r="G20" s="1039"/>
      <c r="H20" s="1039"/>
      <c r="M20" s="393">
        <f>'[15]Name of Bidder'!F6</f>
        <v>2</v>
      </c>
    </row>
    <row r="21" spans="1:13" ht="16.5" hidden="1">
      <c r="A21" s="487" t="s">
        <v>26</v>
      </c>
      <c r="B21" s="1039">
        <f>'[15]Name of Bidder'!C18</f>
        <v>0</v>
      </c>
      <c r="C21" s="1039"/>
      <c r="D21" s="1039"/>
      <c r="E21" s="1039"/>
      <c r="F21" s="1039"/>
      <c r="G21" s="1039"/>
      <c r="H21" s="1039"/>
      <c r="M21" s="393" t="str">
        <f>'[15]Name of Bidder'!F8</f>
        <v>2 or more</v>
      </c>
    </row>
    <row r="22" spans="1:13" ht="17.25" hidden="1" customHeight="1">
      <c r="A22" s="487" t="s">
        <v>474</v>
      </c>
      <c r="B22" s="1039">
        <f>'[15]Name of Bidder'!C23</f>
        <v>0</v>
      </c>
      <c r="C22" s="1039"/>
      <c r="D22" s="1039"/>
      <c r="E22" s="1039"/>
      <c r="F22" s="1039"/>
      <c r="G22" s="1039"/>
      <c r="H22" s="1039"/>
      <c r="I22" s="741"/>
    </row>
    <row r="23" spans="1:13" ht="15.75" hidden="1" customHeight="1">
      <c r="B23" s="719" t="s">
        <v>587</v>
      </c>
    </row>
    <row r="24" spans="1:13" ht="15.75" customHeight="1">
      <c r="A24" s="720"/>
    </row>
    <row r="25" spans="1:13" ht="25.5" hidden="1" customHeight="1">
      <c r="A25" s="1038" t="s">
        <v>588</v>
      </c>
      <c r="B25" s="1038"/>
      <c r="C25" s="1038"/>
      <c r="D25" s="1038"/>
      <c r="E25" s="1038"/>
      <c r="F25" s="1038"/>
      <c r="G25" s="1038"/>
      <c r="H25" s="1038"/>
    </row>
    <row r="26" spans="1:13" ht="8.25" customHeight="1">
      <c r="A26" s="770"/>
      <c r="B26" s="770"/>
      <c r="C26" s="770"/>
      <c r="D26" s="770"/>
      <c r="E26" s="770"/>
      <c r="F26" s="770"/>
      <c r="G26" s="770"/>
      <c r="H26" s="770"/>
    </row>
    <row r="27" spans="1:13" ht="43.5" customHeight="1">
      <c r="A27" s="1040" t="s">
        <v>589</v>
      </c>
      <c r="B27" s="1040"/>
      <c r="C27" s="1040"/>
      <c r="D27" s="1040"/>
      <c r="E27" s="1040"/>
      <c r="F27" s="1040"/>
      <c r="G27" s="1040"/>
      <c r="H27" s="1040"/>
      <c r="I27" s="741"/>
    </row>
    <row r="28" spans="1:13" ht="26.25" customHeight="1">
      <c r="A28" s="491" t="s">
        <v>590</v>
      </c>
      <c r="B28" s="1041" t="s">
        <v>591</v>
      </c>
      <c r="C28" s="1041"/>
      <c r="D28" s="1041"/>
      <c r="E28" s="1041"/>
      <c r="F28" s="1041"/>
      <c r="G28" s="1041"/>
      <c r="H28" s="1041"/>
      <c r="I28" s="741"/>
    </row>
    <row r="29" spans="1:13" ht="26.25" customHeight="1">
      <c r="A29" s="492" t="s">
        <v>417</v>
      </c>
      <c r="B29" s="1042" t="s">
        <v>592</v>
      </c>
      <c r="C29" s="1042"/>
      <c r="D29" s="1042"/>
      <c r="E29" s="1042"/>
      <c r="F29" s="1042"/>
      <c r="G29" s="1042"/>
      <c r="H29" s="1042"/>
    </row>
    <row r="30" spans="1:13" ht="26.25" customHeight="1">
      <c r="A30" s="492" t="s">
        <v>419</v>
      </c>
      <c r="B30" s="1042" t="s">
        <v>593</v>
      </c>
      <c r="C30" s="1042"/>
      <c r="D30" s="1042"/>
      <c r="E30" s="1042"/>
      <c r="F30" s="1042"/>
      <c r="G30" s="1042"/>
      <c r="H30" s="1042"/>
    </row>
    <row r="31" spans="1:13" ht="41.25" customHeight="1">
      <c r="A31" s="492" t="s">
        <v>420</v>
      </c>
      <c r="B31" s="1042" t="s">
        <v>594</v>
      </c>
      <c r="C31" s="1042"/>
      <c r="D31" s="1042"/>
      <c r="E31" s="1042"/>
      <c r="F31" s="1042"/>
      <c r="G31" s="1042"/>
      <c r="H31" s="1042"/>
    </row>
    <row r="32" spans="1:13" ht="9.75" customHeight="1">
      <c r="A32" s="492"/>
      <c r="B32" s="741"/>
      <c r="C32" s="741"/>
      <c r="D32" s="741"/>
      <c r="E32" s="741"/>
      <c r="F32" s="741"/>
      <c r="G32" s="741"/>
      <c r="H32" s="741"/>
      <c r="I32" s="741"/>
    </row>
    <row r="33" spans="1:9" ht="25.5" customHeight="1">
      <c r="A33" s="491" t="s">
        <v>595</v>
      </c>
      <c r="B33" s="1043" t="s">
        <v>596</v>
      </c>
      <c r="C33" s="1043"/>
      <c r="D33" s="1043"/>
      <c r="E33" s="1043"/>
      <c r="F33" s="1043"/>
      <c r="G33" s="1043"/>
      <c r="H33" s="1043"/>
      <c r="I33" s="741"/>
    </row>
    <row r="34" spans="1:9" ht="24.75" customHeight="1">
      <c r="A34" s="492" t="s">
        <v>417</v>
      </c>
      <c r="B34" s="1041" t="s">
        <v>597</v>
      </c>
      <c r="C34" s="1041"/>
      <c r="D34" s="1041"/>
      <c r="E34" s="1041"/>
      <c r="F34" s="1041"/>
      <c r="G34" s="1041"/>
      <c r="H34" s="1041"/>
      <c r="I34" s="741"/>
    </row>
    <row r="35" spans="1:9" ht="24.75" hidden="1" customHeight="1">
      <c r="A35" s="492" t="s">
        <v>419</v>
      </c>
      <c r="B35" s="1041" t="s">
        <v>598</v>
      </c>
      <c r="C35" s="1041"/>
      <c r="D35" s="1041"/>
      <c r="E35" s="1041"/>
      <c r="F35" s="1041"/>
      <c r="G35" s="1041"/>
      <c r="H35" s="1041"/>
      <c r="I35" s="741"/>
    </row>
    <row r="36" spans="1:9" ht="12" customHeight="1">
      <c r="A36" s="741"/>
      <c r="B36" s="741"/>
      <c r="C36" s="741"/>
      <c r="D36" s="741"/>
      <c r="E36" s="741"/>
      <c r="F36" s="741"/>
      <c r="G36" s="741"/>
      <c r="H36" s="741"/>
      <c r="I36" s="741"/>
    </row>
    <row r="37" spans="1:9" s="496" customFormat="1" ht="24.75" customHeight="1">
      <c r="A37" s="494" t="s">
        <v>599</v>
      </c>
      <c r="B37" s="1044" t="s">
        <v>600</v>
      </c>
      <c r="C37" s="1044"/>
      <c r="D37" s="1044"/>
      <c r="E37" s="1044"/>
      <c r="F37" s="1044"/>
      <c r="G37" s="1044"/>
      <c r="H37" s="1044"/>
      <c r="I37" s="740"/>
    </row>
    <row r="38" spans="1:9" ht="24" customHeight="1">
      <c r="A38" s="741"/>
      <c r="B38" s="1045" t="s">
        <v>601</v>
      </c>
      <c r="C38" s="1045"/>
      <c r="D38" s="1045"/>
      <c r="E38" s="1045"/>
      <c r="F38" s="1045"/>
      <c r="G38" s="1045"/>
      <c r="H38" s="1045"/>
      <c r="I38" s="741"/>
    </row>
    <row r="39" spans="1:9" ht="54" customHeight="1">
      <c r="A39" s="741"/>
      <c r="B39" s="1040" t="s">
        <v>602</v>
      </c>
      <c r="C39" s="1040"/>
      <c r="D39" s="1040"/>
      <c r="E39" s="1040"/>
      <c r="F39" s="1040"/>
      <c r="G39" s="1040"/>
      <c r="H39" s="1040"/>
      <c r="I39" s="741"/>
    </row>
    <row r="40" spans="1:9" ht="15.75" customHeight="1">
      <c r="A40" s="1046" t="s">
        <v>603</v>
      </c>
      <c r="B40" s="1049" t="s">
        <v>604</v>
      </c>
      <c r="C40" s="1050"/>
      <c r="D40" s="1055" t="s">
        <v>605</v>
      </c>
      <c r="E40" s="1055"/>
      <c r="F40" s="1055"/>
      <c r="G40" s="741"/>
      <c r="H40" s="741"/>
    </row>
    <row r="41" spans="1:9" ht="19.5" customHeight="1">
      <c r="A41" s="1047"/>
      <c r="B41" s="1051"/>
      <c r="C41" s="1052"/>
      <c r="D41" s="1055"/>
      <c r="E41" s="1055"/>
      <c r="F41" s="1055"/>
      <c r="G41" s="741"/>
      <c r="H41" s="741"/>
      <c r="I41" s="741"/>
    </row>
    <row r="42" spans="1:9" ht="20.25" customHeight="1">
      <c r="A42" s="1048"/>
      <c r="B42" s="1053"/>
      <c r="C42" s="1054"/>
      <c r="D42" s="1055"/>
      <c r="E42" s="1055"/>
      <c r="F42" s="1055"/>
      <c r="G42" s="741"/>
      <c r="H42" s="741"/>
      <c r="I42" s="741"/>
    </row>
    <row r="43" spans="1:9" ht="30.75" customHeight="1">
      <c r="A43" s="499">
        <v>1</v>
      </c>
      <c r="B43" s="1065" t="s">
        <v>606</v>
      </c>
      <c r="C43" s="1065"/>
      <c r="D43" s="1071">
        <f>'Names of Bidder'!D10:G10</f>
        <v>0</v>
      </c>
      <c r="E43" s="1072"/>
      <c r="F43" s="1073"/>
      <c r="G43" s="741"/>
      <c r="H43" s="741"/>
      <c r="I43" s="741"/>
    </row>
    <row r="44" spans="1:9" ht="15.75" customHeight="1">
      <c r="A44" s="1056">
        <v>2</v>
      </c>
      <c r="B44" s="1059" t="s">
        <v>607</v>
      </c>
      <c r="C44" s="1060"/>
      <c r="D44" s="1066"/>
      <c r="E44" s="1067"/>
      <c r="F44" s="1068"/>
      <c r="G44" s="741"/>
      <c r="H44" s="741"/>
      <c r="I44" s="741"/>
    </row>
    <row r="45" spans="1:9" ht="15.75" customHeight="1">
      <c r="A45" s="1057"/>
      <c r="B45" s="1061"/>
      <c r="C45" s="1062"/>
      <c r="D45" s="1066"/>
      <c r="E45" s="1067"/>
      <c r="F45" s="1068"/>
      <c r="G45" s="741"/>
      <c r="H45" s="741"/>
      <c r="I45" s="741"/>
    </row>
    <row r="46" spans="1:9" ht="15.75" customHeight="1">
      <c r="A46" s="1058"/>
      <c r="B46" s="1063"/>
      <c r="C46" s="1064"/>
      <c r="D46" s="1066"/>
      <c r="E46" s="1067"/>
      <c r="F46" s="1068"/>
      <c r="G46" s="741"/>
      <c r="H46" s="741"/>
      <c r="I46" s="741"/>
    </row>
    <row r="47" spans="1:9" ht="18.75" customHeight="1">
      <c r="A47" s="499">
        <v>3</v>
      </c>
      <c r="B47" s="1065" t="s">
        <v>608</v>
      </c>
      <c r="C47" s="1065"/>
      <c r="D47" s="1066"/>
      <c r="E47" s="1067"/>
      <c r="F47" s="1068"/>
      <c r="G47" s="741"/>
      <c r="H47" s="741"/>
      <c r="I47" s="741"/>
    </row>
    <row r="48" spans="1:9" ht="20.25" customHeight="1">
      <c r="A48" s="499">
        <v>4</v>
      </c>
      <c r="B48" s="1065" t="s">
        <v>609</v>
      </c>
      <c r="C48" s="1065"/>
      <c r="D48" s="1066"/>
      <c r="E48" s="1067"/>
      <c r="F48" s="1068"/>
      <c r="G48" s="741"/>
      <c r="H48" s="741"/>
      <c r="I48" s="741"/>
    </row>
    <row r="49" spans="1:10" ht="19.5" customHeight="1">
      <c r="A49" s="500">
        <v>5</v>
      </c>
      <c r="B49" s="1065" t="s">
        <v>610</v>
      </c>
      <c r="C49" s="1065"/>
      <c r="D49" s="1066"/>
      <c r="E49" s="1067"/>
      <c r="F49" s="1068"/>
      <c r="G49" s="741"/>
      <c r="H49" s="741"/>
    </row>
    <row r="50" spans="1:10" ht="51.75" customHeight="1">
      <c r="A50" s="499">
        <v>6</v>
      </c>
      <c r="B50" s="1065" t="s">
        <v>611</v>
      </c>
      <c r="C50" s="1065"/>
      <c r="D50" s="1066"/>
      <c r="E50" s="1067"/>
      <c r="F50" s="1068"/>
      <c r="G50" s="741"/>
      <c r="H50" s="741"/>
      <c r="I50" s="741"/>
    </row>
    <row r="51" spans="1:10" ht="49.5" customHeight="1">
      <c r="A51" s="499">
        <v>7</v>
      </c>
      <c r="B51" s="1065" t="s">
        <v>612</v>
      </c>
      <c r="C51" s="1065"/>
      <c r="D51" s="1066"/>
      <c r="E51" s="1067"/>
      <c r="F51" s="1068"/>
      <c r="G51" s="741"/>
      <c r="H51" s="741"/>
      <c r="I51" s="741"/>
    </row>
    <row r="52" spans="1:10" ht="18" customHeight="1">
      <c r="A52" s="499">
        <v>8</v>
      </c>
      <c r="B52" s="1065" t="s">
        <v>613</v>
      </c>
      <c r="C52" s="1065"/>
      <c r="D52" s="1066"/>
      <c r="E52" s="1067"/>
      <c r="F52" s="1068"/>
      <c r="G52" s="741"/>
      <c r="H52" s="741"/>
      <c r="I52" s="741"/>
    </row>
    <row r="53" spans="1:10" ht="18" customHeight="1">
      <c r="A53" s="501"/>
      <c r="B53" s="502" t="s">
        <v>614</v>
      </c>
      <c r="C53" s="503"/>
      <c r="D53" s="1066"/>
      <c r="E53" s="1067"/>
      <c r="F53" s="1068"/>
      <c r="G53" s="741"/>
      <c r="H53" s="741"/>
      <c r="I53" s="741"/>
    </row>
    <row r="54" spans="1:10" ht="18" customHeight="1">
      <c r="A54" s="501"/>
      <c r="B54" s="502" t="s">
        <v>615</v>
      </c>
      <c r="C54" s="503"/>
      <c r="D54" s="1066"/>
      <c r="E54" s="1067"/>
      <c r="F54" s="1068"/>
      <c r="G54" s="741"/>
      <c r="H54" s="741"/>
      <c r="I54" s="741"/>
    </row>
    <row r="55" spans="1:10" ht="18" customHeight="1">
      <c r="A55" s="504"/>
      <c r="B55" s="502" t="s">
        <v>616</v>
      </c>
      <c r="C55" s="505"/>
      <c r="D55" s="1066"/>
      <c r="E55" s="1067"/>
      <c r="F55" s="1068"/>
      <c r="G55" s="741"/>
      <c r="H55" s="741"/>
    </row>
    <row r="56" spans="1:10" ht="13.5" customHeight="1">
      <c r="A56" s="741"/>
      <c r="B56" s="741"/>
      <c r="C56" s="741"/>
      <c r="D56" s="741"/>
      <c r="E56" s="741"/>
      <c r="F56" s="741"/>
      <c r="G56" s="741"/>
      <c r="H56" s="741"/>
      <c r="I56" s="741"/>
    </row>
    <row r="57" spans="1:10" s="722" customFormat="1" ht="47.25" customHeight="1">
      <c r="A57" s="499">
        <v>9</v>
      </c>
      <c r="B57" s="1074" t="s">
        <v>617</v>
      </c>
      <c r="C57" s="1075"/>
      <c r="D57" s="1075"/>
      <c r="E57" s="1075"/>
      <c r="F57" s="1076"/>
      <c r="G57" s="764"/>
      <c r="H57" s="507"/>
      <c r="I57" s="721"/>
      <c r="J57" s="721"/>
    </row>
    <row r="58" spans="1:10" s="722" customFormat="1" ht="42" customHeight="1">
      <c r="A58" s="499">
        <v>10</v>
      </c>
      <c r="B58" s="1074" t="s">
        <v>618</v>
      </c>
      <c r="C58" s="1075"/>
      <c r="D58" s="1075"/>
      <c r="E58" s="1075"/>
      <c r="F58" s="1076"/>
      <c r="G58" s="764"/>
      <c r="H58" s="507"/>
      <c r="I58" s="721"/>
      <c r="J58" s="721"/>
    </row>
    <row r="59" spans="1:10" s="722" customFormat="1" ht="16.5">
      <c r="A59" s="721"/>
      <c r="B59" s="721"/>
      <c r="C59" s="721"/>
      <c r="D59" s="721"/>
      <c r="E59" s="721"/>
      <c r="F59" s="721"/>
      <c r="G59" s="721"/>
      <c r="H59" s="721"/>
      <c r="I59" s="721"/>
      <c r="J59" s="721"/>
    </row>
    <row r="60" spans="1:10" s="722" customFormat="1" ht="16.5">
      <c r="A60" s="721"/>
      <c r="B60" s="721"/>
      <c r="C60" s="721"/>
      <c r="D60" s="721"/>
      <c r="E60" s="721"/>
      <c r="F60" s="721"/>
      <c r="G60" s="721"/>
      <c r="H60" s="721"/>
      <c r="I60" s="721"/>
      <c r="J60" s="721"/>
    </row>
    <row r="61" spans="1:10" s="722" customFormat="1" ht="24" customHeight="1">
      <c r="A61" s="883">
        <v>2</v>
      </c>
      <c r="B61" s="1318" t="s">
        <v>619</v>
      </c>
      <c r="C61" s="1318"/>
      <c r="D61" s="1318"/>
      <c r="E61" s="1318"/>
      <c r="F61" s="1318"/>
      <c r="G61" s="1318"/>
      <c r="H61" s="1318"/>
      <c r="I61" s="1318"/>
      <c r="J61" s="721"/>
    </row>
    <row r="62" spans="1:10" s="722" customFormat="1" ht="16.5">
      <c r="A62" s="884"/>
      <c r="B62" s="884"/>
      <c r="C62" s="884"/>
      <c r="D62" s="884"/>
      <c r="E62" s="884"/>
      <c r="F62" s="884"/>
      <c r="G62" s="884"/>
      <c r="H62" s="884"/>
      <c r="I62" s="884"/>
      <c r="J62" s="721"/>
    </row>
    <row r="63" spans="1:10" s="722" customFormat="1" ht="24.75" customHeight="1">
      <c r="A63" s="885" t="s">
        <v>620</v>
      </c>
      <c r="B63" s="1319" t="s">
        <v>621</v>
      </c>
      <c r="C63" s="1319"/>
      <c r="D63" s="1319"/>
      <c r="E63" s="1319"/>
      <c r="F63" s="1319"/>
      <c r="G63" s="1319"/>
      <c r="H63" s="1319"/>
      <c r="I63" s="1319"/>
      <c r="J63" s="721"/>
    </row>
    <row r="64" spans="1:10" s="722" customFormat="1" ht="10.5" customHeight="1">
      <c r="A64" s="884"/>
      <c r="B64" s="884"/>
      <c r="C64" s="884"/>
      <c r="D64" s="884"/>
      <c r="E64" s="884"/>
      <c r="F64" s="884"/>
      <c r="G64" s="884"/>
      <c r="H64" s="884"/>
      <c r="I64" s="884"/>
      <c r="J64" s="721"/>
    </row>
    <row r="65" spans="1:25" s="722" customFormat="1" ht="191.25" customHeight="1">
      <c r="A65" s="881" t="s">
        <v>622</v>
      </c>
      <c r="B65" s="1316" t="s">
        <v>1035</v>
      </c>
      <c r="C65" s="1316"/>
      <c r="D65" s="1316"/>
      <c r="E65" s="1316"/>
      <c r="F65" s="1316"/>
      <c r="G65" s="1316"/>
      <c r="H65" s="1316"/>
      <c r="I65" s="1316"/>
    </row>
    <row r="66" spans="1:25" s="722" customFormat="1" ht="24.6" customHeight="1">
      <c r="A66" s="882"/>
      <c r="B66" s="1315" t="s">
        <v>739</v>
      </c>
      <c r="C66" s="1315"/>
      <c r="D66" s="1315"/>
      <c r="E66" s="1315"/>
      <c r="F66" s="1315"/>
      <c r="G66" s="1315"/>
      <c r="H66" s="1315"/>
      <c r="I66" s="1315"/>
      <c r="J66" s="721"/>
    </row>
    <row r="67" spans="1:25" s="722" customFormat="1" ht="225.75" customHeight="1">
      <c r="A67" s="881" t="s">
        <v>623</v>
      </c>
      <c r="B67" s="1316" t="s">
        <v>1036</v>
      </c>
      <c r="C67" s="1316"/>
      <c r="D67" s="1316"/>
      <c r="E67" s="1316"/>
      <c r="F67" s="1316"/>
      <c r="G67" s="1316"/>
      <c r="H67" s="1316"/>
      <c r="I67" s="1316"/>
      <c r="J67" s="721"/>
    </row>
    <row r="68" spans="1:25" s="722" customFormat="1" ht="26.25" customHeight="1">
      <c r="A68" s="882"/>
      <c r="B68" s="1315" t="s">
        <v>739</v>
      </c>
      <c r="C68" s="1315"/>
      <c r="D68" s="1315"/>
      <c r="E68" s="1315"/>
      <c r="F68" s="1315"/>
      <c r="G68" s="1315"/>
      <c r="H68" s="1315"/>
      <c r="I68" s="1315"/>
      <c r="J68" s="721"/>
    </row>
    <row r="69" spans="1:25" s="722" customFormat="1" ht="258" customHeight="1">
      <c r="A69" s="881" t="s">
        <v>716</v>
      </c>
      <c r="B69" s="1316" t="s">
        <v>1037</v>
      </c>
      <c r="C69" s="1316"/>
      <c r="D69" s="1316"/>
      <c r="E69" s="1316"/>
      <c r="F69" s="1316"/>
      <c r="G69" s="1316"/>
      <c r="H69" s="1316"/>
      <c r="I69" s="1316"/>
      <c r="J69" s="721"/>
    </row>
    <row r="70" spans="1:25" s="722" customFormat="1" ht="86.45" customHeight="1">
      <c r="A70" s="881"/>
      <c r="B70" s="1316" t="s">
        <v>1030</v>
      </c>
      <c r="C70" s="1316"/>
      <c r="D70" s="1316"/>
      <c r="E70" s="1316"/>
      <c r="F70" s="1316"/>
      <c r="G70" s="1316"/>
      <c r="H70" s="1316"/>
      <c r="I70" s="1316"/>
      <c r="J70" s="721"/>
    </row>
    <row r="71" spans="1:25" s="722" customFormat="1" ht="16.5">
      <c r="A71" s="721"/>
      <c r="B71" s="721"/>
      <c r="C71" s="721"/>
      <c r="D71" s="721"/>
      <c r="E71" s="721"/>
      <c r="F71" s="721"/>
      <c r="G71" s="721"/>
      <c r="H71" s="721"/>
      <c r="I71" s="721"/>
      <c r="J71" s="721"/>
    </row>
    <row r="72" spans="1:25" s="722" customFormat="1" ht="57" customHeight="1">
      <c r="A72" s="771" t="s">
        <v>727</v>
      </c>
      <c r="B72" s="1317" t="s">
        <v>852</v>
      </c>
      <c r="C72" s="1317"/>
      <c r="D72" s="1317"/>
      <c r="E72" s="1317"/>
      <c r="F72" s="1317"/>
      <c r="G72" s="1317"/>
      <c r="H72" s="1317"/>
      <c r="I72" s="1317"/>
      <c r="J72" s="721"/>
    </row>
    <row r="73" spans="1:25" s="722" customFormat="1" ht="54.75" customHeight="1">
      <c r="B73" s="1317" t="s">
        <v>625</v>
      </c>
      <c r="C73" s="1317"/>
      <c r="D73" s="1317"/>
      <c r="E73" s="1317"/>
      <c r="F73" s="1317"/>
      <c r="G73" s="1317"/>
      <c r="H73" s="1317"/>
      <c r="I73" s="1317"/>
    </row>
    <row r="74" spans="1:25" s="722" customFormat="1" ht="24" customHeight="1">
      <c r="B74" s="1306" t="s">
        <v>955</v>
      </c>
      <c r="C74" s="1307"/>
      <c r="D74" s="1307"/>
      <c r="E74" s="1307"/>
      <c r="F74" s="1307"/>
      <c r="G74" s="1307"/>
      <c r="H74" s="1307"/>
      <c r="I74" s="1307"/>
      <c r="J74" s="1308"/>
    </row>
    <row r="75" spans="1:25" s="722" customFormat="1" ht="50.25" customHeight="1">
      <c r="A75" s="721"/>
      <c r="B75" s="1309" t="s">
        <v>981</v>
      </c>
      <c r="C75" s="1310"/>
      <c r="D75" s="1310"/>
      <c r="E75" s="1310"/>
      <c r="F75" s="1310"/>
      <c r="G75" s="1310"/>
      <c r="H75" s="1310"/>
      <c r="I75" s="1310"/>
      <c r="J75" s="1311"/>
    </row>
    <row r="76" spans="1:25" s="722" customFormat="1" ht="15.75" customHeight="1">
      <c r="A76" s="721"/>
      <c r="B76" s="731"/>
      <c r="C76" s="732"/>
      <c r="D76" s="732"/>
      <c r="E76" s="732"/>
      <c r="F76" s="732"/>
      <c r="G76" s="732"/>
      <c r="H76" s="732"/>
      <c r="I76" s="732"/>
      <c r="J76" s="721"/>
    </row>
    <row r="77" spans="1:25" s="722" customFormat="1" ht="38.25" customHeight="1">
      <c r="A77" s="901">
        <v>1</v>
      </c>
      <c r="B77" s="1312" t="s">
        <v>717</v>
      </c>
      <c r="C77" s="1313"/>
      <c r="D77" s="1313"/>
      <c r="E77" s="1313"/>
      <c r="F77" s="1314"/>
      <c r="G77" s="1314"/>
      <c r="H77" s="1314"/>
      <c r="I77" s="1314"/>
      <c r="J77" s="724"/>
      <c r="K77" s="724"/>
      <c r="L77" s="724"/>
      <c r="M77" s="724"/>
      <c r="N77" s="725" t="e">
        <f>'[17]Name of Bidder'!D17</f>
        <v>#REF!</v>
      </c>
      <c r="O77" s="724"/>
      <c r="P77" s="724"/>
      <c r="Q77" s="724"/>
      <c r="R77" s="724"/>
      <c r="S77" s="724"/>
      <c r="T77" s="724"/>
      <c r="U77" s="724"/>
      <c r="V77" s="724"/>
      <c r="W77" s="724"/>
      <c r="X77" s="724"/>
      <c r="Y77" s="724"/>
    </row>
    <row r="78" spans="1:25" s="722" customFormat="1" ht="44.25" customHeight="1">
      <c r="A78" s="901">
        <v>2</v>
      </c>
      <c r="B78" s="1281" t="s">
        <v>734</v>
      </c>
      <c r="C78" s="1282"/>
      <c r="D78" s="1282"/>
      <c r="E78" s="1283"/>
      <c r="F78" s="1314"/>
      <c r="G78" s="1314"/>
      <c r="H78" s="1314"/>
      <c r="I78" s="1314"/>
      <c r="J78" s="726"/>
      <c r="K78" s="726"/>
      <c r="L78" s="726"/>
      <c r="M78" s="726"/>
      <c r="N78" s="727" t="e">
        <f>'[17]Name of Bidder'!D27</f>
        <v>#REF!</v>
      </c>
      <c r="O78" s="726"/>
      <c r="P78" s="726"/>
      <c r="Q78" s="726"/>
      <c r="R78" s="726"/>
      <c r="S78" s="726"/>
      <c r="T78" s="726"/>
      <c r="U78" s="726"/>
      <c r="V78" s="726"/>
      <c r="W78" s="726"/>
      <c r="X78" s="726"/>
      <c r="Y78" s="726"/>
    </row>
    <row r="79" spans="1:25" s="722" customFormat="1" ht="44.25" customHeight="1">
      <c r="A79" s="901">
        <v>3</v>
      </c>
      <c r="B79" s="1281" t="s">
        <v>982</v>
      </c>
      <c r="C79" s="1282"/>
      <c r="D79" s="1282"/>
      <c r="E79" s="1282"/>
      <c r="F79" s="902"/>
      <c r="G79" s="1279"/>
      <c r="H79" s="1280"/>
      <c r="I79" s="902"/>
      <c r="J79" s="726"/>
      <c r="K79" s="726"/>
      <c r="L79" s="726"/>
      <c r="M79" s="726"/>
      <c r="N79" s="896"/>
      <c r="O79" s="726"/>
      <c r="P79" s="726"/>
      <c r="Q79" s="726"/>
      <c r="R79" s="726"/>
      <c r="S79" s="726"/>
      <c r="T79" s="726"/>
      <c r="U79" s="726"/>
      <c r="V79" s="726"/>
      <c r="W79" s="726"/>
      <c r="X79" s="726"/>
      <c r="Y79" s="726"/>
    </row>
    <row r="80" spans="1:25" s="722" customFormat="1" ht="36.75" customHeight="1">
      <c r="A80" s="901">
        <v>4</v>
      </c>
      <c r="B80" s="1281" t="s">
        <v>627</v>
      </c>
      <c r="C80" s="1282"/>
      <c r="D80" s="1282"/>
      <c r="E80" s="1283"/>
      <c r="F80" s="902"/>
      <c r="G80" s="1284"/>
      <c r="H80" s="1284"/>
      <c r="I80" s="903"/>
      <c r="J80" s="726"/>
      <c r="K80" s="726"/>
      <c r="L80" s="726"/>
      <c r="M80" s="726"/>
      <c r="N80" s="726"/>
      <c r="O80" s="726"/>
      <c r="P80" s="726"/>
      <c r="Q80" s="726"/>
      <c r="R80" s="726"/>
      <c r="S80" s="726"/>
      <c r="T80" s="726"/>
      <c r="U80" s="726"/>
      <c r="V80" s="726"/>
      <c r="W80" s="726"/>
      <c r="X80" s="726"/>
      <c r="Y80" s="726"/>
    </row>
    <row r="81" spans="1:25" s="722" customFormat="1" ht="23.25" customHeight="1">
      <c r="A81" s="1266">
        <v>5</v>
      </c>
      <c r="B81" s="1286" t="s">
        <v>628</v>
      </c>
      <c r="C81" s="1287"/>
      <c r="D81" s="1287"/>
      <c r="E81" s="1288"/>
      <c r="F81" s="902"/>
      <c r="G81" s="1284"/>
      <c r="H81" s="1284"/>
      <c r="I81" s="903"/>
      <c r="J81" s="726"/>
      <c r="K81" s="726"/>
      <c r="L81" s="726"/>
      <c r="M81" s="726"/>
      <c r="N81" s="726"/>
      <c r="O81" s="726"/>
      <c r="P81" s="726"/>
      <c r="Q81" s="726"/>
      <c r="R81" s="726"/>
      <c r="S81" s="726"/>
      <c r="T81" s="726"/>
      <c r="U81" s="726"/>
      <c r="V81" s="726"/>
      <c r="W81" s="726"/>
      <c r="X81" s="726"/>
      <c r="Y81" s="726"/>
    </row>
    <row r="82" spans="1:25" s="722" customFormat="1" ht="21" customHeight="1">
      <c r="A82" s="1267"/>
      <c r="B82" s="1289"/>
      <c r="C82" s="1290"/>
      <c r="D82" s="1290"/>
      <c r="E82" s="1291"/>
      <c r="F82" s="902"/>
      <c r="G82" s="1284"/>
      <c r="H82" s="1284"/>
      <c r="I82" s="903"/>
      <c r="J82" s="726"/>
      <c r="K82" s="726"/>
      <c r="L82" s="726"/>
      <c r="M82" s="726"/>
      <c r="N82" s="726"/>
      <c r="O82" s="726"/>
      <c r="P82" s="726"/>
      <c r="Q82" s="726"/>
      <c r="R82" s="726"/>
      <c r="S82" s="726"/>
      <c r="T82" s="726"/>
      <c r="U82" s="726"/>
      <c r="V82" s="726"/>
      <c r="W82" s="726"/>
      <c r="X82" s="726"/>
      <c r="Y82" s="726"/>
    </row>
    <row r="83" spans="1:25" s="722" customFormat="1" ht="20.25" customHeight="1">
      <c r="A83" s="1267"/>
      <c r="B83" s="1289"/>
      <c r="C83" s="1290"/>
      <c r="D83" s="1290"/>
      <c r="E83" s="1291"/>
      <c r="F83" s="902"/>
      <c r="G83" s="1284"/>
      <c r="H83" s="1284"/>
      <c r="I83" s="903"/>
      <c r="J83" s="726"/>
      <c r="K83" s="726"/>
      <c r="L83" s="726"/>
      <c r="M83" s="726"/>
      <c r="N83" s="726"/>
      <c r="O83" s="726"/>
      <c r="P83" s="726"/>
      <c r="Q83" s="726"/>
      <c r="R83" s="726"/>
      <c r="S83" s="726"/>
      <c r="T83" s="726"/>
      <c r="U83" s="726"/>
      <c r="V83" s="726"/>
      <c r="W83" s="726"/>
      <c r="X83" s="726"/>
      <c r="Y83" s="726"/>
    </row>
    <row r="84" spans="1:25" s="722" customFormat="1" ht="21" customHeight="1">
      <c r="A84" s="1267"/>
      <c r="B84" s="1289"/>
      <c r="C84" s="1290"/>
      <c r="D84" s="1290"/>
      <c r="E84" s="1291"/>
      <c r="F84" s="902"/>
      <c r="G84" s="1284"/>
      <c r="H84" s="1284"/>
      <c r="I84" s="903"/>
      <c r="J84" s="726"/>
      <c r="K84" s="726"/>
      <c r="L84" s="726"/>
      <c r="M84" s="726"/>
      <c r="N84" s="726"/>
      <c r="O84" s="726"/>
      <c r="P84" s="726"/>
      <c r="Q84" s="726"/>
      <c r="R84" s="726"/>
      <c r="S84" s="726"/>
      <c r="T84" s="726"/>
      <c r="U84" s="726"/>
      <c r="V84" s="726"/>
      <c r="W84" s="726"/>
      <c r="X84" s="726"/>
      <c r="Y84" s="726"/>
    </row>
    <row r="85" spans="1:25" s="722" customFormat="1" ht="24.95" customHeight="1">
      <c r="A85" s="1267"/>
      <c r="B85" s="728"/>
      <c r="C85" s="723"/>
      <c r="D85" s="723"/>
      <c r="E85" s="765" t="s">
        <v>629</v>
      </c>
      <c r="F85" s="902"/>
      <c r="G85" s="1284"/>
      <c r="H85" s="1284"/>
      <c r="I85" s="903"/>
      <c r="J85" s="726"/>
      <c r="K85" s="726"/>
      <c r="L85" s="726"/>
      <c r="M85" s="726"/>
      <c r="N85" s="726"/>
      <c r="O85" s="726"/>
      <c r="P85" s="726"/>
      <c r="Q85" s="726"/>
      <c r="R85" s="726"/>
      <c r="S85" s="726"/>
      <c r="T85" s="726"/>
      <c r="U85" s="726"/>
      <c r="V85" s="726"/>
      <c r="W85" s="726"/>
      <c r="X85" s="726"/>
      <c r="Y85" s="726"/>
    </row>
    <row r="86" spans="1:25" s="722" customFormat="1" ht="24.95" customHeight="1">
      <c r="A86" s="1267"/>
      <c r="B86" s="728"/>
      <c r="C86" s="723"/>
      <c r="D86" s="723"/>
      <c r="E86" s="765" t="s">
        <v>21</v>
      </c>
      <c r="F86" s="902"/>
      <c r="G86" s="1284"/>
      <c r="H86" s="1284"/>
      <c r="I86" s="903"/>
      <c r="J86" s="726"/>
      <c r="K86" s="726"/>
      <c r="L86" s="726"/>
      <c r="M86" s="726"/>
      <c r="N86" s="726"/>
      <c r="O86" s="726"/>
      <c r="P86" s="726"/>
      <c r="Q86" s="726"/>
      <c r="R86" s="726"/>
      <c r="S86" s="726"/>
      <c r="T86" s="726"/>
      <c r="U86" s="726"/>
      <c r="V86" s="726"/>
      <c r="W86" s="726"/>
      <c r="X86" s="726"/>
      <c r="Y86" s="726"/>
    </row>
    <row r="87" spans="1:25" s="722" customFormat="1" ht="24.95" customHeight="1">
      <c r="A87" s="1285"/>
      <c r="B87" s="729"/>
      <c r="C87" s="730"/>
      <c r="D87" s="730"/>
      <c r="E87" s="766" t="s">
        <v>630</v>
      </c>
      <c r="F87" s="902"/>
      <c r="G87" s="1284"/>
      <c r="H87" s="1284"/>
      <c r="I87" s="903"/>
      <c r="J87" s="726"/>
      <c r="K87" s="726"/>
      <c r="L87" s="726"/>
      <c r="M87" s="726"/>
      <c r="N87" s="726"/>
      <c r="O87" s="726"/>
      <c r="P87" s="726"/>
      <c r="Q87" s="726"/>
      <c r="R87" s="726"/>
      <c r="S87" s="726"/>
      <c r="T87" s="726"/>
      <c r="U87" s="726"/>
      <c r="V87" s="726"/>
      <c r="W87" s="726"/>
      <c r="X87" s="726"/>
      <c r="Y87" s="726"/>
    </row>
    <row r="88" spans="1:25" s="722" customFormat="1" ht="42.75" customHeight="1">
      <c r="A88" s="901">
        <v>6</v>
      </c>
      <c r="B88" s="1278" t="s">
        <v>983</v>
      </c>
      <c r="C88" s="1278"/>
      <c r="D88" s="1278"/>
      <c r="E88" s="1278"/>
      <c r="F88" s="904"/>
      <c r="G88" s="905"/>
      <c r="H88" s="906"/>
      <c r="I88" s="906"/>
      <c r="J88" s="726"/>
      <c r="K88" s="726"/>
      <c r="L88" s="726"/>
      <c r="M88" s="726"/>
      <c r="N88" s="726"/>
      <c r="O88" s="726"/>
      <c r="P88" s="726"/>
      <c r="Q88" s="726"/>
      <c r="R88" s="726"/>
      <c r="S88" s="726"/>
      <c r="T88" s="726"/>
      <c r="U88" s="726"/>
      <c r="V88" s="726"/>
      <c r="W88" s="726"/>
      <c r="X88" s="726"/>
      <c r="Y88" s="726"/>
    </row>
    <row r="89" spans="1:25" s="722" customFormat="1" ht="54.75" customHeight="1">
      <c r="A89" s="901">
        <v>7</v>
      </c>
      <c r="B89" s="1278" t="s">
        <v>1034</v>
      </c>
      <c r="C89" s="1278"/>
      <c r="D89" s="1278"/>
      <c r="E89" s="1278"/>
      <c r="F89" s="907"/>
      <c r="G89" s="1264"/>
      <c r="H89" s="1265"/>
      <c r="I89" s="907"/>
      <c r="J89" s="726"/>
      <c r="K89" s="726"/>
      <c r="L89" s="726"/>
      <c r="M89" s="726"/>
      <c r="N89" s="726"/>
      <c r="O89" s="726"/>
      <c r="P89" s="726"/>
      <c r="Q89" s="726"/>
      <c r="R89" s="726"/>
      <c r="S89" s="726"/>
      <c r="T89" s="726"/>
      <c r="U89" s="726"/>
      <c r="V89" s="726"/>
      <c r="W89" s="726"/>
      <c r="X89" s="726"/>
      <c r="Y89" s="726"/>
    </row>
    <row r="90" spans="1:25" s="722" customFormat="1" ht="34.5" hidden="1" customHeight="1">
      <c r="A90" s="901"/>
      <c r="B90" s="1278"/>
      <c r="C90" s="1278"/>
      <c r="D90" s="1278"/>
      <c r="E90" s="1278"/>
      <c r="F90" s="1279"/>
      <c r="G90" s="1280"/>
      <c r="H90" s="1279"/>
      <c r="I90" s="1280"/>
      <c r="J90" s="726"/>
      <c r="K90" s="726"/>
      <c r="L90" s="726"/>
      <c r="M90" s="726"/>
      <c r="N90" s="726"/>
      <c r="O90" s="726"/>
      <c r="P90" s="726"/>
      <c r="Q90" s="726"/>
      <c r="R90" s="726"/>
      <c r="S90" s="726"/>
      <c r="T90" s="726"/>
      <c r="U90" s="726"/>
      <c r="V90" s="726"/>
      <c r="W90" s="726"/>
      <c r="X90" s="726"/>
      <c r="Y90" s="726"/>
    </row>
    <row r="91" spans="1:25" s="722" customFormat="1" ht="27" customHeight="1">
      <c r="A91" s="901">
        <v>8</v>
      </c>
      <c r="B91" s="1278" t="s">
        <v>984</v>
      </c>
      <c r="C91" s="1278"/>
      <c r="D91" s="1278"/>
      <c r="E91" s="1278"/>
      <c r="F91" s="907"/>
      <c r="G91" s="1264"/>
      <c r="H91" s="1265"/>
      <c r="I91" s="906"/>
      <c r="J91" s="726"/>
      <c r="K91" s="726"/>
      <c r="L91" s="726"/>
      <c r="M91" s="726"/>
      <c r="N91" s="726"/>
      <c r="O91" s="726"/>
      <c r="P91" s="726"/>
      <c r="Q91" s="726"/>
      <c r="R91" s="726"/>
      <c r="S91" s="726"/>
      <c r="T91" s="726"/>
      <c r="U91" s="726"/>
      <c r="V91" s="726"/>
      <c r="W91" s="726"/>
      <c r="X91" s="726"/>
      <c r="Y91" s="726"/>
    </row>
    <row r="92" spans="1:25" s="722" customFormat="1" ht="26.25" customHeight="1">
      <c r="A92" s="901">
        <v>9</v>
      </c>
      <c r="B92" s="1278" t="s">
        <v>631</v>
      </c>
      <c r="C92" s="1278"/>
      <c r="D92" s="1278"/>
      <c r="E92" s="1278"/>
      <c r="F92" s="907"/>
      <c r="G92" s="1264"/>
      <c r="H92" s="1265"/>
      <c r="I92" s="906"/>
      <c r="J92" s="726"/>
      <c r="K92" s="726"/>
      <c r="L92" s="726"/>
      <c r="M92" s="726"/>
      <c r="N92" s="726"/>
      <c r="O92" s="726"/>
      <c r="P92" s="726"/>
      <c r="Q92" s="726"/>
      <c r="R92" s="726"/>
      <c r="S92" s="726"/>
      <c r="T92" s="726"/>
      <c r="U92" s="726"/>
      <c r="V92" s="726"/>
      <c r="W92" s="726"/>
      <c r="X92" s="726"/>
      <c r="Y92" s="726"/>
    </row>
    <row r="93" spans="1:25" s="722" customFormat="1" ht="40.5" customHeight="1">
      <c r="A93" s="901">
        <v>10</v>
      </c>
      <c r="B93" s="1263" t="s">
        <v>985</v>
      </c>
      <c r="C93" s="1263"/>
      <c r="D93" s="1263"/>
      <c r="E93" s="1263"/>
      <c r="F93" s="907"/>
      <c r="G93" s="1264"/>
      <c r="H93" s="1265"/>
      <c r="I93" s="906"/>
      <c r="J93" s="726"/>
      <c r="K93" s="726"/>
      <c r="L93" s="726"/>
      <c r="M93" s="726"/>
      <c r="N93" s="726"/>
      <c r="O93" s="726"/>
      <c r="P93" s="726"/>
      <c r="Q93" s="726"/>
      <c r="R93" s="726"/>
      <c r="S93" s="726"/>
      <c r="T93" s="726"/>
      <c r="U93" s="726"/>
      <c r="V93" s="726"/>
      <c r="W93" s="726"/>
      <c r="X93" s="726"/>
      <c r="Y93" s="726"/>
    </row>
    <row r="94" spans="1:25" s="722" customFormat="1" ht="25.5" customHeight="1">
      <c r="A94" s="1266">
        <v>11</v>
      </c>
      <c r="B94" s="1268" t="s">
        <v>956</v>
      </c>
      <c r="C94" s="1269"/>
      <c r="D94" s="1269"/>
      <c r="E94" s="1269"/>
      <c r="F94" s="909"/>
      <c r="G94" s="910"/>
      <c r="H94" s="911"/>
      <c r="I94" s="909"/>
      <c r="J94" s="726"/>
      <c r="K94" s="726"/>
      <c r="L94" s="726"/>
      <c r="M94" s="726"/>
      <c r="N94" s="726"/>
      <c r="O94" s="726"/>
      <c r="P94" s="726"/>
      <c r="Q94" s="726"/>
      <c r="R94" s="726"/>
      <c r="S94" s="726"/>
      <c r="T94" s="726"/>
      <c r="U94" s="726"/>
      <c r="V94" s="726"/>
      <c r="W94" s="726"/>
      <c r="X94" s="726"/>
      <c r="Y94" s="726"/>
    </row>
    <row r="95" spans="1:25" s="722" customFormat="1" ht="83.25" customHeight="1">
      <c r="A95" s="1267"/>
      <c r="B95" s="1270" t="s">
        <v>633</v>
      </c>
      <c r="C95" s="1271"/>
      <c r="D95" s="1271"/>
      <c r="E95" s="1272"/>
      <c r="F95" s="912"/>
      <c r="G95" s="912"/>
      <c r="H95" s="913"/>
      <c r="I95" s="914"/>
      <c r="J95" s="726"/>
      <c r="K95" s="726"/>
      <c r="L95" s="726"/>
      <c r="M95" s="726"/>
      <c r="N95" s="726"/>
      <c r="O95" s="726"/>
      <c r="P95" s="726"/>
      <c r="Q95" s="726"/>
      <c r="R95" s="726"/>
      <c r="S95" s="726"/>
      <c r="T95" s="726"/>
      <c r="U95" s="726"/>
      <c r="V95" s="726"/>
      <c r="W95" s="726"/>
      <c r="X95" s="726"/>
      <c r="Y95" s="726"/>
    </row>
    <row r="96" spans="1:25" s="722" customFormat="1" ht="36.75" customHeight="1">
      <c r="A96" s="901">
        <v>12</v>
      </c>
      <c r="B96" s="1273" t="s">
        <v>634</v>
      </c>
      <c r="C96" s="1274"/>
      <c r="D96" s="1274"/>
      <c r="E96" s="1275"/>
      <c r="F96" s="915"/>
      <c r="G96" s="1276"/>
      <c r="H96" s="1277"/>
      <c r="I96" s="915"/>
      <c r="J96" s="726"/>
      <c r="K96" s="726"/>
      <c r="L96" s="726"/>
      <c r="M96" s="726"/>
      <c r="N96" s="726"/>
      <c r="O96" s="726"/>
      <c r="P96" s="726"/>
      <c r="Q96" s="726"/>
      <c r="R96" s="726"/>
      <c r="S96" s="726"/>
      <c r="T96" s="726"/>
      <c r="U96" s="726"/>
      <c r="V96" s="726"/>
      <c r="W96" s="726"/>
      <c r="X96" s="726"/>
      <c r="Y96" s="726"/>
    </row>
    <row r="97" spans="1:25" s="722" customFormat="1" ht="19.5" customHeight="1">
      <c r="A97" s="1292" t="s">
        <v>739</v>
      </c>
      <c r="B97" s="1293"/>
      <c r="C97" s="1293"/>
      <c r="D97" s="1293"/>
      <c r="E97" s="1293"/>
      <c r="F97" s="1293"/>
      <c r="G97" s="1293"/>
      <c r="H97" s="1293"/>
      <c r="I97" s="1294"/>
      <c r="J97" s="726"/>
      <c r="K97" s="726"/>
      <c r="L97" s="726"/>
      <c r="M97" s="726"/>
      <c r="N97" s="896"/>
      <c r="O97" s="726"/>
      <c r="P97" s="726"/>
      <c r="Q97" s="726"/>
      <c r="R97" s="726"/>
      <c r="S97" s="726"/>
      <c r="T97" s="726"/>
      <c r="U97" s="726"/>
      <c r="V97" s="726"/>
      <c r="W97" s="726"/>
      <c r="X97" s="726"/>
      <c r="Y97" s="726"/>
    </row>
    <row r="98" spans="1:25" s="722" customFormat="1" ht="44.25" customHeight="1">
      <c r="A98" s="901">
        <v>1</v>
      </c>
      <c r="B98" s="1281" t="s">
        <v>1041</v>
      </c>
      <c r="C98" s="1282"/>
      <c r="D98" s="1282"/>
      <c r="E98" s="1282"/>
      <c r="F98" s="902"/>
      <c r="G98" s="1279"/>
      <c r="H98" s="1280"/>
      <c r="I98" s="902"/>
      <c r="J98" s="726"/>
      <c r="K98" s="726"/>
      <c r="L98" s="726"/>
      <c r="M98" s="726"/>
      <c r="N98" s="896"/>
      <c r="O98" s="726"/>
      <c r="P98" s="726"/>
      <c r="Q98" s="726"/>
      <c r="R98" s="726"/>
      <c r="S98" s="726"/>
      <c r="T98" s="726"/>
      <c r="U98" s="726"/>
      <c r="V98" s="726"/>
      <c r="W98" s="726"/>
      <c r="X98" s="726"/>
      <c r="Y98" s="726"/>
    </row>
    <row r="99" spans="1:25" s="722" customFormat="1" ht="36.75" customHeight="1">
      <c r="A99" s="901">
        <v>2</v>
      </c>
      <c r="B99" s="1281" t="s">
        <v>627</v>
      </c>
      <c r="C99" s="1282"/>
      <c r="D99" s="1282"/>
      <c r="E99" s="1283"/>
      <c r="F99" s="902"/>
      <c r="G99" s="1284"/>
      <c r="H99" s="1284"/>
      <c r="I99" s="903"/>
      <c r="J99" s="726"/>
      <c r="K99" s="726"/>
      <c r="L99" s="726"/>
      <c r="M99" s="726"/>
      <c r="N99" s="726"/>
      <c r="O99" s="726"/>
      <c r="P99" s="726"/>
      <c r="Q99" s="726"/>
      <c r="R99" s="726"/>
      <c r="S99" s="726"/>
      <c r="T99" s="726"/>
      <c r="U99" s="726"/>
      <c r="V99" s="726"/>
      <c r="W99" s="726"/>
      <c r="X99" s="726"/>
      <c r="Y99" s="726"/>
    </row>
    <row r="100" spans="1:25" s="722" customFormat="1" ht="23.25" customHeight="1">
      <c r="A100" s="1266">
        <v>3</v>
      </c>
      <c r="B100" s="1286" t="s">
        <v>628</v>
      </c>
      <c r="C100" s="1287"/>
      <c r="D100" s="1287"/>
      <c r="E100" s="1288"/>
      <c r="F100" s="902"/>
      <c r="G100" s="1284"/>
      <c r="H100" s="1284"/>
      <c r="I100" s="903"/>
      <c r="J100" s="726"/>
      <c r="K100" s="726"/>
      <c r="L100" s="726"/>
      <c r="M100" s="726"/>
      <c r="N100" s="726"/>
      <c r="O100" s="726"/>
      <c r="P100" s="726"/>
      <c r="Q100" s="726"/>
      <c r="R100" s="726"/>
      <c r="S100" s="726"/>
      <c r="T100" s="726"/>
      <c r="U100" s="726"/>
      <c r="V100" s="726"/>
      <c r="W100" s="726"/>
      <c r="X100" s="726"/>
      <c r="Y100" s="726"/>
    </row>
    <row r="101" spans="1:25" s="722" customFormat="1" ht="21" customHeight="1">
      <c r="A101" s="1267"/>
      <c r="B101" s="1289"/>
      <c r="C101" s="1290"/>
      <c r="D101" s="1290"/>
      <c r="E101" s="1291"/>
      <c r="F101" s="902"/>
      <c r="G101" s="1284"/>
      <c r="H101" s="1284"/>
      <c r="I101" s="903"/>
      <c r="J101" s="726"/>
      <c r="K101" s="726"/>
      <c r="L101" s="726"/>
      <c r="M101" s="726"/>
      <c r="N101" s="726"/>
      <c r="O101" s="726"/>
      <c r="P101" s="726"/>
      <c r="Q101" s="726"/>
      <c r="R101" s="726"/>
      <c r="S101" s="726"/>
      <c r="T101" s="726"/>
      <c r="U101" s="726"/>
      <c r="V101" s="726"/>
      <c r="W101" s="726"/>
      <c r="X101" s="726"/>
      <c r="Y101" s="726"/>
    </row>
    <row r="102" spans="1:25" s="722" customFormat="1" ht="20.25" customHeight="1">
      <c r="A102" s="1267"/>
      <c r="B102" s="1289"/>
      <c r="C102" s="1290"/>
      <c r="D102" s="1290"/>
      <c r="E102" s="1291"/>
      <c r="F102" s="902"/>
      <c r="G102" s="1284"/>
      <c r="H102" s="1284"/>
      <c r="I102" s="903"/>
      <c r="J102" s="726"/>
      <c r="K102" s="726"/>
      <c r="L102" s="726"/>
      <c r="M102" s="726"/>
      <c r="N102" s="726"/>
      <c r="O102" s="726"/>
      <c r="P102" s="726"/>
      <c r="Q102" s="726"/>
      <c r="R102" s="726"/>
      <c r="S102" s="726"/>
      <c r="T102" s="726"/>
      <c r="U102" s="726"/>
      <c r="V102" s="726"/>
      <c r="W102" s="726"/>
      <c r="X102" s="726"/>
      <c r="Y102" s="726"/>
    </row>
    <row r="103" spans="1:25" s="722" customFormat="1" ht="21" customHeight="1">
      <c r="A103" s="1267"/>
      <c r="B103" s="1289"/>
      <c r="C103" s="1290"/>
      <c r="D103" s="1290"/>
      <c r="E103" s="1291"/>
      <c r="F103" s="902"/>
      <c r="G103" s="1284"/>
      <c r="H103" s="1284"/>
      <c r="I103" s="903"/>
      <c r="J103" s="726"/>
      <c r="K103" s="726"/>
      <c r="L103" s="726"/>
      <c r="M103" s="726"/>
      <c r="N103" s="726"/>
      <c r="O103" s="726"/>
      <c r="P103" s="726"/>
      <c r="Q103" s="726"/>
      <c r="R103" s="726"/>
      <c r="S103" s="726"/>
      <c r="T103" s="726"/>
      <c r="U103" s="726"/>
      <c r="V103" s="726"/>
      <c r="W103" s="726"/>
      <c r="X103" s="726"/>
      <c r="Y103" s="726"/>
    </row>
    <row r="104" spans="1:25" s="722" customFormat="1" ht="24.95" customHeight="1">
      <c r="A104" s="1267"/>
      <c r="B104" s="728"/>
      <c r="C104" s="723"/>
      <c r="D104" s="723"/>
      <c r="E104" s="983" t="s">
        <v>629</v>
      </c>
      <c r="F104" s="902"/>
      <c r="G104" s="1284"/>
      <c r="H104" s="1284"/>
      <c r="I104" s="903"/>
      <c r="J104" s="726"/>
      <c r="K104" s="726"/>
      <c r="L104" s="726"/>
      <c r="M104" s="726"/>
      <c r="N104" s="726"/>
      <c r="O104" s="726"/>
      <c r="P104" s="726"/>
      <c r="Q104" s="726"/>
      <c r="R104" s="726"/>
      <c r="S104" s="726"/>
      <c r="T104" s="726"/>
      <c r="U104" s="726"/>
      <c r="V104" s="726"/>
      <c r="W104" s="726"/>
      <c r="X104" s="726"/>
      <c r="Y104" s="726"/>
    </row>
    <row r="105" spans="1:25" s="722" customFormat="1" ht="24.95" customHeight="1">
      <c r="A105" s="1267"/>
      <c r="B105" s="728"/>
      <c r="C105" s="723"/>
      <c r="D105" s="723"/>
      <c r="E105" s="983" t="s">
        <v>21</v>
      </c>
      <c r="F105" s="902"/>
      <c r="G105" s="1284"/>
      <c r="H105" s="1284"/>
      <c r="I105" s="903"/>
      <c r="J105" s="726"/>
      <c r="K105" s="726"/>
      <c r="L105" s="726"/>
      <c r="M105" s="726"/>
      <c r="N105" s="726"/>
      <c r="O105" s="726"/>
      <c r="P105" s="726"/>
      <c r="Q105" s="726"/>
      <c r="R105" s="726"/>
      <c r="S105" s="726"/>
      <c r="T105" s="726"/>
      <c r="U105" s="726"/>
      <c r="V105" s="726"/>
      <c r="W105" s="726"/>
      <c r="X105" s="726"/>
      <c r="Y105" s="726"/>
    </row>
    <row r="106" spans="1:25" s="722" customFormat="1" ht="24.95" customHeight="1">
      <c r="A106" s="1285"/>
      <c r="B106" s="729"/>
      <c r="C106" s="730"/>
      <c r="D106" s="730"/>
      <c r="E106" s="984" t="s">
        <v>630</v>
      </c>
      <c r="F106" s="902"/>
      <c r="G106" s="1284"/>
      <c r="H106" s="1284"/>
      <c r="I106" s="903"/>
      <c r="J106" s="726"/>
      <c r="K106" s="726"/>
      <c r="L106" s="726"/>
      <c r="M106" s="726"/>
      <c r="N106" s="726"/>
      <c r="O106" s="726"/>
      <c r="P106" s="726"/>
      <c r="Q106" s="726"/>
      <c r="R106" s="726"/>
      <c r="S106" s="726"/>
      <c r="T106" s="726"/>
      <c r="U106" s="726"/>
      <c r="V106" s="726"/>
      <c r="W106" s="726"/>
      <c r="X106" s="726"/>
      <c r="Y106" s="726"/>
    </row>
    <row r="107" spans="1:25" s="722" customFormat="1" ht="42.75" customHeight="1">
      <c r="A107" s="901">
        <v>4</v>
      </c>
      <c r="B107" s="1278" t="s">
        <v>1042</v>
      </c>
      <c r="C107" s="1278"/>
      <c r="D107" s="1278"/>
      <c r="E107" s="1278"/>
      <c r="F107" s="904"/>
      <c r="G107" s="905"/>
      <c r="H107" s="906"/>
      <c r="I107" s="906"/>
      <c r="J107" s="726"/>
      <c r="K107" s="726"/>
      <c r="L107" s="726"/>
      <c r="M107" s="726"/>
      <c r="N107" s="726"/>
      <c r="O107" s="726"/>
      <c r="P107" s="726"/>
      <c r="Q107" s="726"/>
      <c r="R107" s="726"/>
      <c r="S107" s="726"/>
      <c r="T107" s="726"/>
      <c r="U107" s="726"/>
      <c r="V107" s="726"/>
      <c r="W107" s="726"/>
      <c r="X107" s="726"/>
      <c r="Y107" s="726"/>
    </row>
    <row r="108" spans="1:25" s="722" customFormat="1" ht="54.75" customHeight="1">
      <c r="A108" s="901">
        <v>5</v>
      </c>
      <c r="B108" s="1278" t="s">
        <v>1048</v>
      </c>
      <c r="C108" s="1278"/>
      <c r="D108" s="1278"/>
      <c r="E108" s="1278"/>
      <c r="F108" s="907"/>
      <c r="G108" s="1264"/>
      <c r="H108" s="1265"/>
      <c r="I108" s="907"/>
      <c r="J108" s="726"/>
      <c r="K108" s="726"/>
      <c r="L108" s="726"/>
      <c r="M108" s="726"/>
      <c r="N108" s="726"/>
      <c r="O108" s="726"/>
      <c r="P108" s="726"/>
      <c r="Q108" s="726"/>
      <c r="R108" s="726"/>
      <c r="S108" s="726"/>
      <c r="T108" s="726"/>
      <c r="U108" s="726"/>
      <c r="V108" s="726"/>
      <c r="W108" s="726"/>
      <c r="X108" s="726"/>
      <c r="Y108" s="726"/>
    </row>
    <row r="109" spans="1:25" s="722" customFormat="1" ht="34.5" hidden="1" customHeight="1">
      <c r="A109" s="901"/>
      <c r="B109" s="1278"/>
      <c r="C109" s="1278"/>
      <c r="D109" s="1278"/>
      <c r="E109" s="1278"/>
      <c r="F109" s="1279"/>
      <c r="G109" s="1280"/>
      <c r="H109" s="1279"/>
      <c r="I109" s="1280"/>
      <c r="J109" s="726"/>
      <c r="K109" s="726"/>
      <c r="L109" s="726"/>
      <c r="M109" s="726"/>
      <c r="N109" s="726"/>
      <c r="O109" s="726"/>
      <c r="P109" s="726"/>
      <c r="Q109" s="726"/>
      <c r="R109" s="726"/>
      <c r="S109" s="726"/>
      <c r="T109" s="726"/>
      <c r="U109" s="726"/>
      <c r="V109" s="726"/>
      <c r="W109" s="726"/>
      <c r="X109" s="726"/>
      <c r="Y109" s="726"/>
    </row>
    <row r="110" spans="1:25" s="722" customFormat="1" ht="27" customHeight="1">
      <c r="A110" s="901">
        <v>6</v>
      </c>
      <c r="B110" s="1278" t="s">
        <v>738</v>
      </c>
      <c r="C110" s="1278"/>
      <c r="D110" s="1278"/>
      <c r="E110" s="1278"/>
      <c r="F110" s="907"/>
      <c r="G110" s="1264"/>
      <c r="H110" s="1265"/>
      <c r="I110" s="906"/>
      <c r="J110" s="726"/>
      <c r="K110" s="726"/>
      <c r="L110" s="726"/>
      <c r="M110" s="726"/>
      <c r="N110" s="726"/>
      <c r="O110" s="726"/>
      <c r="P110" s="726"/>
      <c r="Q110" s="726"/>
      <c r="R110" s="726"/>
      <c r="S110" s="726"/>
      <c r="T110" s="726"/>
      <c r="U110" s="726"/>
      <c r="V110" s="726"/>
      <c r="W110" s="726"/>
      <c r="X110" s="726"/>
      <c r="Y110" s="726"/>
    </row>
    <row r="111" spans="1:25" s="722" customFormat="1" ht="26.25" customHeight="1">
      <c r="A111" s="901">
        <v>7</v>
      </c>
      <c r="B111" s="1278" t="s">
        <v>631</v>
      </c>
      <c r="C111" s="1278"/>
      <c r="D111" s="1278"/>
      <c r="E111" s="1278"/>
      <c r="F111" s="907"/>
      <c r="G111" s="1264"/>
      <c r="H111" s="1265"/>
      <c r="I111" s="906"/>
      <c r="J111" s="726"/>
      <c r="K111" s="726"/>
      <c r="L111" s="726"/>
      <c r="M111" s="726"/>
      <c r="N111" s="726"/>
      <c r="O111" s="726"/>
      <c r="P111" s="726"/>
      <c r="Q111" s="726"/>
      <c r="R111" s="726"/>
      <c r="S111" s="726"/>
      <c r="T111" s="726"/>
      <c r="U111" s="726"/>
      <c r="V111" s="726"/>
      <c r="W111" s="726"/>
      <c r="X111" s="726"/>
      <c r="Y111" s="726"/>
    </row>
    <row r="112" spans="1:25" s="722" customFormat="1" ht="40.5" customHeight="1">
      <c r="A112" s="901">
        <v>8</v>
      </c>
      <c r="B112" s="1263" t="s">
        <v>1043</v>
      </c>
      <c r="C112" s="1263"/>
      <c r="D112" s="1263"/>
      <c r="E112" s="1263"/>
      <c r="F112" s="907"/>
      <c r="G112" s="1264"/>
      <c r="H112" s="1265"/>
      <c r="I112" s="906"/>
      <c r="J112" s="726"/>
      <c r="K112" s="726"/>
      <c r="L112" s="726"/>
      <c r="M112" s="726"/>
      <c r="N112" s="726"/>
      <c r="O112" s="726"/>
      <c r="P112" s="726"/>
      <c r="Q112" s="726"/>
      <c r="R112" s="726"/>
      <c r="S112" s="726"/>
      <c r="T112" s="726"/>
      <c r="U112" s="726"/>
      <c r="V112" s="726"/>
      <c r="W112" s="726"/>
      <c r="X112" s="726"/>
      <c r="Y112" s="726"/>
    </row>
    <row r="113" spans="1:25" s="722" customFormat="1" ht="25.5" customHeight="1">
      <c r="A113" s="1266">
        <v>9</v>
      </c>
      <c r="B113" s="1268" t="s">
        <v>956</v>
      </c>
      <c r="C113" s="1269"/>
      <c r="D113" s="1269"/>
      <c r="E113" s="1269"/>
      <c r="F113" s="909"/>
      <c r="G113" s="910"/>
      <c r="H113" s="911"/>
      <c r="I113" s="909"/>
      <c r="J113" s="726"/>
      <c r="K113" s="726"/>
      <c r="L113" s="726"/>
      <c r="M113" s="726"/>
      <c r="N113" s="726"/>
      <c r="O113" s="726"/>
      <c r="P113" s="726"/>
      <c r="Q113" s="726"/>
      <c r="R113" s="726"/>
      <c r="S113" s="726"/>
      <c r="T113" s="726"/>
      <c r="U113" s="726"/>
      <c r="V113" s="726"/>
      <c r="W113" s="726"/>
      <c r="X113" s="726"/>
      <c r="Y113" s="726"/>
    </row>
    <row r="114" spans="1:25" s="722" customFormat="1" ht="83.25" customHeight="1">
      <c r="A114" s="1267"/>
      <c r="B114" s="1270" t="s">
        <v>633</v>
      </c>
      <c r="C114" s="1271"/>
      <c r="D114" s="1271"/>
      <c r="E114" s="1272"/>
      <c r="F114" s="912"/>
      <c r="G114" s="912"/>
      <c r="H114" s="913"/>
      <c r="I114" s="914"/>
      <c r="J114" s="726"/>
      <c r="K114" s="726"/>
      <c r="L114" s="726"/>
      <c r="M114" s="726"/>
      <c r="N114" s="726"/>
      <c r="O114" s="726"/>
      <c r="P114" s="726"/>
      <c r="Q114" s="726"/>
      <c r="R114" s="726"/>
      <c r="S114" s="726"/>
      <c r="T114" s="726"/>
      <c r="U114" s="726"/>
      <c r="V114" s="726"/>
      <c r="W114" s="726"/>
      <c r="X114" s="726"/>
      <c r="Y114" s="726"/>
    </row>
    <row r="115" spans="1:25" s="722" customFormat="1" ht="36.75" customHeight="1">
      <c r="A115" s="901">
        <v>10</v>
      </c>
      <c r="B115" s="1273" t="s">
        <v>634</v>
      </c>
      <c r="C115" s="1274"/>
      <c r="D115" s="1274"/>
      <c r="E115" s="1275"/>
      <c r="F115" s="915"/>
      <c r="G115" s="1276"/>
      <c r="H115" s="1277"/>
      <c r="I115" s="915"/>
      <c r="J115" s="726"/>
      <c r="K115" s="726"/>
      <c r="L115" s="726"/>
      <c r="M115" s="726"/>
      <c r="N115" s="726"/>
      <c r="O115" s="726"/>
      <c r="P115" s="726"/>
      <c r="Q115" s="726"/>
      <c r="R115" s="726"/>
      <c r="S115" s="726"/>
      <c r="T115" s="726"/>
      <c r="U115" s="726"/>
      <c r="V115" s="726"/>
      <c r="W115" s="726"/>
      <c r="X115" s="726"/>
      <c r="Y115" s="726"/>
    </row>
    <row r="116" spans="1:25" s="722" customFormat="1" ht="44.25" customHeight="1">
      <c r="A116" s="901">
        <v>11</v>
      </c>
      <c r="B116" s="1281" t="s">
        <v>1044</v>
      </c>
      <c r="C116" s="1282"/>
      <c r="D116" s="1282"/>
      <c r="E116" s="1282"/>
      <c r="F116" s="902"/>
      <c r="G116" s="1279"/>
      <c r="H116" s="1280"/>
      <c r="I116" s="902"/>
      <c r="J116" s="726"/>
      <c r="K116" s="726"/>
      <c r="L116" s="726"/>
      <c r="M116" s="726"/>
      <c r="N116" s="896"/>
      <c r="O116" s="726"/>
      <c r="P116" s="726"/>
      <c r="Q116" s="726"/>
      <c r="R116" s="726"/>
      <c r="S116" s="726"/>
      <c r="T116" s="726"/>
      <c r="U116" s="726"/>
      <c r="V116" s="726"/>
      <c r="W116" s="726"/>
      <c r="X116" s="726"/>
      <c r="Y116" s="726"/>
    </row>
    <row r="117" spans="1:25" s="722" customFormat="1" ht="36.75" customHeight="1">
      <c r="A117" s="901">
        <v>12</v>
      </c>
      <c r="B117" s="1281" t="s">
        <v>627</v>
      </c>
      <c r="C117" s="1282"/>
      <c r="D117" s="1282"/>
      <c r="E117" s="1283"/>
      <c r="F117" s="902"/>
      <c r="G117" s="1284"/>
      <c r="H117" s="1284"/>
      <c r="I117" s="903"/>
      <c r="J117" s="726"/>
      <c r="K117" s="726"/>
      <c r="L117" s="726"/>
      <c r="M117" s="726"/>
      <c r="N117" s="726"/>
      <c r="O117" s="726"/>
      <c r="P117" s="726"/>
      <c r="Q117" s="726"/>
      <c r="R117" s="726"/>
      <c r="S117" s="726"/>
      <c r="T117" s="726"/>
      <c r="U117" s="726"/>
      <c r="V117" s="726"/>
      <c r="W117" s="726"/>
      <c r="X117" s="726"/>
      <c r="Y117" s="726"/>
    </row>
    <row r="118" spans="1:25" s="722" customFormat="1" ht="23.25" customHeight="1">
      <c r="A118" s="1266">
        <v>13</v>
      </c>
      <c r="B118" s="1286" t="s">
        <v>628</v>
      </c>
      <c r="C118" s="1287"/>
      <c r="D118" s="1287"/>
      <c r="E118" s="1288"/>
      <c r="F118" s="902"/>
      <c r="G118" s="1284"/>
      <c r="H118" s="1284"/>
      <c r="I118" s="903"/>
      <c r="J118" s="726"/>
      <c r="K118" s="726"/>
      <c r="L118" s="726"/>
      <c r="M118" s="726"/>
      <c r="N118" s="726"/>
      <c r="O118" s="726"/>
      <c r="P118" s="726"/>
      <c r="Q118" s="726"/>
      <c r="R118" s="726"/>
      <c r="S118" s="726"/>
      <c r="T118" s="726"/>
      <c r="U118" s="726"/>
      <c r="V118" s="726"/>
      <c r="W118" s="726"/>
      <c r="X118" s="726"/>
      <c r="Y118" s="726"/>
    </row>
    <row r="119" spans="1:25" s="722" customFormat="1" ht="21" customHeight="1">
      <c r="A119" s="1267"/>
      <c r="B119" s="1289"/>
      <c r="C119" s="1290"/>
      <c r="D119" s="1290"/>
      <c r="E119" s="1291"/>
      <c r="F119" s="902"/>
      <c r="G119" s="1284"/>
      <c r="H119" s="1284"/>
      <c r="I119" s="903"/>
      <c r="J119" s="726"/>
      <c r="K119" s="726"/>
      <c r="L119" s="726"/>
      <c r="M119" s="726"/>
      <c r="N119" s="726"/>
      <c r="O119" s="726"/>
      <c r="P119" s="726"/>
      <c r="Q119" s="726"/>
      <c r="R119" s="726"/>
      <c r="S119" s="726"/>
      <c r="T119" s="726"/>
      <c r="U119" s="726"/>
      <c r="V119" s="726"/>
      <c r="W119" s="726"/>
      <c r="X119" s="726"/>
      <c r="Y119" s="726"/>
    </row>
    <row r="120" spans="1:25" s="722" customFormat="1" ht="20.25" customHeight="1">
      <c r="A120" s="1267"/>
      <c r="B120" s="1289"/>
      <c r="C120" s="1290"/>
      <c r="D120" s="1290"/>
      <c r="E120" s="1291"/>
      <c r="F120" s="902"/>
      <c r="G120" s="1284"/>
      <c r="H120" s="1284"/>
      <c r="I120" s="903"/>
      <c r="J120" s="726"/>
      <c r="K120" s="726"/>
      <c r="L120" s="726"/>
      <c r="M120" s="726"/>
      <c r="N120" s="726"/>
      <c r="O120" s="726"/>
      <c r="P120" s="726"/>
      <c r="Q120" s="726"/>
      <c r="R120" s="726"/>
      <c r="S120" s="726"/>
      <c r="T120" s="726"/>
      <c r="U120" s="726"/>
      <c r="V120" s="726"/>
      <c r="W120" s="726"/>
      <c r="X120" s="726"/>
      <c r="Y120" s="726"/>
    </row>
    <row r="121" spans="1:25" s="722" customFormat="1" ht="21" customHeight="1">
      <c r="A121" s="1267"/>
      <c r="B121" s="1289"/>
      <c r="C121" s="1290"/>
      <c r="D121" s="1290"/>
      <c r="E121" s="1291"/>
      <c r="F121" s="902"/>
      <c r="G121" s="1284"/>
      <c r="H121" s="1284"/>
      <c r="I121" s="903"/>
      <c r="J121" s="726"/>
      <c r="K121" s="726"/>
      <c r="L121" s="726"/>
      <c r="M121" s="726"/>
      <c r="N121" s="726"/>
      <c r="O121" s="726"/>
      <c r="P121" s="726"/>
      <c r="Q121" s="726"/>
      <c r="R121" s="726"/>
      <c r="S121" s="726"/>
      <c r="T121" s="726"/>
      <c r="U121" s="726"/>
      <c r="V121" s="726"/>
      <c r="W121" s="726"/>
      <c r="X121" s="726"/>
      <c r="Y121" s="726"/>
    </row>
    <row r="122" spans="1:25" s="722" customFormat="1" ht="24.95" customHeight="1">
      <c r="A122" s="1267"/>
      <c r="B122" s="728"/>
      <c r="C122" s="723"/>
      <c r="D122" s="723"/>
      <c r="E122" s="983" t="s">
        <v>629</v>
      </c>
      <c r="F122" s="902"/>
      <c r="G122" s="1284"/>
      <c r="H122" s="1284"/>
      <c r="I122" s="903"/>
      <c r="J122" s="726"/>
      <c r="K122" s="726"/>
      <c r="L122" s="726"/>
      <c r="M122" s="726"/>
      <c r="N122" s="726"/>
      <c r="O122" s="726"/>
      <c r="P122" s="726"/>
      <c r="Q122" s="726"/>
      <c r="R122" s="726"/>
      <c r="S122" s="726"/>
      <c r="T122" s="726"/>
      <c r="U122" s="726"/>
      <c r="V122" s="726"/>
      <c r="W122" s="726"/>
      <c r="X122" s="726"/>
      <c r="Y122" s="726"/>
    </row>
    <row r="123" spans="1:25" s="722" customFormat="1" ht="24.95" customHeight="1">
      <c r="A123" s="1267"/>
      <c r="B123" s="728"/>
      <c r="C123" s="723"/>
      <c r="D123" s="723"/>
      <c r="E123" s="983" t="s">
        <v>21</v>
      </c>
      <c r="F123" s="902"/>
      <c r="G123" s="1284"/>
      <c r="H123" s="1284"/>
      <c r="I123" s="903"/>
      <c r="J123" s="726"/>
      <c r="K123" s="726"/>
      <c r="L123" s="726"/>
      <c r="M123" s="726"/>
      <c r="N123" s="726"/>
      <c r="O123" s="726"/>
      <c r="P123" s="726"/>
      <c r="Q123" s="726"/>
      <c r="R123" s="726"/>
      <c r="S123" s="726"/>
      <c r="T123" s="726"/>
      <c r="U123" s="726"/>
      <c r="V123" s="726"/>
      <c r="W123" s="726"/>
      <c r="X123" s="726"/>
      <c r="Y123" s="726"/>
    </row>
    <row r="124" spans="1:25" s="722" customFormat="1" ht="24.95" customHeight="1">
      <c r="A124" s="1285"/>
      <c r="B124" s="729"/>
      <c r="C124" s="730"/>
      <c r="D124" s="730"/>
      <c r="E124" s="984" t="s">
        <v>630</v>
      </c>
      <c r="F124" s="902"/>
      <c r="G124" s="1284"/>
      <c r="H124" s="1284"/>
      <c r="I124" s="903"/>
      <c r="J124" s="726"/>
      <c r="K124" s="726"/>
      <c r="L124" s="726"/>
      <c r="M124" s="726"/>
      <c r="N124" s="726"/>
      <c r="O124" s="726"/>
      <c r="P124" s="726"/>
      <c r="Q124" s="726"/>
      <c r="R124" s="726"/>
      <c r="S124" s="726"/>
      <c r="T124" s="726"/>
      <c r="U124" s="726"/>
      <c r="V124" s="726"/>
      <c r="W124" s="726"/>
      <c r="X124" s="726"/>
      <c r="Y124" s="726"/>
    </row>
    <row r="125" spans="1:25" s="722" customFormat="1" ht="42.75" customHeight="1">
      <c r="A125" s="901">
        <v>14</v>
      </c>
      <c r="B125" s="1278" t="s">
        <v>1045</v>
      </c>
      <c r="C125" s="1278"/>
      <c r="D125" s="1278"/>
      <c r="E125" s="1278"/>
      <c r="F125" s="904"/>
      <c r="G125" s="905"/>
      <c r="H125" s="906"/>
      <c r="I125" s="906"/>
      <c r="J125" s="726"/>
      <c r="K125" s="726"/>
      <c r="L125" s="726"/>
      <c r="M125" s="726"/>
      <c r="N125" s="726"/>
      <c r="O125" s="726"/>
      <c r="P125" s="726"/>
      <c r="Q125" s="726"/>
      <c r="R125" s="726"/>
      <c r="S125" s="726"/>
      <c r="T125" s="726"/>
      <c r="U125" s="726"/>
      <c r="V125" s="726"/>
      <c r="W125" s="726"/>
      <c r="X125" s="726"/>
      <c r="Y125" s="726"/>
    </row>
    <row r="126" spans="1:25" s="722" customFormat="1" ht="54.75" customHeight="1">
      <c r="A126" s="901">
        <v>15</v>
      </c>
      <c r="B126" s="1278" t="s">
        <v>1046</v>
      </c>
      <c r="C126" s="1278"/>
      <c r="D126" s="1278"/>
      <c r="E126" s="1278"/>
      <c r="F126" s="907"/>
      <c r="G126" s="1264"/>
      <c r="H126" s="1265"/>
      <c r="I126" s="907"/>
      <c r="J126" s="726"/>
      <c r="K126" s="726"/>
      <c r="L126" s="726"/>
      <c r="M126" s="726"/>
      <c r="N126" s="726"/>
      <c r="O126" s="726"/>
      <c r="P126" s="726"/>
      <c r="Q126" s="726"/>
      <c r="R126" s="726"/>
      <c r="S126" s="726"/>
      <c r="T126" s="726"/>
      <c r="U126" s="726"/>
      <c r="V126" s="726"/>
      <c r="W126" s="726"/>
      <c r="X126" s="726"/>
      <c r="Y126" s="726"/>
    </row>
    <row r="127" spans="1:25" s="722" customFormat="1" ht="34.5" hidden="1" customHeight="1">
      <c r="A127" s="901"/>
      <c r="B127" s="1278"/>
      <c r="C127" s="1278"/>
      <c r="D127" s="1278"/>
      <c r="E127" s="1278"/>
      <c r="F127" s="1279"/>
      <c r="G127" s="1280"/>
      <c r="H127" s="1279"/>
      <c r="I127" s="1280"/>
      <c r="J127" s="726"/>
      <c r="K127" s="726"/>
      <c r="L127" s="726"/>
      <c r="M127" s="726"/>
      <c r="N127" s="726"/>
      <c r="O127" s="726"/>
      <c r="P127" s="726"/>
      <c r="Q127" s="726"/>
      <c r="R127" s="726"/>
      <c r="S127" s="726"/>
      <c r="T127" s="726"/>
      <c r="U127" s="726"/>
      <c r="V127" s="726"/>
      <c r="W127" s="726"/>
      <c r="X127" s="726"/>
      <c r="Y127" s="726"/>
    </row>
    <row r="128" spans="1:25" s="722" customFormat="1" ht="27" customHeight="1">
      <c r="A128" s="901">
        <v>16</v>
      </c>
      <c r="B128" s="1278" t="s">
        <v>984</v>
      </c>
      <c r="C128" s="1278"/>
      <c r="D128" s="1278"/>
      <c r="E128" s="1278"/>
      <c r="F128" s="907"/>
      <c r="G128" s="1264"/>
      <c r="H128" s="1265"/>
      <c r="I128" s="906"/>
      <c r="J128" s="726"/>
      <c r="K128" s="726"/>
      <c r="L128" s="726"/>
      <c r="M128" s="726"/>
      <c r="N128" s="726"/>
      <c r="O128" s="726"/>
      <c r="P128" s="726"/>
      <c r="Q128" s="726"/>
      <c r="R128" s="726"/>
      <c r="S128" s="726"/>
      <c r="T128" s="726"/>
      <c r="U128" s="726"/>
      <c r="V128" s="726"/>
      <c r="W128" s="726"/>
      <c r="X128" s="726"/>
      <c r="Y128" s="726"/>
    </row>
    <row r="129" spans="1:25" s="722" customFormat="1" ht="26.25" customHeight="1">
      <c r="A129" s="901">
        <v>17</v>
      </c>
      <c r="B129" s="1278" t="s">
        <v>631</v>
      </c>
      <c r="C129" s="1278"/>
      <c r="D129" s="1278"/>
      <c r="E129" s="1278"/>
      <c r="F129" s="907"/>
      <c r="G129" s="1264"/>
      <c r="H129" s="1265"/>
      <c r="I129" s="906"/>
      <c r="J129" s="726"/>
      <c r="K129" s="726"/>
      <c r="L129" s="726"/>
      <c r="M129" s="726"/>
      <c r="N129" s="726"/>
      <c r="O129" s="726"/>
      <c r="P129" s="726"/>
      <c r="Q129" s="726"/>
      <c r="R129" s="726"/>
      <c r="S129" s="726"/>
      <c r="T129" s="726"/>
      <c r="U129" s="726"/>
      <c r="V129" s="726"/>
      <c r="W129" s="726"/>
      <c r="X129" s="726"/>
      <c r="Y129" s="726"/>
    </row>
    <row r="130" spans="1:25" s="722" customFormat="1" ht="40.5" customHeight="1">
      <c r="A130" s="901">
        <v>18</v>
      </c>
      <c r="B130" s="1263" t="s">
        <v>1047</v>
      </c>
      <c r="C130" s="1263"/>
      <c r="D130" s="1263"/>
      <c r="E130" s="1263"/>
      <c r="F130" s="907"/>
      <c r="G130" s="1264"/>
      <c r="H130" s="1265"/>
      <c r="I130" s="906"/>
      <c r="J130" s="726"/>
      <c r="K130" s="726"/>
      <c r="L130" s="726"/>
      <c r="M130" s="726"/>
      <c r="N130" s="726"/>
      <c r="O130" s="726"/>
      <c r="P130" s="726"/>
      <c r="Q130" s="726"/>
      <c r="R130" s="726"/>
      <c r="S130" s="726"/>
      <c r="T130" s="726"/>
      <c r="U130" s="726"/>
      <c r="V130" s="726"/>
      <c r="W130" s="726"/>
      <c r="X130" s="726"/>
      <c r="Y130" s="726"/>
    </row>
    <row r="131" spans="1:25" s="722" customFormat="1" ht="25.5" customHeight="1">
      <c r="A131" s="1266">
        <v>19</v>
      </c>
      <c r="B131" s="1268" t="s">
        <v>956</v>
      </c>
      <c r="C131" s="1269"/>
      <c r="D131" s="1269"/>
      <c r="E131" s="1269"/>
      <c r="F131" s="909"/>
      <c r="G131" s="910"/>
      <c r="H131" s="911"/>
      <c r="I131" s="909"/>
      <c r="J131" s="726"/>
      <c r="K131" s="726"/>
      <c r="L131" s="726"/>
      <c r="M131" s="726"/>
      <c r="N131" s="726"/>
      <c r="O131" s="726"/>
      <c r="P131" s="726"/>
      <c r="Q131" s="726"/>
      <c r="R131" s="726"/>
      <c r="S131" s="726"/>
      <c r="T131" s="726"/>
      <c r="U131" s="726"/>
      <c r="V131" s="726"/>
      <c r="W131" s="726"/>
      <c r="X131" s="726"/>
      <c r="Y131" s="726"/>
    </row>
    <row r="132" spans="1:25" s="722" customFormat="1" ht="83.25" customHeight="1">
      <c r="A132" s="1267"/>
      <c r="B132" s="1270" t="s">
        <v>633</v>
      </c>
      <c r="C132" s="1271"/>
      <c r="D132" s="1271"/>
      <c r="E132" s="1272"/>
      <c r="F132" s="912"/>
      <c r="G132" s="912"/>
      <c r="H132" s="913"/>
      <c r="I132" s="914"/>
      <c r="J132" s="726"/>
      <c r="K132" s="726"/>
      <c r="L132" s="726"/>
      <c r="M132" s="726"/>
      <c r="N132" s="726"/>
      <c r="O132" s="726"/>
      <c r="P132" s="726"/>
      <c r="Q132" s="726"/>
      <c r="R132" s="726"/>
      <c r="S132" s="726"/>
      <c r="T132" s="726"/>
      <c r="U132" s="726"/>
      <c r="V132" s="726"/>
      <c r="W132" s="726"/>
      <c r="X132" s="726"/>
      <c r="Y132" s="726"/>
    </row>
    <row r="133" spans="1:25" s="722" customFormat="1" ht="36.75" customHeight="1">
      <c r="A133" s="901">
        <v>20</v>
      </c>
      <c r="B133" s="1273" t="s">
        <v>634</v>
      </c>
      <c r="C133" s="1274"/>
      <c r="D133" s="1274"/>
      <c r="E133" s="1275"/>
      <c r="F133" s="915"/>
      <c r="G133" s="1276"/>
      <c r="H133" s="1277"/>
      <c r="I133" s="915"/>
      <c r="J133" s="726"/>
      <c r="K133" s="726"/>
      <c r="L133" s="726"/>
      <c r="M133" s="726"/>
      <c r="N133" s="726"/>
      <c r="O133" s="726"/>
      <c r="P133" s="726"/>
      <c r="Q133" s="726"/>
      <c r="R133" s="726"/>
      <c r="S133" s="726"/>
      <c r="T133" s="726"/>
      <c r="U133" s="726"/>
      <c r="V133" s="726"/>
      <c r="W133" s="726"/>
      <c r="X133" s="726"/>
      <c r="Y133" s="726"/>
    </row>
    <row r="134" spans="1:25" s="722" customFormat="1" ht="18.75" customHeight="1">
      <c r="A134" s="779"/>
      <c r="B134" s="916" t="s">
        <v>739</v>
      </c>
      <c r="C134" s="895"/>
      <c r="D134" s="895"/>
      <c r="E134" s="895"/>
      <c r="F134" s="895"/>
      <c r="G134" s="895"/>
      <c r="H134" s="895"/>
      <c r="I134" s="895"/>
      <c r="J134" s="726"/>
      <c r="K134" s="726"/>
      <c r="L134" s="726"/>
      <c r="M134" s="726"/>
      <c r="N134" s="726"/>
      <c r="O134" s="726"/>
      <c r="P134" s="726"/>
      <c r="Q134" s="726"/>
      <c r="R134" s="726"/>
      <c r="S134" s="726"/>
      <c r="T134" s="726"/>
      <c r="U134" s="726"/>
      <c r="V134" s="726"/>
      <c r="W134" s="726"/>
      <c r="X134" s="726"/>
      <c r="Y134" s="726"/>
    </row>
    <row r="135" spans="1:25" s="722" customFormat="1" ht="24" customHeight="1">
      <c r="A135" s="1306" t="s">
        <v>957</v>
      </c>
      <c r="B135" s="1307"/>
      <c r="C135" s="1307"/>
      <c r="D135" s="1307"/>
      <c r="E135" s="1307"/>
      <c r="F135" s="1307"/>
      <c r="G135" s="1307"/>
      <c r="H135" s="1307"/>
      <c r="I135" s="1307"/>
    </row>
    <row r="136" spans="1:25" s="722" customFormat="1" ht="54" customHeight="1">
      <c r="A136" s="1309" t="s">
        <v>986</v>
      </c>
      <c r="B136" s="1310"/>
      <c r="C136" s="1310"/>
      <c r="D136" s="1310"/>
      <c r="E136" s="1310"/>
      <c r="F136" s="1310"/>
      <c r="G136" s="1310"/>
      <c r="H136" s="1310"/>
      <c r="I136" s="1311"/>
      <c r="J136" s="721"/>
    </row>
    <row r="137" spans="1:25" s="722" customFormat="1" ht="48.75" customHeight="1">
      <c r="A137" s="917" t="s">
        <v>702</v>
      </c>
      <c r="B137" s="1312" t="s">
        <v>958</v>
      </c>
      <c r="C137" s="1313"/>
      <c r="D137" s="1313"/>
      <c r="E137" s="1313"/>
      <c r="F137" s="1321"/>
      <c r="G137" s="1322"/>
      <c r="H137" s="1322"/>
      <c r="I137" s="1323"/>
      <c r="J137" s="724"/>
      <c r="K137" s="724"/>
      <c r="L137" s="724"/>
      <c r="M137" s="724"/>
      <c r="N137" s="897"/>
      <c r="O137" s="724"/>
      <c r="P137" s="724"/>
      <c r="Q137" s="724"/>
      <c r="R137" s="724"/>
      <c r="S137" s="724"/>
      <c r="T137" s="724"/>
      <c r="U137" s="724"/>
      <c r="V137" s="724"/>
      <c r="W137" s="724"/>
      <c r="X137" s="724"/>
      <c r="Y137" s="724"/>
    </row>
    <row r="138" spans="1:25" s="722" customFormat="1" ht="61.5" customHeight="1">
      <c r="A138" s="917" t="s">
        <v>703</v>
      </c>
      <c r="B138" s="1324" t="s">
        <v>987</v>
      </c>
      <c r="C138" s="1324"/>
      <c r="D138" s="1324"/>
      <c r="E138" s="1324"/>
      <c r="F138" s="1325"/>
      <c r="G138" s="1325"/>
      <c r="H138" s="1325"/>
      <c r="I138" s="1280"/>
      <c r="J138" s="724"/>
      <c r="K138" s="724"/>
      <c r="L138" s="724"/>
      <c r="M138" s="724"/>
      <c r="N138" s="897"/>
      <c r="O138" s="724"/>
      <c r="P138" s="724"/>
      <c r="Q138" s="724"/>
      <c r="R138" s="724"/>
      <c r="S138" s="724"/>
      <c r="T138" s="724"/>
      <c r="U138" s="724"/>
      <c r="V138" s="724"/>
      <c r="W138" s="724"/>
      <c r="X138" s="724"/>
      <c r="Y138" s="724"/>
    </row>
    <row r="139" spans="1:25" s="722" customFormat="1" ht="54.75" customHeight="1">
      <c r="A139" s="917" t="s">
        <v>704</v>
      </c>
      <c r="B139" s="1326" t="s">
        <v>969</v>
      </c>
      <c r="C139" s="1326"/>
      <c r="D139" s="1326"/>
      <c r="E139" s="1326"/>
      <c r="F139" s="1322"/>
      <c r="G139" s="1322"/>
      <c r="H139" s="1322"/>
      <c r="I139" s="1323"/>
      <c r="J139" s="724"/>
      <c r="K139" s="724"/>
      <c r="L139" s="724"/>
      <c r="M139" s="724"/>
      <c r="N139" s="896"/>
      <c r="O139" s="724"/>
      <c r="P139" s="724"/>
      <c r="Q139" s="724"/>
      <c r="R139" s="724"/>
      <c r="S139" s="724"/>
      <c r="T139" s="724"/>
      <c r="U139" s="724"/>
      <c r="V139" s="724"/>
      <c r="W139" s="724"/>
      <c r="X139" s="724"/>
      <c r="Y139" s="724"/>
    </row>
    <row r="140" spans="1:25" s="722" customFormat="1" ht="27" customHeight="1">
      <c r="A140" s="901" t="s">
        <v>959</v>
      </c>
      <c r="B140" s="1327" t="s">
        <v>960</v>
      </c>
      <c r="C140" s="1327"/>
      <c r="D140" s="1327"/>
      <c r="E140" s="1327"/>
      <c r="F140" s="1327"/>
      <c r="G140" s="1327"/>
      <c r="H140" s="1327"/>
      <c r="I140" s="1327"/>
      <c r="J140" s="726"/>
      <c r="K140" s="726"/>
      <c r="L140" s="726"/>
      <c r="M140" s="726"/>
      <c r="N140" s="726"/>
      <c r="O140" s="726"/>
      <c r="P140" s="726"/>
      <c r="Q140" s="726"/>
      <c r="R140" s="726"/>
      <c r="S140" s="726"/>
      <c r="T140" s="726"/>
      <c r="U140" s="726"/>
      <c r="V140" s="726"/>
      <c r="W140" s="726"/>
      <c r="X140" s="726"/>
      <c r="Y140" s="726"/>
    </row>
    <row r="141" spans="1:25" s="722" customFormat="1" ht="38.25" customHeight="1">
      <c r="A141" s="901">
        <v>1</v>
      </c>
      <c r="B141" s="1281" t="s">
        <v>626</v>
      </c>
      <c r="C141" s="1282"/>
      <c r="D141" s="1282"/>
      <c r="E141" s="1283"/>
      <c r="F141" s="915"/>
      <c r="G141" s="1264"/>
      <c r="H141" s="1265"/>
      <c r="I141" s="906"/>
      <c r="J141" s="726"/>
      <c r="K141" s="726"/>
      <c r="L141" s="726"/>
      <c r="M141" s="726"/>
      <c r="N141" s="896"/>
      <c r="O141" s="726"/>
      <c r="P141" s="726"/>
      <c r="Q141" s="726"/>
      <c r="R141" s="726"/>
      <c r="S141" s="726"/>
      <c r="T141" s="726"/>
      <c r="U141" s="726"/>
      <c r="V141" s="726"/>
      <c r="W141" s="726"/>
      <c r="X141" s="726"/>
      <c r="Y141" s="726"/>
    </row>
    <row r="142" spans="1:25" s="722" customFormat="1" ht="35.25" customHeight="1">
      <c r="A142" s="901">
        <v>2</v>
      </c>
      <c r="B142" s="1281" t="s">
        <v>627</v>
      </c>
      <c r="C142" s="1282"/>
      <c r="D142" s="1282"/>
      <c r="E142" s="1282"/>
      <c r="F142" s="915"/>
      <c r="G142" s="1264"/>
      <c r="H142" s="1265"/>
      <c r="I142" s="906"/>
      <c r="J142" s="726"/>
      <c r="K142" s="726"/>
      <c r="L142" s="726"/>
      <c r="M142" s="726"/>
      <c r="N142" s="726"/>
      <c r="O142" s="726"/>
      <c r="P142" s="726"/>
      <c r="Q142" s="726"/>
      <c r="R142" s="726"/>
      <c r="S142" s="726"/>
      <c r="T142" s="726"/>
      <c r="U142" s="726"/>
      <c r="V142" s="726"/>
      <c r="W142" s="726"/>
      <c r="X142" s="726"/>
      <c r="Y142" s="726"/>
    </row>
    <row r="143" spans="1:25" s="722" customFormat="1" ht="34.5" customHeight="1">
      <c r="A143" s="1266">
        <v>3</v>
      </c>
      <c r="B143" s="1286" t="s">
        <v>635</v>
      </c>
      <c r="C143" s="1287"/>
      <c r="D143" s="1287"/>
      <c r="E143" s="1287"/>
      <c r="F143" s="915"/>
      <c r="G143" s="1264"/>
      <c r="H143" s="1265"/>
      <c r="I143" s="906"/>
      <c r="J143" s="726"/>
      <c r="K143" s="726"/>
      <c r="L143" s="726"/>
      <c r="M143" s="726"/>
      <c r="N143" s="726"/>
      <c r="O143" s="726"/>
      <c r="P143" s="726"/>
      <c r="Q143" s="726"/>
      <c r="R143" s="726"/>
      <c r="S143" s="726"/>
      <c r="T143" s="726"/>
      <c r="U143" s="726"/>
      <c r="V143" s="726"/>
      <c r="W143" s="726"/>
      <c r="X143" s="726"/>
      <c r="Y143" s="726"/>
    </row>
    <row r="144" spans="1:25" s="722" customFormat="1" ht="27.75" customHeight="1">
      <c r="A144" s="1267"/>
      <c r="B144" s="1289"/>
      <c r="C144" s="1290"/>
      <c r="D144" s="1290"/>
      <c r="E144" s="1290"/>
      <c r="F144" s="915"/>
      <c r="G144" s="1264"/>
      <c r="H144" s="1265"/>
      <c r="I144" s="906"/>
      <c r="J144" s="726"/>
      <c r="K144" s="726"/>
      <c r="L144" s="726"/>
      <c r="M144" s="726"/>
      <c r="N144" s="726"/>
      <c r="O144" s="726"/>
      <c r="P144" s="726"/>
      <c r="Q144" s="726"/>
      <c r="R144" s="726"/>
      <c r="S144" s="726"/>
      <c r="T144" s="726"/>
      <c r="U144" s="726"/>
      <c r="V144" s="726"/>
      <c r="W144" s="726"/>
      <c r="X144" s="726"/>
      <c r="Y144" s="726"/>
    </row>
    <row r="145" spans="1:25" s="722" customFormat="1" ht="31.5" customHeight="1">
      <c r="A145" s="1267"/>
      <c r="B145" s="728"/>
      <c r="C145" s="723"/>
      <c r="D145" s="723"/>
      <c r="E145" s="765" t="s">
        <v>629</v>
      </c>
      <c r="F145" s="915"/>
      <c r="G145" s="1264"/>
      <c r="H145" s="1265"/>
      <c r="I145" s="906"/>
      <c r="J145" s="726"/>
      <c r="K145" s="726"/>
      <c r="L145" s="726"/>
      <c r="M145" s="726"/>
      <c r="N145" s="726"/>
      <c r="O145" s="726"/>
      <c r="P145" s="726"/>
      <c r="Q145" s="726"/>
      <c r="R145" s="726"/>
      <c r="S145" s="726"/>
      <c r="T145" s="726"/>
      <c r="U145" s="726"/>
      <c r="V145" s="726"/>
      <c r="W145" s="726"/>
      <c r="X145" s="726"/>
      <c r="Y145" s="726"/>
    </row>
    <row r="146" spans="1:25" s="722" customFormat="1" ht="31.5" customHeight="1">
      <c r="A146" s="1267"/>
      <c r="B146" s="728"/>
      <c r="C146" s="723"/>
      <c r="D146" s="723"/>
      <c r="E146" s="765" t="s">
        <v>21</v>
      </c>
      <c r="F146" s="915"/>
      <c r="G146" s="1264"/>
      <c r="H146" s="1265"/>
      <c r="I146" s="906"/>
      <c r="J146" s="726"/>
      <c r="K146" s="726"/>
      <c r="L146" s="726"/>
      <c r="M146" s="726"/>
      <c r="N146" s="726"/>
      <c r="O146" s="726"/>
      <c r="P146" s="726"/>
      <c r="Q146" s="726"/>
      <c r="R146" s="726"/>
      <c r="S146" s="726"/>
      <c r="T146" s="726"/>
      <c r="U146" s="726"/>
      <c r="V146" s="726"/>
      <c r="W146" s="726"/>
      <c r="X146" s="726"/>
      <c r="Y146" s="726"/>
    </row>
    <row r="147" spans="1:25" s="722" customFormat="1" ht="30" customHeight="1">
      <c r="A147" s="1285"/>
      <c r="B147" s="729"/>
      <c r="C147" s="730"/>
      <c r="D147" s="730"/>
      <c r="E147" s="766" t="s">
        <v>630</v>
      </c>
      <c r="F147" s="915"/>
      <c r="G147" s="1264"/>
      <c r="H147" s="1265"/>
      <c r="I147" s="906"/>
      <c r="J147" s="726"/>
      <c r="K147" s="726"/>
      <c r="L147" s="726"/>
      <c r="M147" s="726"/>
      <c r="N147" s="726"/>
      <c r="O147" s="726"/>
      <c r="P147" s="726"/>
      <c r="Q147" s="726"/>
      <c r="R147" s="726"/>
      <c r="S147" s="726"/>
      <c r="T147" s="726"/>
      <c r="U147" s="726"/>
      <c r="V147" s="726"/>
      <c r="W147" s="726"/>
      <c r="X147" s="726"/>
      <c r="Y147" s="726"/>
    </row>
    <row r="148" spans="1:25" s="722" customFormat="1" ht="15.75" customHeight="1">
      <c r="A148" s="779"/>
      <c r="B148" s="731"/>
      <c r="C148" s="732"/>
      <c r="D148" s="732"/>
      <c r="E148" s="732"/>
      <c r="F148" s="732"/>
      <c r="G148" s="732"/>
      <c r="H148" s="732"/>
      <c r="I148" s="732"/>
      <c r="J148" s="721"/>
    </row>
    <row r="149" spans="1:25" s="722" customFormat="1" ht="43.9" customHeight="1">
      <c r="A149" s="918" t="s">
        <v>961</v>
      </c>
      <c r="B149" s="1328" t="s">
        <v>988</v>
      </c>
      <c r="C149" s="1329"/>
      <c r="D149" s="1329"/>
      <c r="E149" s="1329"/>
      <c r="F149" s="919"/>
      <c r="G149" s="919"/>
      <c r="H149" s="919"/>
      <c r="I149" s="919"/>
      <c r="J149" s="721"/>
    </row>
    <row r="150" spans="1:25" s="722" customFormat="1" ht="59.25" customHeight="1">
      <c r="A150" s="901" t="s">
        <v>17</v>
      </c>
      <c r="B150" s="1278" t="s">
        <v>971</v>
      </c>
      <c r="C150" s="1278"/>
      <c r="D150" s="1278"/>
      <c r="E150" s="1278"/>
      <c r="F150" s="906"/>
      <c r="G150" s="1264"/>
      <c r="H150" s="1265"/>
      <c r="I150" s="906"/>
      <c r="J150" s="726"/>
      <c r="K150" s="726"/>
      <c r="L150" s="726"/>
      <c r="M150" s="726"/>
      <c r="N150" s="726"/>
      <c r="O150" s="726"/>
      <c r="P150" s="726"/>
      <c r="Q150" s="726"/>
      <c r="R150" s="726"/>
      <c r="S150" s="726"/>
      <c r="T150" s="726"/>
      <c r="U150" s="726"/>
      <c r="V150" s="726"/>
      <c r="W150" s="726"/>
      <c r="X150" s="726"/>
      <c r="Y150" s="726"/>
    </row>
    <row r="151" spans="1:25" s="722" customFormat="1" ht="42" customHeight="1">
      <c r="A151" s="901" t="s">
        <v>26</v>
      </c>
      <c r="B151" s="1278" t="s">
        <v>991</v>
      </c>
      <c r="C151" s="1330"/>
      <c r="D151" s="1330"/>
      <c r="E151" s="1330"/>
      <c r="F151" s="906"/>
      <c r="G151" s="1264"/>
      <c r="H151" s="1265"/>
      <c r="I151" s="906"/>
      <c r="J151" s="726"/>
      <c r="K151" s="726"/>
      <c r="L151" s="726"/>
      <c r="M151" s="726"/>
      <c r="N151" s="726"/>
      <c r="O151" s="726"/>
      <c r="P151" s="726"/>
      <c r="Q151" s="726"/>
      <c r="R151" s="726"/>
      <c r="S151" s="726"/>
      <c r="T151" s="726"/>
      <c r="U151" s="726"/>
      <c r="V151" s="726"/>
      <c r="W151" s="726"/>
      <c r="X151" s="726"/>
      <c r="Y151" s="726"/>
    </row>
    <row r="152" spans="1:25" s="722" customFormat="1" ht="48" customHeight="1">
      <c r="A152" s="901" t="s">
        <v>474</v>
      </c>
      <c r="B152" s="1278" t="s">
        <v>989</v>
      </c>
      <c r="C152" s="1278"/>
      <c r="D152" s="1278"/>
      <c r="E152" s="1278"/>
      <c r="F152" s="906"/>
      <c r="G152" s="1264"/>
      <c r="H152" s="1265"/>
      <c r="I152" s="906"/>
      <c r="J152" s="726"/>
      <c r="K152" s="726"/>
      <c r="L152" s="726"/>
      <c r="M152" s="726"/>
      <c r="N152" s="726"/>
      <c r="O152" s="726"/>
      <c r="P152" s="726"/>
      <c r="Q152" s="726"/>
      <c r="R152" s="726"/>
      <c r="S152" s="726"/>
      <c r="T152" s="726"/>
      <c r="U152" s="726"/>
      <c r="V152" s="726"/>
      <c r="W152" s="726"/>
      <c r="X152" s="726"/>
      <c r="Y152" s="726"/>
    </row>
    <row r="153" spans="1:25" s="722" customFormat="1" ht="34.5" hidden="1" customHeight="1">
      <c r="A153" s="901"/>
      <c r="B153" s="1278"/>
      <c r="C153" s="1278"/>
      <c r="D153" s="1278"/>
      <c r="E153" s="1278"/>
      <c r="F153" s="1325"/>
      <c r="G153" s="1280"/>
      <c r="H153" s="1279"/>
      <c r="I153" s="1280"/>
      <c r="J153" s="726"/>
      <c r="K153" s="726"/>
      <c r="L153" s="726"/>
      <c r="M153" s="726"/>
      <c r="N153" s="726"/>
      <c r="O153" s="726"/>
      <c r="P153" s="726"/>
      <c r="Q153" s="726"/>
      <c r="R153" s="726"/>
      <c r="S153" s="726"/>
      <c r="T153" s="726"/>
      <c r="U153" s="726"/>
      <c r="V153" s="726"/>
      <c r="W153" s="726"/>
      <c r="X153" s="726"/>
      <c r="Y153" s="726"/>
    </row>
    <row r="154" spans="1:25" s="722" customFormat="1" ht="38.25" customHeight="1">
      <c r="A154" s="901" t="s">
        <v>521</v>
      </c>
      <c r="B154" s="1278" t="s">
        <v>631</v>
      </c>
      <c r="C154" s="1278"/>
      <c r="D154" s="1278"/>
      <c r="E154" s="1278"/>
      <c r="F154" s="906"/>
      <c r="G154" s="1264"/>
      <c r="H154" s="1265"/>
      <c r="I154" s="906"/>
      <c r="J154" s="726"/>
      <c r="K154" s="726"/>
      <c r="L154" s="726"/>
      <c r="M154" s="726"/>
      <c r="N154" s="726"/>
      <c r="O154" s="726"/>
      <c r="P154" s="726"/>
      <c r="Q154" s="726"/>
      <c r="R154" s="726"/>
      <c r="S154" s="726"/>
      <c r="T154" s="726"/>
      <c r="U154" s="726"/>
      <c r="V154" s="726"/>
      <c r="W154" s="726"/>
      <c r="X154" s="726"/>
      <c r="Y154" s="726"/>
    </row>
    <row r="155" spans="1:25" s="722" customFormat="1" ht="32.25" customHeight="1">
      <c r="A155" s="901" t="s">
        <v>475</v>
      </c>
      <c r="B155" s="1263" t="s">
        <v>990</v>
      </c>
      <c r="C155" s="1263"/>
      <c r="D155" s="1263"/>
      <c r="E155" s="1263"/>
      <c r="F155" s="906"/>
      <c r="G155" s="1264"/>
      <c r="H155" s="1265"/>
      <c r="I155" s="906"/>
      <c r="J155" s="726"/>
      <c r="K155" s="726"/>
      <c r="L155" s="726"/>
      <c r="M155" s="726"/>
      <c r="N155" s="726"/>
      <c r="O155" s="726"/>
      <c r="P155" s="726"/>
      <c r="Q155" s="726"/>
      <c r="R155" s="726"/>
      <c r="S155" s="726"/>
      <c r="T155" s="726"/>
      <c r="U155" s="726"/>
      <c r="V155" s="726"/>
      <c r="W155" s="726"/>
      <c r="X155" s="726"/>
      <c r="Y155" s="726"/>
    </row>
    <row r="156" spans="1:25" s="722" customFormat="1" ht="67.5" customHeight="1">
      <c r="A156" s="1331" t="s">
        <v>480</v>
      </c>
      <c r="B156" s="1268" t="s">
        <v>632</v>
      </c>
      <c r="C156" s="1269"/>
      <c r="D156" s="1269"/>
      <c r="E156" s="1269"/>
      <c r="F156" s="909"/>
      <c r="G156" s="910"/>
      <c r="H156" s="911"/>
      <c r="I156" s="909"/>
      <c r="J156" s="726"/>
      <c r="K156" s="726"/>
      <c r="L156" s="726"/>
      <c r="M156" s="726"/>
      <c r="N156" s="726"/>
      <c r="O156" s="726"/>
      <c r="P156" s="726"/>
      <c r="Q156" s="726"/>
      <c r="R156" s="726"/>
      <c r="S156" s="726"/>
      <c r="T156" s="726"/>
      <c r="U156" s="726"/>
      <c r="V156" s="726"/>
      <c r="W156" s="726"/>
      <c r="X156" s="726"/>
      <c r="Y156" s="726"/>
    </row>
    <row r="157" spans="1:25" s="722" customFormat="1" ht="4.5" customHeight="1">
      <c r="A157" s="1332"/>
      <c r="B157" s="1334" t="s">
        <v>633</v>
      </c>
      <c r="C157" s="1334"/>
      <c r="D157" s="1334"/>
      <c r="E157" s="1270"/>
      <c r="F157" s="922"/>
      <c r="G157" s="921"/>
      <c r="H157" s="920"/>
      <c r="I157" s="922"/>
      <c r="J157" s="726"/>
      <c r="K157" s="726"/>
      <c r="L157" s="726"/>
      <c r="M157" s="726"/>
      <c r="N157" s="726"/>
      <c r="O157" s="726"/>
      <c r="P157" s="726"/>
      <c r="Q157" s="726"/>
      <c r="R157" s="726"/>
      <c r="S157" s="726"/>
      <c r="T157" s="726"/>
      <c r="U157" s="726"/>
      <c r="V157" s="726"/>
      <c r="W157" s="726"/>
      <c r="X157" s="726"/>
      <c r="Y157" s="726"/>
    </row>
    <row r="158" spans="1:25" s="722" customFormat="1" ht="18.75" customHeight="1">
      <c r="A158" s="1333"/>
      <c r="B158" s="1278"/>
      <c r="C158" s="1278"/>
      <c r="D158" s="1278"/>
      <c r="E158" s="1273"/>
      <c r="F158" s="981" t="s">
        <v>999</v>
      </c>
      <c r="G158" s="923" t="s">
        <v>999</v>
      </c>
      <c r="H158" s="924"/>
      <c r="I158" s="923" t="s">
        <v>999</v>
      </c>
      <c r="J158" s="726"/>
      <c r="K158" s="726"/>
      <c r="L158" s="726"/>
      <c r="M158" s="726"/>
      <c r="N158" s="726"/>
      <c r="O158" s="726"/>
      <c r="P158" s="726"/>
      <c r="Q158" s="726"/>
      <c r="R158" s="726"/>
      <c r="S158" s="726"/>
      <c r="T158" s="726"/>
      <c r="U158" s="726"/>
      <c r="V158" s="726"/>
      <c r="W158" s="726"/>
      <c r="X158" s="726"/>
      <c r="Y158" s="726"/>
    </row>
    <row r="159" spans="1:25" s="929" customFormat="1" ht="21.75" customHeight="1">
      <c r="A159" s="925"/>
      <c r="B159" s="926" t="s">
        <v>739</v>
      </c>
      <c r="C159" s="927"/>
      <c r="D159" s="927"/>
      <c r="E159" s="927"/>
      <c r="F159" s="927"/>
      <c r="G159" s="927"/>
      <c r="H159" s="927"/>
      <c r="I159" s="927"/>
      <c r="J159" s="928"/>
    </row>
    <row r="160" spans="1:25" s="722" customFormat="1" ht="36.75" customHeight="1">
      <c r="A160" s="930" t="s">
        <v>962</v>
      </c>
      <c r="B160" s="1335" t="s">
        <v>778</v>
      </c>
      <c r="C160" s="1336"/>
      <c r="D160" s="1336"/>
      <c r="E160" s="1336"/>
      <c r="F160" s="931"/>
      <c r="G160" s="932"/>
      <c r="H160" s="932"/>
      <c r="I160" s="933"/>
      <c r="J160" s="726"/>
      <c r="K160" s="726"/>
      <c r="L160" s="726"/>
      <c r="M160" s="726"/>
      <c r="N160" s="726"/>
      <c r="O160" s="726"/>
      <c r="P160" s="726"/>
      <c r="Q160" s="726"/>
      <c r="R160" s="726"/>
      <c r="S160" s="726"/>
      <c r="T160" s="726"/>
      <c r="U160" s="726"/>
      <c r="V160" s="726"/>
      <c r="W160" s="726"/>
      <c r="X160" s="726"/>
      <c r="Y160" s="726"/>
    </row>
    <row r="161" spans="1:25" s="722" customFormat="1" ht="57.75" customHeight="1">
      <c r="A161" s="901" t="s">
        <v>754</v>
      </c>
      <c r="B161" s="1274" t="s">
        <v>970</v>
      </c>
      <c r="C161" s="1274"/>
      <c r="D161" s="1274"/>
      <c r="E161" s="1275"/>
      <c r="F161" s="907"/>
      <c r="G161" s="1264"/>
      <c r="H161" s="1265"/>
      <c r="I161" s="934"/>
      <c r="J161" s="726"/>
      <c r="K161" s="726"/>
      <c r="L161" s="726"/>
      <c r="M161" s="726"/>
      <c r="N161" s="726"/>
      <c r="O161" s="726"/>
      <c r="P161" s="726"/>
      <c r="Q161" s="726"/>
      <c r="R161" s="726"/>
      <c r="S161" s="726"/>
      <c r="T161" s="726"/>
      <c r="U161" s="726"/>
      <c r="V161" s="726"/>
      <c r="W161" s="726"/>
      <c r="X161" s="726"/>
      <c r="Y161" s="726"/>
    </row>
    <row r="162" spans="1:25" s="722" customFormat="1" ht="48" customHeight="1">
      <c r="A162" s="901" t="s">
        <v>755</v>
      </c>
      <c r="B162" s="1274" t="s">
        <v>992</v>
      </c>
      <c r="C162" s="1274"/>
      <c r="D162" s="1274"/>
      <c r="E162" s="1275"/>
      <c r="F162" s="911"/>
      <c r="G162" s="1264"/>
      <c r="H162" s="1265"/>
      <c r="I162" s="934"/>
      <c r="J162" s="726"/>
      <c r="K162" s="726"/>
      <c r="L162" s="726"/>
      <c r="M162" s="726"/>
      <c r="N162" s="726"/>
      <c r="O162" s="726"/>
      <c r="P162" s="726"/>
      <c r="Q162" s="726"/>
      <c r="R162" s="726"/>
      <c r="S162" s="726"/>
      <c r="T162" s="726"/>
      <c r="U162" s="726"/>
      <c r="V162" s="726"/>
      <c r="W162" s="726"/>
      <c r="X162" s="726"/>
      <c r="Y162" s="726"/>
    </row>
    <row r="163" spans="1:25" s="722" customFormat="1" ht="40.5" customHeight="1">
      <c r="A163" s="901" t="s">
        <v>757</v>
      </c>
      <c r="B163" s="1274" t="s">
        <v>993</v>
      </c>
      <c r="C163" s="1274"/>
      <c r="D163" s="1274"/>
      <c r="E163" s="1275"/>
      <c r="F163" s="906"/>
      <c r="G163" s="1264"/>
      <c r="H163" s="1265"/>
      <c r="I163" s="906"/>
      <c r="J163" s="726"/>
      <c r="K163" s="726"/>
      <c r="L163" s="726"/>
      <c r="M163" s="726"/>
      <c r="N163" s="726"/>
      <c r="O163" s="726"/>
      <c r="P163" s="726"/>
      <c r="Q163" s="726"/>
      <c r="R163" s="726"/>
      <c r="S163" s="726"/>
      <c r="T163" s="726"/>
      <c r="U163" s="726"/>
      <c r="V163" s="726"/>
      <c r="W163" s="726"/>
      <c r="X163" s="726"/>
      <c r="Y163" s="726"/>
    </row>
    <row r="164" spans="1:25" s="722" customFormat="1" ht="24" customHeight="1">
      <c r="A164" s="901" t="s">
        <v>759</v>
      </c>
      <c r="B164" s="1274" t="s">
        <v>631</v>
      </c>
      <c r="C164" s="1274"/>
      <c r="D164" s="1274"/>
      <c r="E164" s="1275"/>
      <c r="F164" s="906"/>
      <c r="G164" s="1264"/>
      <c r="H164" s="1265"/>
      <c r="I164" s="906"/>
      <c r="J164" s="726"/>
      <c r="K164" s="726"/>
      <c r="L164" s="726"/>
      <c r="M164" s="726"/>
      <c r="N164" s="726"/>
      <c r="O164" s="726"/>
      <c r="P164" s="726"/>
      <c r="Q164" s="726"/>
      <c r="R164" s="726"/>
      <c r="S164" s="726"/>
      <c r="T164" s="726"/>
      <c r="U164" s="726"/>
      <c r="V164" s="726"/>
      <c r="W164" s="726"/>
      <c r="X164" s="726"/>
      <c r="Y164" s="726"/>
    </row>
    <row r="165" spans="1:25" s="722" customFormat="1" ht="27" customHeight="1">
      <c r="A165" s="901" t="s">
        <v>760</v>
      </c>
      <c r="B165" s="1274" t="s">
        <v>994</v>
      </c>
      <c r="C165" s="1274"/>
      <c r="D165" s="1274"/>
      <c r="E165" s="1275"/>
      <c r="F165" s="906"/>
      <c r="G165" s="1264"/>
      <c r="H165" s="1265"/>
      <c r="I165" s="906"/>
      <c r="J165" s="726"/>
      <c r="K165" s="726"/>
      <c r="L165" s="726"/>
      <c r="M165" s="726"/>
      <c r="N165" s="726"/>
      <c r="O165" s="726"/>
      <c r="P165" s="726"/>
      <c r="Q165" s="726"/>
      <c r="R165" s="726"/>
      <c r="S165" s="726"/>
      <c r="T165" s="726"/>
      <c r="U165" s="726"/>
      <c r="V165" s="726"/>
      <c r="W165" s="726"/>
      <c r="X165" s="726"/>
      <c r="Y165" s="726"/>
    </row>
    <row r="166" spans="1:25" s="722" customFormat="1" ht="53.25" customHeight="1">
      <c r="A166" s="1266" t="s">
        <v>751</v>
      </c>
      <c r="B166" s="1268" t="s">
        <v>632</v>
      </c>
      <c r="C166" s="1269"/>
      <c r="D166" s="1269"/>
      <c r="E166" s="1269"/>
      <c r="F166" s="909"/>
      <c r="G166" s="910"/>
      <c r="H166" s="911"/>
      <c r="I166" s="909"/>
      <c r="J166" s="726"/>
      <c r="K166" s="726"/>
      <c r="L166" s="726"/>
      <c r="M166" s="726"/>
      <c r="N166" s="726"/>
      <c r="O166" s="726"/>
      <c r="P166" s="726"/>
      <c r="Q166" s="726"/>
      <c r="R166" s="726"/>
      <c r="S166" s="726"/>
      <c r="T166" s="726"/>
      <c r="U166" s="726"/>
      <c r="V166" s="726"/>
      <c r="W166" s="726"/>
      <c r="X166" s="726"/>
      <c r="Y166" s="726"/>
    </row>
    <row r="167" spans="1:25" s="722" customFormat="1" ht="39.75" customHeight="1">
      <c r="A167" s="1285"/>
      <c r="B167" s="1270" t="s">
        <v>633</v>
      </c>
      <c r="C167" s="1271"/>
      <c r="D167" s="1271"/>
      <c r="E167" s="1272"/>
      <c r="F167" s="912" t="s">
        <v>1000</v>
      </c>
      <c r="G167" s="912" t="s">
        <v>1000</v>
      </c>
      <c r="H167" s="936"/>
      <c r="I167" s="912" t="s">
        <v>1000</v>
      </c>
      <c r="J167" s="726"/>
      <c r="K167" s="726"/>
      <c r="L167" s="726"/>
      <c r="M167" s="726"/>
      <c r="N167" s="726"/>
      <c r="O167" s="726"/>
      <c r="P167" s="726"/>
      <c r="Q167" s="726"/>
      <c r="R167" s="726"/>
      <c r="S167" s="726"/>
      <c r="T167" s="726"/>
      <c r="U167" s="726"/>
      <c r="V167" s="726"/>
      <c r="W167" s="726"/>
      <c r="X167" s="726"/>
      <c r="Y167" s="726"/>
    </row>
    <row r="168" spans="1:25" s="722" customFormat="1" ht="14.25" customHeight="1">
      <c r="A168" s="779"/>
      <c r="B168" s="937"/>
      <c r="C168" s="938"/>
      <c r="D168" s="938"/>
      <c r="E168" s="939"/>
      <c r="F168" s="733"/>
      <c r="G168" s="733"/>
      <c r="H168" s="733"/>
      <c r="I168" s="733"/>
      <c r="J168" s="726"/>
      <c r="K168" s="726"/>
      <c r="L168" s="726"/>
      <c r="M168" s="726"/>
      <c r="N168" s="726"/>
      <c r="O168" s="726"/>
      <c r="P168" s="726"/>
      <c r="Q168" s="726"/>
      <c r="R168" s="726"/>
      <c r="S168" s="726"/>
      <c r="T168" s="726"/>
      <c r="U168" s="726"/>
      <c r="V168" s="726"/>
      <c r="W168" s="726"/>
      <c r="X168" s="726"/>
      <c r="Y168" s="726"/>
    </row>
    <row r="169" spans="1:25" s="722" customFormat="1" ht="45" customHeight="1">
      <c r="A169" s="901">
        <v>4</v>
      </c>
      <c r="B169" s="1278" t="s">
        <v>972</v>
      </c>
      <c r="C169" s="1278"/>
      <c r="D169" s="1278"/>
      <c r="E169" s="1278"/>
      <c r="F169" s="1278"/>
      <c r="G169" s="1278"/>
      <c r="H169" s="1278"/>
      <c r="I169" s="900"/>
      <c r="J169" s="726"/>
      <c r="K169" s="726"/>
      <c r="L169" s="726"/>
      <c r="M169" s="726"/>
      <c r="N169" s="726"/>
      <c r="O169" s="726"/>
      <c r="P169" s="726"/>
      <c r="Q169" s="726"/>
      <c r="R169" s="726"/>
      <c r="S169" s="726" t="s">
        <v>548</v>
      </c>
      <c r="T169" s="726"/>
      <c r="U169" s="726"/>
      <c r="V169" s="726"/>
      <c r="W169" s="726"/>
      <c r="X169" s="726"/>
      <c r="Y169" s="726"/>
    </row>
    <row r="170" spans="1:25" s="722" customFormat="1" ht="12.75" customHeight="1">
      <c r="A170" s="930"/>
      <c r="B170" s="1335"/>
      <c r="C170" s="1336"/>
      <c r="D170" s="1336"/>
      <c r="E170" s="1336"/>
      <c r="F170" s="931"/>
      <c r="G170" s="932"/>
      <c r="H170" s="932"/>
      <c r="I170" s="946"/>
      <c r="J170" s="726"/>
      <c r="K170" s="726"/>
      <c r="L170" s="726"/>
      <c r="M170" s="726"/>
      <c r="N170" s="726"/>
      <c r="O170" s="726"/>
      <c r="P170" s="726"/>
      <c r="Q170" s="726"/>
      <c r="R170" s="726"/>
      <c r="S170" s="726" t="s">
        <v>479</v>
      </c>
      <c r="T170" s="726"/>
      <c r="U170" s="726"/>
      <c r="V170" s="726"/>
      <c r="W170" s="726"/>
      <c r="X170" s="726"/>
      <c r="Y170" s="726"/>
    </row>
    <row r="171" spans="1:25" s="722" customFormat="1" ht="52.5" customHeight="1">
      <c r="A171" s="901">
        <v>5</v>
      </c>
      <c r="B171" s="1278" t="s">
        <v>973</v>
      </c>
      <c r="C171" s="1278"/>
      <c r="D171" s="1278"/>
      <c r="E171" s="1278"/>
      <c r="F171" s="1278"/>
      <c r="G171" s="1278"/>
      <c r="H171" s="1278"/>
      <c r="I171" s="900"/>
      <c r="J171" s="726"/>
      <c r="K171" s="726"/>
      <c r="L171" s="726"/>
      <c r="M171" s="726"/>
      <c r="N171" s="726"/>
      <c r="O171" s="726"/>
      <c r="P171" s="726"/>
      <c r="Q171" s="726"/>
      <c r="R171" s="726"/>
      <c r="S171" s="726"/>
      <c r="T171" s="726"/>
      <c r="U171" s="726"/>
      <c r="V171" s="726"/>
      <c r="W171" s="726"/>
      <c r="X171" s="726"/>
      <c r="Y171" s="726"/>
    </row>
    <row r="172" spans="1:25" s="722" customFormat="1" ht="12" customHeight="1">
      <c r="A172" s="930"/>
      <c r="B172" s="1335"/>
      <c r="C172" s="1336"/>
      <c r="D172" s="1336"/>
      <c r="E172" s="1336"/>
      <c r="F172" s="931"/>
      <c r="G172" s="932"/>
      <c r="H172" s="932"/>
      <c r="I172" s="946"/>
      <c r="J172" s="726"/>
      <c r="K172" s="726"/>
      <c r="L172" s="726"/>
      <c r="M172" s="726"/>
      <c r="N172" s="726"/>
      <c r="O172" s="726"/>
      <c r="P172" s="726"/>
      <c r="Q172" s="726"/>
      <c r="R172" s="726"/>
      <c r="S172" s="726"/>
      <c r="T172" s="726"/>
      <c r="U172" s="726"/>
      <c r="V172" s="726"/>
      <c r="W172" s="726"/>
      <c r="X172" s="726"/>
      <c r="Y172" s="726"/>
    </row>
    <row r="173" spans="1:25" s="722" customFormat="1" ht="72" customHeight="1">
      <c r="A173" s="901">
        <v>6</v>
      </c>
      <c r="B173" s="1278" t="s">
        <v>974</v>
      </c>
      <c r="C173" s="1278"/>
      <c r="D173" s="1278"/>
      <c r="E173" s="1278"/>
      <c r="F173" s="1278"/>
      <c r="G173" s="1278"/>
      <c r="H173" s="1278"/>
      <c r="I173" s="900"/>
      <c r="J173" s="726"/>
      <c r="K173" s="726"/>
      <c r="L173" s="726"/>
      <c r="M173" s="726"/>
      <c r="N173" s="726"/>
      <c r="O173" s="726"/>
      <c r="P173" s="726"/>
      <c r="Q173" s="726"/>
      <c r="R173" s="726"/>
      <c r="S173" s="726"/>
      <c r="T173" s="726"/>
      <c r="U173" s="726"/>
      <c r="V173" s="726"/>
      <c r="W173" s="726"/>
      <c r="X173" s="726"/>
      <c r="Y173" s="726"/>
    </row>
    <row r="174" spans="1:25" s="722" customFormat="1" ht="10.5" customHeight="1">
      <c r="A174" s="930"/>
      <c r="B174" s="1335"/>
      <c r="C174" s="1336"/>
      <c r="D174" s="1336"/>
      <c r="E174" s="1336"/>
      <c r="F174" s="931"/>
      <c r="G174" s="932"/>
      <c r="H174" s="932"/>
      <c r="I174" s="933"/>
      <c r="J174" s="726"/>
      <c r="K174" s="726"/>
      <c r="L174" s="726"/>
      <c r="M174" s="726"/>
      <c r="N174" s="726"/>
      <c r="O174" s="726"/>
      <c r="P174" s="726"/>
      <c r="Q174" s="726"/>
      <c r="R174" s="726"/>
      <c r="S174" s="726"/>
      <c r="T174" s="726"/>
      <c r="U174" s="726"/>
      <c r="V174" s="726"/>
      <c r="W174" s="726"/>
      <c r="X174" s="726"/>
      <c r="Y174" s="726"/>
    </row>
    <row r="175" spans="1:25" s="722" customFormat="1" ht="42" customHeight="1">
      <c r="A175" s="901">
        <v>7</v>
      </c>
      <c r="B175" s="1271" t="s">
        <v>634</v>
      </c>
      <c r="C175" s="1271"/>
      <c r="D175" s="1271"/>
      <c r="E175" s="1271"/>
      <c r="F175" s="915"/>
      <c r="G175" s="1276"/>
      <c r="H175" s="1277"/>
      <c r="I175" s="915"/>
      <c r="J175" s="726"/>
      <c r="K175" s="726"/>
      <c r="L175" s="726"/>
      <c r="M175" s="726"/>
      <c r="N175" s="726"/>
      <c r="O175" s="726"/>
      <c r="P175" s="726"/>
      <c r="Q175" s="726"/>
      <c r="R175" s="726"/>
      <c r="S175" s="726"/>
      <c r="T175" s="726"/>
      <c r="U175" s="726"/>
      <c r="V175" s="726"/>
      <c r="W175" s="726"/>
      <c r="X175" s="726"/>
      <c r="Y175" s="726"/>
    </row>
    <row r="176" spans="1:25" s="722" customFormat="1" ht="21.75" customHeight="1">
      <c r="A176" s="779"/>
      <c r="B176" s="721"/>
      <c r="C176" s="721"/>
      <c r="D176" s="721"/>
      <c r="E176" s="721"/>
      <c r="F176" s="721"/>
      <c r="G176" s="721"/>
      <c r="H176" s="721"/>
      <c r="I176" s="721"/>
      <c r="J176" s="721"/>
    </row>
    <row r="177" spans="1:24" ht="27" customHeight="1">
      <c r="A177" s="1337" t="s">
        <v>963</v>
      </c>
      <c r="B177" s="1338"/>
      <c r="C177" s="1338"/>
      <c r="D177" s="1338"/>
      <c r="E177" s="1338"/>
      <c r="F177" s="1338"/>
      <c r="G177" s="1338"/>
      <c r="H177" s="1338"/>
      <c r="I177" s="1339"/>
      <c r="J177" s="532"/>
      <c r="K177" s="532"/>
      <c r="L177" s="532"/>
      <c r="M177" s="533"/>
      <c r="N177" s="532"/>
      <c r="O177" s="532"/>
      <c r="P177" s="532"/>
      <c r="Q177" s="532"/>
      <c r="R177" s="532"/>
      <c r="S177" s="532"/>
      <c r="T177" s="532"/>
      <c r="U177" s="532"/>
      <c r="V177" s="532"/>
      <c r="W177" s="532"/>
      <c r="X177" s="532"/>
    </row>
    <row r="178" spans="1:24" ht="52.5" customHeight="1">
      <c r="A178" s="1328" t="s">
        <v>995</v>
      </c>
      <c r="B178" s="1329"/>
      <c r="C178" s="1329"/>
      <c r="D178" s="1329"/>
      <c r="E178" s="1329"/>
      <c r="F178" s="1329"/>
      <c r="G178" s="1329"/>
      <c r="H178" s="1329"/>
      <c r="I178" s="1329"/>
      <c r="J178" s="532"/>
      <c r="K178" s="532"/>
      <c r="L178" s="532"/>
      <c r="M178" s="533"/>
      <c r="N178" s="532"/>
      <c r="O178" s="532"/>
      <c r="P178" s="532"/>
      <c r="Q178" s="532"/>
      <c r="R178" s="532"/>
      <c r="S178" s="532"/>
      <c r="T178" s="532"/>
      <c r="U178" s="532"/>
      <c r="V178" s="532"/>
      <c r="W178" s="532"/>
      <c r="X178" s="532"/>
    </row>
    <row r="179" spans="1:24" ht="34.5" customHeight="1">
      <c r="A179" s="901" t="s">
        <v>702</v>
      </c>
      <c r="B179" s="1324" t="s">
        <v>958</v>
      </c>
      <c r="C179" s="1324"/>
      <c r="D179" s="1324"/>
      <c r="E179" s="1324"/>
      <c r="F179" s="1340"/>
      <c r="G179" s="1340"/>
      <c r="H179" s="1340"/>
      <c r="I179" s="1265"/>
      <c r="J179" s="532"/>
      <c r="K179" s="532"/>
      <c r="L179" s="532"/>
      <c r="M179" s="533"/>
      <c r="N179" s="532"/>
      <c r="O179" s="532"/>
      <c r="P179" s="532"/>
      <c r="Q179" s="532"/>
      <c r="R179" s="532"/>
      <c r="S179" s="532"/>
      <c r="T179" s="532"/>
      <c r="U179" s="532"/>
      <c r="V179" s="532"/>
      <c r="W179" s="532"/>
      <c r="X179" s="532"/>
    </row>
    <row r="180" spans="1:24" ht="97.5" customHeight="1">
      <c r="A180" s="901" t="s">
        <v>703</v>
      </c>
      <c r="B180" s="1341" t="s">
        <v>996</v>
      </c>
      <c r="C180" s="1342"/>
      <c r="D180" s="1342"/>
      <c r="E180" s="1343"/>
      <c r="F180" s="1264"/>
      <c r="G180" s="1340"/>
      <c r="H180" s="1340"/>
      <c r="I180" s="1265"/>
      <c r="J180" s="532"/>
      <c r="K180" s="532"/>
      <c r="L180" s="532"/>
      <c r="M180" s="533"/>
      <c r="N180" s="532"/>
      <c r="O180" s="532"/>
      <c r="P180" s="532"/>
      <c r="Q180" s="532"/>
      <c r="R180" s="532"/>
      <c r="S180" s="532"/>
      <c r="T180" s="532"/>
      <c r="U180" s="532"/>
      <c r="V180" s="532"/>
      <c r="W180" s="532"/>
      <c r="X180" s="532"/>
    </row>
    <row r="181" spans="1:24" ht="63.75" customHeight="1">
      <c r="A181" s="901" t="s">
        <v>704</v>
      </c>
      <c r="B181" s="1344" t="s">
        <v>975</v>
      </c>
      <c r="C181" s="1344"/>
      <c r="D181" s="1344"/>
      <c r="E181" s="1345"/>
      <c r="F181" s="1340"/>
      <c r="G181" s="1340"/>
      <c r="H181" s="1340"/>
      <c r="I181" s="1265"/>
      <c r="J181" s="532"/>
      <c r="K181" s="532"/>
      <c r="L181" s="532"/>
      <c r="M181" s="533"/>
      <c r="N181" s="532"/>
      <c r="O181" s="532"/>
      <c r="P181" s="532"/>
      <c r="Q181" s="532"/>
      <c r="R181" s="532"/>
      <c r="S181" s="532"/>
      <c r="T181" s="532"/>
      <c r="U181" s="532"/>
      <c r="V181" s="532"/>
      <c r="W181" s="532"/>
      <c r="X181" s="532"/>
    </row>
    <row r="182" spans="1:24" s="340" customFormat="1" ht="24.75" customHeight="1">
      <c r="A182" s="917" t="s">
        <v>964</v>
      </c>
      <c r="B182" s="1346" t="s">
        <v>965</v>
      </c>
      <c r="C182" s="1347"/>
      <c r="D182" s="1347"/>
      <c r="E182" s="1347"/>
      <c r="F182" s="1347"/>
      <c r="G182" s="1347"/>
      <c r="H182" s="1347"/>
      <c r="I182" s="1348"/>
      <c r="J182" s="534"/>
      <c r="K182" s="534"/>
      <c r="L182" s="534"/>
      <c r="M182" s="534"/>
      <c r="N182" s="534"/>
      <c r="O182" s="534"/>
      <c r="P182" s="534"/>
      <c r="Q182" s="534"/>
      <c r="R182" s="534"/>
      <c r="S182" s="534"/>
      <c r="T182" s="534"/>
      <c r="U182" s="534"/>
      <c r="V182" s="534"/>
      <c r="W182" s="534"/>
      <c r="X182" s="534"/>
    </row>
    <row r="183" spans="1:24" ht="36" customHeight="1">
      <c r="A183" s="901">
        <v>1</v>
      </c>
      <c r="B183" s="1282" t="s">
        <v>626</v>
      </c>
      <c r="C183" s="1282"/>
      <c r="D183" s="1282"/>
      <c r="E183" s="1283"/>
      <c r="F183" s="915"/>
      <c r="G183" s="1264"/>
      <c r="H183" s="1265"/>
      <c r="I183" s="906"/>
      <c r="J183" s="534"/>
      <c r="K183" s="534"/>
      <c r="L183" s="534"/>
      <c r="M183" s="534"/>
      <c r="N183" s="534"/>
      <c r="O183" s="534"/>
      <c r="P183" s="534"/>
      <c r="Q183" s="534"/>
      <c r="R183" s="534"/>
      <c r="S183" s="534"/>
      <c r="T183" s="534"/>
      <c r="U183" s="534"/>
      <c r="V183" s="534"/>
      <c r="W183" s="534"/>
      <c r="X183" s="534"/>
    </row>
    <row r="184" spans="1:24" ht="42" customHeight="1">
      <c r="A184" s="901">
        <v>2</v>
      </c>
      <c r="B184" s="1282" t="s">
        <v>627</v>
      </c>
      <c r="C184" s="1282"/>
      <c r="D184" s="1282"/>
      <c r="E184" s="1283"/>
      <c r="F184" s="915"/>
      <c r="G184" s="1264"/>
      <c r="H184" s="1265"/>
      <c r="I184" s="906"/>
      <c r="J184" s="534"/>
      <c r="K184" s="534"/>
      <c r="L184" s="534"/>
      <c r="M184" s="534"/>
      <c r="N184" s="534"/>
      <c r="O184" s="534"/>
      <c r="P184" s="534"/>
      <c r="Q184" s="534"/>
      <c r="R184" s="534"/>
      <c r="S184" s="534"/>
      <c r="T184" s="534"/>
      <c r="U184" s="534"/>
      <c r="V184" s="534"/>
      <c r="W184" s="534"/>
      <c r="X184" s="534"/>
    </row>
    <row r="185" spans="1:24" ht="33" customHeight="1">
      <c r="A185" s="940">
        <v>3</v>
      </c>
      <c r="B185" s="1287" t="s">
        <v>966</v>
      </c>
      <c r="C185" s="1287"/>
      <c r="D185" s="1287"/>
      <c r="E185" s="1288"/>
      <c r="F185" s="915"/>
      <c r="G185" s="1264"/>
      <c r="H185" s="1265"/>
      <c r="I185" s="906"/>
      <c r="J185" s="534"/>
      <c r="K185" s="534"/>
      <c r="L185" s="534"/>
      <c r="M185" s="534"/>
      <c r="N185" s="534"/>
      <c r="O185" s="534"/>
      <c r="P185" s="534"/>
      <c r="Q185" s="534"/>
      <c r="R185" s="534"/>
      <c r="S185" s="534"/>
      <c r="T185" s="534"/>
      <c r="U185" s="534"/>
      <c r="V185" s="534"/>
      <c r="W185" s="534"/>
      <c r="X185" s="534"/>
    </row>
    <row r="186" spans="1:24" ht="31.5" customHeight="1">
      <c r="A186" s="941"/>
      <c r="B186" s="1290"/>
      <c r="C186" s="1290"/>
      <c r="D186" s="1290"/>
      <c r="E186" s="1291"/>
      <c r="F186" s="915"/>
      <c r="G186" s="1264"/>
      <c r="H186" s="1265"/>
      <c r="I186" s="906"/>
      <c r="J186" s="534"/>
      <c r="K186" s="534"/>
      <c r="L186" s="534"/>
      <c r="M186" s="534"/>
      <c r="N186" s="534"/>
      <c r="O186" s="534"/>
      <c r="P186" s="534"/>
      <c r="Q186" s="534"/>
      <c r="R186" s="534"/>
      <c r="S186" s="534"/>
      <c r="T186" s="534"/>
      <c r="U186" s="534"/>
      <c r="V186" s="534"/>
      <c r="W186" s="534"/>
      <c r="X186" s="534"/>
    </row>
    <row r="187" spans="1:24" ht="28.5" customHeight="1">
      <c r="A187" s="941"/>
      <c r="B187" s="1290"/>
      <c r="C187" s="1290"/>
      <c r="D187" s="1290"/>
      <c r="E187" s="1291"/>
      <c r="F187" s="915"/>
      <c r="G187" s="1264"/>
      <c r="H187" s="1265"/>
      <c r="I187" s="906"/>
      <c r="J187" s="534"/>
      <c r="K187" s="534"/>
      <c r="L187" s="534"/>
      <c r="M187" s="534"/>
      <c r="N187" s="534"/>
      <c r="O187" s="534"/>
      <c r="P187" s="534"/>
      <c r="Q187" s="534"/>
      <c r="R187" s="534"/>
      <c r="S187" s="534"/>
      <c r="T187" s="534"/>
      <c r="U187" s="534"/>
      <c r="V187" s="534"/>
      <c r="W187" s="534"/>
      <c r="X187" s="534"/>
    </row>
    <row r="188" spans="1:24" ht="32.25" customHeight="1">
      <c r="A188" s="941"/>
      <c r="B188" s="1290"/>
      <c r="C188" s="1290"/>
      <c r="D188" s="1290"/>
      <c r="E188" s="1291"/>
      <c r="F188" s="915"/>
      <c r="G188" s="1264"/>
      <c r="H188" s="1265"/>
      <c r="I188" s="906"/>
      <c r="J188" s="534"/>
      <c r="K188" s="534"/>
      <c r="L188" s="534"/>
      <c r="M188" s="534"/>
      <c r="N188" s="534"/>
      <c r="O188" s="534"/>
      <c r="P188" s="534"/>
      <c r="Q188" s="534"/>
      <c r="R188" s="534"/>
      <c r="S188" s="534"/>
      <c r="T188" s="534"/>
      <c r="U188" s="534"/>
      <c r="V188" s="534"/>
      <c r="W188" s="534"/>
      <c r="X188" s="534"/>
    </row>
    <row r="189" spans="1:24" ht="35.25" customHeight="1">
      <c r="A189" s="941"/>
      <c r="B189" s="1349" t="s">
        <v>629</v>
      </c>
      <c r="C189" s="1349"/>
      <c r="D189" s="1349"/>
      <c r="E189" s="1350"/>
      <c r="F189" s="915"/>
      <c r="G189" s="1264"/>
      <c r="H189" s="1265"/>
      <c r="I189" s="906"/>
      <c r="J189" s="534"/>
      <c r="K189" s="534"/>
      <c r="L189" s="534"/>
      <c r="M189" s="534"/>
      <c r="N189" s="534"/>
      <c r="O189" s="534"/>
      <c r="P189" s="534"/>
      <c r="Q189" s="534"/>
      <c r="R189" s="534"/>
      <c r="S189" s="534"/>
      <c r="T189" s="534"/>
      <c r="U189" s="534"/>
      <c r="V189" s="534"/>
      <c r="W189" s="534"/>
      <c r="X189" s="534"/>
    </row>
    <row r="190" spans="1:24" ht="35.25" customHeight="1">
      <c r="A190" s="941"/>
      <c r="B190" s="1349" t="s">
        <v>21</v>
      </c>
      <c r="C190" s="1349"/>
      <c r="D190" s="1349"/>
      <c r="E190" s="1350"/>
      <c r="F190" s="915"/>
      <c r="G190" s="1264"/>
      <c r="H190" s="1265"/>
      <c r="I190" s="906"/>
      <c r="J190" s="534"/>
      <c r="K190" s="534"/>
      <c r="L190" s="534"/>
      <c r="M190" s="534"/>
      <c r="N190" s="534"/>
      <c r="O190" s="534"/>
      <c r="P190" s="534"/>
      <c r="Q190" s="534"/>
      <c r="R190" s="534"/>
      <c r="S190" s="534"/>
      <c r="T190" s="534"/>
      <c r="U190" s="534"/>
      <c r="V190" s="534"/>
      <c r="W190" s="534"/>
      <c r="X190" s="534"/>
    </row>
    <row r="191" spans="1:24" ht="41.25" customHeight="1">
      <c r="A191" s="942"/>
      <c r="B191" s="1351" t="s">
        <v>630</v>
      </c>
      <c r="C191" s="1351"/>
      <c r="D191" s="1351"/>
      <c r="E191" s="1352"/>
      <c r="F191" s="915"/>
      <c r="G191" s="1264"/>
      <c r="H191" s="1265"/>
      <c r="I191" s="906"/>
      <c r="J191" s="534"/>
      <c r="K191" s="534"/>
      <c r="L191" s="534"/>
      <c r="M191" s="534"/>
      <c r="N191" s="534"/>
      <c r="O191" s="534"/>
      <c r="P191" s="534"/>
      <c r="Q191" s="534"/>
      <c r="R191" s="534"/>
      <c r="S191" s="534"/>
      <c r="T191" s="534"/>
      <c r="U191" s="534"/>
      <c r="V191" s="534"/>
      <c r="W191" s="534"/>
      <c r="X191" s="534"/>
    </row>
    <row r="192" spans="1:24" ht="34.5" customHeight="1">
      <c r="A192" s="930" t="s">
        <v>967</v>
      </c>
      <c r="B192" s="1353" t="s">
        <v>753</v>
      </c>
      <c r="C192" s="1354"/>
      <c r="D192" s="1354"/>
      <c r="E192" s="1354"/>
      <c r="F192" s="931"/>
      <c r="G192" s="931"/>
      <c r="H192" s="931"/>
      <c r="I192" s="931"/>
      <c r="J192" s="534"/>
      <c r="K192" s="534"/>
      <c r="L192" s="534"/>
      <c r="M192" s="534"/>
      <c r="N192" s="534"/>
      <c r="O192" s="534"/>
      <c r="P192" s="534"/>
      <c r="Q192" s="534"/>
      <c r="R192" s="534"/>
      <c r="S192" s="534"/>
      <c r="T192" s="534"/>
      <c r="U192" s="534"/>
      <c r="V192" s="534"/>
      <c r="W192" s="534"/>
      <c r="X192" s="534"/>
    </row>
    <row r="193" spans="1:24" ht="44.25" customHeight="1">
      <c r="A193" s="901" t="s">
        <v>754</v>
      </c>
      <c r="B193" s="1274" t="s">
        <v>997</v>
      </c>
      <c r="C193" s="1274"/>
      <c r="D193" s="1274"/>
      <c r="E193" s="1275"/>
      <c r="F193" s="906"/>
      <c r="G193" s="1264"/>
      <c r="H193" s="1265"/>
      <c r="I193" s="906"/>
      <c r="J193" s="534"/>
      <c r="K193" s="534"/>
      <c r="L193" s="534"/>
      <c r="M193" s="534"/>
      <c r="N193" s="534"/>
      <c r="O193" s="534"/>
      <c r="P193" s="534"/>
      <c r="Q193" s="534"/>
      <c r="R193" s="534"/>
      <c r="S193" s="534"/>
      <c r="T193" s="534"/>
      <c r="U193" s="534"/>
      <c r="V193" s="534"/>
      <c r="W193" s="534"/>
      <c r="X193" s="534"/>
    </row>
    <row r="194" spans="1:24" ht="41.25" customHeight="1">
      <c r="A194" s="901" t="s">
        <v>755</v>
      </c>
      <c r="B194" s="1274" t="s">
        <v>998</v>
      </c>
      <c r="C194" s="1274"/>
      <c r="D194" s="1274"/>
      <c r="E194" s="1275"/>
      <c r="F194" s="906"/>
      <c r="G194" s="1264"/>
      <c r="H194" s="1265"/>
      <c r="I194" s="906"/>
      <c r="J194" s="534"/>
      <c r="K194" s="534"/>
      <c r="L194" s="534"/>
      <c r="M194" s="534"/>
      <c r="N194" s="534"/>
      <c r="O194" s="534"/>
      <c r="P194" s="534"/>
      <c r="Q194" s="534"/>
      <c r="R194" s="534"/>
      <c r="S194" s="534"/>
      <c r="T194" s="534"/>
      <c r="U194" s="534"/>
      <c r="V194" s="534"/>
      <c r="W194" s="534"/>
      <c r="X194" s="534"/>
    </row>
    <row r="195" spans="1:24" ht="37.5" customHeight="1">
      <c r="A195" s="901" t="s">
        <v>757</v>
      </c>
      <c r="B195" s="1274" t="s">
        <v>756</v>
      </c>
      <c r="C195" s="1274"/>
      <c r="D195" s="1274"/>
      <c r="E195" s="1275"/>
      <c r="F195" s="906"/>
      <c r="G195" s="1264"/>
      <c r="H195" s="1265"/>
      <c r="I195" s="906"/>
      <c r="J195" s="534"/>
      <c r="K195" s="534"/>
      <c r="L195" s="534"/>
      <c r="M195" s="534"/>
      <c r="N195" s="534"/>
      <c r="O195" s="534"/>
      <c r="P195" s="534"/>
      <c r="Q195" s="534"/>
      <c r="R195" s="534"/>
      <c r="S195" s="534"/>
      <c r="T195" s="534"/>
      <c r="U195" s="534"/>
      <c r="V195" s="534"/>
      <c r="W195" s="534"/>
      <c r="X195" s="534"/>
    </row>
    <row r="196" spans="1:24" ht="32.25" customHeight="1">
      <c r="A196" s="901" t="s">
        <v>759</v>
      </c>
      <c r="B196" s="1274" t="s">
        <v>631</v>
      </c>
      <c r="C196" s="1274"/>
      <c r="D196" s="1274"/>
      <c r="E196" s="1275"/>
      <c r="F196" s="906"/>
      <c r="G196" s="1264"/>
      <c r="H196" s="1265"/>
      <c r="I196" s="906"/>
      <c r="J196" s="534"/>
      <c r="K196" s="534"/>
      <c r="L196" s="534"/>
      <c r="M196" s="534"/>
      <c r="N196" s="534"/>
      <c r="O196" s="534"/>
      <c r="P196" s="534"/>
      <c r="Q196" s="534"/>
      <c r="R196" s="534"/>
      <c r="S196" s="534"/>
      <c r="T196" s="534"/>
      <c r="U196" s="534"/>
      <c r="V196" s="534"/>
      <c r="W196" s="534"/>
      <c r="X196" s="534"/>
    </row>
    <row r="197" spans="1:24" ht="37.5" customHeight="1">
      <c r="A197" s="901" t="s">
        <v>760</v>
      </c>
      <c r="B197" s="1274" t="s">
        <v>1001</v>
      </c>
      <c r="C197" s="1274"/>
      <c r="D197" s="1274"/>
      <c r="E197" s="1275"/>
      <c r="F197" s="906"/>
      <c r="G197" s="1264"/>
      <c r="H197" s="1265"/>
      <c r="I197" s="906"/>
      <c r="J197" s="534"/>
      <c r="K197" s="534"/>
      <c r="L197" s="534"/>
      <c r="M197" s="534"/>
      <c r="N197" s="534"/>
      <c r="O197" s="534"/>
      <c r="P197" s="534"/>
      <c r="Q197" s="534"/>
      <c r="R197" s="534"/>
      <c r="S197" s="534"/>
      <c r="T197" s="534"/>
      <c r="U197" s="534"/>
      <c r="V197" s="534"/>
      <c r="W197" s="534"/>
      <c r="X197" s="534"/>
    </row>
    <row r="198" spans="1:24" ht="49.5" customHeight="1">
      <c r="A198" s="1266" t="s">
        <v>750</v>
      </c>
      <c r="B198" s="1268" t="s">
        <v>956</v>
      </c>
      <c r="C198" s="1269"/>
      <c r="D198" s="1269"/>
      <c r="E198" s="1355"/>
      <c r="F198" s="943"/>
      <c r="G198" s="910"/>
      <c r="H198" s="911"/>
      <c r="I198" s="909"/>
      <c r="J198" s="534"/>
      <c r="K198" s="534"/>
      <c r="L198" s="534"/>
      <c r="M198" s="534"/>
      <c r="N198" s="534"/>
      <c r="O198" s="534"/>
      <c r="P198" s="534"/>
      <c r="Q198" s="534"/>
      <c r="R198" s="534"/>
      <c r="S198" s="534"/>
      <c r="T198" s="534"/>
      <c r="U198" s="534"/>
      <c r="V198" s="534"/>
      <c r="W198" s="534"/>
      <c r="X198" s="534"/>
    </row>
    <row r="199" spans="1:24" ht="36" customHeight="1">
      <c r="A199" s="1285"/>
      <c r="B199" s="1270" t="s">
        <v>633</v>
      </c>
      <c r="C199" s="1271"/>
      <c r="D199" s="1271"/>
      <c r="E199" s="1272"/>
      <c r="F199" s="944" t="s">
        <v>999</v>
      </c>
      <c r="G199" s="945" t="s">
        <v>999</v>
      </c>
      <c r="H199" s="920"/>
      <c r="I199" s="944" t="s">
        <v>999</v>
      </c>
      <c r="J199" s="534"/>
      <c r="K199" s="534"/>
      <c r="L199" s="534"/>
      <c r="M199" s="534"/>
      <c r="N199" s="534"/>
      <c r="O199" s="534"/>
      <c r="P199" s="534"/>
      <c r="Q199" s="534"/>
      <c r="R199" s="534"/>
      <c r="S199" s="534"/>
      <c r="T199" s="534"/>
      <c r="U199" s="534"/>
      <c r="V199" s="534"/>
      <c r="W199" s="534"/>
      <c r="X199" s="534"/>
    </row>
    <row r="200" spans="1:24" ht="19.5" customHeight="1">
      <c r="A200" s="901"/>
      <c r="B200" s="1362" t="s">
        <v>739</v>
      </c>
      <c r="C200" s="1362"/>
      <c r="D200" s="1362"/>
      <c r="E200" s="1362"/>
      <c r="F200" s="1362"/>
      <c r="G200" s="1362"/>
      <c r="H200" s="1362"/>
      <c r="I200" s="1363"/>
      <c r="J200" s="534"/>
      <c r="K200" s="534"/>
      <c r="L200" s="534"/>
      <c r="M200" s="534"/>
      <c r="N200" s="534"/>
      <c r="O200" s="534"/>
      <c r="P200" s="534"/>
      <c r="Q200" s="534"/>
      <c r="R200" s="534"/>
      <c r="S200" s="534"/>
      <c r="T200" s="534"/>
      <c r="U200" s="534"/>
      <c r="V200" s="534"/>
      <c r="W200" s="534"/>
      <c r="X200" s="534"/>
    </row>
    <row r="201" spans="1:24" ht="39" customHeight="1">
      <c r="A201" s="918" t="s">
        <v>968</v>
      </c>
      <c r="B201" s="1353" t="s">
        <v>778</v>
      </c>
      <c r="C201" s="1354"/>
      <c r="D201" s="1354"/>
      <c r="E201" s="1354"/>
      <c r="F201" s="931"/>
      <c r="G201" s="947"/>
      <c r="H201" s="947"/>
      <c r="I201" s="948"/>
      <c r="J201" s="534"/>
      <c r="K201" s="534"/>
      <c r="L201" s="534"/>
      <c r="M201" s="534"/>
      <c r="N201" s="534"/>
      <c r="O201" s="534"/>
      <c r="P201" s="534"/>
      <c r="Q201" s="534"/>
      <c r="R201" s="534"/>
      <c r="S201" s="534"/>
      <c r="T201" s="534"/>
      <c r="U201" s="534"/>
      <c r="V201" s="534"/>
      <c r="W201" s="534"/>
      <c r="X201" s="534"/>
    </row>
    <row r="202" spans="1:24" ht="40.5" customHeight="1">
      <c r="A202" s="901" t="s">
        <v>754</v>
      </c>
      <c r="B202" s="1274" t="s">
        <v>1003</v>
      </c>
      <c r="C202" s="1274"/>
      <c r="D202" s="1274"/>
      <c r="E202" s="1275"/>
      <c r="F202" s="907"/>
      <c r="G202" s="1264"/>
      <c r="H202" s="1265"/>
      <c r="I202" s="907"/>
      <c r="J202" s="534"/>
      <c r="K202" s="534"/>
      <c r="L202" s="534"/>
      <c r="M202" s="534"/>
      <c r="N202" s="534"/>
      <c r="O202" s="534"/>
      <c r="P202" s="534"/>
      <c r="Q202" s="534"/>
      <c r="R202" s="534"/>
      <c r="S202" s="534"/>
      <c r="T202" s="534"/>
      <c r="U202" s="534"/>
      <c r="V202" s="534"/>
      <c r="W202" s="534"/>
      <c r="X202" s="534"/>
    </row>
    <row r="203" spans="1:24" ht="30" customHeight="1">
      <c r="A203" s="901" t="s">
        <v>755</v>
      </c>
      <c r="B203" s="1274" t="s">
        <v>746</v>
      </c>
      <c r="C203" s="1274"/>
      <c r="D203" s="1274"/>
      <c r="E203" s="1275"/>
      <c r="F203" s="911"/>
      <c r="G203" s="908"/>
      <c r="H203" s="899"/>
      <c r="I203" s="934"/>
      <c r="J203" s="534"/>
      <c r="K203" s="534"/>
      <c r="L203" s="534"/>
      <c r="M203" s="534"/>
      <c r="N203" s="534"/>
      <c r="O203" s="534"/>
      <c r="P203" s="534"/>
      <c r="Q203" s="534"/>
      <c r="R203" s="534"/>
      <c r="S203" s="534"/>
      <c r="T203" s="534"/>
      <c r="U203" s="534"/>
      <c r="V203" s="534"/>
      <c r="W203" s="534"/>
      <c r="X203" s="534"/>
    </row>
    <row r="204" spans="1:24" ht="35.25" customHeight="1">
      <c r="A204" s="901" t="s">
        <v>757</v>
      </c>
      <c r="B204" s="1274" t="s">
        <v>1004</v>
      </c>
      <c r="C204" s="1274"/>
      <c r="D204" s="1274"/>
      <c r="E204" s="1275"/>
      <c r="F204" s="906"/>
      <c r="G204" s="1264"/>
      <c r="H204" s="1265"/>
      <c r="I204" s="906"/>
      <c r="J204" s="534"/>
      <c r="K204" s="534"/>
      <c r="L204" s="534"/>
      <c r="M204" s="534"/>
      <c r="N204" s="534"/>
      <c r="O204" s="534"/>
      <c r="P204" s="534"/>
      <c r="Q204" s="534"/>
      <c r="R204" s="534"/>
      <c r="S204" s="534"/>
      <c r="T204" s="534"/>
      <c r="U204" s="534"/>
      <c r="V204" s="534"/>
      <c r="W204" s="534"/>
      <c r="X204" s="534"/>
    </row>
    <row r="205" spans="1:24" ht="31.5" customHeight="1">
      <c r="A205" s="901" t="s">
        <v>759</v>
      </c>
      <c r="B205" s="1274" t="s">
        <v>631</v>
      </c>
      <c r="C205" s="1274"/>
      <c r="D205" s="1274"/>
      <c r="E205" s="1275"/>
      <c r="F205" s="906"/>
      <c r="G205" s="1264"/>
      <c r="H205" s="1265"/>
      <c r="I205" s="906"/>
      <c r="J205" s="534"/>
      <c r="K205" s="534"/>
      <c r="L205" s="534"/>
      <c r="M205" s="534"/>
      <c r="N205" s="534"/>
      <c r="O205" s="534"/>
      <c r="P205" s="534"/>
      <c r="Q205" s="534"/>
      <c r="R205" s="534"/>
      <c r="S205" s="534"/>
      <c r="T205" s="534"/>
      <c r="U205" s="534"/>
      <c r="V205" s="534"/>
      <c r="W205" s="534"/>
      <c r="X205" s="534"/>
    </row>
    <row r="206" spans="1:24" ht="33" customHeight="1">
      <c r="A206" s="901" t="s">
        <v>760</v>
      </c>
      <c r="B206" s="1274" t="s">
        <v>1002</v>
      </c>
      <c r="C206" s="1274"/>
      <c r="D206" s="1274"/>
      <c r="E206" s="1275"/>
      <c r="F206" s="906"/>
      <c r="G206" s="1264"/>
      <c r="H206" s="1265"/>
      <c r="I206" s="906"/>
      <c r="J206" s="534"/>
      <c r="K206" s="534"/>
      <c r="L206" s="534"/>
      <c r="M206" s="534"/>
      <c r="N206" s="534"/>
      <c r="O206" s="534"/>
      <c r="P206" s="534"/>
      <c r="Q206" s="534"/>
      <c r="R206" s="534"/>
      <c r="S206" s="534"/>
      <c r="T206" s="534"/>
      <c r="U206" s="534"/>
      <c r="V206" s="534"/>
      <c r="W206" s="534"/>
      <c r="X206" s="534"/>
    </row>
    <row r="207" spans="1:24" ht="48" customHeight="1">
      <c r="A207" s="1266" t="s">
        <v>787</v>
      </c>
      <c r="B207" s="1268" t="s">
        <v>632</v>
      </c>
      <c r="C207" s="1269"/>
      <c r="D207" s="1269"/>
      <c r="E207" s="1355"/>
      <c r="F207" s="909"/>
      <c r="G207" s="910"/>
      <c r="H207" s="911"/>
      <c r="I207" s="909"/>
    </row>
    <row r="208" spans="1:24" ht="48" customHeight="1">
      <c r="A208" s="1285"/>
      <c r="B208" s="1270" t="s">
        <v>633</v>
      </c>
      <c r="C208" s="1271"/>
      <c r="D208" s="1271"/>
      <c r="E208" s="1272"/>
      <c r="F208" s="935" t="s">
        <v>1000</v>
      </c>
      <c r="G208" s="935" t="s">
        <v>1000</v>
      </c>
      <c r="H208" s="936"/>
      <c r="I208" s="935" t="s">
        <v>1000</v>
      </c>
    </row>
    <row r="209" spans="1:24" ht="16.5" customHeight="1">
      <c r="A209" s="799"/>
      <c r="B209" s="895"/>
      <c r="C209" s="895"/>
      <c r="D209" s="895"/>
      <c r="E209" s="895"/>
      <c r="F209" s="895"/>
      <c r="G209" s="895"/>
      <c r="H209" s="895"/>
      <c r="I209" s="895"/>
    </row>
    <row r="210" spans="1:24" ht="53.25" customHeight="1">
      <c r="A210" s="901">
        <v>5</v>
      </c>
      <c r="B210" s="1278" t="s">
        <v>1028</v>
      </c>
      <c r="C210" s="1278"/>
      <c r="D210" s="1278"/>
      <c r="E210" s="1278"/>
      <c r="F210" s="1278"/>
      <c r="G210" s="1278"/>
      <c r="H210" s="1278"/>
      <c r="I210" s="949"/>
    </row>
    <row r="211" spans="1:24" ht="9" customHeight="1">
      <c r="A211" s="950"/>
      <c r="B211" s="1358"/>
      <c r="C211" s="1358"/>
      <c r="D211" s="1358"/>
      <c r="E211" s="1358"/>
      <c r="F211" s="1358"/>
      <c r="G211" s="1358"/>
      <c r="H211" s="1358"/>
      <c r="I211" s="1358"/>
    </row>
    <row r="212" spans="1:24" ht="61.5" customHeight="1">
      <c r="A212" s="901">
        <v>6</v>
      </c>
      <c r="B212" s="1278" t="s">
        <v>976</v>
      </c>
      <c r="C212" s="1278"/>
      <c r="D212" s="1278"/>
      <c r="E212" s="1278"/>
      <c r="F212" s="1278"/>
      <c r="G212" s="1278"/>
      <c r="H212" s="1278"/>
      <c r="I212" s="949"/>
    </row>
    <row r="213" spans="1:24" ht="15.75" customHeight="1">
      <c r="A213" s="1359"/>
      <c r="B213" s="1360"/>
      <c r="C213" s="1360"/>
      <c r="D213" s="1360"/>
      <c r="E213" s="1360"/>
      <c r="F213" s="1360"/>
      <c r="G213" s="1360"/>
      <c r="H213" s="1360"/>
      <c r="I213" s="1361"/>
    </row>
    <row r="214" spans="1:24" ht="72" customHeight="1">
      <c r="A214" s="901">
        <v>7</v>
      </c>
      <c r="B214" s="1278" t="s">
        <v>977</v>
      </c>
      <c r="C214" s="1278"/>
      <c r="D214" s="1278"/>
      <c r="E214" s="1278"/>
      <c r="F214" s="1278"/>
      <c r="G214" s="1278"/>
      <c r="H214" s="1278"/>
      <c r="I214" s="949"/>
    </row>
    <row r="215" spans="1:24" ht="45.75" customHeight="1">
      <c r="A215" s="951">
        <v>8</v>
      </c>
      <c r="B215" s="1271" t="s">
        <v>634</v>
      </c>
      <c r="C215" s="1271"/>
      <c r="D215" s="1271"/>
      <c r="E215" s="1272"/>
      <c r="F215" s="915"/>
      <c r="G215" s="1276"/>
      <c r="H215" s="1277"/>
      <c r="I215" s="915"/>
    </row>
    <row r="216" spans="1:24" s="722" customFormat="1" ht="12" customHeight="1">
      <c r="A216" s="721"/>
      <c r="B216" s="721"/>
      <c r="C216" s="721"/>
      <c r="D216" s="721"/>
      <c r="E216" s="721"/>
      <c r="F216" s="721"/>
      <c r="G216" s="721"/>
      <c r="H216" s="721"/>
      <c r="I216" s="721"/>
      <c r="J216" s="721"/>
    </row>
    <row r="217" spans="1:24" ht="21" hidden="1" customHeight="1">
      <c r="A217" s="396"/>
      <c r="B217" s="734"/>
      <c r="C217" s="734"/>
      <c r="D217" s="734"/>
      <c r="E217" s="531"/>
      <c r="F217" s="531"/>
      <c r="G217" s="531"/>
      <c r="H217" s="735"/>
      <c r="I217" s="532"/>
      <c r="J217" s="532"/>
      <c r="K217" s="532"/>
      <c r="L217" s="532"/>
      <c r="M217" s="533"/>
      <c r="N217" s="532"/>
      <c r="O217" s="532"/>
      <c r="P217" s="532"/>
      <c r="Q217" s="532"/>
      <c r="R217" s="532"/>
      <c r="S217" s="532"/>
      <c r="T217" s="532"/>
      <c r="U217" s="532"/>
      <c r="V217" s="532"/>
      <c r="W217" s="532"/>
      <c r="X217" s="532"/>
    </row>
    <row r="218" spans="1:24" ht="10.5" hidden="1" customHeight="1">
      <c r="A218" s="396"/>
      <c r="B218" s="734"/>
      <c r="C218" s="734"/>
      <c r="D218" s="734"/>
      <c r="E218" s="531"/>
      <c r="F218" s="531"/>
      <c r="G218" s="531"/>
      <c r="H218" s="735"/>
      <c r="I218" s="532"/>
      <c r="J218" s="532"/>
      <c r="K218" s="532"/>
      <c r="L218" s="532"/>
      <c r="M218" s="533"/>
      <c r="N218" s="532"/>
      <c r="O218" s="532"/>
      <c r="P218" s="532"/>
      <c r="Q218" s="532"/>
      <c r="R218" s="532"/>
      <c r="S218" s="532"/>
      <c r="T218" s="532"/>
      <c r="U218" s="532"/>
      <c r="V218" s="532"/>
      <c r="W218" s="532"/>
      <c r="X218" s="532"/>
    </row>
    <row r="219" spans="1:24" ht="10.5" hidden="1" customHeight="1">
      <c r="A219" s="396"/>
      <c r="B219" s="734"/>
      <c r="C219" s="734"/>
      <c r="D219" s="734"/>
      <c r="E219" s="531"/>
      <c r="F219" s="531"/>
      <c r="G219" s="531"/>
      <c r="H219" s="735"/>
      <c r="I219" s="532"/>
      <c r="J219" s="532"/>
      <c r="K219" s="532"/>
      <c r="L219" s="532"/>
      <c r="M219" s="533"/>
      <c r="N219" s="532"/>
      <c r="O219" s="532"/>
      <c r="P219" s="532"/>
      <c r="Q219" s="532"/>
      <c r="R219" s="532"/>
      <c r="S219" s="532"/>
      <c r="T219" s="532"/>
      <c r="U219" s="532"/>
      <c r="V219" s="532"/>
      <c r="W219" s="532"/>
      <c r="X219" s="532"/>
    </row>
    <row r="220" spans="1:24" ht="10.5" hidden="1" customHeight="1">
      <c r="A220" s="396"/>
      <c r="B220" s="734"/>
      <c r="C220" s="734"/>
      <c r="D220" s="734"/>
      <c r="E220" s="531"/>
      <c r="F220" s="531"/>
      <c r="G220" s="531"/>
      <c r="H220" s="735"/>
      <c r="I220" s="532"/>
      <c r="J220" s="532"/>
      <c r="K220" s="532"/>
      <c r="L220" s="532"/>
      <c r="M220" s="533"/>
      <c r="N220" s="532"/>
      <c r="O220" s="532"/>
      <c r="P220" s="532"/>
      <c r="Q220" s="532"/>
      <c r="R220" s="532"/>
      <c r="S220" s="532"/>
      <c r="T220" s="532"/>
      <c r="U220" s="532"/>
      <c r="V220" s="532"/>
      <c r="W220" s="532"/>
      <c r="X220" s="532"/>
    </row>
    <row r="221" spans="1:24" ht="10.5" hidden="1" customHeight="1">
      <c r="A221" s="396"/>
      <c r="B221" s="734"/>
      <c r="C221" s="734"/>
      <c r="D221" s="734"/>
      <c r="E221" s="531"/>
      <c r="F221" s="531"/>
      <c r="G221" s="531"/>
      <c r="H221" s="735"/>
      <c r="I221" s="532"/>
      <c r="J221" s="532"/>
      <c r="K221" s="532"/>
      <c r="L221" s="532"/>
      <c r="M221" s="533"/>
      <c r="N221" s="532"/>
      <c r="O221" s="532"/>
      <c r="P221" s="532"/>
      <c r="Q221" s="532"/>
      <c r="R221" s="532"/>
      <c r="S221" s="532"/>
      <c r="T221" s="532"/>
      <c r="U221" s="532"/>
      <c r="V221" s="532"/>
      <c r="W221" s="532"/>
      <c r="X221" s="532"/>
    </row>
    <row r="222" spans="1:24" ht="9.75" hidden="1" customHeight="1">
      <c r="A222" s="772"/>
      <c r="B222" s="396"/>
      <c r="C222" s="773"/>
      <c r="D222" s="774"/>
      <c r="E222" s="734"/>
      <c r="F222" s="734"/>
      <c r="G222" s="734"/>
      <c r="H222" s="775"/>
      <c r="I222" s="534"/>
      <c r="J222" s="534"/>
      <c r="K222" s="534"/>
      <c r="L222" s="534"/>
      <c r="M222" s="534"/>
      <c r="N222" s="534"/>
      <c r="O222" s="534"/>
      <c r="P222" s="534"/>
      <c r="Q222" s="534"/>
      <c r="R222" s="534"/>
      <c r="S222" s="534"/>
      <c r="T222" s="534"/>
      <c r="U222" s="534"/>
      <c r="V222" s="534"/>
      <c r="W222" s="534"/>
      <c r="X222" s="534"/>
    </row>
    <row r="223" spans="1:24" ht="15.75" hidden="1" customHeight="1">
      <c r="A223" s="492"/>
      <c r="B223" s="741"/>
      <c r="C223" s="741"/>
      <c r="D223" s="741"/>
      <c r="E223" s="741"/>
      <c r="F223" s="741"/>
      <c r="G223" s="741"/>
      <c r="H223" s="741"/>
      <c r="I223" s="741"/>
    </row>
    <row r="224" spans="1:24" ht="16.5" customHeight="1">
      <c r="A224" s="886" t="s">
        <v>838</v>
      </c>
      <c r="B224" s="1305" t="s">
        <v>802</v>
      </c>
      <c r="C224" s="1305"/>
      <c r="D224" s="1305"/>
      <c r="E224" s="1305"/>
      <c r="F224" s="1305"/>
      <c r="G224" s="1305"/>
      <c r="H224" s="1305"/>
      <c r="I224" s="887"/>
    </row>
    <row r="225" spans="1:13" ht="9" customHeight="1">
      <c r="A225" s="887"/>
      <c r="B225" s="888"/>
      <c r="C225" s="888"/>
      <c r="D225" s="888"/>
      <c r="E225" s="888"/>
      <c r="F225" s="888"/>
      <c r="G225" s="888"/>
      <c r="H225" s="887"/>
      <c r="I225" s="887"/>
    </row>
    <row r="226" spans="1:13" ht="20.100000000000001" customHeight="1">
      <c r="A226" s="889"/>
      <c r="B226" s="1299" t="s">
        <v>980</v>
      </c>
      <c r="C226" s="1299"/>
      <c r="D226" s="1299"/>
      <c r="E226" s="1299"/>
      <c r="F226" s="1299"/>
      <c r="G226" s="1299"/>
      <c r="H226" s="1299"/>
      <c r="I226" s="890"/>
    </row>
    <row r="227" spans="1:13" ht="9" customHeight="1">
      <c r="A227" s="887"/>
      <c r="B227" s="888"/>
      <c r="C227" s="888"/>
      <c r="D227" s="888"/>
      <c r="E227" s="888"/>
      <c r="F227" s="888"/>
      <c r="G227" s="888"/>
      <c r="H227" s="887"/>
      <c r="I227" s="887"/>
    </row>
    <row r="228" spans="1:13" ht="408.75" customHeight="1">
      <c r="A228" s="1356"/>
      <c r="B228" s="1304" t="s">
        <v>1038</v>
      </c>
      <c r="C228" s="1304"/>
      <c r="D228" s="1304"/>
      <c r="E228" s="1304"/>
      <c r="F228" s="1304"/>
      <c r="G228" s="1304"/>
      <c r="H228" s="1304"/>
      <c r="I228" s="1357"/>
    </row>
    <row r="229" spans="1:13" ht="197.25" customHeight="1">
      <c r="A229" s="1356"/>
      <c r="B229" s="1304"/>
      <c r="C229" s="1304"/>
      <c r="D229" s="1304"/>
      <c r="E229" s="1304"/>
      <c r="F229" s="1304"/>
      <c r="G229" s="1304"/>
      <c r="H229" s="1304"/>
      <c r="I229" s="1357"/>
    </row>
    <row r="230" spans="1:13" ht="75" customHeight="1">
      <c r="A230" s="536"/>
      <c r="B230" s="1185" t="s">
        <v>803</v>
      </c>
      <c r="C230" s="1185"/>
      <c r="D230" s="1185"/>
      <c r="E230" s="1185"/>
      <c r="F230" s="1185"/>
      <c r="G230" s="1185"/>
      <c r="H230" s="1185"/>
      <c r="I230" s="741"/>
    </row>
    <row r="231" spans="1:13" ht="15.75" hidden="1" customHeight="1">
      <c r="A231" s="536"/>
      <c r="B231" s="763"/>
      <c r="C231" s="763"/>
      <c r="D231" s="763"/>
      <c r="E231" s="763"/>
      <c r="F231" s="763"/>
      <c r="G231" s="763"/>
      <c r="H231" s="763"/>
      <c r="I231" s="741"/>
      <c r="M231" s="393">
        <f>M20</f>
        <v>2</v>
      </c>
    </row>
    <row r="232" spans="1:13" ht="7.5" customHeight="1">
      <c r="A232" s="536"/>
      <c r="B232" s="763"/>
      <c r="C232" s="763"/>
      <c r="D232" s="763"/>
      <c r="E232" s="763"/>
      <c r="F232" s="763"/>
      <c r="G232" s="763"/>
      <c r="H232" s="763"/>
      <c r="I232" s="741"/>
      <c r="M232" s="393"/>
    </row>
    <row r="233" spans="1:13" ht="20.25" customHeight="1">
      <c r="A233" s="736">
        <v>4</v>
      </c>
      <c r="B233" s="1300" t="s">
        <v>636</v>
      </c>
      <c r="C233" s="1300"/>
      <c r="D233" s="1300"/>
      <c r="E233" s="1300"/>
      <c r="F233" s="1300"/>
      <c r="G233" s="1300"/>
      <c r="H233" s="1300"/>
      <c r="I233" s="741"/>
      <c r="M233" s="393" t="str">
        <f>M21</f>
        <v>2 or more</v>
      </c>
    </row>
    <row r="234" spans="1:13" ht="29.25" customHeight="1">
      <c r="A234" s="499"/>
      <c r="B234" s="1123" t="str">
        <f>IF(M231=1, "Name of the Bidder", IF(M231=2, "Name of the Bidder", IF(M231=3, "Name of Lead Partner of Joint Venture", "")))</f>
        <v>Name of the Bidder</v>
      </c>
      <c r="C234" s="1124"/>
      <c r="D234" s="1124"/>
      <c r="E234" s="1301">
        <f>'Names of Bidder'!D10</f>
        <v>0</v>
      </c>
      <c r="F234" s="1302"/>
      <c r="G234" s="1302"/>
      <c r="H234" s="1303"/>
      <c r="I234" s="741"/>
    </row>
    <row r="235" spans="1:13" ht="25.5" customHeight="1">
      <c r="A235" s="499" t="s">
        <v>637</v>
      </c>
      <c r="B235" s="1106" t="s">
        <v>638</v>
      </c>
      <c r="C235" s="1107"/>
      <c r="D235" s="1107"/>
      <c r="E235" s="1107"/>
      <c r="F235" s="1107"/>
      <c r="G235" s="1107"/>
      <c r="H235" s="1107"/>
      <c r="I235" s="741"/>
    </row>
    <row r="236" spans="1:13" ht="19.5" customHeight="1">
      <c r="A236" s="539"/>
      <c r="B236" s="540"/>
      <c r="C236" s="540"/>
      <c r="D236" s="743"/>
      <c r="E236" s="1046"/>
      <c r="F236" s="1049" t="s">
        <v>641</v>
      </c>
      <c r="G236" s="1132"/>
      <c r="H236" s="1050"/>
      <c r="I236" s="741"/>
    </row>
    <row r="237" spans="1:13" ht="47.25" customHeight="1">
      <c r="A237" s="539"/>
      <c r="B237" s="540"/>
      <c r="C237" s="540"/>
      <c r="D237" s="743" t="s">
        <v>692</v>
      </c>
      <c r="E237" s="1048"/>
      <c r="F237" s="1053"/>
      <c r="G237" s="1133"/>
      <c r="H237" s="1054"/>
      <c r="I237" s="741"/>
    </row>
    <row r="238" spans="1:13" ht="17.25" customHeight="1">
      <c r="A238" s="541" t="s">
        <v>643</v>
      </c>
      <c r="B238" s="1065" t="s">
        <v>644</v>
      </c>
      <c r="C238" s="1065"/>
      <c r="D238" s="542"/>
      <c r="E238" s="602"/>
      <c r="F238" s="1071"/>
      <c r="G238" s="1072"/>
      <c r="H238" s="1073"/>
      <c r="I238" s="741"/>
    </row>
    <row r="239" spans="1:13" ht="57" customHeight="1">
      <c r="A239" s="541"/>
      <c r="B239" s="1059" t="s">
        <v>1039</v>
      </c>
      <c r="C239" s="1298"/>
      <c r="D239" s="1060"/>
      <c r="E239" s="543" t="s">
        <v>548</v>
      </c>
      <c r="F239" s="1066"/>
      <c r="G239" s="1067"/>
      <c r="H239" s="1068"/>
      <c r="I239" s="741"/>
    </row>
    <row r="240" spans="1:13" ht="15.75" customHeight="1">
      <c r="A240" s="836">
        <v>1</v>
      </c>
      <c r="B240" s="842" t="s">
        <v>1040</v>
      </c>
      <c r="C240" s="843"/>
      <c r="D240" s="834"/>
      <c r="E240" s="601"/>
      <c r="F240" s="1066"/>
      <c r="G240" s="1067"/>
      <c r="H240" s="1068"/>
      <c r="I240" s="741"/>
    </row>
    <row r="241" spans="1:9" ht="15.75" customHeight="1">
      <c r="A241" s="541">
        <v>2</v>
      </c>
      <c r="B241" s="982" t="s">
        <v>1027</v>
      </c>
      <c r="C241" s="505"/>
      <c r="D241" s="751"/>
      <c r="E241" s="776"/>
      <c r="F241" s="1066"/>
      <c r="G241" s="1067"/>
      <c r="H241" s="1068"/>
    </row>
    <row r="242" spans="1:9" ht="15.75" customHeight="1">
      <c r="A242" s="541">
        <v>3</v>
      </c>
      <c r="B242" s="341" t="s">
        <v>868</v>
      </c>
      <c r="C242" s="505"/>
      <c r="D242" s="751"/>
      <c r="E242" s="776"/>
      <c r="F242" s="1066"/>
      <c r="G242" s="1067"/>
      <c r="H242" s="1068"/>
      <c r="I242" s="741"/>
    </row>
    <row r="243" spans="1:9" ht="15.75" customHeight="1">
      <c r="A243" s="541">
        <v>4</v>
      </c>
      <c r="B243" s="982" t="s">
        <v>853</v>
      </c>
      <c r="C243" s="837"/>
      <c r="D243" s="833"/>
      <c r="E243" s="776"/>
      <c r="F243" s="828"/>
      <c r="G243" s="829"/>
      <c r="H243" s="830"/>
      <c r="I243" s="827"/>
    </row>
    <row r="244" spans="1:9" ht="16.5" customHeight="1">
      <c r="A244" s="541">
        <v>5</v>
      </c>
      <c r="B244" s="982" t="s">
        <v>846</v>
      </c>
      <c r="C244" s="832"/>
      <c r="D244" s="751"/>
      <c r="E244" s="776"/>
      <c r="F244" s="1066"/>
      <c r="G244" s="1067"/>
      <c r="H244" s="1068"/>
      <c r="I244" s="741"/>
    </row>
    <row r="245" spans="1:9">
      <c r="A245" s="541">
        <v>6</v>
      </c>
      <c r="B245" s="982" t="s">
        <v>645</v>
      </c>
      <c r="C245" s="832"/>
      <c r="D245" s="751"/>
      <c r="E245" s="776"/>
      <c r="F245" s="1066"/>
      <c r="G245" s="1067"/>
      <c r="H245" s="1068"/>
      <c r="I245" s="741"/>
    </row>
    <row r="246" spans="1:9" ht="29.25" customHeight="1">
      <c r="A246" s="499"/>
      <c r="B246" s="746"/>
      <c r="C246" s="747"/>
      <c r="D246" s="747"/>
      <c r="E246" s="747"/>
      <c r="F246" s="747"/>
      <c r="G246" s="747"/>
      <c r="H246" s="747"/>
      <c r="I246" s="741"/>
    </row>
    <row r="247" spans="1:9" ht="29.25" customHeight="1">
      <c r="A247" s="499"/>
      <c r="B247" s="746"/>
      <c r="C247" s="747"/>
      <c r="D247" s="747"/>
      <c r="E247" s="747"/>
      <c r="F247" s="747"/>
      <c r="G247" s="747"/>
      <c r="H247" s="747"/>
      <c r="I247" s="741"/>
    </row>
    <row r="248" spans="1:9" ht="20.25" customHeight="1">
      <c r="A248" s="539" t="s">
        <v>595</v>
      </c>
      <c r="B248" s="1106" t="s">
        <v>652</v>
      </c>
      <c r="C248" s="1107"/>
      <c r="D248" s="1107"/>
      <c r="E248" s="1107"/>
      <c r="F248" s="1107"/>
      <c r="G248" s="1107"/>
      <c r="H248" s="1107"/>
      <c r="I248" s="741"/>
    </row>
    <row r="249" spans="1:9" ht="19.5" customHeight="1">
      <c r="A249" s="539"/>
      <c r="B249" s="557"/>
      <c r="C249" s="540"/>
      <c r="D249" s="743"/>
      <c r="E249" s="1046"/>
      <c r="F249" s="1049" t="s">
        <v>641</v>
      </c>
      <c r="G249" s="1132"/>
      <c r="H249" s="1050"/>
      <c r="I249" s="741"/>
    </row>
    <row r="250" spans="1:9" ht="47.25" customHeight="1">
      <c r="A250" s="539"/>
      <c r="B250" s="557"/>
      <c r="C250" s="540"/>
      <c r="D250" s="743" t="s">
        <v>693</v>
      </c>
      <c r="E250" s="1048"/>
      <c r="F250" s="1053"/>
      <c r="G250" s="1133"/>
      <c r="H250" s="1054"/>
      <c r="I250" s="741"/>
    </row>
    <row r="251" spans="1:9" ht="17.25" customHeight="1">
      <c r="A251" s="541" t="s">
        <v>643</v>
      </c>
      <c r="B251" s="1121" t="s">
        <v>644</v>
      </c>
      <c r="C251" s="1122"/>
      <c r="D251" s="748"/>
      <c r="E251" s="602"/>
      <c r="F251" s="1071"/>
      <c r="G251" s="1072"/>
      <c r="H251" s="1073"/>
      <c r="I251" s="741"/>
    </row>
    <row r="252" spans="1:9" ht="58.5" customHeight="1">
      <c r="A252" s="541"/>
      <c r="B252" s="1059" t="s">
        <v>1039</v>
      </c>
      <c r="C252" s="1298"/>
      <c r="D252" s="1060"/>
      <c r="E252" s="543" t="s">
        <v>548</v>
      </c>
      <c r="F252" s="1066"/>
      <c r="G252" s="1067"/>
      <c r="H252" s="1068"/>
      <c r="I252" s="741"/>
    </row>
    <row r="253" spans="1:9" ht="15.75" customHeight="1">
      <c r="A253" s="836">
        <v>1</v>
      </c>
      <c r="B253" s="842" t="s">
        <v>1040</v>
      </c>
      <c r="C253" s="831"/>
      <c r="D253" s="834"/>
      <c r="E253" s="777"/>
      <c r="F253" s="1066"/>
      <c r="G253" s="1067"/>
      <c r="H253" s="1068"/>
      <c r="I253" s="741"/>
    </row>
    <row r="254" spans="1:9" ht="15.75" customHeight="1">
      <c r="A254" s="541">
        <v>2</v>
      </c>
      <c r="B254" s="982" t="s">
        <v>1027</v>
      </c>
      <c r="C254" s="831"/>
      <c r="D254" s="761"/>
      <c r="E254" s="777"/>
      <c r="F254" s="1066"/>
      <c r="G254" s="1067"/>
      <c r="H254" s="1068"/>
    </row>
    <row r="255" spans="1:9" ht="15.75" customHeight="1">
      <c r="A255" s="541">
        <v>3</v>
      </c>
      <c r="B255" s="982" t="s">
        <v>868</v>
      </c>
      <c r="C255" s="831"/>
      <c r="D255" s="761"/>
      <c r="E255" s="777"/>
      <c r="F255" s="1066"/>
      <c r="G255" s="1067"/>
      <c r="H255" s="1068"/>
      <c r="I255" s="741"/>
    </row>
    <row r="256" spans="1:9" ht="16.5" customHeight="1">
      <c r="A256" s="541">
        <v>4</v>
      </c>
      <c r="B256" s="982" t="s">
        <v>853</v>
      </c>
      <c r="C256" s="831"/>
      <c r="D256" s="761"/>
      <c r="E256" s="777"/>
      <c r="F256" s="1066"/>
      <c r="G256" s="1067"/>
      <c r="H256" s="1068"/>
      <c r="I256" s="741"/>
    </row>
    <row r="257" spans="1:9" ht="16.5" customHeight="1">
      <c r="A257" s="541">
        <v>5</v>
      </c>
      <c r="B257" s="982" t="s">
        <v>846</v>
      </c>
      <c r="C257" s="839"/>
      <c r="D257" s="835"/>
      <c r="E257" s="777"/>
      <c r="F257" s="828"/>
      <c r="G257" s="829"/>
      <c r="H257" s="830"/>
      <c r="I257" s="827"/>
    </row>
    <row r="258" spans="1:9" ht="16.5" customHeight="1">
      <c r="A258" s="838">
        <v>6</v>
      </c>
      <c r="B258" s="982" t="s">
        <v>645</v>
      </c>
      <c r="C258" s="844"/>
      <c r="D258" s="834"/>
      <c r="E258" s="777"/>
      <c r="F258" s="1066"/>
      <c r="G258" s="1067"/>
      <c r="H258" s="1068"/>
      <c r="I258" s="741"/>
    </row>
    <row r="259" spans="1:9" ht="35.25" customHeight="1">
      <c r="A259" s="541"/>
      <c r="B259" s="1296" t="s">
        <v>654</v>
      </c>
      <c r="C259" s="1297"/>
      <c r="D259" s="761"/>
      <c r="E259" s="777"/>
      <c r="F259" s="1066"/>
      <c r="G259" s="1067"/>
      <c r="H259" s="1068"/>
      <c r="I259" s="741"/>
    </row>
    <row r="260" spans="1:9" ht="16.5" customHeight="1">
      <c r="A260" s="559"/>
      <c r="B260" s="560"/>
      <c r="C260" s="560"/>
      <c r="D260" s="531"/>
      <c r="E260" s="531"/>
      <c r="F260" s="531"/>
      <c r="G260" s="531"/>
      <c r="H260" s="531"/>
      <c r="I260" s="741"/>
    </row>
    <row r="261" spans="1:9" ht="16.5" customHeight="1">
      <c r="A261" s="539" t="s">
        <v>655</v>
      </c>
      <c r="B261" s="1157" t="s">
        <v>656</v>
      </c>
      <c r="C261" s="1158"/>
      <c r="D261" s="759"/>
      <c r="E261" s="1159"/>
      <c r="F261" s="1160"/>
      <c r="G261" s="1161"/>
      <c r="H261" s="1162"/>
      <c r="I261" s="741"/>
    </row>
    <row r="262" spans="1:9" ht="34.5" customHeight="1">
      <c r="A262" s="539"/>
      <c r="B262" s="1107"/>
      <c r="C262" s="1157"/>
      <c r="D262" s="760" t="s">
        <v>694</v>
      </c>
      <c r="E262" s="1163" t="s">
        <v>641</v>
      </c>
      <c r="F262" s="1255"/>
      <c r="G262" s="1255"/>
      <c r="H262" s="1164"/>
      <c r="I262" s="741"/>
    </row>
    <row r="263" spans="1:9" ht="42.75" customHeight="1">
      <c r="A263" s="541"/>
      <c r="B263" s="1126" t="s">
        <v>658</v>
      </c>
      <c r="C263" s="1127"/>
      <c r="D263" s="761"/>
      <c r="E263" s="1066"/>
      <c r="F263" s="1067"/>
      <c r="G263" s="1067"/>
      <c r="H263" s="1068"/>
    </row>
    <row r="264" spans="1:9" ht="15.75" customHeight="1">
      <c r="A264" s="541"/>
      <c r="B264" s="1062" t="s">
        <v>659</v>
      </c>
      <c r="C264" s="1122"/>
      <c r="D264" s="748"/>
      <c r="E264" s="1128"/>
      <c r="F264" s="1129"/>
      <c r="G264" s="1130"/>
      <c r="H264" s="1131"/>
      <c r="I264" s="741"/>
    </row>
    <row r="265" spans="1:9" ht="56.25" customHeight="1">
      <c r="A265" s="541"/>
      <c r="B265" s="1126" t="s">
        <v>660</v>
      </c>
      <c r="C265" s="1127"/>
      <c r="D265" s="761"/>
      <c r="E265" s="1066"/>
      <c r="F265" s="1067"/>
      <c r="G265" s="1067"/>
      <c r="H265" s="1068"/>
      <c r="I265" s="741"/>
    </row>
    <row r="266" spans="1:9" ht="18" customHeight="1">
      <c r="A266" s="504"/>
      <c r="B266" s="769"/>
      <c r="C266" s="769"/>
      <c r="D266" s="769"/>
      <c r="G266" s="769"/>
    </row>
    <row r="267" spans="1:9" ht="19.5" hidden="1" customHeight="1">
      <c r="A267" s="499"/>
      <c r="B267" s="1107" t="str">
        <f>IF(AND(M231=2,M233=1),"Name of Other Partner of JV",IF(AND(M231=2,M233="2 or more"),"Name of Other Partner-1 of JV",""))</f>
        <v>Name of Other Partner-1 of JV</v>
      </c>
      <c r="C267" s="1107"/>
      <c r="D267" s="1107"/>
      <c r="E267" s="1123">
        <f>'[15]Name of Bidder'!C18</f>
        <v>0</v>
      </c>
      <c r="F267" s="1124"/>
      <c r="G267" s="1124"/>
      <c r="H267" s="1125"/>
      <c r="I267" s="741"/>
    </row>
    <row r="268" spans="1:9" ht="29.25" hidden="1" customHeight="1">
      <c r="A268" s="499" t="s">
        <v>637</v>
      </c>
      <c r="B268" s="1106" t="s">
        <v>638</v>
      </c>
      <c r="C268" s="1107"/>
      <c r="D268" s="1107"/>
      <c r="E268" s="1107"/>
      <c r="F268" s="1107"/>
      <c r="G268" s="1107"/>
      <c r="H268" s="1107"/>
      <c r="I268" s="741"/>
    </row>
    <row r="269" spans="1:9" ht="19.5" hidden="1" customHeight="1">
      <c r="A269" s="539"/>
      <c r="B269" s="557"/>
      <c r="C269" s="563"/>
      <c r="D269" s="564"/>
      <c r="E269" s="1049" t="s">
        <v>639</v>
      </c>
      <c r="F269" s="1050" t="s">
        <v>640</v>
      </c>
      <c r="G269" s="1049" t="s">
        <v>641</v>
      </c>
      <c r="H269" s="1050"/>
      <c r="I269" s="741"/>
    </row>
    <row r="270" spans="1:9" ht="47.25" hidden="1" customHeight="1">
      <c r="A270" s="539"/>
      <c r="B270" s="557"/>
      <c r="C270" s="563"/>
      <c r="D270" s="742" t="s">
        <v>642</v>
      </c>
      <c r="E270" s="1134"/>
      <c r="F270" s="1135"/>
      <c r="G270" s="1134"/>
      <c r="H270" s="1135"/>
      <c r="I270" s="741"/>
    </row>
    <row r="271" spans="1:9" ht="17.25" hidden="1" customHeight="1">
      <c r="A271" s="541" t="s">
        <v>643</v>
      </c>
      <c r="B271" s="1117" t="s">
        <v>644</v>
      </c>
      <c r="C271" s="1136"/>
      <c r="D271" s="749"/>
      <c r="E271" s="1137"/>
      <c r="F271" s="1138"/>
      <c r="G271" s="1137"/>
      <c r="H271" s="1138"/>
      <c r="I271" s="741"/>
    </row>
    <row r="272" spans="1:9" ht="17.25" hidden="1" customHeight="1">
      <c r="A272" s="541"/>
      <c r="B272" s="1117" t="s">
        <v>661</v>
      </c>
      <c r="C272" s="1118"/>
      <c r="D272" s="1136"/>
      <c r="E272" s="543" t="s">
        <v>548</v>
      </c>
      <c r="F272" s="544"/>
      <c r="G272" s="544"/>
      <c r="H272" s="545"/>
      <c r="I272" s="741"/>
    </row>
    <row r="273" spans="1:9" ht="15.75" hidden="1" customHeight="1">
      <c r="A273" s="541">
        <v>1</v>
      </c>
      <c r="B273" s="1119" t="s">
        <v>646</v>
      </c>
      <c r="C273" s="1139"/>
      <c r="D273" s="751"/>
      <c r="E273" s="551"/>
      <c r="F273" s="552"/>
      <c r="G273" s="1140"/>
      <c r="H273" s="1141"/>
      <c r="I273" s="741"/>
    </row>
    <row r="274" spans="1:9" ht="15.75" hidden="1" customHeight="1">
      <c r="A274" s="541">
        <v>2</v>
      </c>
      <c r="B274" s="1119" t="s">
        <v>647</v>
      </c>
      <c r="C274" s="1139"/>
      <c r="D274" s="751"/>
      <c r="E274" s="551"/>
      <c r="F274" s="552"/>
      <c r="G274" s="1140"/>
      <c r="H274" s="1141"/>
    </row>
    <row r="275" spans="1:9" ht="15.75" hidden="1" customHeight="1">
      <c r="A275" s="541">
        <v>3</v>
      </c>
      <c r="B275" s="745" t="s">
        <v>648</v>
      </c>
      <c r="C275" s="750"/>
      <c r="D275" s="751"/>
      <c r="E275" s="551"/>
      <c r="F275" s="552"/>
      <c r="G275" s="1140"/>
      <c r="H275" s="1141"/>
      <c r="I275" s="741"/>
    </row>
    <row r="276" spans="1:9" ht="16.5" hidden="1" customHeight="1">
      <c r="A276" s="541">
        <v>4</v>
      </c>
      <c r="B276" s="745" t="s">
        <v>649</v>
      </c>
      <c r="C276" s="750"/>
      <c r="D276" s="751"/>
      <c r="E276" s="551"/>
      <c r="F276" s="552"/>
      <c r="G276" s="1140"/>
      <c r="H276" s="1141"/>
      <c r="I276" s="741"/>
    </row>
    <row r="277" spans="1:9" hidden="1">
      <c r="A277" s="541">
        <v>5</v>
      </c>
      <c r="B277" s="745" t="s">
        <v>650</v>
      </c>
      <c r="C277" s="750"/>
      <c r="D277" s="751"/>
      <c r="E277" s="551"/>
      <c r="F277" s="552"/>
      <c r="G277" s="1140"/>
      <c r="H277" s="1141"/>
      <c r="I277" s="741"/>
    </row>
    <row r="278" spans="1:9" ht="19.5" hidden="1" customHeight="1">
      <c r="A278" s="541">
        <v>6</v>
      </c>
      <c r="B278" s="745" t="s">
        <v>662</v>
      </c>
      <c r="C278" s="750"/>
      <c r="D278" s="752"/>
      <c r="E278" s="554"/>
      <c r="F278" s="555"/>
      <c r="G278" s="1142"/>
      <c r="H278" s="1143"/>
      <c r="I278" s="741"/>
    </row>
    <row r="279" spans="1:9" ht="32.25" hidden="1" customHeight="1">
      <c r="A279" s="556"/>
      <c r="B279" s="1144" t="s">
        <v>651</v>
      </c>
      <c r="C279" s="1144"/>
      <c r="D279" s="1144"/>
      <c r="E279" s="1144"/>
      <c r="F279" s="1144"/>
      <c r="G279" s="1144"/>
      <c r="H279" s="1145"/>
      <c r="I279" s="741"/>
    </row>
    <row r="280" spans="1:9" ht="32.25" hidden="1" customHeight="1">
      <c r="A280" s="499"/>
      <c r="B280" s="566"/>
      <c r="C280" s="566"/>
      <c r="D280" s="566"/>
      <c r="E280" s="744"/>
      <c r="F280" s="744"/>
      <c r="G280" s="744"/>
      <c r="H280" s="744"/>
      <c r="I280" s="741"/>
    </row>
    <row r="281" spans="1:9" ht="32.25" hidden="1" customHeight="1">
      <c r="A281" s="499"/>
      <c r="B281" s="566"/>
      <c r="C281" s="566"/>
      <c r="D281" s="566"/>
      <c r="E281" s="744"/>
      <c r="F281" s="744"/>
      <c r="G281" s="744"/>
      <c r="H281" s="744"/>
      <c r="I281" s="741"/>
    </row>
    <row r="282" spans="1:9" ht="32.25" hidden="1" customHeight="1">
      <c r="A282" s="499"/>
      <c r="B282" s="566"/>
      <c r="C282" s="566"/>
      <c r="D282" s="566"/>
      <c r="E282" s="744"/>
      <c r="F282" s="744"/>
      <c r="G282" s="744"/>
      <c r="H282" s="744"/>
      <c r="I282" s="741"/>
    </row>
    <row r="283" spans="1:9" ht="32.25" hidden="1" customHeight="1">
      <c r="A283" s="499"/>
      <c r="B283" s="566"/>
      <c r="C283" s="566"/>
      <c r="D283" s="566"/>
      <c r="E283" s="744"/>
      <c r="F283" s="744"/>
      <c r="G283" s="744"/>
      <c r="H283" s="744"/>
      <c r="I283" s="741"/>
    </row>
    <row r="284" spans="1:9" ht="20.25" hidden="1" customHeight="1">
      <c r="A284" s="539" t="s">
        <v>595</v>
      </c>
      <c r="B284" s="1106" t="s">
        <v>652</v>
      </c>
      <c r="C284" s="1107"/>
      <c r="D284" s="1107"/>
      <c r="E284" s="1107"/>
      <c r="F284" s="1107"/>
      <c r="G284" s="1107"/>
      <c r="H284" s="1107"/>
      <c r="I284" s="741"/>
    </row>
    <row r="285" spans="1:9" ht="19.5" hidden="1" customHeight="1">
      <c r="A285" s="539"/>
      <c r="B285" s="568"/>
      <c r="C285" s="563"/>
      <c r="D285" s="564"/>
      <c r="E285" s="1049" t="s">
        <v>639</v>
      </c>
      <c r="F285" s="1050" t="s">
        <v>640</v>
      </c>
      <c r="G285" s="1049" t="s">
        <v>641</v>
      </c>
      <c r="H285" s="1050"/>
      <c r="I285" s="741"/>
    </row>
    <row r="286" spans="1:9" ht="47.25" hidden="1" customHeight="1">
      <c r="A286" s="539"/>
      <c r="B286" s="568"/>
      <c r="C286" s="563"/>
      <c r="D286" s="742" t="s">
        <v>653</v>
      </c>
      <c r="E286" s="1134"/>
      <c r="F286" s="1135"/>
      <c r="G286" s="1134"/>
      <c r="H286" s="1135"/>
      <c r="I286" s="741"/>
    </row>
    <row r="287" spans="1:9" ht="17.25" hidden="1" customHeight="1">
      <c r="A287" s="541" t="s">
        <v>643</v>
      </c>
      <c r="B287" s="1060" t="s">
        <v>644</v>
      </c>
      <c r="C287" s="1121"/>
      <c r="D287" s="753"/>
      <c r="E287" s="1137"/>
      <c r="F287" s="1138"/>
      <c r="G287" s="1146"/>
      <c r="H287" s="1147"/>
      <c r="I287" s="741"/>
    </row>
    <row r="288" spans="1:9" ht="17.25" hidden="1" customHeight="1">
      <c r="A288" s="541"/>
      <c r="B288" s="1118" t="s">
        <v>661</v>
      </c>
      <c r="C288" s="1118"/>
      <c r="D288" s="1060"/>
      <c r="E288" s="543" t="s">
        <v>548</v>
      </c>
      <c r="F288" s="544"/>
      <c r="G288" s="544"/>
      <c r="H288" s="545"/>
      <c r="I288" s="741"/>
    </row>
    <row r="289" spans="1:9" ht="15.75" hidden="1" customHeight="1">
      <c r="A289" s="541">
        <v>1</v>
      </c>
      <c r="B289" s="1148" t="s">
        <v>646</v>
      </c>
      <c r="C289" s="1149"/>
      <c r="D289" s="756"/>
      <c r="E289" s="573"/>
      <c r="F289" s="574"/>
      <c r="G289" s="1150"/>
      <c r="H289" s="1151"/>
      <c r="I289" s="741"/>
    </row>
    <row r="290" spans="1:9" ht="15.75" hidden="1" customHeight="1">
      <c r="A290" s="541">
        <v>2</v>
      </c>
      <c r="B290" s="1148" t="s">
        <v>647</v>
      </c>
      <c r="C290" s="1149"/>
      <c r="D290" s="757"/>
      <c r="E290" s="551"/>
      <c r="F290" s="552"/>
      <c r="G290" s="1152"/>
      <c r="H290" s="1153"/>
    </row>
    <row r="291" spans="1:9" ht="15.75" hidden="1" customHeight="1">
      <c r="A291" s="541">
        <v>3</v>
      </c>
      <c r="B291" s="754" t="s">
        <v>648</v>
      </c>
      <c r="C291" s="755"/>
      <c r="D291" s="757"/>
      <c r="E291" s="551"/>
      <c r="F291" s="552"/>
      <c r="G291" s="1152"/>
      <c r="H291" s="1153"/>
      <c r="I291" s="741"/>
    </row>
    <row r="292" spans="1:9" ht="16.5" hidden="1" customHeight="1">
      <c r="A292" s="541">
        <v>4</v>
      </c>
      <c r="B292" s="754" t="s">
        <v>649</v>
      </c>
      <c r="C292" s="755"/>
      <c r="D292" s="757"/>
      <c r="E292" s="551"/>
      <c r="F292" s="552"/>
      <c r="G292" s="1152"/>
      <c r="H292" s="1153"/>
      <c r="I292" s="741"/>
    </row>
    <row r="293" spans="1:9" ht="15.75" hidden="1" customHeight="1">
      <c r="A293" s="541">
        <v>5</v>
      </c>
      <c r="B293" s="754" t="s">
        <v>650</v>
      </c>
      <c r="C293" s="755"/>
      <c r="D293" s="757"/>
      <c r="E293" s="551"/>
      <c r="F293" s="552"/>
      <c r="G293" s="1152"/>
      <c r="H293" s="1153"/>
      <c r="I293" s="741"/>
    </row>
    <row r="294" spans="1:9" hidden="1">
      <c r="A294" s="541">
        <v>6</v>
      </c>
      <c r="B294" s="754" t="s">
        <v>662</v>
      </c>
      <c r="C294" s="755"/>
      <c r="D294" s="758"/>
      <c r="E294" s="554"/>
      <c r="F294" s="555"/>
      <c r="G294" s="1154"/>
      <c r="H294" s="1155"/>
      <c r="I294" s="741"/>
    </row>
    <row r="295" spans="1:9" ht="49.5" hidden="1" customHeight="1">
      <c r="A295" s="541"/>
      <c r="B295" s="1156" t="s">
        <v>651</v>
      </c>
      <c r="C295" s="1144"/>
      <c r="D295" s="1144"/>
      <c r="E295" s="1144"/>
      <c r="F295" s="1144"/>
      <c r="G295" s="1144"/>
      <c r="H295" s="1145"/>
      <c r="I295" s="741"/>
    </row>
    <row r="296" spans="1:9" ht="16.5" hidden="1" customHeight="1">
      <c r="A296" s="577"/>
      <c r="B296" s="560"/>
      <c r="C296" s="560"/>
      <c r="D296" s="531"/>
      <c r="E296" s="531"/>
      <c r="F296" s="531"/>
      <c r="G296" s="531"/>
      <c r="H296" s="531"/>
      <c r="I296" s="741"/>
    </row>
    <row r="297" spans="1:9" ht="16.5" hidden="1" customHeight="1">
      <c r="A297" s="539" t="s">
        <v>655</v>
      </c>
      <c r="B297" s="1157" t="s">
        <v>656</v>
      </c>
      <c r="C297" s="1158"/>
      <c r="D297" s="759"/>
      <c r="E297" s="1159"/>
      <c r="F297" s="1160"/>
      <c r="G297" s="1161"/>
      <c r="H297" s="1162"/>
      <c r="I297" s="741"/>
    </row>
    <row r="298" spans="1:9" ht="28.5" hidden="1" customHeight="1">
      <c r="A298" s="539"/>
      <c r="B298" s="1107"/>
      <c r="C298" s="1157"/>
      <c r="D298" s="760"/>
      <c r="E298" s="1163" t="s">
        <v>657</v>
      </c>
      <c r="F298" s="1164"/>
      <c r="G298" s="1165" t="s">
        <v>639</v>
      </c>
      <c r="H298" s="1166"/>
      <c r="I298" s="741"/>
    </row>
    <row r="299" spans="1:9" ht="56.25" hidden="1" customHeight="1">
      <c r="A299" s="541"/>
      <c r="B299" s="1126" t="s">
        <v>658</v>
      </c>
      <c r="C299" s="1127"/>
      <c r="D299" s="761"/>
      <c r="E299" s="1167"/>
      <c r="F299" s="1168"/>
      <c r="G299" s="1169"/>
      <c r="H299" s="1169"/>
    </row>
    <row r="300" spans="1:9" ht="15.75" hidden="1" customHeight="1">
      <c r="A300" s="541"/>
      <c r="B300" s="1062" t="s">
        <v>659</v>
      </c>
      <c r="C300" s="1122"/>
      <c r="D300" s="748"/>
      <c r="E300" s="1128"/>
      <c r="F300" s="1129"/>
      <c r="G300" s="1130"/>
      <c r="H300" s="1131"/>
      <c r="I300" s="741"/>
    </row>
    <row r="301" spans="1:9" ht="66.75" hidden="1" customHeight="1">
      <c r="A301" s="541"/>
      <c r="B301" s="1126" t="s">
        <v>660</v>
      </c>
      <c r="C301" s="1127"/>
      <c r="D301" s="761"/>
      <c r="E301" s="1167"/>
      <c r="F301" s="1168"/>
      <c r="G301" s="1169"/>
      <c r="H301" s="1169"/>
      <c r="I301" s="741"/>
    </row>
    <row r="302" spans="1:9" ht="20.25" hidden="1" customHeight="1">
      <c r="A302" s="546"/>
      <c r="B302" s="578"/>
      <c r="C302" s="578"/>
      <c r="D302" s="579"/>
      <c r="E302" s="579"/>
      <c r="F302" s="579"/>
      <c r="G302" s="579"/>
      <c r="H302" s="579"/>
      <c r="I302" s="741"/>
    </row>
    <row r="303" spans="1:9" ht="32.25" hidden="1" customHeight="1">
      <c r="A303" s="499"/>
      <c r="B303" s="1107" t="str">
        <f>IF(AND(M231=2,M233="2 or more"),"Name of Other Partner-2 of JV", "")</f>
        <v>Name of Other Partner-2 of JV</v>
      </c>
      <c r="C303" s="1107"/>
      <c r="D303" s="1107"/>
      <c r="E303" s="1123">
        <f>'[15]Name of Bidder'!C23</f>
        <v>0</v>
      </c>
      <c r="F303" s="1124"/>
      <c r="G303" s="1124"/>
      <c r="H303" s="1125"/>
      <c r="I303" s="741"/>
    </row>
    <row r="304" spans="1:9" ht="29.25" hidden="1" customHeight="1">
      <c r="A304" s="499" t="s">
        <v>637</v>
      </c>
      <c r="B304" s="1106" t="s">
        <v>638</v>
      </c>
      <c r="C304" s="1107"/>
      <c r="D304" s="1107"/>
      <c r="E304" s="1107"/>
      <c r="F304" s="1107"/>
      <c r="G304" s="1107"/>
      <c r="H304" s="1107"/>
      <c r="I304" s="741"/>
    </row>
    <row r="305" spans="1:9" ht="19.5" hidden="1" customHeight="1">
      <c r="A305" s="539"/>
      <c r="B305" s="557"/>
      <c r="C305" s="563"/>
      <c r="D305" s="564"/>
      <c r="E305" s="1049" t="s">
        <v>639</v>
      </c>
      <c r="F305" s="1050" t="s">
        <v>640</v>
      </c>
      <c r="G305" s="1049" t="s">
        <v>641</v>
      </c>
      <c r="H305" s="1050"/>
      <c r="I305" s="741"/>
    </row>
    <row r="306" spans="1:9" ht="47.25" hidden="1" customHeight="1">
      <c r="A306" s="539"/>
      <c r="B306" s="557"/>
      <c r="C306" s="563"/>
      <c r="D306" s="742" t="s">
        <v>642</v>
      </c>
      <c r="E306" s="1134"/>
      <c r="F306" s="1135"/>
      <c r="G306" s="1134"/>
      <c r="H306" s="1135"/>
      <c r="I306" s="741"/>
    </row>
    <row r="307" spans="1:9" ht="17.25" hidden="1" customHeight="1">
      <c r="A307" s="541" t="s">
        <v>643</v>
      </c>
      <c r="B307" s="1117" t="s">
        <v>644</v>
      </c>
      <c r="C307" s="1136"/>
      <c r="D307" s="749"/>
      <c r="E307" s="1137"/>
      <c r="F307" s="1138"/>
      <c r="G307" s="1137"/>
      <c r="H307" s="1138"/>
      <c r="I307" s="741"/>
    </row>
    <row r="308" spans="1:9" ht="17.25" hidden="1" customHeight="1">
      <c r="A308" s="541"/>
      <c r="B308" s="1117" t="s">
        <v>661</v>
      </c>
      <c r="C308" s="1118"/>
      <c r="D308" s="1136"/>
      <c r="E308" s="543" t="s">
        <v>548</v>
      </c>
      <c r="F308" s="544"/>
      <c r="G308" s="544"/>
      <c r="H308" s="545"/>
      <c r="I308" s="741"/>
    </row>
    <row r="309" spans="1:9" ht="15.75" hidden="1" customHeight="1">
      <c r="A309" s="541">
        <v>1</v>
      </c>
      <c r="B309" s="1148" t="s">
        <v>646</v>
      </c>
      <c r="C309" s="1149"/>
      <c r="D309" s="762"/>
      <c r="E309" s="573"/>
      <c r="F309" s="574"/>
      <c r="G309" s="1170"/>
      <c r="H309" s="1171"/>
      <c r="I309" s="741"/>
    </row>
    <row r="310" spans="1:9" ht="15.75" hidden="1" customHeight="1">
      <c r="A310" s="541">
        <v>2</v>
      </c>
      <c r="B310" s="1148" t="s">
        <v>647</v>
      </c>
      <c r="C310" s="1149"/>
      <c r="D310" s="751"/>
      <c r="E310" s="551"/>
      <c r="F310" s="552"/>
      <c r="G310" s="1140"/>
      <c r="H310" s="1141"/>
    </row>
    <row r="311" spans="1:9" ht="15.75" hidden="1" customHeight="1">
      <c r="A311" s="541">
        <v>3</v>
      </c>
      <c r="B311" s="754" t="s">
        <v>648</v>
      </c>
      <c r="C311" s="755"/>
      <c r="D311" s="751"/>
      <c r="E311" s="551"/>
      <c r="F311" s="552"/>
      <c r="G311" s="1140"/>
      <c r="H311" s="1141"/>
      <c r="I311" s="741"/>
    </row>
    <row r="312" spans="1:9" ht="16.5" hidden="1" customHeight="1">
      <c r="A312" s="541">
        <v>4</v>
      </c>
      <c r="B312" s="754" t="s">
        <v>649</v>
      </c>
      <c r="C312" s="755"/>
      <c r="D312" s="751"/>
      <c r="E312" s="551"/>
      <c r="F312" s="552"/>
      <c r="G312" s="1140"/>
      <c r="H312" s="1141"/>
      <c r="I312" s="741"/>
    </row>
    <row r="313" spans="1:9" ht="15.75" hidden="1" customHeight="1">
      <c r="A313" s="541">
        <v>5</v>
      </c>
      <c r="B313" s="754" t="s">
        <v>650</v>
      </c>
      <c r="C313" s="755"/>
      <c r="D313" s="751"/>
      <c r="E313" s="551"/>
      <c r="F313" s="552"/>
      <c r="G313" s="1140"/>
      <c r="H313" s="1141"/>
      <c r="I313" s="741"/>
    </row>
    <row r="314" spans="1:9" hidden="1">
      <c r="A314" s="541">
        <v>6</v>
      </c>
      <c r="B314" s="754" t="s">
        <v>662</v>
      </c>
      <c r="C314" s="755"/>
      <c r="D314" s="752"/>
      <c r="E314" s="554"/>
      <c r="F314" s="555"/>
      <c r="G314" s="1142"/>
      <c r="H314" s="1143"/>
      <c r="I314" s="741"/>
    </row>
    <row r="315" spans="1:9" ht="32.25" hidden="1" customHeight="1">
      <c r="A315" s="556"/>
      <c r="B315" s="1144" t="s">
        <v>651</v>
      </c>
      <c r="C315" s="1144"/>
      <c r="D315" s="1144"/>
      <c r="E315" s="1144"/>
      <c r="F315" s="1144"/>
      <c r="G315" s="1144"/>
      <c r="H315" s="1145"/>
      <c r="I315" s="741"/>
    </row>
    <row r="316" spans="1:9" ht="32.25" hidden="1" customHeight="1">
      <c r="A316" s="499"/>
      <c r="B316" s="566"/>
      <c r="C316" s="566"/>
      <c r="D316" s="566"/>
      <c r="E316" s="744"/>
      <c r="F316" s="744"/>
      <c r="G316" s="744"/>
      <c r="H316" s="744"/>
      <c r="I316" s="741"/>
    </row>
    <row r="317" spans="1:9" ht="20.25" hidden="1" customHeight="1">
      <c r="A317" s="539" t="s">
        <v>595</v>
      </c>
      <c r="B317" s="1106" t="s">
        <v>652</v>
      </c>
      <c r="C317" s="1107"/>
      <c r="D317" s="1107"/>
      <c r="E317" s="1107"/>
      <c r="F317" s="1107"/>
      <c r="G317" s="1107"/>
      <c r="H317" s="1107"/>
      <c r="I317" s="741"/>
    </row>
    <row r="318" spans="1:9" ht="19.5" hidden="1" customHeight="1">
      <c r="A318" s="539"/>
      <c r="B318" s="568"/>
      <c r="C318" s="563"/>
      <c r="D318" s="564"/>
      <c r="E318" s="1049" t="s">
        <v>639</v>
      </c>
      <c r="F318" s="1050" t="s">
        <v>640</v>
      </c>
      <c r="G318" s="1049" t="s">
        <v>641</v>
      </c>
      <c r="H318" s="1050"/>
      <c r="I318" s="741"/>
    </row>
    <row r="319" spans="1:9" ht="47.25" hidden="1" customHeight="1">
      <c r="A319" s="539"/>
      <c r="B319" s="568"/>
      <c r="C319" s="563"/>
      <c r="D319" s="742" t="s">
        <v>653</v>
      </c>
      <c r="E319" s="1134"/>
      <c r="F319" s="1135"/>
      <c r="G319" s="1134"/>
      <c r="H319" s="1135"/>
      <c r="I319" s="741"/>
    </row>
    <row r="320" spans="1:9" ht="17.25" hidden="1" customHeight="1">
      <c r="A320" s="541" t="s">
        <v>643</v>
      </c>
      <c r="B320" s="1060" t="s">
        <v>644</v>
      </c>
      <c r="C320" s="1121"/>
      <c r="D320" s="753"/>
      <c r="E320" s="1137"/>
      <c r="F320" s="1138"/>
      <c r="G320" s="1146"/>
      <c r="H320" s="1147"/>
      <c r="I320" s="741"/>
    </row>
    <row r="321" spans="1:9" ht="17.25" hidden="1" customHeight="1">
      <c r="A321" s="541"/>
      <c r="B321" s="1118" t="s">
        <v>661</v>
      </c>
      <c r="C321" s="1118"/>
      <c r="D321" s="1060"/>
      <c r="E321" s="543" t="s">
        <v>548</v>
      </c>
      <c r="F321" s="544"/>
      <c r="G321" s="544"/>
      <c r="H321" s="545"/>
      <c r="I321" s="741"/>
    </row>
    <row r="322" spans="1:9" ht="15.75" hidden="1" customHeight="1">
      <c r="A322" s="541">
        <v>1</v>
      </c>
      <c r="B322" s="1148" t="s">
        <v>646</v>
      </c>
      <c r="C322" s="1149"/>
      <c r="D322" s="756"/>
      <c r="E322" s="573"/>
      <c r="F322" s="574"/>
      <c r="G322" s="1150"/>
      <c r="H322" s="1151"/>
      <c r="I322" s="741"/>
    </row>
    <row r="323" spans="1:9" ht="15.75" hidden="1" customHeight="1">
      <c r="A323" s="541">
        <v>2</v>
      </c>
      <c r="B323" s="1148" t="s">
        <v>647</v>
      </c>
      <c r="C323" s="1149"/>
      <c r="D323" s="757"/>
      <c r="E323" s="551"/>
      <c r="F323" s="552"/>
      <c r="G323" s="1152"/>
      <c r="H323" s="1153"/>
    </row>
    <row r="324" spans="1:9" ht="15.75" hidden="1" customHeight="1">
      <c r="A324" s="541">
        <v>3</v>
      </c>
      <c r="B324" s="754" t="s">
        <v>648</v>
      </c>
      <c r="C324" s="755"/>
      <c r="D324" s="757"/>
      <c r="E324" s="551"/>
      <c r="F324" s="552"/>
      <c r="G324" s="1152"/>
      <c r="H324" s="1153"/>
      <c r="I324" s="741"/>
    </row>
    <row r="325" spans="1:9" ht="16.5" hidden="1" customHeight="1">
      <c r="A325" s="541">
        <v>4</v>
      </c>
      <c r="B325" s="754" t="s">
        <v>649</v>
      </c>
      <c r="C325" s="755"/>
      <c r="D325" s="757"/>
      <c r="E325" s="551"/>
      <c r="F325" s="552"/>
      <c r="G325" s="1152"/>
      <c r="H325" s="1153"/>
      <c r="I325" s="741"/>
    </row>
    <row r="326" spans="1:9" ht="15.75" hidden="1" customHeight="1">
      <c r="A326" s="541">
        <v>5</v>
      </c>
      <c r="B326" s="754" t="s">
        <v>650</v>
      </c>
      <c r="C326" s="755"/>
      <c r="D326" s="757"/>
      <c r="E326" s="551"/>
      <c r="F326" s="552"/>
      <c r="G326" s="1152"/>
      <c r="H326" s="1153"/>
      <c r="I326" s="741"/>
    </row>
    <row r="327" spans="1:9" ht="15.75" hidden="1" customHeight="1">
      <c r="A327" s="541">
        <v>6</v>
      </c>
      <c r="B327" s="754" t="s">
        <v>662</v>
      </c>
      <c r="C327" s="755"/>
      <c r="D327" s="757"/>
      <c r="E327" s="551"/>
      <c r="F327" s="552"/>
      <c r="G327" s="1152"/>
      <c r="H327" s="1153"/>
      <c r="I327" s="741"/>
    </row>
    <row r="328" spans="1:9" ht="32.25" hidden="1" customHeight="1">
      <c r="A328" s="541"/>
      <c r="B328" s="1172" t="s">
        <v>654</v>
      </c>
      <c r="C328" s="1172"/>
      <c r="D328" s="758"/>
      <c r="E328" s="554"/>
      <c r="F328" s="555"/>
      <c r="G328" s="1154"/>
      <c r="H328" s="1155"/>
      <c r="I328" s="741"/>
    </row>
    <row r="329" spans="1:9" ht="32.25" hidden="1" customHeight="1">
      <c r="A329" s="556"/>
      <c r="B329" s="1173" t="s">
        <v>651</v>
      </c>
      <c r="C329" s="1173"/>
      <c r="D329" s="1173"/>
      <c r="E329" s="1173"/>
      <c r="F329" s="1173"/>
      <c r="G329" s="1173"/>
      <c r="H329" s="1174"/>
      <c r="I329" s="741"/>
    </row>
    <row r="330" spans="1:9" ht="16.5" hidden="1" customHeight="1">
      <c r="A330" s="559"/>
      <c r="B330" s="560"/>
      <c r="C330" s="560"/>
      <c r="D330" s="531"/>
      <c r="E330" s="531"/>
      <c r="F330" s="531"/>
      <c r="G330" s="531"/>
      <c r="H330" s="531"/>
      <c r="I330" s="741"/>
    </row>
    <row r="331" spans="1:9" ht="16.5" hidden="1" customHeight="1">
      <c r="A331" s="539" t="s">
        <v>655</v>
      </c>
      <c r="B331" s="1158" t="s">
        <v>656</v>
      </c>
      <c r="C331" s="1158"/>
      <c r="D331" s="759"/>
      <c r="E331" s="1159"/>
      <c r="F331" s="1160"/>
      <c r="G331" s="1161"/>
      <c r="H331" s="1162"/>
      <c r="I331" s="741"/>
    </row>
    <row r="332" spans="1:9" ht="28.5" hidden="1" customHeight="1">
      <c r="A332" s="539"/>
      <c r="B332" s="1106"/>
      <c r="C332" s="1157"/>
      <c r="D332" s="760"/>
      <c r="E332" s="1163" t="s">
        <v>657</v>
      </c>
      <c r="F332" s="1164"/>
      <c r="G332" s="1165" t="s">
        <v>639</v>
      </c>
      <c r="H332" s="1166"/>
      <c r="I332" s="741"/>
    </row>
    <row r="333" spans="1:9" ht="56.25" hidden="1" customHeight="1">
      <c r="A333" s="541"/>
      <c r="B333" s="1127" t="s">
        <v>658</v>
      </c>
      <c r="C333" s="1127"/>
      <c r="D333" s="761"/>
      <c r="E333" s="1167"/>
      <c r="F333" s="1168"/>
      <c r="G333" s="1169"/>
      <c r="H333" s="1169"/>
    </row>
    <row r="334" spans="1:9" ht="15.75" hidden="1" customHeight="1">
      <c r="A334" s="541"/>
      <c r="B334" s="1122" t="s">
        <v>659</v>
      </c>
      <c r="C334" s="1122"/>
      <c r="D334" s="748"/>
      <c r="E334" s="1128"/>
      <c r="F334" s="1129"/>
      <c r="G334" s="1130"/>
      <c r="H334" s="1131"/>
      <c r="I334" s="741"/>
    </row>
    <row r="335" spans="1:9" ht="49.5" hidden="1" customHeight="1">
      <c r="A335" s="541"/>
      <c r="B335" s="1127" t="s">
        <v>660</v>
      </c>
      <c r="C335" s="1127"/>
      <c r="D335" s="761"/>
      <c r="E335" s="1167"/>
      <c r="F335" s="1168"/>
      <c r="G335" s="1169"/>
      <c r="H335" s="1169"/>
      <c r="I335" s="741"/>
    </row>
    <row r="336" spans="1:9" ht="22.5" hidden="1" customHeight="1">
      <c r="A336" s="559"/>
      <c r="B336" s="578"/>
      <c r="C336" s="578"/>
      <c r="D336" s="579"/>
      <c r="E336" s="579"/>
      <c r="F336" s="579"/>
      <c r="G336" s="579"/>
      <c r="H336" s="579"/>
      <c r="I336" s="741"/>
    </row>
    <row r="337" spans="1:9" ht="17.25" hidden="1" customHeight="1">
      <c r="A337" s="581" t="s">
        <v>663</v>
      </c>
      <c r="B337" s="1175" t="s">
        <v>664</v>
      </c>
      <c r="C337" s="1175"/>
      <c r="D337" s="1175"/>
      <c r="E337" s="1175"/>
      <c r="F337" s="1175"/>
      <c r="G337" s="1175"/>
      <c r="H337" s="1175"/>
      <c r="I337" s="741"/>
    </row>
    <row r="338" spans="1:9" ht="12" hidden="1" customHeight="1">
      <c r="A338" s="741"/>
      <c r="B338" s="769"/>
      <c r="C338" s="769"/>
      <c r="D338" s="769"/>
      <c r="E338" s="769"/>
      <c r="F338" s="769"/>
      <c r="G338" s="769"/>
      <c r="H338" s="741"/>
      <c r="I338" s="741"/>
    </row>
    <row r="339" spans="1:9" ht="75" hidden="1" customHeight="1">
      <c r="A339" s="582"/>
      <c r="B339" s="1176" t="s">
        <v>665</v>
      </c>
      <c r="C339" s="1176"/>
      <c r="D339" s="1176"/>
      <c r="E339" s="1176"/>
      <c r="F339" s="1176"/>
      <c r="G339" s="1176"/>
      <c r="H339" s="1176"/>
      <c r="I339" s="741"/>
    </row>
    <row r="340" spans="1:9" ht="185.25" hidden="1" customHeight="1">
      <c r="A340" s="536"/>
      <c r="B340" s="1177" t="s">
        <v>666</v>
      </c>
      <c r="C340" s="1177"/>
      <c r="D340" s="1177"/>
      <c r="E340" s="1177"/>
      <c r="F340" s="1177"/>
      <c r="G340" s="1177"/>
      <c r="H340" s="1177"/>
    </row>
    <row r="341" spans="1:9" ht="40.15" hidden="1" customHeight="1">
      <c r="A341" s="536"/>
      <c r="B341" s="1176"/>
      <c r="C341" s="1176"/>
      <c r="D341" s="1176"/>
      <c r="E341" s="1176"/>
      <c r="F341" s="1176"/>
      <c r="G341" s="1176"/>
      <c r="H341" s="1176"/>
      <c r="I341" s="741"/>
    </row>
    <row r="342" spans="1:9" ht="9" hidden="1" customHeight="1">
      <c r="A342" s="741"/>
      <c r="B342" s="741"/>
      <c r="C342" s="741"/>
      <c r="D342" s="741"/>
      <c r="E342" s="741"/>
      <c r="F342" s="741"/>
      <c r="G342" s="741"/>
      <c r="H342" s="741"/>
      <c r="I342" s="741"/>
    </row>
    <row r="343" spans="1:9" ht="33.75" hidden="1" customHeight="1">
      <c r="A343" s="536"/>
      <c r="B343" s="1176"/>
      <c r="C343" s="1176"/>
      <c r="D343" s="1176"/>
      <c r="E343" s="1176"/>
      <c r="F343" s="1176"/>
      <c r="G343" s="1176"/>
      <c r="H343" s="1176"/>
      <c r="I343" s="741"/>
    </row>
    <row r="344" spans="1:9" hidden="1">
      <c r="B344" s="769"/>
      <c r="C344" s="769"/>
      <c r="D344" s="769"/>
      <c r="E344" s="769"/>
      <c r="F344" s="769"/>
      <c r="G344" s="769"/>
    </row>
    <row r="345" spans="1:9" ht="42" hidden="1" customHeight="1">
      <c r="A345" s="535"/>
      <c r="B345" s="1176"/>
      <c r="C345" s="1176"/>
      <c r="D345" s="1176"/>
      <c r="E345" s="1176"/>
      <c r="F345" s="1176"/>
      <c r="G345" s="1176"/>
      <c r="H345" s="1176"/>
      <c r="I345" s="741"/>
    </row>
    <row r="346" spans="1:9" hidden="1">
      <c r="A346" s="741"/>
      <c r="B346" s="741"/>
      <c r="C346" s="741"/>
      <c r="D346" s="741"/>
      <c r="E346" s="741"/>
      <c r="F346" s="741"/>
      <c r="G346" s="741"/>
      <c r="H346" s="741"/>
      <c r="I346" s="741"/>
    </row>
    <row r="347" spans="1:9" ht="19.5" hidden="1" customHeight="1">
      <c r="A347" s="535"/>
      <c r="B347" s="1176" t="s">
        <v>667</v>
      </c>
      <c r="C347" s="1176"/>
      <c r="D347" s="1176"/>
      <c r="E347" s="1176"/>
      <c r="F347" s="1176"/>
      <c r="G347" s="1176"/>
      <c r="H347" s="1176"/>
      <c r="I347" s="741"/>
    </row>
    <row r="348" spans="1:9" hidden="1">
      <c r="A348" s="741"/>
      <c r="B348" s="769"/>
      <c r="C348" s="769"/>
      <c r="D348" s="769"/>
      <c r="E348" s="769"/>
      <c r="F348" s="769"/>
      <c r="G348" s="769"/>
      <c r="H348" s="741"/>
      <c r="I348" s="741"/>
    </row>
    <row r="349" spans="1:9" ht="40.15" hidden="1" customHeight="1">
      <c r="A349" s="535" t="s">
        <v>356</v>
      </c>
      <c r="B349" s="1177" t="s">
        <v>668</v>
      </c>
      <c r="C349" s="1177"/>
      <c r="D349" s="1177"/>
      <c r="E349" s="1177"/>
      <c r="F349" s="1177"/>
      <c r="G349" s="1177"/>
      <c r="H349" s="1177"/>
      <c r="I349" s="741"/>
    </row>
    <row r="350" spans="1:9" hidden="1">
      <c r="A350" s="741"/>
      <c r="B350" s="769"/>
      <c r="C350" s="769"/>
      <c r="D350" s="769"/>
      <c r="E350" s="769"/>
      <c r="F350" s="769"/>
      <c r="G350" s="769"/>
      <c r="H350" s="741"/>
      <c r="I350" s="741"/>
    </row>
    <row r="351" spans="1:9" ht="90" hidden="1" customHeight="1">
      <c r="A351" s="535" t="s">
        <v>357</v>
      </c>
      <c r="B351" s="1177" t="s">
        <v>669</v>
      </c>
      <c r="C351" s="1177"/>
      <c r="D351" s="1177"/>
      <c r="E351" s="1177"/>
      <c r="F351" s="1177"/>
      <c r="G351" s="1177"/>
      <c r="H351" s="1177"/>
    </row>
    <row r="352" spans="1:9" hidden="1">
      <c r="A352" s="741"/>
      <c r="B352" s="741"/>
      <c r="C352" s="741"/>
      <c r="D352" s="741"/>
      <c r="E352" s="741"/>
      <c r="F352" s="741"/>
      <c r="G352" s="741"/>
      <c r="H352" s="741"/>
      <c r="I352" s="741"/>
    </row>
    <row r="353" spans="1:9" ht="48" hidden="1" customHeight="1">
      <c r="A353" s="535" t="s">
        <v>358</v>
      </c>
      <c r="B353" s="1176" t="s">
        <v>670</v>
      </c>
      <c r="C353" s="1176"/>
      <c r="D353" s="1176"/>
      <c r="E353" s="1176"/>
      <c r="F353" s="1176"/>
      <c r="G353" s="1176"/>
      <c r="H353" s="1176"/>
      <c r="I353" s="741"/>
    </row>
    <row r="354" spans="1:9" ht="17.25" hidden="1" customHeight="1">
      <c r="A354" s="741"/>
      <c r="B354" s="741"/>
      <c r="C354" s="741"/>
      <c r="D354" s="395"/>
      <c r="E354" s="741"/>
      <c r="F354" s="741"/>
      <c r="G354" s="741"/>
      <c r="H354" s="741"/>
      <c r="I354" s="741"/>
    </row>
    <row r="355" spans="1:9" ht="21" hidden="1" customHeight="1">
      <c r="A355" s="535" t="s">
        <v>359</v>
      </c>
      <c r="B355" s="1176" t="s">
        <v>671</v>
      </c>
      <c r="C355" s="1176"/>
      <c r="D355" s="1176"/>
      <c r="E355" s="1176"/>
      <c r="F355" s="1176"/>
      <c r="G355" s="1176"/>
      <c r="H355" s="1176"/>
      <c r="I355" s="741"/>
    </row>
    <row r="356" spans="1:9" ht="29.25" hidden="1" customHeight="1">
      <c r="A356" s="535"/>
      <c r="B356" s="1178" t="s">
        <v>672</v>
      </c>
      <c r="C356" s="1178"/>
      <c r="D356" s="1178"/>
      <c r="E356" s="1178"/>
      <c r="F356" s="1178"/>
      <c r="G356" s="1178"/>
      <c r="H356" s="1178"/>
      <c r="I356" s="741"/>
    </row>
    <row r="357" spans="1:9" ht="17.25" hidden="1" customHeight="1">
      <c r="A357" s="535"/>
      <c r="B357" s="583"/>
      <c r="C357" s="583"/>
      <c r="D357" s="583"/>
      <c r="E357" s="583"/>
      <c r="F357" s="583"/>
      <c r="G357" s="583"/>
      <c r="H357" s="583"/>
    </row>
    <row r="358" spans="1:9" ht="72" hidden="1" customHeight="1">
      <c r="A358" s="536">
        <v>4.0999999999999996</v>
      </c>
      <c r="B358" s="1040" t="s">
        <v>673</v>
      </c>
      <c r="C358" s="1040"/>
      <c r="D358" s="1040"/>
      <c r="E358" s="1040"/>
      <c r="F358" s="1040"/>
      <c r="G358" s="1040"/>
      <c r="H358" s="1040"/>
    </row>
    <row r="359" spans="1:9" ht="16.5" hidden="1" customHeight="1">
      <c r="A359" s="768" t="s">
        <v>590</v>
      </c>
      <c r="B359" s="1179" t="str">
        <f>"For  " &amp;B234</f>
        <v>For  Name of the Bidder</v>
      </c>
      <c r="C359" s="1179"/>
      <c r="D359" s="1179"/>
      <c r="E359" s="1179"/>
      <c r="F359" s="1179"/>
      <c r="G359" s="741"/>
      <c r="H359" s="741"/>
      <c r="I359" s="741"/>
    </row>
    <row r="360" spans="1:9" ht="15.75" hidden="1" customHeight="1">
      <c r="A360" s="741"/>
      <c r="B360" s="584" t="s">
        <v>17</v>
      </c>
      <c r="C360" s="1180"/>
      <c r="D360" s="1181"/>
      <c r="E360" s="1181"/>
      <c r="F360" s="1181"/>
      <c r="G360" s="1181"/>
      <c r="H360" s="1182"/>
      <c r="I360" s="741"/>
    </row>
    <row r="361" spans="1:9" ht="15.75" hidden="1" customHeight="1">
      <c r="A361" s="741"/>
      <c r="B361" s="584" t="s">
        <v>26</v>
      </c>
      <c r="C361" s="1180"/>
      <c r="D361" s="1181"/>
      <c r="E361" s="1181"/>
      <c r="F361" s="1181"/>
      <c r="G361" s="1181"/>
      <c r="H361" s="1182"/>
      <c r="I361" s="741"/>
    </row>
    <row r="362" spans="1:9" ht="15.75" hidden="1" customHeight="1">
      <c r="A362" s="741"/>
      <c r="B362" s="584" t="s">
        <v>474</v>
      </c>
      <c r="C362" s="1180"/>
      <c r="D362" s="1181"/>
      <c r="E362" s="1181"/>
      <c r="F362" s="1181"/>
      <c r="G362" s="1181"/>
      <c r="H362" s="1182"/>
      <c r="I362" s="741"/>
    </row>
    <row r="363" spans="1:9" ht="15.75" hidden="1" customHeight="1">
      <c r="A363" s="741"/>
      <c r="B363" s="584" t="s">
        <v>521</v>
      </c>
      <c r="C363" s="1180"/>
      <c r="D363" s="1181"/>
      <c r="E363" s="1181"/>
      <c r="F363" s="1181"/>
      <c r="G363" s="1181"/>
      <c r="H363" s="1182"/>
      <c r="I363" s="741"/>
    </row>
    <row r="364" spans="1:9" ht="15.75" hidden="1" customHeight="1">
      <c r="A364" s="741"/>
      <c r="B364" s="584" t="s">
        <v>475</v>
      </c>
      <c r="C364" s="1180"/>
      <c r="D364" s="1181"/>
      <c r="E364" s="1181"/>
      <c r="F364" s="1181"/>
      <c r="G364" s="1181"/>
      <c r="H364" s="1182"/>
      <c r="I364" s="741"/>
    </row>
    <row r="365" spans="1:9" ht="15.75" hidden="1" customHeight="1">
      <c r="A365" s="741"/>
      <c r="B365" s="584" t="s">
        <v>480</v>
      </c>
      <c r="C365" s="1180"/>
      <c r="D365" s="1181"/>
      <c r="E365" s="1181"/>
      <c r="F365" s="1181"/>
      <c r="G365" s="1181"/>
      <c r="H365" s="1182"/>
      <c r="I365" s="741"/>
    </row>
    <row r="366" spans="1:9" ht="15.75" hidden="1" customHeight="1">
      <c r="A366" s="741"/>
      <c r="B366" s="584" t="s">
        <v>674</v>
      </c>
      <c r="C366" s="1180"/>
      <c r="D366" s="1181"/>
      <c r="E366" s="1181"/>
      <c r="F366" s="1181"/>
      <c r="G366" s="1181"/>
      <c r="H366" s="1182"/>
      <c r="I366" s="741"/>
    </row>
    <row r="367" spans="1:9" ht="15.75" hidden="1" customHeight="1">
      <c r="A367" s="741"/>
      <c r="B367" s="584" t="s">
        <v>675</v>
      </c>
      <c r="C367" s="1180"/>
      <c r="D367" s="1181"/>
      <c r="E367" s="1181"/>
      <c r="F367" s="1181"/>
      <c r="G367" s="1181"/>
      <c r="H367" s="1182"/>
      <c r="I367" s="741"/>
    </row>
    <row r="368" spans="1:9" ht="15.75" hidden="1" customHeight="1">
      <c r="A368" s="741"/>
      <c r="B368" s="584" t="s">
        <v>676</v>
      </c>
      <c r="C368" s="1180"/>
      <c r="D368" s="1181"/>
      <c r="E368" s="1181"/>
      <c r="F368" s="1181"/>
      <c r="G368" s="1181"/>
      <c r="H368" s="1182"/>
      <c r="I368" s="741"/>
    </row>
    <row r="369" spans="1:9" ht="15.75" hidden="1" customHeight="1">
      <c r="A369" s="741"/>
      <c r="B369" s="584" t="s">
        <v>677</v>
      </c>
      <c r="C369" s="1180"/>
      <c r="D369" s="1181"/>
      <c r="E369" s="1181"/>
      <c r="F369" s="1181"/>
      <c r="G369" s="1181"/>
      <c r="H369" s="1182"/>
      <c r="I369" s="741"/>
    </row>
    <row r="370" spans="1:9" hidden="1">
      <c r="A370" s="741"/>
      <c r="B370" s="741"/>
      <c r="C370" s="741"/>
      <c r="D370" s="741"/>
      <c r="E370" s="741"/>
      <c r="F370" s="741"/>
      <c r="G370" s="741"/>
      <c r="H370" s="741"/>
      <c r="I370" s="741"/>
    </row>
    <row r="371" spans="1:9" ht="16.5" hidden="1" customHeight="1">
      <c r="A371" s="768" t="s">
        <v>595</v>
      </c>
      <c r="B371" s="1179" t="str">
        <f>"For  " &amp;B267</f>
        <v>For  Name of Other Partner-1 of JV</v>
      </c>
      <c r="C371" s="1179"/>
      <c r="D371" s="1179"/>
      <c r="E371" s="1179"/>
      <c r="F371" s="1179"/>
      <c r="G371" s="741"/>
      <c r="H371" s="741"/>
      <c r="I371" s="741"/>
    </row>
    <row r="372" spans="1:9" ht="15.75" hidden="1" customHeight="1">
      <c r="A372" s="741"/>
      <c r="B372" s="584" t="s">
        <v>17</v>
      </c>
      <c r="C372" s="1180"/>
      <c r="D372" s="1181"/>
      <c r="E372" s="1181"/>
      <c r="F372" s="1181"/>
      <c r="G372" s="1181"/>
      <c r="H372" s="1182"/>
      <c r="I372" s="741"/>
    </row>
    <row r="373" spans="1:9" ht="15.75" hidden="1" customHeight="1">
      <c r="A373" s="741"/>
      <c r="B373" s="584" t="s">
        <v>26</v>
      </c>
      <c r="C373" s="1180"/>
      <c r="D373" s="1181"/>
      <c r="E373" s="1181"/>
      <c r="F373" s="1181"/>
      <c r="G373" s="1181"/>
      <c r="H373" s="1182"/>
      <c r="I373" s="741"/>
    </row>
    <row r="374" spans="1:9" ht="15.75" hidden="1" customHeight="1">
      <c r="A374" s="741"/>
      <c r="B374" s="584" t="s">
        <v>474</v>
      </c>
      <c r="C374" s="1180"/>
      <c r="D374" s="1181"/>
      <c r="E374" s="1181"/>
      <c r="F374" s="1181"/>
      <c r="G374" s="1181"/>
      <c r="H374" s="1182"/>
      <c r="I374" s="741"/>
    </row>
    <row r="375" spans="1:9" ht="15.75" hidden="1" customHeight="1">
      <c r="A375" s="741"/>
      <c r="B375" s="584" t="s">
        <v>521</v>
      </c>
      <c r="C375" s="1180"/>
      <c r="D375" s="1181"/>
      <c r="E375" s="1181"/>
      <c r="F375" s="1181"/>
      <c r="G375" s="1181"/>
      <c r="H375" s="1182"/>
      <c r="I375" s="741"/>
    </row>
    <row r="376" spans="1:9" ht="15.75" hidden="1" customHeight="1">
      <c r="A376" s="741"/>
      <c r="B376" s="584" t="s">
        <v>475</v>
      </c>
      <c r="C376" s="1180"/>
      <c r="D376" s="1181"/>
      <c r="E376" s="1181"/>
      <c r="F376" s="1181"/>
      <c r="G376" s="1181"/>
      <c r="H376" s="1182"/>
      <c r="I376" s="741"/>
    </row>
    <row r="377" spans="1:9" ht="15.75" hidden="1" customHeight="1">
      <c r="A377" s="741"/>
      <c r="B377" s="584" t="s">
        <v>480</v>
      </c>
      <c r="C377" s="1180"/>
      <c r="D377" s="1181"/>
      <c r="E377" s="1181"/>
      <c r="F377" s="1181"/>
      <c r="G377" s="1181"/>
      <c r="H377" s="1182"/>
      <c r="I377" s="741"/>
    </row>
    <row r="378" spans="1:9" ht="15.75" hidden="1" customHeight="1">
      <c r="A378" s="741"/>
      <c r="B378" s="584" t="s">
        <v>674</v>
      </c>
      <c r="C378" s="1180"/>
      <c r="D378" s="1181"/>
      <c r="E378" s="1181"/>
      <c r="F378" s="1181"/>
      <c r="G378" s="1181"/>
      <c r="H378" s="1182"/>
      <c r="I378" s="741"/>
    </row>
    <row r="379" spans="1:9" ht="15.75" hidden="1" customHeight="1">
      <c r="A379" s="741"/>
      <c r="B379" s="584" t="s">
        <v>675</v>
      </c>
      <c r="C379" s="1180"/>
      <c r="D379" s="1181"/>
      <c r="E379" s="1181"/>
      <c r="F379" s="1181"/>
      <c r="G379" s="1181"/>
      <c r="H379" s="1182"/>
      <c r="I379" s="741"/>
    </row>
    <row r="380" spans="1:9" ht="15.75" hidden="1" customHeight="1">
      <c r="A380" s="741"/>
      <c r="B380" s="584" t="s">
        <v>676</v>
      </c>
      <c r="C380" s="1180"/>
      <c r="D380" s="1181"/>
      <c r="E380" s="1181"/>
      <c r="F380" s="1181"/>
      <c r="G380" s="1181"/>
      <c r="H380" s="1182"/>
      <c r="I380" s="741"/>
    </row>
    <row r="381" spans="1:9" ht="15.75" hidden="1" customHeight="1">
      <c r="A381" s="741"/>
      <c r="B381" s="584" t="s">
        <v>677</v>
      </c>
      <c r="C381" s="1180"/>
      <c r="D381" s="1181"/>
      <c r="E381" s="1181"/>
      <c r="F381" s="1181"/>
      <c r="G381" s="1181"/>
      <c r="H381" s="1182"/>
      <c r="I381" s="741"/>
    </row>
    <row r="382" spans="1:9" hidden="1">
      <c r="A382" s="741"/>
      <c r="B382" s="585"/>
      <c r="C382" s="586"/>
      <c r="D382" s="586"/>
      <c r="E382" s="586"/>
      <c r="F382" s="586"/>
      <c r="G382" s="586"/>
      <c r="H382" s="586"/>
      <c r="I382" s="741"/>
    </row>
    <row r="383" spans="1:9" ht="16.5" hidden="1" customHeight="1">
      <c r="A383" s="768" t="s">
        <v>655</v>
      </c>
      <c r="B383" s="1179" t="str">
        <f>"For  "&amp;B303</f>
        <v>For  Name of Other Partner-2 of JV</v>
      </c>
      <c r="C383" s="1179"/>
      <c r="D383" s="1179"/>
      <c r="E383" s="1179"/>
      <c r="F383" s="1179"/>
      <c r="G383" s="741"/>
      <c r="H383" s="741"/>
      <c r="I383" s="741"/>
    </row>
    <row r="384" spans="1:9" ht="15.75" hidden="1" customHeight="1">
      <c r="A384" s="741"/>
      <c r="B384" s="584" t="s">
        <v>17</v>
      </c>
      <c r="C384" s="1180"/>
      <c r="D384" s="1181"/>
      <c r="E384" s="1181"/>
      <c r="F384" s="1181"/>
      <c r="G384" s="1181"/>
      <c r="H384" s="1182"/>
      <c r="I384" s="741"/>
    </row>
    <row r="385" spans="1:9" ht="15.75" hidden="1" customHeight="1">
      <c r="A385" s="741"/>
      <c r="B385" s="584" t="s">
        <v>26</v>
      </c>
      <c r="C385" s="1180"/>
      <c r="D385" s="1181"/>
      <c r="E385" s="1181"/>
      <c r="F385" s="1181"/>
      <c r="G385" s="1181"/>
      <c r="H385" s="1182"/>
      <c r="I385" s="741"/>
    </row>
    <row r="386" spans="1:9" ht="15.75" hidden="1" customHeight="1">
      <c r="A386" s="741"/>
      <c r="B386" s="584" t="s">
        <v>474</v>
      </c>
      <c r="C386" s="1180"/>
      <c r="D386" s="1181"/>
      <c r="E386" s="1181"/>
      <c r="F386" s="1181"/>
      <c r="G386" s="1181"/>
      <c r="H386" s="1182"/>
      <c r="I386" s="741"/>
    </row>
    <row r="387" spans="1:9" ht="15.75" hidden="1" customHeight="1">
      <c r="A387" s="741"/>
      <c r="B387" s="584" t="s">
        <v>521</v>
      </c>
      <c r="C387" s="1180"/>
      <c r="D387" s="1181"/>
      <c r="E387" s="1181"/>
      <c r="F387" s="1181"/>
      <c r="G387" s="1181"/>
      <c r="H387" s="1182"/>
      <c r="I387" s="741"/>
    </row>
    <row r="388" spans="1:9" ht="15.75" hidden="1" customHeight="1">
      <c r="A388" s="741"/>
      <c r="B388" s="584" t="s">
        <v>475</v>
      </c>
      <c r="C388" s="1180"/>
      <c r="D388" s="1181"/>
      <c r="E388" s="1181"/>
      <c r="F388" s="1181"/>
      <c r="G388" s="1181"/>
      <c r="H388" s="1182"/>
      <c r="I388" s="741"/>
    </row>
    <row r="389" spans="1:9" ht="15.75" hidden="1" customHeight="1">
      <c r="A389" s="741"/>
      <c r="B389" s="584" t="s">
        <v>480</v>
      </c>
      <c r="C389" s="1180"/>
      <c r="D389" s="1181"/>
      <c r="E389" s="1181"/>
      <c r="F389" s="1181"/>
      <c r="G389" s="1181"/>
      <c r="H389" s="1182"/>
      <c r="I389" s="741"/>
    </row>
    <row r="390" spans="1:9" ht="15.75" hidden="1" customHeight="1">
      <c r="A390" s="741"/>
      <c r="B390" s="584" t="s">
        <v>674</v>
      </c>
      <c r="C390" s="1180"/>
      <c r="D390" s="1181"/>
      <c r="E390" s="1181"/>
      <c r="F390" s="1181"/>
      <c r="G390" s="1181"/>
      <c r="H390" s="1182"/>
      <c r="I390" s="741"/>
    </row>
    <row r="391" spans="1:9" ht="15.75" hidden="1" customHeight="1">
      <c r="A391" s="741"/>
      <c r="B391" s="584" t="s">
        <v>675</v>
      </c>
      <c r="C391" s="1180"/>
      <c r="D391" s="1181"/>
      <c r="E391" s="1181"/>
      <c r="F391" s="1181"/>
      <c r="G391" s="1181"/>
      <c r="H391" s="1182"/>
      <c r="I391" s="741"/>
    </row>
    <row r="392" spans="1:9" ht="15.75" hidden="1" customHeight="1">
      <c r="A392" s="741"/>
      <c r="B392" s="584" t="s">
        <v>676</v>
      </c>
      <c r="C392" s="1180"/>
      <c r="D392" s="1181"/>
      <c r="E392" s="1181"/>
      <c r="F392" s="1181"/>
      <c r="G392" s="1181"/>
      <c r="H392" s="1182"/>
      <c r="I392" s="741"/>
    </row>
    <row r="393" spans="1:9" ht="15.75" hidden="1" customHeight="1">
      <c r="A393" s="741"/>
      <c r="B393" s="584" t="s">
        <v>677</v>
      </c>
      <c r="C393" s="1180"/>
      <c r="D393" s="1181"/>
      <c r="E393" s="1181"/>
      <c r="F393" s="1181"/>
      <c r="G393" s="1181"/>
      <c r="H393" s="1182"/>
      <c r="I393" s="741"/>
    </row>
    <row r="394" spans="1:9">
      <c r="A394" s="741"/>
      <c r="B394" s="585"/>
      <c r="C394" s="586"/>
      <c r="D394" s="586"/>
      <c r="E394" s="586"/>
      <c r="F394" s="586"/>
      <c r="G394" s="586"/>
      <c r="H394" s="586"/>
      <c r="I394" s="741"/>
    </row>
    <row r="395" spans="1:9" ht="24" customHeight="1">
      <c r="A395" s="581" t="s">
        <v>845</v>
      </c>
      <c r="B395" s="1038" t="s">
        <v>678</v>
      </c>
      <c r="C395" s="1038"/>
      <c r="D395" s="1038"/>
      <c r="E395" s="1038"/>
      <c r="F395" s="1038"/>
      <c r="G395" s="1038"/>
      <c r="H395" s="1038"/>
      <c r="I395" s="741"/>
    </row>
    <row r="396" spans="1:9" ht="36" customHeight="1">
      <c r="A396" s="536">
        <v>5.0999999999999996</v>
      </c>
      <c r="B396" s="1295" t="s">
        <v>679</v>
      </c>
      <c r="C396" s="1295"/>
      <c r="D396" s="1295"/>
      <c r="E396" s="1295"/>
      <c r="F396" s="1295"/>
      <c r="G396" s="1295"/>
      <c r="H396" s="1295"/>
    </row>
    <row r="397" spans="1:9" ht="105.75" customHeight="1">
      <c r="A397" s="741"/>
      <c r="B397" s="535" t="s">
        <v>680</v>
      </c>
      <c r="C397" s="1177" t="s">
        <v>681</v>
      </c>
      <c r="D397" s="1177"/>
      <c r="E397" s="1177"/>
      <c r="F397" s="1177"/>
      <c r="G397" s="1177"/>
      <c r="H397" s="1177"/>
      <c r="I397" s="587"/>
    </row>
    <row r="398" spans="1:9" ht="78" customHeight="1">
      <c r="A398" s="741"/>
      <c r="B398" s="535" t="s">
        <v>476</v>
      </c>
      <c r="C398" s="1177" t="s">
        <v>682</v>
      </c>
      <c r="D398" s="1177"/>
      <c r="E398" s="1177"/>
      <c r="F398" s="1177"/>
      <c r="G398" s="1177"/>
      <c r="H398" s="1177"/>
      <c r="I398" s="741"/>
    </row>
    <row r="399" spans="1:9" ht="9" customHeight="1">
      <c r="A399" s="741"/>
      <c r="B399" s="741"/>
      <c r="C399" s="741"/>
      <c r="D399" s="741"/>
      <c r="E399" s="741"/>
      <c r="F399" s="741"/>
      <c r="G399" s="741"/>
      <c r="H399" s="741"/>
      <c r="I399" s="741"/>
    </row>
    <row r="400" spans="1:9" ht="36.75" customHeight="1">
      <c r="A400" s="536">
        <v>5.2</v>
      </c>
      <c r="B400" s="1040" t="s">
        <v>170</v>
      </c>
      <c r="C400" s="1040"/>
      <c r="D400" s="1040"/>
      <c r="E400" s="1040"/>
      <c r="F400" s="1040"/>
      <c r="G400" s="1040"/>
      <c r="H400" s="1040"/>
    </row>
    <row r="401" spans="1:12" ht="10.5" customHeight="1">
      <c r="A401" s="741"/>
      <c r="B401" s="741"/>
      <c r="C401" s="741"/>
      <c r="D401" s="741"/>
      <c r="E401" s="741"/>
      <c r="F401" s="741"/>
      <c r="G401" s="741"/>
      <c r="H401" s="741"/>
      <c r="I401" s="741"/>
    </row>
    <row r="402" spans="1:12" ht="24" customHeight="1">
      <c r="A402" s="338"/>
      <c r="B402" s="1185" t="s">
        <v>683</v>
      </c>
      <c r="C402" s="1185"/>
      <c r="D402" s="1185"/>
      <c r="E402" s="1185"/>
      <c r="F402" s="1185"/>
      <c r="G402" s="1185"/>
      <c r="H402" s="1185"/>
      <c r="I402" s="741"/>
    </row>
    <row r="403" spans="1:12" ht="32.25" customHeight="1">
      <c r="A403" s="588"/>
      <c r="B403" s="1186"/>
      <c r="C403" s="1187"/>
      <c r="D403" s="589" t="s">
        <v>684</v>
      </c>
      <c r="E403" s="1188"/>
      <c r="F403" s="1189"/>
      <c r="G403" s="1189"/>
      <c r="H403" s="1189"/>
      <c r="I403" s="739"/>
    </row>
    <row r="404" spans="1:12" ht="50.25" customHeight="1">
      <c r="A404" s="590" t="s">
        <v>590</v>
      </c>
      <c r="B404" s="1121" t="s">
        <v>685</v>
      </c>
      <c r="C404" s="1121"/>
      <c r="D404" s="591" t="s">
        <v>686</v>
      </c>
      <c r="E404" s="741"/>
      <c r="F404" s="741"/>
      <c r="G404" s="741"/>
      <c r="H404" s="741"/>
      <c r="I404" s="739"/>
    </row>
    <row r="405" spans="1:12" ht="21" customHeight="1">
      <c r="A405" s="592"/>
      <c r="B405" s="1190" t="s">
        <v>687</v>
      </c>
      <c r="C405" s="1191"/>
      <c r="D405" s="593"/>
      <c r="E405" s="741"/>
      <c r="F405" s="741"/>
      <c r="G405" s="741"/>
      <c r="H405" s="741"/>
      <c r="I405" s="534"/>
      <c r="J405" s="594"/>
      <c r="K405" s="595"/>
    </row>
    <row r="406" spans="1:12" ht="23.25" customHeight="1">
      <c r="A406" s="592"/>
      <c r="B406" s="1190" t="s">
        <v>688</v>
      </c>
      <c r="C406" s="1191"/>
      <c r="D406" s="593"/>
      <c r="E406" s="741"/>
      <c r="F406" s="741"/>
      <c r="G406" s="741"/>
      <c r="H406" s="741"/>
      <c r="I406" s="596"/>
      <c r="J406" s="597"/>
      <c r="K406" s="598"/>
    </row>
    <row r="407" spans="1:12" ht="21.75" customHeight="1">
      <c r="A407" s="592"/>
      <c r="B407" s="1190" t="s">
        <v>689</v>
      </c>
      <c r="C407" s="1191"/>
      <c r="D407" s="593"/>
      <c r="E407" s="741"/>
      <c r="F407" s="741"/>
      <c r="G407" s="741"/>
      <c r="H407" s="741"/>
      <c r="I407" s="534"/>
      <c r="J407" s="594"/>
      <c r="K407" s="595"/>
      <c r="L407" s="378"/>
    </row>
    <row r="408" spans="1:12" ht="20.25" customHeight="1">
      <c r="A408" s="592"/>
      <c r="B408" s="1190" t="s">
        <v>690</v>
      </c>
      <c r="C408" s="1191"/>
      <c r="D408" s="593"/>
      <c r="E408" s="741"/>
      <c r="F408" s="741"/>
      <c r="G408" s="741"/>
      <c r="H408" s="741"/>
      <c r="I408" s="534"/>
      <c r="J408" s="594"/>
      <c r="K408" s="595"/>
      <c r="L408" s="378"/>
    </row>
    <row r="409" spans="1:12" ht="21.75" customHeight="1">
      <c r="A409" s="592"/>
      <c r="B409" s="1183" t="s">
        <v>691</v>
      </c>
      <c r="C409" s="1184"/>
      <c r="D409" s="593"/>
      <c r="E409" s="741"/>
      <c r="F409" s="741"/>
      <c r="G409" s="741"/>
      <c r="H409" s="741"/>
      <c r="I409" s="534"/>
      <c r="J409" s="594"/>
      <c r="K409" s="595"/>
      <c r="L409" s="378"/>
    </row>
    <row r="410" spans="1:12" ht="16.5" customHeight="1">
      <c r="A410" s="741"/>
      <c r="B410" s="741"/>
      <c r="C410" s="741"/>
      <c r="D410" s="741"/>
      <c r="E410" s="741"/>
      <c r="F410" s="741"/>
      <c r="G410" s="741"/>
      <c r="H410" s="741"/>
      <c r="I410" s="739"/>
    </row>
    <row r="411" spans="1:12">
      <c r="A411" s="741"/>
      <c r="B411" s="741"/>
      <c r="C411" s="741"/>
      <c r="D411" s="741"/>
      <c r="E411" s="741"/>
      <c r="F411" s="741"/>
      <c r="G411" s="741"/>
      <c r="H411" s="741"/>
      <c r="I411" s="739"/>
    </row>
    <row r="412" spans="1:12">
      <c r="I412" s="599"/>
    </row>
    <row r="413" spans="1:12" ht="16.5">
      <c r="B413" s="767" t="s">
        <v>6</v>
      </c>
      <c r="C413" s="600" t="str">
        <f>'Attach 3(JV)'!B24</f>
        <v>--</v>
      </c>
      <c r="F413" s="375" t="s">
        <v>4</v>
      </c>
      <c r="G413" s="767" t="str">
        <f>'Attach 3(JV)'!E24</f>
        <v/>
      </c>
      <c r="H413" s="767"/>
      <c r="I413" s="767"/>
    </row>
    <row r="414" spans="1:12" ht="16.5">
      <c r="B414" s="767" t="s">
        <v>7</v>
      </c>
      <c r="C414" s="600" t="str">
        <f>'Attach 3(JV)'!B25</f>
        <v/>
      </c>
      <c r="F414" s="375" t="s">
        <v>5</v>
      </c>
      <c r="G414" s="767" t="str">
        <f>'Attach 3(JV)'!E25</f>
        <v/>
      </c>
      <c r="H414" s="767"/>
      <c r="I414" s="767"/>
    </row>
  </sheetData>
  <sheetProtection algorithmName="SHA-512" hashValue="Ki5V1ur/igADahj66srKaVreLfUZczpLRB37jH2q3SGmV9ajIA4gGMApUJm5mEvm5Y4RKiLCRjR7cszzjXl9KQ==" saltValue="3AU1VJ2zUtlkoCMzPSeapg==" spinCount="100000" sheet="1" formatColumns="0" formatRows="0" selectLockedCells="1"/>
  <customSheetViews>
    <customSheetView guid="{E6182FFC-6E06-43C3-947C-9DE51F5E5E19}" showPageBreaks="1" showGridLines="0" zeroValues="0" fitToPage="1" printArea="1" hiddenRows="1" hiddenColumns="1" view="pageBreakPreview" topLeftCell="A409">
      <selection activeCell="F77" sqref="F77:I77"/>
      <rowBreaks count="1" manualBreakCount="1">
        <brk id="235" max="8" man="1"/>
      </rowBreaks>
      <pageMargins left="0.42" right="0.28999999999999998" top="0.4" bottom="0.31" header="0.32" footer="0.24"/>
      <printOptions horizontalCentered="1"/>
      <pageSetup paperSize="9" scale="64" fitToHeight="0" orientation="portrait" r:id="rId1"/>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4"/>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1"/>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4"/>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6"/>
      <headerFooter alignWithMargins="0"/>
    </customSheetView>
  </customSheetViews>
  <mergeCells count="489">
    <mergeCell ref="A228:A229"/>
    <mergeCell ref="I228:I229"/>
    <mergeCell ref="B214:H214"/>
    <mergeCell ref="B215:E215"/>
    <mergeCell ref="G215:H215"/>
    <mergeCell ref="G96:H96"/>
    <mergeCell ref="B206:E206"/>
    <mergeCell ref="G206:H206"/>
    <mergeCell ref="A207:A208"/>
    <mergeCell ref="B207:E207"/>
    <mergeCell ref="B208:E208"/>
    <mergeCell ref="B210:H210"/>
    <mergeCell ref="B211:I211"/>
    <mergeCell ref="B212:H212"/>
    <mergeCell ref="A213:I213"/>
    <mergeCell ref="B200:I200"/>
    <mergeCell ref="B201:E201"/>
    <mergeCell ref="B202:E202"/>
    <mergeCell ref="G202:H202"/>
    <mergeCell ref="B203:E203"/>
    <mergeCell ref="B204:E204"/>
    <mergeCell ref="G204:H204"/>
    <mergeCell ref="B205:E205"/>
    <mergeCell ref="G205:H205"/>
    <mergeCell ref="B195:E195"/>
    <mergeCell ref="G195:H195"/>
    <mergeCell ref="B196:E196"/>
    <mergeCell ref="G196:H196"/>
    <mergeCell ref="B197:E197"/>
    <mergeCell ref="G197:H197"/>
    <mergeCell ref="A198:A199"/>
    <mergeCell ref="B198:E198"/>
    <mergeCell ref="B199:E199"/>
    <mergeCell ref="B190:E190"/>
    <mergeCell ref="G190:H190"/>
    <mergeCell ref="B191:E191"/>
    <mergeCell ref="G191:H191"/>
    <mergeCell ref="B192:E192"/>
    <mergeCell ref="B193:E193"/>
    <mergeCell ref="G193:H193"/>
    <mergeCell ref="B194:E194"/>
    <mergeCell ref="G194:H194"/>
    <mergeCell ref="B184:E184"/>
    <mergeCell ref="G184:H184"/>
    <mergeCell ref="B185:E188"/>
    <mergeCell ref="G185:H185"/>
    <mergeCell ref="G186:H186"/>
    <mergeCell ref="G187:H187"/>
    <mergeCell ref="G188:H188"/>
    <mergeCell ref="B189:E189"/>
    <mergeCell ref="G189:H189"/>
    <mergeCell ref="A178:I178"/>
    <mergeCell ref="B179:E179"/>
    <mergeCell ref="F179:I179"/>
    <mergeCell ref="B180:E180"/>
    <mergeCell ref="F180:I180"/>
    <mergeCell ref="B181:E181"/>
    <mergeCell ref="F181:I181"/>
    <mergeCell ref="B182:I182"/>
    <mergeCell ref="B183:E183"/>
    <mergeCell ref="G183:H183"/>
    <mergeCell ref="B169:H169"/>
    <mergeCell ref="B170:E170"/>
    <mergeCell ref="B171:H171"/>
    <mergeCell ref="B172:E172"/>
    <mergeCell ref="B173:H173"/>
    <mergeCell ref="B174:E174"/>
    <mergeCell ref="B175:E175"/>
    <mergeCell ref="G175:H175"/>
    <mergeCell ref="A177:I177"/>
    <mergeCell ref="B163:E163"/>
    <mergeCell ref="G163:H163"/>
    <mergeCell ref="B164:E164"/>
    <mergeCell ref="G164:H164"/>
    <mergeCell ref="B165:E165"/>
    <mergeCell ref="G165:H165"/>
    <mergeCell ref="A166:A167"/>
    <mergeCell ref="B166:E166"/>
    <mergeCell ref="B167:E167"/>
    <mergeCell ref="B155:E155"/>
    <mergeCell ref="G155:H155"/>
    <mergeCell ref="A156:A158"/>
    <mergeCell ref="B156:E156"/>
    <mergeCell ref="B157:E158"/>
    <mergeCell ref="B160:E160"/>
    <mergeCell ref="B161:E161"/>
    <mergeCell ref="G161:H161"/>
    <mergeCell ref="B162:E162"/>
    <mergeCell ref="G162:H162"/>
    <mergeCell ref="B151:E151"/>
    <mergeCell ref="G151:H151"/>
    <mergeCell ref="B152:E152"/>
    <mergeCell ref="G152:H152"/>
    <mergeCell ref="B153:E153"/>
    <mergeCell ref="F153:G153"/>
    <mergeCell ref="H153:I153"/>
    <mergeCell ref="B154:E154"/>
    <mergeCell ref="G154:H154"/>
    <mergeCell ref="A143:A147"/>
    <mergeCell ref="B143:E144"/>
    <mergeCell ref="G143:H143"/>
    <mergeCell ref="G144:H144"/>
    <mergeCell ref="G145:H145"/>
    <mergeCell ref="G146:H146"/>
    <mergeCell ref="G147:H147"/>
    <mergeCell ref="B149:E149"/>
    <mergeCell ref="B150:E150"/>
    <mergeCell ref="G150:H150"/>
    <mergeCell ref="B138:E138"/>
    <mergeCell ref="F138:I138"/>
    <mergeCell ref="B139:E139"/>
    <mergeCell ref="F139:I139"/>
    <mergeCell ref="B140:I140"/>
    <mergeCell ref="B141:E141"/>
    <mergeCell ref="G141:H141"/>
    <mergeCell ref="B142:E142"/>
    <mergeCell ref="G142:H142"/>
    <mergeCell ref="G93:H93"/>
    <mergeCell ref="A94:A95"/>
    <mergeCell ref="B94:E94"/>
    <mergeCell ref="B95:E95"/>
    <mergeCell ref="B96:E96"/>
    <mergeCell ref="A135:I135"/>
    <mergeCell ref="A136:I136"/>
    <mergeCell ref="B137:E137"/>
    <mergeCell ref="F137:I137"/>
    <mergeCell ref="B98:E98"/>
    <mergeCell ref="G98:H98"/>
    <mergeCell ref="B99:E99"/>
    <mergeCell ref="G99:H99"/>
    <mergeCell ref="A100:A106"/>
    <mergeCell ref="B100:E103"/>
    <mergeCell ref="G100:H100"/>
    <mergeCell ref="G101:H101"/>
    <mergeCell ref="G102:H102"/>
    <mergeCell ref="G103:H103"/>
    <mergeCell ref="G104:H104"/>
    <mergeCell ref="G105:H105"/>
    <mergeCell ref="G106:H106"/>
    <mergeCell ref="B107:E107"/>
    <mergeCell ref="B108:E108"/>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224:H224"/>
    <mergeCell ref="B235:H235"/>
    <mergeCell ref="E236:E237"/>
    <mergeCell ref="F236:H237"/>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38:C238"/>
    <mergeCell ref="F238:H238"/>
    <mergeCell ref="B239:D239"/>
    <mergeCell ref="F239:H239"/>
    <mergeCell ref="B226:H226"/>
    <mergeCell ref="B230:H230"/>
    <mergeCell ref="B233:H233"/>
    <mergeCell ref="B234:D234"/>
    <mergeCell ref="E234:H234"/>
    <mergeCell ref="B228:H229"/>
    <mergeCell ref="F245:H245"/>
    <mergeCell ref="B248:H248"/>
    <mergeCell ref="E249:E250"/>
    <mergeCell ref="F249:H250"/>
    <mergeCell ref="B251:C251"/>
    <mergeCell ref="F251:H251"/>
    <mergeCell ref="F240:H240"/>
    <mergeCell ref="F241:H241"/>
    <mergeCell ref="F242:H242"/>
    <mergeCell ref="F244:H244"/>
    <mergeCell ref="F255:H255"/>
    <mergeCell ref="F256:H256"/>
    <mergeCell ref="F258:H258"/>
    <mergeCell ref="B259:C259"/>
    <mergeCell ref="F259:H259"/>
    <mergeCell ref="B252:D252"/>
    <mergeCell ref="F252:H252"/>
    <mergeCell ref="F253:H253"/>
    <mergeCell ref="F254:H254"/>
    <mergeCell ref="B264:C264"/>
    <mergeCell ref="E264:F264"/>
    <mergeCell ref="G264:H264"/>
    <mergeCell ref="B265:C265"/>
    <mergeCell ref="E265:H265"/>
    <mergeCell ref="B267:D267"/>
    <mergeCell ref="E267:H267"/>
    <mergeCell ref="B261:C261"/>
    <mergeCell ref="E261:F261"/>
    <mergeCell ref="G261:H261"/>
    <mergeCell ref="B262:C262"/>
    <mergeCell ref="E262:H262"/>
    <mergeCell ref="B263:C263"/>
    <mergeCell ref="E263:H263"/>
    <mergeCell ref="B272:D272"/>
    <mergeCell ref="B273:C273"/>
    <mergeCell ref="G273:H273"/>
    <mergeCell ref="B274:C274"/>
    <mergeCell ref="G274:H274"/>
    <mergeCell ref="G275:H275"/>
    <mergeCell ref="B268:H268"/>
    <mergeCell ref="E269:E270"/>
    <mergeCell ref="F269:F270"/>
    <mergeCell ref="G269:H270"/>
    <mergeCell ref="B271:C271"/>
    <mergeCell ref="E271:F271"/>
    <mergeCell ref="G271:H271"/>
    <mergeCell ref="B287:C287"/>
    <mergeCell ref="E287:F287"/>
    <mergeCell ref="G287:H287"/>
    <mergeCell ref="B288:D288"/>
    <mergeCell ref="B289:C289"/>
    <mergeCell ref="G289:H289"/>
    <mergeCell ref="G276:H276"/>
    <mergeCell ref="G277:H277"/>
    <mergeCell ref="G278:H278"/>
    <mergeCell ref="B279:H279"/>
    <mergeCell ref="B284:H284"/>
    <mergeCell ref="E285:E286"/>
    <mergeCell ref="F285:F286"/>
    <mergeCell ref="G285:H286"/>
    <mergeCell ref="B295:H295"/>
    <mergeCell ref="B297:C297"/>
    <mergeCell ref="E297:F297"/>
    <mergeCell ref="G297:H297"/>
    <mergeCell ref="B298:C298"/>
    <mergeCell ref="E298:F298"/>
    <mergeCell ref="G298:H298"/>
    <mergeCell ref="B290:C290"/>
    <mergeCell ref="G290:H290"/>
    <mergeCell ref="G291:H291"/>
    <mergeCell ref="G292:H292"/>
    <mergeCell ref="G293:H293"/>
    <mergeCell ref="G294:H294"/>
    <mergeCell ref="B301:C301"/>
    <mergeCell ref="E301:F301"/>
    <mergeCell ref="G301:H301"/>
    <mergeCell ref="B303:D303"/>
    <mergeCell ref="E303:H303"/>
    <mergeCell ref="B304:H304"/>
    <mergeCell ref="B299:C299"/>
    <mergeCell ref="E299:F299"/>
    <mergeCell ref="G299:H299"/>
    <mergeCell ref="B300:C300"/>
    <mergeCell ref="E300:F300"/>
    <mergeCell ref="G300:H300"/>
    <mergeCell ref="B308:D308"/>
    <mergeCell ref="B309:C309"/>
    <mergeCell ref="G309:H309"/>
    <mergeCell ref="B310:C310"/>
    <mergeCell ref="G310:H310"/>
    <mergeCell ref="G311:H311"/>
    <mergeCell ref="E305:E306"/>
    <mergeCell ref="F305:F306"/>
    <mergeCell ref="G305:H306"/>
    <mergeCell ref="B307:C307"/>
    <mergeCell ref="E307:F307"/>
    <mergeCell ref="G307:H307"/>
    <mergeCell ref="B320:C320"/>
    <mergeCell ref="E320:F320"/>
    <mergeCell ref="G320:H320"/>
    <mergeCell ref="B321:D321"/>
    <mergeCell ref="B322:C322"/>
    <mergeCell ref="G322:H322"/>
    <mergeCell ref="G312:H312"/>
    <mergeCell ref="G313:H313"/>
    <mergeCell ref="G314:H314"/>
    <mergeCell ref="B315:H315"/>
    <mergeCell ref="B317:H317"/>
    <mergeCell ref="E318:E319"/>
    <mergeCell ref="F318:F319"/>
    <mergeCell ref="G318:H319"/>
    <mergeCell ref="B328:C328"/>
    <mergeCell ref="G328:H328"/>
    <mergeCell ref="B329:H329"/>
    <mergeCell ref="B331:C331"/>
    <mergeCell ref="E331:F331"/>
    <mergeCell ref="G331:H331"/>
    <mergeCell ref="B323:C323"/>
    <mergeCell ref="G323:H323"/>
    <mergeCell ref="G324:H324"/>
    <mergeCell ref="G325:H325"/>
    <mergeCell ref="G326:H326"/>
    <mergeCell ref="G327:H327"/>
    <mergeCell ref="B334:C334"/>
    <mergeCell ref="E334:F334"/>
    <mergeCell ref="G334:H334"/>
    <mergeCell ref="B335:C335"/>
    <mergeCell ref="E335:F335"/>
    <mergeCell ref="G335:H335"/>
    <mergeCell ref="B332:C332"/>
    <mergeCell ref="E332:F332"/>
    <mergeCell ref="G332:H332"/>
    <mergeCell ref="B333:C333"/>
    <mergeCell ref="E333:F333"/>
    <mergeCell ref="G333:H333"/>
    <mergeCell ref="B347:H347"/>
    <mergeCell ref="B349:H349"/>
    <mergeCell ref="B351:H351"/>
    <mergeCell ref="B353:H353"/>
    <mergeCell ref="B355:H355"/>
    <mergeCell ref="B356:H356"/>
    <mergeCell ref="B337:H337"/>
    <mergeCell ref="B339:H339"/>
    <mergeCell ref="B340:H340"/>
    <mergeCell ref="B341:H341"/>
    <mergeCell ref="B343:H343"/>
    <mergeCell ref="B345:H345"/>
    <mergeCell ref="C364:H364"/>
    <mergeCell ref="C365:H365"/>
    <mergeCell ref="C366:H366"/>
    <mergeCell ref="C367:H367"/>
    <mergeCell ref="C368:H368"/>
    <mergeCell ref="C369:H369"/>
    <mergeCell ref="B358:H358"/>
    <mergeCell ref="B359:F359"/>
    <mergeCell ref="C360:H360"/>
    <mergeCell ref="C361:H361"/>
    <mergeCell ref="C362:H362"/>
    <mergeCell ref="C363:H363"/>
    <mergeCell ref="C377:H377"/>
    <mergeCell ref="C378:H378"/>
    <mergeCell ref="C379:H379"/>
    <mergeCell ref="C380:H380"/>
    <mergeCell ref="C381:H381"/>
    <mergeCell ref="B383:F383"/>
    <mergeCell ref="B371:F371"/>
    <mergeCell ref="C372:H372"/>
    <mergeCell ref="C373:H373"/>
    <mergeCell ref="C374:H374"/>
    <mergeCell ref="C375:H375"/>
    <mergeCell ref="C376:H376"/>
    <mergeCell ref="C390:H390"/>
    <mergeCell ref="C391:H391"/>
    <mergeCell ref="C392:H392"/>
    <mergeCell ref="C393:H393"/>
    <mergeCell ref="B395:H395"/>
    <mergeCell ref="B396:H396"/>
    <mergeCell ref="C384:H384"/>
    <mergeCell ref="C385:H385"/>
    <mergeCell ref="C386:H386"/>
    <mergeCell ref="C387:H387"/>
    <mergeCell ref="C388:H388"/>
    <mergeCell ref="C389:H389"/>
    <mergeCell ref="B404:C404"/>
    <mergeCell ref="B405:C405"/>
    <mergeCell ref="B406:C406"/>
    <mergeCell ref="B407:C407"/>
    <mergeCell ref="B408:C408"/>
    <mergeCell ref="B409:C409"/>
    <mergeCell ref="C397:H397"/>
    <mergeCell ref="C398:H398"/>
    <mergeCell ref="B400:H400"/>
    <mergeCell ref="B402:H402"/>
    <mergeCell ref="B403:C403"/>
    <mergeCell ref="E403:F403"/>
    <mergeCell ref="G403:H403"/>
    <mergeCell ref="A113:A114"/>
    <mergeCell ref="B113:E113"/>
    <mergeCell ref="B114:E114"/>
    <mergeCell ref="B115:E115"/>
    <mergeCell ref="G115:H115"/>
    <mergeCell ref="A97:I97"/>
    <mergeCell ref="B116:E116"/>
    <mergeCell ref="G116:H116"/>
    <mergeCell ref="G108:H108"/>
    <mergeCell ref="B109:E109"/>
    <mergeCell ref="F109:G109"/>
    <mergeCell ref="H109:I109"/>
    <mergeCell ref="B110:E110"/>
    <mergeCell ref="G110:H110"/>
    <mergeCell ref="B111:E111"/>
    <mergeCell ref="G111:H111"/>
    <mergeCell ref="B112:E112"/>
    <mergeCell ref="G112:H112"/>
    <mergeCell ref="B117:E117"/>
    <mergeCell ref="G117:H117"/>
    <mergeCell ref="A118:A124"/>
    <mergeCell ref="B118:E121"/>
    <mergeCell ref="G118:H118"/>
    <mergeCell ref="G119:H119"/>
    <mergeCell ref="G120:H120"/>
    <mergeCell ref="G121:H121"/>
    <mergeCell ref="G122:H122"/>
    <mergeCell ref="G123:H123"/>
    <mergeCell ref="G124:H124"/>
    <mergeCell ref="B130:E130"/>
    <mergeCell ref="G130:H130"/>
    <mergeCell ref="A131:A132"/>
    <mergeCell ref="B131:E131"/>
    <mergeCell ref="B132:E132"/>
    <mergeCell ref="B133:E133"/>
    <mergeCell ref="G133:H133"/>
    <mergeCell ref="B125:E125"/>
    <mergeCell ref="B126:E126"/>
    <mergeCell ref="G126:H126"/>
    <mergeCell ref="B127:E127"/>
    <mergeCell ref="F127:G127"/>
    <mergeCell ref="H127:I127"/>
    <mergeCell ref="B128:E128"/>
    <mergeCell ref="G128:H128"/>
    <mergeCell ref="B129:E129"/>
    <mergeCell ref="G129:H129"/>
  </mergeCells>
  <conditionalFormatting sqref="E336:H336 D403 E264:H264 D249:D250 E251:F251 E249:F249 E260:H260 E302:H302 E309:H314 D236:D237 E238 E236:F236 D269:D270 E271:H271 E269 G269 D305:D306 E307:H307 E305 G305 E273:H278 A25:H25 A33:H34 E241:E245 E253:F253 E263 E265 E254:E259">
    <cfRule type="expression" dxfId="49" priority="20" stopIfTrue="1">
      <formula>$M$18="Sole Bidder"</formula>
    </cfRule>
  </conditionalFormatting>
  <conditionalFormatting sqref="A395 A382:H382 A394:H394 A337:H355 A357:H358 A356:B356">
    <cfRule type="expression" dxfId="48" priority="21" stopIfTrue="1">
      <formula>$M$18="Sole Bidder"</formula>
    </cfRule>
  </conditionalFormatting>
  <conditionalFormatting sqref="A253 D253:F253 D309:H309 D240:F240">
    <cfRule type="expression" dxfId="47" priority="22" stopIfTrue="1">
      <formula>$E$239="No"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67:H267 A280:C288 A295:C301 D280:H301">
    <cfRule type="expression" dxfId="44" priority="25" stopIfTrue="1">
      <formula>$M$231&lt;2</formula>
    </cfRule>
  </conditionalFormatting>
  <conditionalFormatting sqref="A303:H303 A316:C321 D316:H326 A328:H335">
    <cfRule type="expression" dxfId="43" priority="26" stopIfTrue="1">
      <formula>$M$231&lt;2</formula>
    </cfRule>
    <cfRule type="expression" dxfId="42" priority="27" stopIfTrue="1">
      <formula>$M$233=1</formula>
    </cfRule>
  </conditionalFormatting>
  <conditionalFormatting sqref="E403:F403 A371:H381">
    <cfRule type="expression" dxfId="41" priority="28" stopIfTrue="1">
      <formula>$M$231&lt;2</formula>
    </cfRule>
  </conditionalFormatting>
  <conditionalFormatting sqref="G403:H403 A383:H393">
    <cfRule type="expression" dxfId="40" priority="29" stopIfTrue="1">
      <formula>$M$231&lt;2</formula>
    </cfRule>
    <cfRule type="expression" dxfId="39" priority="30" stopIfTrue="1">
      <formula>$M$233=1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40:F240">
    <cfRule type="expression" dxfId="34" priority="18" stopIfTrue="1">
      <formula>$M$18="Sole Bidder"</formula>
    </cfRule>
  </conditionalFormatting>
  <conditionalFormatting sqref="A240">
    <cfRule type="expression" dxfId="33" priority="19" stopIfTrue="1">
      <formula>$E$239="No"</formula>
    </cfRule>
  </conditionalFormatting>
  <conditionalFormatting sqref="D327:H327">
    <cfRule type="expression" dxfId="32" priority="16" stopIfTrue="1">
      <formula>$M$231&lt;2</formula>
    </cfRule>
    <cfRule type="expression" dxfId="31" priority="17" stopIfTrue="1">
      <formula>$M$233=1</formula>
    </cfRule>
  </conditionalFormatting>
  <conditionalFormatting sqref="D405:D409">
    <cfRule type="expression" dxfId="30" priority="15" stopIfTrue="1">
      <formula>$M$231&lt;2</formula>
    </cfRule>
  </conditionalFormatting>
  <conditionalFormatting sqref="F239">
    <cfRule type="expression" dxfId="29" priority="14" stopIfTrue="1">
      <formula>$E$239="No"</formula>
    </cfRule>
  </conditionalFormatting>
  <conditionalFormatting sqref="F239">
    <cfRule type="expression" dxfId="28" priority="13" stopIfTrue="1">
      <formula>$M$18="Sole Bidder"</formula>
    </cfRule>
  </conditionalFormatting>
  <conditionalFormatting sqref="F252">
    <cfRule type="expression" dxfId="27" priority="2" stopIfTrue="1">
      <formula>$E$239="No"</formula>
    </cfRule>
  </conditionalFormatting>
  <conditionalFormatting sqref="F252">
    <cfRule type="expression" dxfId="26" priority="1" stopIfTrue="1">
      <formula>$M$18="Sole Bidder"</formula>
    </cfRule>
  </conditionalFormatting>
  <dataValidations count="2">
    <dataValidation type="list" allowBlank="1" showInputMessage="1" showErrorMessage="1" sqref="I65745 WVQ983253 WLU983253 WBY983253 VSC983253 VIG983253 UYK983253 UOO983253 UES983253 TUW983253 TLA983253 TBE983253 SRI983253 SHM983253 RXQ983253 RNU983253 RDY983253 QUC983253 QKG983253 QAK983253 PQO983253 PGS983253 OWW983253 ONA983253 ODE983253 NTI983253 NJM983253 MZQ983253 MPU983253 MFY983253 LWC983253 LMG983253 LCK983253 KSO983253 KIS983253 JYW983253 JPA983253 JFE983253 IVI983253 ILM983253 IBQ983253 HRU983253 HHY983253 GYC983253 GOG983253 GEK983253 FUO983253 FKS983253 FAW983253 ERA983253 EHE983253 DXI983253 DNM983253 DDQ983253 CTU983253 CJY983253 CAC983253 BQG983253 BGK983253 AWO983253 AMS983253 ACW983253 TA983253 JE983253 I983253 WVQ917717 WLU917717 WBY917717 VSC917717 VIG917717 UYK917717 UOO917717 UES917717 TUW917717 TLA917717 TBE917717 SRI917717 SHM917717 RXQ917717 RNU917717 RDY917717 QUC917717 QKG917717 QAK917717 PQO917717 PGS917717 OWW917717 ONA917717 ODE917717 NTI917717 NJM917717 MZQ917717 MPU917717 MFY917717 LWC917717 LMG917717 LCK917717 KSO917717 KIS917717 JYW917717 JPA917717 JFE917717 IVI917717 ILM917717 IBQ917717 HRU917717 HHY917717 GYC917717 GOG917717 GEK917717 FUO917717 FKS917717 FAW917717 ERA917717 EHE917717 DXI917717 DNM917717 DDQ917717 CTU917717 CJY917717 CAC917717 BQG917717 BGK917717 AWO917717 AMS917717 ACW917717 TA917717 JE917717 I917717 WVQ852181 WLU852181 WBY852181 VSC852181 VIG852181 UYK852181 UOO852181 UES852181 TUW852181 TLA852181 TBE852181 SRI852181 SHM852181 RXQ852181 RNU852181 RDY852181 QUC852181 QKG852181 QAK852181 PQO852181 PGS852181 OWW852181 ONA852181 ODE852181 NTI852181 NJM852181 MZQ852181 MPU852181 MFY852181 LWC852181 LMG852181 LCK852181 KSO852181 KIS852181 JYW852181 JPA852181 JFE852181 IVI852181 ILM852181 IBQ852181 HRU852181 HHY852181 GYC852181 GOG852181 GEK852181 FUO852181 FKS852181 FAW852181 ERA852181 EHE852181 DXI852181 DNM852181 DDQ852181 CTU852181 CJY852181 CAC852181 BQG852181 BGK852181 AWO852181 AMS852181 ACW852181 TA852181 JE852181 I852181 WVQ786645 WLU786645 WBY786645 VSC786645 VIG786645 UYK786645 UOO786645 UES786645 TUW786645 TLA786645 TBE786645 SRI786645 SHM786645 RXQ786645 RNU786645 RDY786645 QUC786645 QKG786645 QAK786645 PQO786645 PGS786645 OWW786645 ONA786645 ODE786645 NTI786645 NJM786645 MZQ786645 MPU786645 MFY786645 LWC786645 LMG786645 LCK786645 KSO786645 KIS786645 JYW786645 JPA786645 JFE786645 IVI786645 ILM786645 IBQ786645 HRU786645 HHY786645 GYC786645 GOG786645 GEK786645 FUO786645 FKS786645 FAW786645 ERA786645 EHE786645 DXI786645 DNM786645 DDQ786645 CTU786645 CJY786645 CAC786645 BQG786645 BGK786645 AWO786645 AMS786645 ACW786645 TA786645 JE786645 I786645 WVQ721109 WLU721109 WBY721109 VSC721109 VIG721109 UYK721109 UOO721109 UES721109 TUW721109 TLA721109 TBE721109 SRI721109 SHM721109 RXQ721109 RNU721109 RDY721109 QUC721109 QKG721109 QAK721109 PQO721109 PGS721109 OWW721109 ONA721109 ODE721109 NTI721109 NJM721109 MZQ721109 MPU721109 MFY721109 LWC721109 LMG721109 LCK721109 KSO721109 KIS721109 JYW721109 JPA721109 JFE721109 IVI721109 ILM721109 IBQ721109 HRU721109 HHY721109 GYC721109 GOG721109 GEK721109 FUO721109 FKS721109 FAW721109 ERA721109 EHE721109 DXI721109 DNM721109 DDQ721109 CTU721109 CJY721109 CAC721109 BQG721109 BGK721109 AWO721109 AMS721109 ACW721109 TA721109 JE721109 I721109 WVQ655573 WLU655573 WBY655573 VSC655573 VIG655573 UYK655573 UOO655573 UES655573 TUW655573 TLA655573 TBE655573 SRI655573 SHM655573 RXQ655573 RNU655573 RDY655573 QUC655573 QKG655573 QAK655573 PQO655573 PGS655573 OWW655573 ONA655573 ODE655573 NTI655573 NJM655573 MZQ655573 MPU655573 MFY655573 LWC655573 LMG655573 LCK655573 KSO655573 KIS655573 JYW655573 JPA655573 JFE655573 IVI655573 ILM655573 IBQ655573 HRU655573 HHY655573 GYC655573 GOG655573 GEK655573 FUO655573 FKS655573 FAW655573 ERA655573 EHE655573 DXI655573 DNM655573 DDQ655573 CTU655573 CJY655573 CAC655573 BQG655573 BGK655573 AWO655573 AMS655573 ACW655573 TA655573 JE655573 I655573 WVQ590037 WLU590037 WBY590037 VSC590037 VIG590037 UYK590037 UOO590037 UES590037 TUW590037 TLA590037 TBE590037 SRI590037 SHM590037 RXQ590037 RNU590037 RDY590037 QUC590037 QKG590037 QAK590037 PQO590037 PGS590037 OWW590037 ONA590037 ODE590037 NTI590037 NJM590037 MZQ590037 MPU590037 MFY590037 LWC590037 LMG590037 LCK590037 KSO590037 KIS590037 JYW590037 JPA590037 JFE590037 IVI590037 ILM590037 IBQ590037 HRU590037 HHY590037 GYC590037 GOG590037 GEK590037 FUO590037 FKS590037 FAW590037 ERA590037 EHE590037 DXI590037 DNM590037 DDQ590037 CTU590037 CJY590037 CAC590037 BQG590037 BGK590037 AWO590037 AMS590037 ACW590037 TA590037 JE590037 I590037 WVQ524501 WLU524501 WBY524501 VSC524501 VIG524501 UYK524501 UOO524501 UES524501 TUW524501 TLA524501 TBE524501 SRI524501 SHM524501 RXQ524501 RNU524501 RDY524501 QUC524501 QKG524501 QAK524501 PQO524501 PGS524501 OWW524501 ONA524501 ODE524501 NTI524501 NJM524501 MZQ524501 MPU524501 MFY524501 LWC524501 LMG524501 LCK524501 KSO524501 KIS524501 JYW524501 JPA524501 JFE524501 IVI524501 ILM524501 IBQ524501 HRU524501 HHY524501 GYC524501 GOG524501 GEK524501 FUO524501 FKS524501 FAW524501 ERA524501 EHE524501 DXI524501 DNM524501 DDQ524501 CTU524501 CJY524501 CAC524501 BQG524501 BGK524501 AWO524501 AMS524501 ACW524501 TA524501 JE524501 I524501 WVQ458965 WLU458965 WBY458965 VSC458965 VIG458965 UYK458965 UOO458965 UES458965 TUW458965 TLA458965 TBE458965 SRI458965 SHM458965 RXQ458965 RNU458965 RDY458965 QUC458965 QKG458965 QAK458965 PQO458965 PGS458965 OWW458965 ONA458965 ODE458965 NTI458965 NJM458965 MZQ458965 MPU458965 MFY458965 LWC458965 LMG458965 LCK458965 KSO458965 KIS458965 JYW458965 JPA458965 JFE458965 IVI458965 ILM458965 IBQ458965 HRU458965 HHY458965 GYC458965 GOG458965 GEK458965 FUO458965 FKS458965 FAW458965 ERA458965 EHE458965 DXI458965 DNM458965 DDQ458965 CTU458965 CJY458965 CAC458965 BQG458965 BGK458965 AWO458965 AMS458965 ACW458965 TA458965 JE458965 I458965 WVQ393429 WLU393429 WBY393429 VSC393429 VIG393429 UYK393429 UOO393429 UES393429 TUW393429 TLA393429 TBE393429 SRI393429 SHM393429 RXQ393429 RNU393429 RDY393429 QUC393429 QKG393429 QAK393429 PQO393429 PGS393429 OWW393429 ONA393429 ODE393429 NTI393429 NJM393429 MZQ393429 MPU393429 MFY393429 LWC393429 LMG393429 LCK393429 KSO393429 KIS393429 JYW393429 JPA393429 JFE393429 IVI393429 ILM393429 IBQ393429 HRU393429 HHY393429 GYC393429 GOG393429 GEK393429 FUO393429 FKS393429 FAW393429 ERA393429 EHE393429 DXI393429 DNM393429 DDQ393429 CTU393429 CJY393429 CAC393429 BQG393429 BGK393429 AWO393429 AMS393429 ACW393429 TA393429 JE393429 I393429 WVQ327893 WLU327893 WBY327893 VSC327893 VIG327893 UYK327893 UOO327893 UES327893 TUW327893 TLA327893 TBE327893 SRI327893 SHM327893 RXQ327893 RNU327893 RDY327893 QUC327893 QKG327893 QAK327893 PQO327893 PGS327893 OWW327893 ONA327893 ODE327893 NTI327893 NJM327893 MZQ327893 MPU327893 MFY327893 LWC327893 LMG327893 LCK327893 KSO327893 KIS327893 JYW327893 JPA327893 JFE327893 IVI327893 ILM327893 IBQ327893 HRU327893 HHY327893 GYC327893 GOG327893 GEK327893 FUO327893 FKS327893 FAW327893 ERA327893 EHE327893 DXI327893 DNM327893 DDQ327893 CTU327893 CJY327893 CAC327893 BQG327893 BGK327893 AWO327893 AMS327893 ACW327893 TA327893 JE327893 I327893 WVQ262357 WLU262357 WBY262357 VSC262357 VIG262357 UYK262357 UOO262357 UES262357 TUW262357 TLA262357 TBE262357 SRI262357 SHM262357 RXQ262357 RNU262357 RDY262357 QUC262357 QKG262357 QAK262357 PQO262357 PGS262357 OWW262357 ONA262357 ODE262357 NTI262357 NJM262357 MZQ262357 MPU262357 MFY262357 LWC262357 LMG262357 LCK262357 KSO262357 KIS262357 JYW262357 JPA262357 JFE262357 IVI262357 ILM262357 IBQ262357 HRU262357 HHY262357 GYC262357 GOG262357 GEK262357 FUO262357 FKS262357 FAW262357 ERA262357 EHE262357 DXI262357 DNM262357 DDQ262357 CTU262357 CJY262357 CAC262357 BQG262357 BGK262357 AWO262357 AMS262357 ACW262357 TA262357 JE262357 I262357 WVQ196821 WLU196821 WBY196821 VSC196821 VIG196821 UYK196821 UOO196821 UES196821 TUW196821 TLA196821 TBE196821 SRI196821 SHM196821 RXQ196821 RNU196821 RDY196821 QUC196821 QKG196821 QAK196821 PQO196821 PGS196821 OWW196821 ONA196821 ODE196821 NTI196821 NJM196821 MZQ196821 MPU196821 MFY196821 LWC196821 LMG196821 LCK196821 KSO196821 KIS196821 JYW196821 JPA196821 JFE196821 IVI196821 ILM196821 IBQ196821 HRU196821 HHY196821 GYC196821 GOG196821 GEK196821 FUO196821 FKS196821 FAW196821 ERA196821 EHE196821 DXI196821 DNM196821 DDQ196821 CTU196821 CJY196821 CAC196821 BQG196821 BGK196821 AWO196821 AMS196821 ACW196821 TA196821 JE196821 I196821 WVQ131285 WLU131285 WBY131285 VSC131285 VIG131285 UYK131285 UOO131285 UES131285 TUW131285 TLA131285 TBE131285 SRI131285 SHM131285 RXQ131285 RNU131285 RDY131285 QUC131285 QKG131285 QAK131285 PQO131285 PGS131285 OWW131285 ONA131285 ODE131285 NTI131285 NJM131285 MZQ131285 MPU131285 MFY131285 LWC131285 LMG131285 LCK131285 KSO131285 KIS131285 JYW131285 JPA131285 JFE131285 IVI131285 ILM131285 IBQ131285 HRU131285 HHY131285 GYC131285 GOG131285 GEK131285 FUO131285 FKS131285 FAW131285 ERA131285 EHE131285 DXI131285 DNM131285 DDQ131285 CTU131285 CJY131285 CAC131285 BQG131285 BGK131285 AWO131285 AMS131285 ACW131285 TA131285 JE131285 I131285 WVQ65749 WLU65749 WBY65749 VSC65749 VIG65749 UYK65749 UOO65749 UES65749 TUW65749 TLA65749 TBE65749 SRI65749 SHM65749 RXQ65749 RNU65749 RDY65749 QUC65749 QKG65749 QAK65749 PQO65749 PGS65749 OWW65749 ONA65749 ODE65749 NTI65749 NJM65749 MZQ65749 MPU65749 MFY65749 LWC65749 LMG65749 LCK65749 KSO65749 KIS65749 JYW65749 JPA65749 JFE65749 IVI65749 ILM65749 IBQ65749 HRU65749 HHY65749 GYC65749 GOG65749 GEK65749 FUO65749 FKS65749 FAW65749 ERA65749 EHE65749 DXI65749 DNM65749 DDQ65749 CTU65749 CJY65749 CAC65749 BQG65749 BGK65749 AWO65749 AMS65749 ACW65749 TA65749 JE65749 I65749 WVQ983251 WLU983251 WBY983251 VSC983251 VIG983251 UYK983251 UOO983251 UES983251 TUW983251 TLA983251 TBE983251 SRI983251 SHM983251 RXQ983251 RNU983251 RDY983251 QUC983251 QKG983251 QAK983251 PQO983251 PGS983251 OWW983251 ONA983251 ODE983251 NTI983251 NJM983251 MZQ983251 MPU983251 MFY983251 LWC983251 LMG983251 LCK983251 KSO983251 KIS983251 JYW983251 JPA983251 JFE983251 IVI983251 ILM983251 IBQ983251 HRU983251 HHY983251 GYC983251 GOG983251 GEK983251 FUO983251 FKS983251 FAW983251 ERA983251 EHE983251 DXI983251 DNM983251 DDQ983251 CTU983251 CJY983251 CAC983251 BQG983251 BGK983251 AWO983251 AMS983251 ACW983251 TA983251 JE983251 I983251 WVQ917715 WLU917715 WBY917715 VSC917715 VIG917715 UYK917715 UOO917715 UES917715 TUW917715 TLA917715 TBE917715 SRI917715 SHM917715 RXQ917715 RNU917715 RDY917715 QUC917715 QKG917715 QAK917715 PQO917715 PGS917715 OWW917715 ONA917715 ODE917715 NTI917715 NJM917715 MZQ917715 MPU917715 MFY917715 LWC917715 LMG917715 LCK917715 KSO917715 KIS917715 JYW917715 JPA917715 JFE917715 IVI917715 ILM917715 IBQ917715 HRU917715 HHY917715 GYC917715 GOG917715 GEK917715 FUO917715 FKS917715 FAW917715 ERA917715 EHE917715 DXI917715 DNM917715 DDQ917715 CTU917715 CJY917715 CAC917715 BQG917715 BGK917715 AWO917715 AMS917715 ACW917715 TA917715 JE917715 I917715 WVQ852179 WLU852179 WBY852179 VSC852179 VIG852179 UYK852179 UOO852179 UES852179 TUW852179 TLA852179 TBE852179 SRI852179 SHM852179 RXQ852179 RNU852179 RDY852179 QUC852179 QKG852179 QAK852179 PQO852179 PGS852179 OWW852179 ONA852179 ODE852179 NTI852179 NJM852179 MZQ852179 MPU852179 MFY852179 LWC852179 LMG852179 LCK852179 KSO852179 KIS852179 JYW852179 JPA852179 JFE852179 IVI852179 ILM852179 IBQ852179 HRU852179 HHY852179 GYC852179 GOG852179 GEK852179 FUO852179 FKS852179 FAW852179 ERA852179 EHE852179 DXI852179 DNM852179 DDQ852179 CTU852179 CJY852179 CAC852179 BQG852179 BGK852179 AWO852179 AMS852179 ACW852179 TA852179 JE852179 I852179 WVQ786643 WLU786643 WBY786643 VSC786643 VIG786643 UYK786643 UOO786643 UES786643 TUW786643 TLA786643 TBE786643 SRI786643 SHM786643 RXQ786643 RNU786643 RDY786643 QUC786643 QKG786643 QAK786643 PQO786643 PGS786643 OWW786643 ONA786643 ODE786643 NTI786643 NJM786643 MZQ786643 MPU786643 MFY786643 LWC786643 LMG786643 LCK786643 KSO786643 KIS786643 JYW786643 JPA786643 JFE786643 IVI786643 ILM786643 IBQ786643 HRU786643 HHY786643 GYC786643 GOG786643 GEK786643 FUO786643 FKS786643 FAW786643 ERA786643 EHE786643 DXI786643 DNM786643 DDQ786643 CTU786643 CJY786643 CAC786643 BQG786643 BGK786643 AWO786643 AMS786643 ACW786643 TA786643 JE786643 I786643 WVQ721107 WLU721107 WBY721107 VSC721107 VIG721107 UYK721107 UOO721107 UES721107 TUW721107 TLA721107 TBE721107 SRI721107 SHM721107 RXQ721107 RNU721107 RDY721107 QUC721107 QKG721107 QAK721107 PQO721107 PGS721107 OWW721107 ONA721107 ODE721107 NTI721107 NJM721107 MZQ721107 MPU721107 MFY721107 LWC721107 LMG721107 LCK721107 KSO721107 KIS721107 JYW721107 JPA721107 JFE721107 IVI721107 ILM721107 IBQ721107 HRU721107 HHY721107 GYC721107 GOG721107 GEK721107 FUO721107 FKS721107 FAW721107 ERA721107 EHE721107 DXI721107 DNM721107 DDQ721107 CTU721107 CJY721107 CAC721107 BQG721107 BGK721107 AWO721107 AMS721107 ACW721107 TA721107 JE721107 I721107 WVQ655571 WLU655571 WBY655571 VSC655571 VIG655571 UYK655571 UOO655571 UES655571 TUW655571 TLA655571 TBE655571 SRI655571 SHM655571 RXQ655571 RNU655571 RDY655571 QUC655571 QKG655571 QAK655571 PQO655571 PGS655571 OWW655571 ONA655571 ODE655571 NTI655571 NJM655571 MZQ655571 MPU655571 MFY655571 LWC655571 LMG655571 LCK655571 KSO655571 KIS655571 JYW655571 JPA655571 JFE655571 IVI655571 ILM655571 IBQ655571 HRU655571 HHY655571 GYC655571 GOG655571 GEK655571 FUO655571 FKS655571 FAW655571 ERA655571 EHE655571 DXI655571 DNM655571 DDQ655571 CTU655571 CJY655571 CAC655571 BQG655571 BGK655571 AWO655571 AMS655571 ACW655571 TA655571 JE655571 I655571 WVQ590035 WLU590035 WBY590035 VSC590035 VIG590035 UYK590035 UOO590035 UES590035 TUW590035 TLA590035 TBE590035 SRI590035 SHM590035 RXQ590035 RNU590035 RDY590035 QUC590035 QKG590035 QAK590035 PQO590035 PGS590035 OWW590035 ONA590035 ODE590035 NTI590035 NJM590035 MZQ590035 MPU590035 MFY590035 LWC590035 LMG590035 LCK590035 KSO590035 KIS590035 JYW590035 JPA590035 JFE590035 IVI590035 ILM590035 IBQ590035 HRU590035 HHY590035 GYC590035 GOG590035 GEK590035 FUO590035 FKS590035 FAW590035 ERA590035 EHE590035 DXI590035 DNM590035 DDQ590035 CTU590035 CJY590035 CAC590035 BQG590035 BGK590035 AWO590035 AMS590035 ACW590035 TA590035 JE590035 I590035 WVQ524499 WLU524499 WBY524499 VSC524499 VIG524499 UYK524499 UOO524499 UES524499 TUW524499 TLA524499 TBE524499 SRI524499 SHM524499 RXQ524499 RNU524499 RDY524499 QUC524499 QKG524499 QAK524499 PQO524499 PGS524499 OWW524499 ONA524499 ODE524499 NTI524499 NJM524499 MZQ524499 MPU524499 MFY524499 LWC524499 LMG524499 LCK524499 KSO524499 KIS524499 JYW524499 JPA524499 JFE524499 IVI524499 ILM524499 IBQ524499 HRU524499 HHY524499 GYC524499 GOG524499 GEK524499 FUO524499 FKS524499 FAW524499 ERA524499 EHE524499 DXI524499 DNM524499 DDQ524499 CTU524499 CJY524499 CAC524499 BQG524499 BGK524499 AWO524499 AMS524499 ACW524499 TA524499 JE524499 I524499 WVQ458963 WLU458963 WBY458963 VSC458963 VIG458963 UYK458963 UOO458963 UES458963 TUW458963 TLA458963 TBE458963 SRI458963 SHM458963 RXQ458963 RNU458963 RDY458963 QUC458963 QKG458963 QAK458963 PQO458963 PGS458963 OWW458963 ONA458963 ODE458963 NTI458963 NJM458963 MZQ458963 MPU458963 MFY458963 LWC458963 LMG458963 LCK458963 KSO458963 KIS458963 JYW458963 JPA458963 JFE458963 IVI458963 ILM458963 IBQ458963 HRU458963 HHY458963 GYC458963 GOG458963 GEK458963 FUO458963 FKS458963 FAW458963 ERA458963 EHE458963 DXI458963 DNM458963 DDQ458963 CTU458963 CJY458963 CAC458963 BQG458963 BGK458963 AWO458963 AMS458963 ACW458963 TA458963 JE458963 I458963 WVQ393427 WLU393427 WBY393427 VSC393427 VIG393427 UYK393427 UOO393427 UES393427 TUW393427 TLA393427 TBE393427 SRI393427 SHM393427 RXQ393427 RNU393427 RDY393427 QUC393427 QKG393427 QAK393427 PQO393427 PGS393427 OWW393427 ONA393427 ODE393427 NTI393427 NJM393427 MZQ393427 MPU393427 MFY393427 LWC393427 LMG393427 LCK393427 KSO393427 KIS393427 JYW393427 JPA393427 JFE393427 IVI393427 ILM393427 IBQ393427 HRU393427 HHY393427 GYC393427 GOG393427 GEK393427 FUO393427 FKS393427 FAW393427 ERA393427 EHE393427 DXI393427 DNM393427 DDQ393427 CTU393427 CJY393427 CAC393427 BQG393427 BGK393427 AWO393427 AMS393427 ACW393427 TA393427 JE393427 I393427 WVQ327891 WLU327891 WBY327891 VSC327891 VIG327891 UYK327891 UOO327891 UES327891 TUW327891 TLA327891 TBE327891 SRI327891 SHM327891 RXQ327891 RNU327891 RDY327891 QUC327891 QKG327891 QAK327891 PQO327891 PGS327891 OWW327891 ONA327891 ODE327891 NTI327891 NJM327891 MZQ327891 MPU327891 MFY327891 LWC327891 LMG327891 LCK327891 KSO327891 KIS327891 JYW327891 JPA327891 JFE327891 IVI327891 ILM327891 IBQ327891 HRU327891 HHY327891 GYC327891 GOG327891 GEK327891 FUO327891 FKS327891 FAW327891 ERA327891 EHE327891 DXI327891 DNM327891 DDQ327891 CTU327891 CJY327891 CAC327891 BQG327891 BGK327891 AWO327891 AMS327891 ACW327891 TA327891 JE327891 I327891 WVQ262355 WLU262355 WBY262355 VSC262355 VIG262355 UYK262355 UOO262355 UES262355 TUW262355 TLA262355 TBE262355 SRI262355 SHM262355 RXQ262355 RNU262355 RDY262355 QUC262355 QKG262355 QAK262355 PQO262355 PGS262355 OWW262355 ONA262355 ODE262355 NTI262355 NJM262355 MZQ262355 MPU262355 MFY262355 LWC262355 LMG262355 LCK262355 KSO262355 KIS262355 JYW262355 JPA262355 JFE262355 IVI262355 ILM262355 IBQ262355 HRU262355 HHY262355 GYC262355 GOG262355 GEK262355 FUO262355 FKS262355 FAW262355 ERA262355 EHE262355 DXI262355 DNM262355 DDQ262355 CTU262355 CJY262355 CAC262355 BQG262355 BGK262355 AWO262355 AMS262355 ACW262355 TA262355 JE262355 I262355 WVQ196819 WLU196819 WBY196819 VSC196819 VIG196819 UYK196819 UOO196819 UES196819 TUW196819 TLA196819 TBE196819 SRI196819 SHM196819 RXQ196819 RNU196819 RDY196819 QUC196819 QKG196819 QAK196819 PQO196819 PGS196819 OWW196819 ONA196819 ODE196819 NTI196819 NJM196819 MZQ196819 MPU196819 MFY196819 LWC196819 LMG196819 LCK196819 KSO196819 KIS196819 JYW196819 JPA196819 JFE196819 IVI196819 ILM196819 IBQ196819 HRU196819 HHY196819 GYC196819 GOG196819 GEK196819 FUO196819 FKS196819 FAW196819 ERA196819 EHE196819 DXI196819 DNM196819 DDQ196819 CTU196819 CJY196819 CAC196819 BQG196819 BGK196819 AWO196819 AMS196819 ACW196819 TA196819 JE196819 I196819 WVQ131283 WLU131283 WBY131283 VSC131283 VIG131283 UYK131283 UOO131283 UES131283 TUW131283 TLA131283 TBE131283 SRI131283 SHM131283 RXQ131283 RNU131283 RDY131283 QUC131283 QKG131283 QAK131283 PQO131283 PGS131283 OWW131283 ONA131283 ODE131283 NTI131283 NJM131283 MZQ131283 MPU131283 MFY131283 LWC131283 LMG131283 LCK131283 KSO131283 KIS131283 JYW131283 JPA131283 JFE131283 IVI131283 ILM131283 IBQ131283 HRU131283 HHY131283 GYC131283 GOG131283 GEK131283 FUO131283 FKS131283 FAW131283 ERA131283 EHE131283 DXI131283 DNM131283 DDQ131283 CTU131283 CJY131283 CAC131283 BQG131283 BGK131283 AWO131283 AMS131283 ACW131283 TA131283 JE131283 I131283 WVQ65747 WLU65747 WBY65747 VSC65747 VIG65747 UYK65747 UOO65747 UES65747 TUW65747 TLA65747 TBE65747 SRI65747 SHM65747 RXQ65747 RNU65747 RDY65747 QUC65747 QKG65747 QAK65747 PQO65747 PGS65747 OWW65747 ONA65747 ODE65747 NTI65747 NJM65747 MZQ65747 MPU65747 MFY65747 LWC65747 LMG65747 LCK65747 KSO65747 KIS65747 JYW65747 JPA65747 JFE65747 IVI65747 ILM65747 IBQ65747 HRU65747 HHY65747 GYC65747 GOG65747 GEK65747 FUO65747 FKS65747 FAW65747 ERA65747 EHE65747 DXI65747 DNM65747 DDQ65747 CTU65747 CJY65747 CAC65747 BQG65747 BGK65747 AWO65747 AMS65747 ACW65747 TA65747 JE65747 I65747 WVQ983249 WLU983249 WBY983249 VSC983249 VIG983249 UYK983249 UOO983249 UES983249 TUW983249 TLA983249 TBE983249 SRI983249 SHM983249 RXQ983249 RNU983249 RDY983249 QUC983249 QKG983249 QAK983249 PQO983249 PGS983249 OWW983249 ONA983249 ODE983249 NTI983249 NJM983249 MZQ983249 MPU983249 MFY983249 LWC983249 LMG983249 LCK983249 KSO983249 KIS983249 JYW983249 JPA983249 JFE983249 IVI983249 ILM983249 IBQ983249 HRU983249 HHY983249 GYC983249 GOG983249 GEK983249 FUO983249 FKS983249 FAW983249 ERA983249 EHE983249 DXI983249 DNM983249 DDQ983249 CTU983249 CJY983249 CAC983249 BQG983249 BGK983249 AWO983249 AMS983249 ACW983249 TA983249 JE983249 I983249 WVQ917713 WLU917713 WBY917713 VSC917713 VIG917713 UYK917713 UOO917713 UES917713 TUW917713 TLA917713 TBE917713 SRI917713 SHM917713 RXQ917713 RNU917713 RDY917713 QUC917713 QKG917713 QAK917713 PQO917713 PGS917713 OWW917713 ONA917713 ODE917713 NTI917713 NJM917713 MZQ917713 MPU917713 MFY917713 LWC917713 LMG917713 LCK917713 KSO917713 KIS917713 JYW917713 JPA917713 JFE917713 IVI917713 ILM917713 IBQ917713 HRU917713 HHY917713 GYC917713 GOG917713 GEK917713 FUO917713 FKS917713 FAW917713 ERA917713 EHE917713 DXI917713 DNM917713 DDQ917713 CTU917713 CJY917713 CAC917713 BQG917713 BGK917713 AWO917713 AMS917713 ACW917713 TA917713 JE917713 I917713 WVQ852177 WLU852177 WBY852177 VSC852177 VIG852177 UYK852177 UOO852177 UES852177 TUW852177 TLA852177 TBE852177 SRI852177 SHM852177 RXQ852177 RNU852177 RDY852177 QUC852177 QKG852177 QAK852177 PQO852177 PGS852177 OWW852177 ONA852177 ODE852177 NTI852177 NJM852177 MZQ852177 MPU852177 MFY852177 LWC852177 LMG852177 LCK852177 KSO852177 KIS852177 JYW852177 JPA852177 JFE852177 IVI852177 ILM852177 IBQ852177 HRU852177 HHY852177 GYC852177 GOG852177 GEK852177 FUO852177 FKS852177 FAW852177 ERA852177 EHE852177 DXI852177 DNM852177 DDQ852177 CTU852177 CJY852177 CAC852177 BQG852177 BGK852177 AWO852177 AMS852177 ACW852177 TA852177 JE852177 I852177 WVQ786641 WLU786641 WBY786641 VSC786641 VIG786641 UYK786641 UOO786641 UES786641 TUW786641 TLA786641 TBE786641 SRI786641 SHM786641 RXQ786641 RNU786641 RDY786641 QUC786641 QKG786641 QAK786641 PQO786641 PGS786641 OWW786641 ONA786641 ODE786641 NTI786641 NJM786641 MZQ786641 MPU786641 MFY786641 LWC786641 LMG786641 LCK786641 KSO786641 KIS786641 JYW786641 JPA786641 JFE786641 IVI786641 ILM786641 IBQ786641 HRU786641 HHY786641 GYC786641 GOG786641 GEK786641 FUO786641 FKS786641 FAW786641 ERA786641 EHE786641 DXI786641 DNM786641 DDQ786641 CTU786641 CJY786641 CAC786641 BQG786641 BGK786641 AWO786641 AMS786641 ACW786641 TA786641 JE786641 I786641 WVQ721105 WLU721105 WBY721105 VSC721105 VIG721105 UYK721105 UOO721105 UES721105 TUW721105 TLA721105 TBE721105 SRI721105 SHM721105 RXQ721105 RNU721105 RDY721105 QUC721105 QKG721105 QAK721105 PQO721105 PGS721105 OWW721105 ONA721105 ODE721105 NTI721105 NJM721105 MZQ721105 MPU721105 MFY721105 LWC721105 LMG721105 LCK721105 KSO721105 KIS721105 JYW721105 JPA721105 JFE721105 IVI721105 ILM721105 IBQ721105 HRU721105 HHY721105 GYC721105 GOG721105 GEK721105 FUO721105 FKS721105 FAW721105 ERA721105 EHE721105 DXI721105 DNM721105 DDQ721105 CTU721105 CJY721105 CAC721105 BQG721105 BGK721105 AWO721105 AMS721105 ACW721105 TA721105 JE721105 I721105 WVQ655569 WLU655569 WBY655569 VSC655569 VIG655569 UYK655569 UOO655569 UES655569 TUW655569 TLA655569 TBE655569 SRI655569 SHM655569 RXQ655569 RNU655569 RDY655569 QUC655569 QKG655569 QAK655569 PQO655569 PGS655569 OWW655569 ONA655569 ODE655569 NTI655569 NJM655569 MZQ655569 MPU655569 MFY655569 LWC655569 LMG655569 LCK655569 KSO655569 KIS655569 JYW655569 JPA655569 JFE655569 IVI655569 ILM655569 IBQ655569 HRU655569 HHY655569 GYC655569 GOG655569 GEK655569 FUO655569 FKS655569 FAW655569 ERA655569 EHE655569 DXI655569 DNM655569 DDQ655569 CTU655569 CJY655569 CAC655569 BQG655569 BGK655569 AWO655569 AMS655569 ACW655569 TA655569 JE655569 I655569 WVQ590033 WLU590033 WBY590033 VSC590033 VIG590033 UYK590033 UOO590033 UES590033 TUW590033 TLA590033 TBE590033 SRI590033 SHM590033 RXQ590033 RNU590033 RDY590033 QUC590033 QKG590033 QAK590033 PQO590033 PGS590033 OWW590033 ONA590033 ODE590033 NTI590033 NJM590033 MZQ590033 MPU590033 MFY590033 LWC590033 LMG590033 LCK590033 KSO590033 KIS590033 JYW590033 JPA590033 JFE590033 IVI590033 ILM590033 IBQ590033 HRU590033 HHY590033 GYC590033 GOG590033 GEK590033 FUO590033 FKS590033 FAW590033 ERA590033 EHE590033 DXI590033 DNM590033 DDQ590033 CTU590033 CJY590033 CAC590033 BQG590033 BGK590033 AWO590033 AMS590033 ACW590033 TA590033 JE590033 I590033 WVQ524497 WLU524497 WBY524497 VSC524497 VIG524497 UYK524497 UOO524497 UES524497 TUW524497 TLA524497 TBE524497 SRI524497 SHM524497 RXQ524497 RNU524497 RDY524497 QUC524497 QKG524497 QAK524497 PQO524497 PGS524497 OWW524497 ONA524497 ODE524497 NTI524497 NJM524497 MZQ524497 MPU524497 MFY524497 LWC524497 LMG524497 LCK524497 KSO524497 KIS524497 JYW524497 JPA524497 JFE524497 IVI524497 ILM524497 IBQ524497 HRU524497 HHY524497 GYC524497 GOG524497 GEK524497 FUO524497 FKS524497 FAW524497 ERA524497 EHE524497 DXI524497 DNM524497 DDQ524497 CTU524497 CJY524497 CAC524497 BQG524497 BGK524497 AWO524497 AMS524497 ACW524497 TA524497 JE524497 I524497 WVQ458961 WLU458961 WBY458961 VSC458961 VIG458961 UYK458961 UOO458961 UES458961 TUW458961 TLA458961 TBE458961 SRI458961 SHM458961 RXQ458961 RNU458961 RDY458961 QUC458961 QKG458961 QAK458961 PQO458961 PGS458961 OWW458961 ONA458961 ODE458961 NTI458961 NJM458961 MZQ458961 MPU458961 MFY458961 LWC458961 LMG458961 LCK458961 KSO458961 KIS458961 JYW458961 JPA458961 JFE458961 IVI458961 ILM458961 IBQ458961 HRU458961 HHY458961 GYC458961 GOG458961 GEK458961 FUO458961 FKS458961 FAW458961 ERA458961 EHE458961 DXI458961 DNM458961 DDQ458961 CTU458961 CJY458961 CAC458961 BQG458961 BGK458961 AWO458961 AMS458961 ACW458961 TA458961 JE458961 I458961 WVQ393425 WLU393425 WBY393425 VSC393425 VIG393425 UYK393425 UOO393425 UES393425 TUW393425 TLA393425 TBE393425 SRI393425 SHM393425 RXQ393425 RNU393425 RDY393425 QUC393425 QKG393425 QAK393425 PQO393425 PGS393425 OWW393425 ONA393425 ODE393425 NTI393425 NJM393425 MZQ393425 MPU393425 MFY393425 LWC393425 LMG393425 LCK393425 KSO393425 KIS393425 JYW393425 JPA393425 JFE393425 IVI393425 ILM393425 IBQ393425 HRU393425 HHY393425 GYC393425 GOG393425 GEK393425 FUO393425 FKS393425 FAW393425 ERA393425 EHE393425 DXI393425 DNM393425 DDQ393425 CTU393425 CJY393425 CAC393425 BQG393425 BGK393425 AWO393425 AMS393425 ACW393425 TA393425 JE393425 I393425 WVQ327889 WLU327889 WBY327889 VSC327889 VIG327889 UYK327889 UOO327889 UES327889 TUW327889 TLA327889 TBE327889 SRI327889 SHM327889 RXQ327889 RNU327889 RDY327889 QUC327889 QKG327889 QAK327889 PQO327889 PGS327889 OWW327889 ONA327889 ODE327889 NTI327889 NJM327889 MZQ327889 MPU327889 MFY327889 LWC327889 LMG327889 LCK327889 KSO327889 KIS327889 JYW327889 JPA327889 JFE327889 IVI327889 ILM327889 IBQ327889 HRU327889 HHY327889 GYC327889 GOG327889 GEK327889 FUO327889 FKS327889 FAW327889 ERA327889 EHE327889 DXI327889 DNM327889 DDQ327889 CTU327889 CJY327889 CAC327889 BQG327889 BGK327889 AWO327889 AMS327889 ACW327889 TA327889 JE327889 I327889 WVQ262353 WLU262353 WBY262353 VSC262353 VIG262353 UYK262353 UOO262353 UES262353 TUW262353 TLA262353 TBE262353 SRI262353 SHM262353 RXQ262353 RNU262353 RDY262353 QUC262353 QKG262353 QAK262353 PQO262353 PGS262353 OWW262353 ONA262353 ODE262353 NTI262353 NJM262353 MZQ262353 MPU262353 MFY262353 LWC262353 LMG262353 LCK262353 KSO262353 KIS262353 JYW262353 JPA262353 JFE262353 IVI262353 ILM262353 IBQ262353 HRU262353 HHY262353 GYC262353 GOG262353 GEK262353 FUO262353 FKS262353 FAW262353 ERA262353 EHE262353 DXI262353 DNM262353 DDQ262353 CTU262353 CJY262353 CAC262353 BQG262353 BGK262353 AWO262353 AMS262353 ACW262353 TA262353 JE262353 I262353 WVQ196817 WLU196817 WBY196817 VSC196817 VIG196817 UYK196817 UOO196817 UES196817 TUW196817 TLA196817 TBE196817 SRI196817 SHM196817 RXQ196817 RNU196817 RDY196817 QUC196817 QKG196817 QAK196817 PQO196817 PGS196817 OWW196817 ONA196817 ODE196817 NTI196817 NJM196817 MZQ196817 MPU196817 MFY196817 LWC196817 LMG196817 LCK196817 KSO196817 KIS196817 JYW196817 JPA196817 JFE196817 IVI196817 ILM196817 IBQ196817 HRU196817 HHY196817 GYC196817 GOG196817 GEK196817 FUO196817 FKS196817 FAW196817 ERA196817 EHE196817 DXI196817 DNM196817 DDQ196817 CTU196817 CJY196817 CAC196817 BQG196817 BGK196817 AWO196817 AMS196817 ACW196817 TA196817 JE196817 I196817 WVQ131281 WLU131281 WBY131281 VSC131281 VIG131281 UYK131281 UOO131281 UES131281 TUW131281 TLA131281 TBE131281 SRI131281 SHM131281 RXQ131281 RNU131281 RDY131281 QUC131281 QKG131281 QAK131281 PQO131281 PGS131281 OWW131281 ONA131281 ODE131281 NTI131281 NJM131281 MZQ131281 MPU131281 MFY131281 LWC131281 LMG131281 LCK131281 KSO131281 KIS131281 JYW131281 JPA131281 JFE131281 IVI131281 ILM131281 IBQ131281 HRU131281 HHY131281 GYC131281 GOG131281 GEK131281 FUO131281 FKS131281 FAW131281 ERA131281 EHE131281 DXI131281 DNM131281 DDQ131281 CTU131281 CJY131281 CAC131281 BQG131281 BGK131281 AWO131281 AMS131281 ACW131281 TA131281 JE131281 I131281 WVQ65745 WLU65745 WBY65745 VSC65745 VIG65745 UYK65745 UOO65745 UES65745 TUW65745 TLA65745 TBE65745 SRI65745 SHM65745 RXQ65745 RNU65745 RDY65745 QUC65745 QKG65745 QAK65745 PQO65745 PGS65745 OWW65745 ONA65745 ODE65745 NTI65745 NJM65745 MZQ65745 MPU65745 MFY65745 LWC65745 LMG65745 LCK65745 KSO65745 KIS65745 JYW65745 JPA65745 JFE65745 IVI65745 ILM65745 IBQ65745 HRU65745 HHY65745 GYC65745 GOG65745 GEK65745 FUO65745 FKS65745 FAW65745 ERA65745 EHE65745 DXI65745 DNM65745 DDQ65745 CTU65745 CJY65745 CAC65745 BQG65745 BGK65745 AWO65745 AMS65745 ACW65745 TA65745 JE65745" xr:uid="{00000000-0002-0000-0600-000000000000}">
      <formula1>#REF!</formula1>
    </dataValidation>
    <dataValidation type="list" allowBlank="1" showInputMessage="1" showErrorMessage="1" sqref="I212 I210 I214" xr:uid="{5D4B1008-3F59-4371-A803-DA363F52933E}">
      <formula1>"YES,NO"</formula1>
    </dataValidation>
  </dataValidations>
  <printOptions horizontalCentered="1"/>
  <pageMargins left="0.42" right="0.28999999999999998" top="0.4" bottom="0.31" header="0.32" footer="0.24"/>
  <pageSetup paperSize="9" scale="64" fitToHeight="0" orientation="portrait" r:id="rId17"/>
  <headerFooter alignWithMargins="0"/>
  <rowBreaks count="1" manualBreakCount="1">
    <brk id="235" max="8" man="1"/>
  </rowBreaks>
  <drawing r:id="rId18"/>
  <legacyDrawing r:id="rId19"/>
  <mc:AlternateContent xmlns:mc="http://schemas.openxmlformats.org/markup-compatibility/2006">
    <mc:Choice Requires="x14">
      <controls>
        <mc:AlternateContent xmlns:mc="http://schemas.openxmlformats.org/markup-compatibility/2006">
          <mc:Choice Requires="x14">
            <control shapeId="141345" r:id="rId20"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1"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2"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3"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4"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25"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26"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27"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28"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29"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0"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1"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2" name="Check Box 45">
              <controlPr defaultSize="0" autoFill="0" autoLine="0" autoPict="0">
                <anchor moveWithCells="1" sizeWithCells="1">
                  <from>
                    <xdr:col>5</xdr:col>
                    <xdr:colOff>38100</xdr:colOff>
                    <xdr:row>93</xdr:row>
                    <xdr:rowOff>133350</xdr:rowOff>
                  </from>
                  <to>
                    <xdr:col>5</xdr:col>
                    <xdr:colOff>581025</xdr:colOff>
                    <xdr:row>94</xdr:row>
                    <xdr:rowOff>352425</xdr:rowOff>
                  </to>
                </anchor>
              </controlPr>
            </control>
          </mc:Choice>
        </mc:AlternateContent>
        <mc:AlternateContent xmlns:mc="http://schemas.openxmlformats.org/markup-compatibility/2006">
          <mc:Choice Requires="x14">
            <control shapeId="141358" r:id="rId33" name="Check Box 46">
              <controlPr defaultSize="0" autoFill="0" autoLine="0" autoPict="0">
                <anchor moveWithCells="1" sizeWithCells="1">
                  <from>
                    <xdr:col>5</xdr:col>
                    <xdr:colOff>561975</xdr:colOff>
                    <xdr:row>93</xdr:row>
                    <xdr:rowOff>133350</xdr:rowOff>
                  </from>
                  <to>
                    <xdr:col>5</xdr:col>
                    <xdr:colOff>1362075</xdr:colOff>
                    <xdr:row>94</xdr:row>
                    <xdr:rowOff>352425</xdr:rowOff>
                  </to>
                </anchor>
              </controlPr>
            </control>
          </mc:Choice>
        </mc:AlternateContent>
        <mc:AlternateContent xmlns:mc="http://schemas.openxmlformats.org/markup-compatibility/2006">
          <mc:Choice Requires="x14">
            <control shapeId="141359" r:id="rId34" name="Check Box 47">
              <controlPr defaultSize="0" autoFill="0" autoLine="0" autoPict="0">
                <anchor moveWithCells="1" sizeWithCells="1">
                  <from>
                    <xdr:col>5</xdr:col>
                    <xdr:colOff>57150</xdr:colOff>
                    <xdr:row>94</xdr:row>
                    <xdr:rowOff>371475</xdr:rowOff>
                  </from>
                  <to>
                    <xdr:col>5</xdr:col>
                    <xdr:colOff>514350</xdr:colOff>
                    <xdr:row>94</xdr:row>
                    <xdr:rowOff>914400</xdr:rowOff>
                  </to>
                </anchor>
              </controlPr>
            </control>
          </mc:Choice>
        </mc:AlternateContent>
        <mc:AlternateContent xmlns:mc="http://schemas.openxmlformats.org/markup-compatibility/2006">
          <mc:Choice Requires="x14">
            <control shapeId="141360" r:id="rId35" name="Check Box 48">
              <controlPr defaultSize="0" autoFill="0" autoLine="0" autoPict="0">
                <anchor moveWithCells="1" sizeWithCells="1">
                  <from>
                    <xdr:col>5</xdr:col>
                    <xdr:colOff>657225</xdr:colOff>
                    <xdr:row>94</xdr:row>
                    <xdr:rowOff>371475</xdr:rowOff>
                  </from>
                  <to>
                    <xdr:col>5</xdr:col>
                    <xdr:colOff>1343025</xdr:colOff>
                    <xdr:row>94</xdr:row>
                    <xdr:rowOff>923925</xdr:rowOff>
                  </to>
                </anchor>
              </controlPr>
            </control>
          </mc:Choice>
        </mc:AlternateContent>
        <mc:AlternateContent xmlns:mc="http://schemas.openxmlformats.org/markup-compatibility/2006">
          <mc:Choice Requires="x14">
            <control shapeId="141361" r:id="rId36" name="Check Box 49">
              <controlPr defaultSize="0" autoFill="0" autoLine="0" autoPict="0">
                <anchor moveWithCells="1" sizeWithCells="1">
                  <from>
                    <xdr:col>6</xdr:col>
                    <xdr:colOff>161925</xdr:colOff>
                    <xdr:row>93</xdr:row>
                    <xdr:rowOff>95250</xdr:rowOff>
                  </from>
                  <to>
                    <xdr:col>6</xdr:col>
                    <xdr:colOff>762000</xdr:colOff>
                    <xdr:row>94</xdr:row>
                    <xdr:rowOff>333375</xdr:rowOff>
                  </to>
                </anchor>
              </controlPr>
            </control>
          </mc:Choice>
        </mc:AlternateContent>
        <mc:AlternateContent xmlns:mc="http://schemas.openxmlformats.org/markup-compatibility/2006">
          <mc:Choice Requires="x14">
            <control shapeId="141362" r:id="rId37" name="Check Box 50">
              <controlPr defaultSize="0" autoFill="0" autoLine="0" autoPict="0">
                <anchor moveWithCells="1" sizeWithCells="1">
                  <from>
                    <xdr:col>6</xdr:col>
                    <xdr:colOff>981075</xdr:colOff>
                    <xdr:row>93</xdr:row>
                    <xdr:rowOff>95250</xdr:rowOff>
                  </from>
                  <to>
                    <xdr:col>7</xdr:col>
                    <xdr:colOff>495300</xdr:colOff>
                    <xdr:row>94</xdr:row>
                    <xdr:rowOff>333375</xdr:rowOff>
                  </to>
                </anchor>
              </controlPr>
            </control>
          </mc:Choice>
        </mc:AlternateContent>
        <mc:AlternateContent xmlns:mc="http://schemas.openxmlformats.org/markup-compatibility/2006">
          <mc:Choice Requires="x14">
            <control shapeId="141363" r:id="rId38" name="Check Box 51">
              <controlPr defaultSize="0" autoFill="0" autoLine="0" autoPict="0">
                <anchor moveWithCells="1" sizeWithCells="1">
                  <from>
                    <xdr:col>6</xdr:col>
                    <xdr:colOff>152400</xdr:colOff>
                    <xdr:row>94</xdr:row>
                    <xdr:rowOff>361950</xdr:rowOff>
                  </from>
                  <to>
                    <xdr:col>6</xdr:col>
                    <xdr:colOff>904875</xdr:colOff>
                    <xdr:row>94</xdr:row>
                    <xdr:rowOff>914400</xdr:rowOff>
                  </to>
                </anchor>
              </controlPr>
            </control>
          </mc:Choice>
        </mc:AlternateContent>
        <mc:AlternateContent xmlns:mc="http://schemas.openxmlformats.org/markup-compatibility/2006">
          <mc:Choice Requires="x14">
            <control shapeId="141364" r:id="rId39" name="Check Box 52">
              <controlPr defaultSize="0" autoFill="0" autoLine="0" autoPict="0">
                <anchor moveWithCells="1" sizeWithCells="1">
                  <from>
                    <xdr:col>6</xdr:col>
                    <xdr:colOff>990600</xdr:colOff>
                    <xdr:row>94</xdr:row>
                    <xdr:rowOff>371475</xdr:rowOff>
                  </from>
                  <to>
                    <xdr:col>7</xdr:col>
                    <xdr:colOff>971550</xdr:colOff>
                    <xdr:row>94</xdr:row>
                    <xdr:rowOff>933450</xdr:rowOff>
                  </to>
                </anchor>
              </controlPr>
            </control>
          </mc:Choice>
        </mc:AlternateContent>
        <mc:AlternateContent xmlns:mc="http://schemas.openxmlformats.org/markup-compatibility/2006">
          <mc:Choice Requires="x14">
            <control shapeId="141369" r:id="rId40" name="Check Box 57">
              <controlPr defaultSize="0" autoFill="0" autoLine="0" autoPict="0">
                <anchor moveWithCells="1" sizeWithCells="1">
                  <from>
                    <xdr:col>5</xdr:col>
                    <xdr:colOff>28575</xdr:colOff>
                    <xdr:row>155</xdr:row>
                    <xdr:rowOff>57150</xdr:rowOff>
                  </from>
                  <to>
                    <xdr:col>5</xdr:col>
                    <xdr:colOff>1057275</xdr:colOff>
                    <xdr:row>155</xdr:row>
                    <xdr:rowOff>504825</xdr:rowOff>
                  </to>
                </anchor>
              </controlPr>
            </control>
          </mc:Choice>
        </mc:AlternateContent>
        <mc:AlternateContent xmlns:mc="http://schemas.openxmlformats.org/markup-compatibility/2006">
          <mc:Choice Requires="x14">
            <control shapeId="141370" r:id="rId41" name="Check Box 58">
              <controlPr defaultSize="0" autoFill="0" autoLine="0" autoPict="0">
                <anchor moveWithCells="1" sizeWithCells="1">
                  <from>
                    <xdr:col>5</xdr:col>
                    <xdr:colOff>28575</xdr:colOff>
                    <xdr:row>155</xdr:row>
                    <xdr:rowOff>419100</xdr:rowOff>
                  </from>
                  <to>
                    <xdr:col>5</xdr:col>
                    <xdr:colOff>714375</xdr:colOff>
                    <xdr:row>156</xdr:row>
                    <xdr:rowOff>9525</xdr:rowOff>
                  </to>
                </anchor>
              </controlPr>
            </control>
          </mc:Choice>
        </mc:AlternateContent>
        <mc:AlternateContent xmlns:mc="http://schemas.openxmlformats.org/markup-compatibility/2006">
          <mc:Choice Requires="x14">
            <control shapeId="141371" r:id="rId42" name="Check Box 59">
              <controlPr defaultSize="0" autoFill="0" autoLine="0" autoPict="0">
                <anchor moveWithCells="1" sizeWithCells="1">
                  <from>
                    <xdr:col>5</xdr:col>
                    <xdr:colOff>857250</xdr:colOff>
                    <xdr:row>155</xdr:row>
                    <xdr:rowOff>409575</xdr:rowOff>
                  </from>
                  <to>
                    <xdr:col>5</xdr:col>
                    <xdr:colOff>1371600</xdr:colOff>
                    <xdr:row>156</xdr:row>
                    <xdr:rowOff>0</xdr:rowOff>
                  </to>
                </anchor>
              </controlPr>
            </control>
          </mc:Choice>
        </mc:AlternateContent>
        <mc:AlternateContent xmlns:mc="http://schemas.openxmlformats.org/markup-compatibility/2006">
          <mc:Choice Requires="x14">
            <control shapeId="141372" r:id="rId43" name="Check Box 60">
              <controlPr defaultSize="0" autoFill="0" autoLine="0" autoPict="0">
                <anchor moveWithCells="1" sizeWithCells="1">
                  <from>
                    <xdr:col>6</xdr:col>
                    <xdr:colOff>85725</xdr:colOff>
                    <xdr:row>155</xdr:row>
                    <xdr:rowOff>95250</xdr:rowOff>
                  </from>
                  <to>
                    <xdr:col>6</xdr:col>
                    <xdr:colOff>771525</xdr:colOff>
                    <xdr:row>155</xdr:row>
                    <xdr:rowOff>485775</xdr:rowOff>
                  </to>
                </anchor>
              </controlPr>
            </control>
          </mc:Choice>
        </mc:AlternateContent>
        <mc:AlternateContent xmlns:mc="http://schemas.openxmlformats.org/markup-compatibility/2006">
          <mc:Choice Requires="x14">
            <control shapeId="141373" r:id="rId44" name="Check Box 61">
              <controlPr defaultSize="0" autoFill="0" autoLine="0" autoPict="0">
                <anchor moveWithCells="1" sizeWithCells="1">
                  <from>
                    <xdr:col>6</xdr:col>
                    <xdr:colOff>76200</xdr:colOff>
                    <xdr:row>155</xdr:row>
                    <xdr:rowOff>381000</xdr:rowOff>
                  </from>
                  <to>
                    <xdr:col>6</xdr:col>
                    <xdr:colOff>1085850</xdr:colOff>
                    <xdr:row>155</xdr:row>
                    <xdr:rowOff>771525</xdr:rowOff>
                  </to>
                </anchor>
              </controlPr>
            </control>
          </mc:Choice>
        </mc:AlternateContent>
        <mc:AlternateContent xmlns:mc="http://schemas.openxmlformats.org/markup-compatibility/2006">
          <mc:Choice Requires="x14">
            <control shapeId="141374" r:id="rId45" name="Check Box 62">
              <controlPr defaultSize="0" autoFill="0" autoLine="0" autoPict="0">
                <anchor moveWithCells="1" sizeWithCells="1">
                  <from>
                    <xdr:col>6</xdr:col>
                    <xdr:colOff>1152525</xdr:colOff>
                    <xdr:row>155</xdr:row>
                    <xdr:rowOff>390525</xdr:rowOff>
                  </from>
                  <to>
                    <xdr:col>7</xdr:col>
                    <xdr:colOff>590550</xdr:colOff>
                    <xdr:row>155</xdr:row>
                    <xdr:rowOff>781050</xdr:rowOff>
                  </to>
                </anchor>
              </controlPr>
            </control>
          </mc:Choice>
        </mc:AlternateContent>
        <mc:AlternateContent xmlns:mc="http://schemas.openxmlformats.org/markup-compatibility/2006">
          <mc:Choice Requires="x14">
            <control shapeId="141375" r:id="rId46" name="Check Box 63">
              <controlPr defaultSize="0" autoFill="0" autoLine="0" autoPict="0">
                <anchor moveWithCells="1" sizeWithCells="1">
                  <from>
                    <xdr:col>8</xdr:col>
                    <xdr:colOff>76200</xdr:colOff>
                    <xdr:row>155</xdr:row>
                    <xdr:rowOff>161925</xdr:rowOff>
                  </from>
                  <to>
                    <xdr:col>8</xdr:col>
                    <xdr:colOff>1247775</xdr:colOff>
                    <xdr:row>155</xdr:row>
                    <xdr:rowOff>514350</xdr:rowOff>
                  </to>
                </anchor>
              </controlPr>
            </control>
          </mc:Choice>
        </mc:AlternateContent>
        <mc:AlternateContent xmlns:mc="http://schemas.openxmlformats.org/markup-compatibility/2006">
          <mc:Choice Requires="x14">
            <control shapeId="141376" r:id="rId47" name="Check Box 64">
              <controlPr defaultSize="0" autoFill="0" autoLine="0" autoPict="0">
                <anchor moveWithCells="1" sizeWithCells="1">
                  <from>
                    <xdr:col>8</xdr:col>
                    <xdr:colOff>66675</xdr:colOff>
                    <xdr:row>155</xdr:row>
                    <xdr:rowOff>419100</xdr:rowOff>
                  </from>
                  <to>
                    <xdr:col>8</xdr:col>
                    <xdr:colOff>847725</xdr:colOff>
                    <xdr:row>155</xdr:row>
                    <xdr:rowOff>771525</xdr:rowOff>
                  </to>
                </anchor>
              </controlPr>
            </control>
          </mc:Choice>
        </mc:AlternateContent>
        <mc:AlternateContent xmlns:mc="http://schemas.openxmlformats.org/markup-compatibility/2006">
          <mc:Choice Requires="x14">
            <control shapeId="141377" r:id="rId48" name="Check Box 65">
              <controlPr defaultSize="0" autoFill="0" autoLine="0" autoPict="0">
                <anchor moveWithCells="1" sizeWithCells="1">
                  <from>
                    <xdr:col>8</xdr:col>
                    <xdr:colOff>895350</xdr:colOff>
                    <xdr:row>155</xdr:row>
                    <xdr:rowOff>428625</xdr:rowOff>
                  </from>
                  <to>
                    <xdr:col>8</xdr:col>
                    <xdr:colOff>1476375</xdr:colOff>
                    <xdr:row>155</xdr:row>
                    <xdr:rowOff>781050</xdr:rowOff>
                  </to>
                </anchor>
              </controlPr>
            </control>
          </mc:Choice>
        </mc:AlternateContent>
        <mc:AlternateContent xmlns:mc="http://schemas.openxmlformats.org/markup-compatibility/2006">
          <mc:Choice Requires="x14">
            <control shapeId="141378" r:id="rId49" name="Check Box 66">
              <controlPr defaultSize="0" autoFill="0" autoLine="0" autoPict="0">
                <anchor moveWithCells="1" sizeWithCells="1">
                  <from>
                    <xdr:col>5</xdr:col>
                    <xdr:colOff>19050</xdr:colOff>
                    <xdr:row>165</xdr:row>
                    <xdr:rowOff>57150</xdr:rowOff>
                  </from>
                  <to>
                    <xdr:col>5</xdr:col>
                    <xdr:colOff>828675</xdr:colOff>
                    <xdr:row>165</xdr:row>
                    <xdr:rowOff>571500</xdr:rowOff>
                  </to>
                </anchor>
              </controlPr>
            </control>
          </mc:Choice>
        </mc:AlternateContent>
        <mc:AlternateContent xmlns:mc="http://schemas.openxmlformats.org/markup-compatibility/2006">
          <mc:Choice Requires="x14">
            <control shapeId="141379" r:id="rId50" name="Check Box 67">
              <controlPr defaultSize="0" autoFill="0" autoLine="0" autoPict="0">
                <anchor moveWithCells="1" sizeWithCells="1">
                  <from>
                    <xdr:col>5</xdr:col>
                    <xdr:colOff>57150</xdr:colOff>
                    <xdr:row>165</xdr:row>
                    <xdr:rowOff>447675</xdr:rowOff>
                  </from>
                  <to>
                    <xdr:col>5</xdr:col>
                    <xdr:colOff>762000</xdr:colOff>
                    <xdr:row>166</xdr:row>
                    <xdr:rowOff>285750</xdr:rowOff>
                  </to>
                </anchor>
              </controlPr>
            </control>
          </mc:Choice>
        </mc:AlternateContent>
        <mc:AlternateContent xmlns:mc="http://schemas.openxmlformats.org/markup-compatibility/2006">
          <mc:Choice Requires="x14">
            <control shapeId="141384" r:id="rId51" name="Check Box 72">
              <controlPr defaultSize="0" autoFill="0" autoLine="0" autoPict="0">
                <anchor moveWithCells="1" sizeWithCells="1">
                  <from>
                    <xdr:col>8</xdr:col>
                    <xdr:colOff>114300</xdr:colOff>
                    <xdr:row>165</xdr:row>
                    <xdr:rowOff>28575</xdr:rowOff>
                  </from>
                  <to>
                    <xdr:col>8</xdr:col>
                    <xdr:colOff>1057275</xdr:colOff>
                    <xdr:row>165</xdr:row>
                    <xdr:rowOff>400050</xdr:rowOff>
                  </to>
                </anchor>
              </controlPr>
            </control>
          </mc:Choice>
        </mc:AlternateContent>
        <mc:AlternateContent xmlns:mc="http://schemas.openxmlformats.org/markup-compatibility/2006">
          <mc:Choice Requires="x14">
            <control shapeId="141385" r:id="rId52" name="Check Box 73">
              <controlPr defaultSize="0" autoFill="0" autoLine="0" autoPict="0">
                <anchor moveWithCells="1" sizeWithCells="1">
                  <from>
                    <xdr:col>8</xdr:col>
                    <xdr:colOff>114300</xdr:colOff>
                    <xdr:row>165</xdr:row>
                    <xdr:rowOff>295275</xdr:rowOff>
                  </from>
                  <to>
                    <xdr:col>8</xdr:col>
                    <xdr:colOff>742950</xdr:colOff>
                    <xdr:row>165</xdr:row>
                    <xdr:rowOff>666750</xdr:rowOff>
                  </to>
                </anchor>
              </controlPr>
            </control>
          </mc:Choice>
        </mc:AlternateContent>
        <mc:AlternateContent xmlns:mc="http://schemas.openxmlformats.org/markup-compatibility/2006">
          <mc:Choice Requires="x14">
            <control shapeId="141386" r:id="rId53" name="Check Box 74">
              <controlPr defaultSize="0" autoFill="0" autoLine="0" autoPict="0">
                <anchor moveWithCells="1" sizeWithCells="1">
                  <from>
                    <xdr:col>8</xdr:col>
                    <xdr:colOff>790575</xdr:colOff>
                    <xdr:row>165</xdr:row>
                    <xdr:rowOff>304800</xdr:rowOff>
                  </from>
                  <to>
                    <xdr:col>8</xdr:col>
                    <xdr:colOff>1266825</xdr:colOff>
                    <xdr:row>166</xdr:row>
                    <xdr:rowOff>0</xdr:rowOff>
                  </to>
                </anchor>
              </controlPr>
            </control>
          </mc:Choice>
        </mc:AlternateContent>
        <mc:AlternateContent xmlns:mc="http://schemas.openxmlformats.org/markup-compatibility/2006">
          <mc:Choice Requires="x14">
            <control shapeId="141387" r:id="rId54" name="Check Box 75">
              <controlPr defaultSize="0" autoFill="0" autoLine="0" autoPict="0">
                <anchor moveWithCells="1" sizeWithCells="1">
                  <from>
                    <xdr:col>5</xdr:col>
                    <xdr:colOff>19050</xdr:colOff>
                    <xdr:row>197</xdr:row>
                    <xdr:rowOff>95250</xdr:rowOff>
                  </from>
                  <to>
                    <xdr:col>5</xdr:col>
                    <xdr:colOff>1162050</xdr:colOff>
                    <xdr:row>197</xdr:row>
                    <xdr:rowOff>476250</xdr:rowOff>
                  </to>
                </anchor>
              </controlPr>
            </control>
          </mc:Choice>
        </mc:AlternateContent>
        <mc:AlternateContent xmlns:mc="http://schemas.openxmlformats.org/markup-compatibility/2006">
          <mc:Choice Requires="x14">
            <control shapeId="141388" r:id="rId55" name="Check Box 76">
              <controlPr defaultSize="0" autoFill="0" autoLine="0" autoPict="0">
                <anchor moveWithCells="1" sizeWithCells="1">
                  <from>
                    <xdr:col>5</xdr:col>
                    <xdr:colOff>9525</xdr:colOff>
                    <xdr:row>197</xdr:row>
                    <xdr:rowOff>371475</xdr:rowOff>
                  </from>
                  <to>
                    <xdr:col>5</xdr:col>
                    <xdr:colOff>752475</xdr:colOff>
                    <xdr:row>198</xdr:row>
                    <xdr:rowOff>123825</xdr:rowOff>
                  </to>
                </anchor>
              </controlPr>
            </control>
          </mc:Choice>
        </mc:AlternateContent>
        <mc:AlternateContent xmlns:mc="http://schemas.openxmlformats.org/markup-compatibility/2006">
          <mc:Choice Requires="x14">
            <control shapeId="141389" r:id="rId56" name="Check Box 77">
              <controlPr defaultSize="0" autoFill="0" autoLine="0" autoPict="0">
                <anchor moveWithCells="1" sizeWithCells="1">
                  <from>
                    <xdr:col>5</xdr:col>
                    <xdr:colOff>819150</xdr:colOff>
                    <xdr:row>197</xdr:row>
                    <xdr:rowOff>371475</xdr:rowOff>
                  </from>
                  <to>
                    <xdr:col>5</xdr:col>
                    <xdr:colOff>1381125</xdr:colOff>
                    <xdr:row>198</xdr:row>
                    <xdr:rowOff>123825</xdr:rowOff>
                  </to>
                </anchor>
              </controlPr>
            </control>
          </mc:Choice>
        </mc:AlternateContent>
        <mc:AlternateContent xmlns:mc="http://schemas.openxmlformats.org/markup-compatibility/2006">
          <mc:Choice Requires="x14">
            <control shapeId="141390" r:id="rId57" name="Check Box 78">
              <controlPr defaultSize="0" autoFill="0" autoLine="0" autoPict="0">
                <anchor moveWithCells="1" sizeWithCells="1">
                  <from>
                    <xdr:col>6</xdr:col>
                    <xdr:colOff>209550</xdr:colOff>
                    <xdr:row>197</xdr:row>
                    <xdr:rowOff>114300</xdr:rowOff>
                  </from>
                  <to>
                    <xdr:col>6</xdr:col>
                    <xdr:colOff>904875</xdr:colOff>
                    <xdr:row>197</xdr:row>
                    <xdr:rowOff>457200</xdr:rowOff>
                  </to>
                </anchor>
              </controlPr>
            </control>
          </mc:Choice>
        </mc:AlternateContent>
        <mc:AlternateContent xmlns:mc="http://schemas.openxmlformats.org/markup-compatibility/2006">
          <mc:Choice Requires="x14">
            <control shapeId="141391" r:id="rId58" name="Check Box 79">
              <controlPr defaultSize="0" autoFill="0" autoLine="0" autoPict="0">
                <anchor moveWithCells="1" sizeWithCells="1">
                  <from>
                    <xdr:col>6</xdr:col>
                    <xdr:colOff>200025</xdr:colOff>
                    <xdr:row>197</xdr:row>
                    <xdr:rowOff>361950</xdr:rowOff>
                  </from>
                  <to>
                    <xdr:col>6</xdr:col>
                    <xdr:colOff>1219200</xdr:colOff>
                    <xdr:row>198</xdr:row>
                    <xdr:rowOff>85725</xdr:rowOff>
                  </to>
                </anchor>
              </controlPr>
            </control>
          </mc:Choice>
        </mc:AlternateContent>
        <mc:AlternateContent xmlns:mc="http://schemas.openxmlformats.org/markup-compatibility/2006">
          <mc:Choice Requires="x14">
            <control shapeId="141392" r:id="rId59" name="Check Box 80">
              <controlPr defaultSize="0" autoFill="0" autoLine="0" autoPict="0">
                <anchor moveWithCells="1" sizeWithCells="1">
                  <from>
                    <xdr:col>6</xdr:col>
                    <xdr:colOff>1285875</xdr:colOff>
                    <xdr:row>197</xdr:row>
                    <xdr:rowOff>371475</xdr:rowOff>
                  </from>
                  <to>
                    <xdr:col>7</xdr:col>
                    <xdr:colOff>733425</xdr:colOff>
                    <xdr:row>198</xdr:row>
                    <xdr:rowOff>95250</xdr:rowOff>
                  </to>
                </anchor>
              </controlPr>
            </control>
          </mc:Choice>
        </mc:AlternateContent>
        <mc:AlternateContent xmlns:mc="http://schemas.openxmlformats.org/markup-compatibility/2006">
          <mc:Choice Requires="x14">
            <control shapeId="141393" r:id="rId60" name="Check Box 81">
              <controlPr defaultSize="0" autoFill="0" autoLine="0" autoPict="0">
                <anchor moveWithCells="1" sizeWithCells="1">
                  <from>
                    <xdr:col>8</xdr:col>
                    <xdr:colOff>85725</xdr:colOff>
                    <xdr:row>197</xdr:row>
                    <xdr:rowOff>95250</xdr:rowOff>
                  </from>
                  <to>
                    <xdr:col>8</xdr:col>
                    <xdr:colOff>904875</xdr:colOff>
                    <xdr:row>197</xdr:row>
                    <xdr:rowOff>438150</xdr:rowOff>
                  </to>
                </anchor>
              </controlPr>
            </control>
          </mc:Choice>
        </mc:AlternateContent>
        <mc:AlternateContent xmlns:mc="http://schemas.openxmlformats.org/markup-compatibility/2006">
          <mc:Choice Requires="x14">
            <control shapeId="141394" r:id="rId61" name="Check Box 82">
              <controlPr defaultSize="0" autoFill="0" autoLine="0" autoPict="0">
                <anchor moveWithCells="1" sizeWithCells="1">
                  <from>
                    <xdr:col>8</xdr:col>
                    <xdr:colOff>76200</xdr:colOff>
                    <xdr:row>197</xdr:row>
                    <xdr:rowOff>342900</xdr:rowOff>
                  </from>
                  <to>
                    <xdr:col>8</xdr:col>
                    <xdr:colOff>866775</xdr:colOff>
                    <xdr:row>198</xdr:row>
                    <xdr:rowOff>66675</xdr:rowOff>
                  </to>
                </anchor>
              </controlPr>
            </control>
          </mc:Choice>
        </mc:AlternateContent>
        <mc:AlternateContent xmlns:mc="http://schemas.openxmlformats.org/markup-compatibility/2006">
          <mc:Choice Requires="x14">
            <control shapeId="141395" r:id="rId62" name="Check Box 83">
              <controlPr defaultSize="0" autoFill="0" autoLine="0" autoPict="0">
                <anchor moveWithCells="1" sizeWithCells="1">
                  <from>
                    <xdr:col>8</xdr:col>
                    <xdr:colOff>914400</xdr:colOff>
                    <xdr:row>197</xdr:row>
                    <xdr:rowOff>352425</xdr:rowOff>
                  </from>
                  <to>
                    <xdr:col>8</xdr:col>
                    <xdr:colOff>1504950</xdr:colOff>
                    <xdr:row>198</xdr:row>
                    <xdr:rowOff>76200</xdr:rowOff>
                  </to>
                </anchor>
              </controlPr>
            </control>
          </mc:Choice>
        </mc:AlternateContent>
        <mc:AlternateContent xmlns:mc="http://schemas.openxmlformats.org/markup-compatibility/2006">
          <mc:Choice Requires="x14">
            <control shapeId="141396" r:id="rId63" name="Check Box 84">
              <controlPr defaultSize="0" autoFill="0" autoLine="0" autoPict="0">
                <anchor moveWithCells="1" sizeWithCells="1">
                  <from>
                    <xdr:col>5</xdr:col>
                    <xdr:colOff>47625</xdr:colOff>
                    <xdr:row>206</xdr:row>
                    <xdr:rowOff>95250</xdr:rowOff>
                  </from>
                  <to>
                    <xdr:col>5</xdr:col>
                    <xdr:colOff>781050</xdr:colOff>
                    <xdr:row>206</xdr:row>
                    <xdr:rowOff>438150</xdr:rowOff>
                  </to>
                </anchor>
              </controlPr>
            </control>
          </mc:Choice>
        </mc:AlternateContent>
        <mc:AlternateContent xmlns:mc="http://schemas.openxmlformats.org/markup-compatibility/2006">
          <mc:Choice Requires="x14">
            <control shapeId="141397" r:id="rId64" name="Check Box 85">
              <controlPr defaultSize="0" autoFill="0" autoLine="0" autoPict="0">
                <anchor moveWithCells="1" sizeWithCells="1">
                  <from>
                    <xdr:col>5</xdr:col>
                    <xdr:colOff>38100</xdr:colOff>
                    <xdr:row>206</xdr:row>
                    <xdr:rowOff>342900</xdr:rowOff>
                  </from>
                  <to>
                    <xdr:col>5</xdr:col>
                    <xdr:colOff>781050</xdr:colOff>
                    <xdr:row>207</xdr:row>
                    <xdr:rowOff>76200</xdr:rowOff>
                  </to>
                </anchor>
              </controlPr>
            </control>
          </mc:Choice>
        </mc:AlternateContent>
        <mc:AlternateContent xmlns:mc="http://schemas.openxmlformats.org/markup-compatibility/2006">
          <mc:Choice Requires="x14">
            <control shapeId="141398" r:id="rId65" name="Check Box 86">
              <controlPr defaultSize="0" autoFill="0" autoLine="0" autoPict="0">
                <anchor moveWithCells="1" sizeWithCells="1">
                  <from>
                    <xdr:col>5</xdr:col>
                    <xdr:colOff>828675</xdr:colOff>
                    <xdr:row>206</xdr:row>
                    <xdr:rowOff>352425</xdr:rowOff>
                  </from>
                  <to>
                    <xdr:col>5</xdr:col>
                    <xdr:colOff>1390650</xdr:colOff>
                    <xdr:row>207</xdr:row>
                    <xdr:rowOff>85725</xdr:rowOff>
                  </to>
                </anchor>
              </controlPr>
            </control>
          </mc:Choice>
        </mc:AlternateContent>
        <mc:AlternateContent xmlns:mc="http://schemas.openxmlformats.org/markup-compatibility/2006">
          <mc:Choice Requires="x14">
            <control shapeId="141399" r:id="rId66" name="Check Box 87">
              <controlPr defaultSize="0" autoFill="0" autoLine="0" autoPict="0">
                <anchor moveWithCells="1" sizeWithCells="1">
                  <from>
                    <xdr:col>6</xdr:col>
                    <xdr:colOff>238125</xdr:colOff>
                    <xdr:row>206</xdr:row>
                    <xdr:rowOff>85725</xdr:rowOff>
                  </from>
                  <to>
                    <xdr:col>6</xdr:col>
                    <xdr:colOff>933450</xdr:colOff>
                    <xdr:row>206</xdr:row>
                    <xdr:rowOff>428625</xdr:rowOff>
                  </to>
                </anchor>
              </controlPr>
            </control>
          </mc:Choice>
        </mc:AlternateContent>
        <mc:AlternateContent xmlns:mc="http://schemas.openxmlformats.org/markup-compatibility/2006">
          <mc:Choice Requires="x14">
            <control shapeId="141400" r:id="rId67" name="Check Box 88">
              <controlPr defaultSize="0" autoFill="0" autoLine="0" autoPict="0">
                <anchor moveWithCells="1" sizeWithCells="1">
                  <from>
                    <xdr:col>6</xdr:col>
                    <xdr:colOff>228600</xdr:colOff>
                    <xdr:row>206</xdr:row>
                    <xdr:rowOff>333375</xdr:rowOff>
                  </from>
                  <to>
                    <xdr:col>6</xdr:col>
                    <xdr:colOff>1247775</xdr:colOff>
                    <xdr:row>207</xdr:row>
                    <xdr:rowOff>76200</xdr:rowOff>
                  </to>
                </anchor>
              </controlPr>
            </control>
          </mc:Choice>
        </mc:AlternateContent>
        <mc:AlternateContent xmlns:mc="http://schemas.openxmlformats.org/markup-compatibility/2006">
          <mc:Choice Requires="x14">
            <control shapeId="141401" r:id="rId68" name="Check Box 89">
              <controlPr defaultSize="0" autoFill="0" autoLine="0" autoPict="0">
                <anchor moveWithCells="1" sizeWithCells="1">
                  <from>
                    <xdr:col>6</xdr:col>
                    <xdr:colOff>1314450</xdr:colOff>
                    <xdr:row>206</xdr:row>
                    <xdr:rowOff>342900</xdr:rowOff>
                  </from>
                  <to>
                    <xdr:col>7</xdr:col>
                    <xdr:colOff>762000</xdr:colOff>
                    <xdr:row>207</xdr:row>
                    <xdr:rowOff>85725</xdr:rowOff>
                  </to>
                </anchor>
              </controlPr>
            </control>
          </mc:Choice>
        </mc:AlternateContent>
        <mc:AlternateContent xmlns:mc="http://schemas.openxmlformats.org/markup-compatibility/2006">
          <mc:Choice Requires="x14">
            <control shapeId="141402" r:id="rId69" name="Check Box 90">
              <controlPr defaultSize="0" autoFill="0" autoLine="0" autoPict="0">
                <anchor moveWithCells="1" sizeWithCells="1">
                  <from>
                    <xdr:col>8</xdr:col>
                    <xdr:colOff>66675</xdr:colOff>
                    <xdr:row>206</xdr:row>
                    <xdr:rowOff>104775</xdr:rowOff>
                  </from>
                  <to>
                    <xdr:col>8</xdr:col>
                    <xdr:colOff>895350</xdr:colOff>
                    <xdr:row>206</xdr:row>
                    <xdr:rowOff>447675</xdr:rowOff>
                  </to>
                </anchor>
              </controlPr>
            </control>
          </mc:Choice>
        </mc:AlternateContent>
        <mc:AlternateContent xmlns:mc="http://schemas.openxmlformats.org/markup-compatibility/2006">
          <mc:Choice Requires="x14">
            <control shapeId="141403" r:id="rId70" name="Check Box 91">
              <controlPr defaultSize="0" autoFill="0" autoLine="0" autoPict="0">
                <anchor moveWithCells="1" sizeWithCells="1">
                  <from>
                    <xdr:col>8</xdr:col>
                    <xdr:colOff>57150</xdr:colOff>
                    <xdr:row>206</xdr:row>
                    <xdr:rowOff>352425</xdr:rowOff>
                  </from>
                  <to>
                    <xdr:col>8</xdr:col>
                    <xdr:colOff>819150</xdr:colOff>
                    <xdr:row>207</xdr:row>
                    <xdr:rowOff>95250</xdr:rowOff>
                  </to>
                </anchor>
              </controlPr>
            </control>
          </mc:Choice>
        </mc:AlternateContent>
        <mc:AlternateContent xmlns:mc="http://schemas.openxmlformats.org/markup-compatibility/2006">
          <mc:Choice Requires="x14">
            <control shapeId="141404" r:id="rId71" name="Check Box 92">
              <controlPr defaultSize="0" autoFill="0" autoLine="0" autoPict="0">
                <anchor moveWithCells="1" sizeWithCells="1">
                  <from>
                    <xdr:col>8</xdr:col>
                    <xdr:colOff>876300</xdr:colOff>
                    <xdr:row>206</xdr:row>
                    <xdr:rowOff>361950</xdr:rowOff>
                  </from>
                  <to>
                    <xdr:col>8</xdr:col>
                    <xdr:colOff>1447800</xdr:colOff>
                    <xdr:row>207</xdr:row>
                    <xdr:rowOff>104775</xdr:rowOff>
                  </to>
                </anchor>
              </controlPr>
            </control>
          </mc:Choice>
        </mc:AlternateContent>
        <mc:AlternateContent xmlns:mc="http://schemas.openxmlformats.org/markup-compatibility/2006">
          <mc:Choice Requires="x14">
            <control shapeId="141405" r:id="rId72" name="Check Box 93">
              <controlPr defaultSize="0" autoFill="0" autoLine="0" autoPict="0">
                <anchor moveWithCells="1" sizeWithCells="1">
                  <from>
                    <xdr:col>8</xdr:col>
                    <xdr:colOff>57150</xdr:colOff>
                    <xdr:row>93</xdr:row>
                    <xdr:rowOff>200025</xdr:rowOff>
                  </from>
                  <to>
                    <xdr:col>8</xdr:col>
                    <xdr:colOff>542925</xdr:colOff>
                    <xdr:row>94</xdr:row>
                    <xdr:rowOff>323850</xdr:rowOff>
                  </to>
                </anchor>
              </controlPr>
            </control>
          </mc:Choice>
        </mc:AlternateContent>
        <mc:AlternateContent xmlns:mc="http://schemas.openxmlformats.org/markup-compatibility/2006">
          <mc:Choice Requires="x14">
            <control shapeId="141406" r:id="rId73" name="Check Box 94">
              <controlPr defaultSize="0" autoFill="0" autoLine="0" autoPict="0">
                <anchor moveWithCells="1" sizeWithCells="1">
                  <from>
                    <xdr:col>8</xdr:col>
                    <xdr:colOff>723900</xdr:colOff>
                    <xdr:row>93</xdr:row>
                    <xdr:rowOff>200025</xdr:rowOff>
                  </from>
                  <to>
                    <xdr:col>8</xdr:col>
                    <xdr:colOff>1390650</xdr:colOff>
                    <xdr:row>94</xdr:row>
                    <xdr:rowOff>323850</xdr:rowOff>
                  </to>
                </anchor>
              </controlPr>
            </control>
          </mc:Choice>
        </mc:AlternateContent>
        <mc:AlternateContent xmlns:mc="http://schemas.openxmlformats.org/markup-compatibility/2006">
          <mc:Choice Requires="x14">
            <control shapeId="141407" r:id="rId74" name="Check Box 95">
              <controlPr defaultSize="0" autoFill="0" autoLine="0" autoPict="0">
                <anchor moveWithCells="1" sizeWithCells="1">
                  <from>
                    <xdr:col>8</xdr:col>
                    <xdr:colOff>47625</xdr:colOff>
                    <xdr:row>94</xdr:row>
                    <xdr:rowOff>342900</xdr:rowOff>
                  </from>
                  <to>
                    <xdr:col>8</xdr:col>
                    <xdr:colOff>657225</xdr:colOff>
                    <xdr:row>94</xdr:row>
                    <xdr:rowOff>790575</xdr:rowOff>
                  </to>
                </anchor>
              </controlPr>
            </control>
          </mc:Choice>
        </mc:AlternateContent>
        <mc:AlternateContent xmlns:mc="http://schemas.openxmlformats.org/markup-compatibility/2006">
          <mc:Choice Requires="x14">
            <control shapeId="141408" r:id="rId75" name="Check Box 96">
              <controlPr defaultSize="0" autoFill="0" autoLine="0" autoPict="0">
                <anchor moveWithCells="1" sizeWithCells="1">
                  <from>
                    <xdr:col>8</xdr:col>
                    <xdr:colOff>733425</xdr:colOff>
                    <xdr:row>94</xdr:row>
                    <xdr:rowOff>352425</xdr:rowOff>
                  </from>
                  <to>
                    <xdr:col>8</xdr:col>
                    <xdr:colOff>1476375</xdr:colOff>
                    <xdr:row>94</xdr:row>
                    <xdr:rowOff>809625</xdr:rowOff>
                  </to>
                </anchor>
              </controlPr>
            </control>
          </mc:Choice>
        </mc:AlternateContent>
        <mc:AlternateContent xmlns:mc="http://schemas.openxmlformats.org/markup-compatibility/2006">
          <mc:Choice Requires="x14">
            <control shapeId="141411" r:id="rId76" name="Check Box 99">
              <controlPr defaultSize="0" autoFill="0" autoLine="0" autoPict="0">
                <anchor moveWithCells="1" sizeWithCells="1">
                  <from>
                    <xdr:col>5</xdr:col>
                    <xdr:colOff>809625</xdr:colOff>
                    <xdr:row>165</xdr:row>
                    <xdr:rowOff>133350</xdr:rowOff>
                  </from>
                  <to>
                    <xdr:col>5</xdr:col>
                    <xdr:colOff>1390650</xdr:colOff>
                    <xdr:row>165</xdr:row>
                    <xdr:rowOff>523875</xdr:rowOff>
                  </to>
                </anchor>
              </controlPr>
            </control>
          </mc:Choice>
        </mc:AlternateContent>
        <mc:AlternateContent xmlns:mc="http://schemas.openxmlformats.org/markup-compatibility/2006">
          <mc:Choice Requires="x14">
            <control shapeId="141412" r:id="rId77" name="Check Box 100">
              <controlPr defaultSize="0" autoFill="0" autoLine="0" autoPict="0">
                <anchor moveWithCells="1" sizeWithCells="1">
                  <from>
                    <xdr:col>6</xdr:col>
                    <xdr:colOff>219075</xdr:colOff>
                    <xdr:row>165</xdr:row>
                    <xdr:rowOff>28575</xdr:rowOff>
                  </from>
                  <to>
                    <xdr:col>7</xdr:col>
                    <xdr:colOff>19050</xdr:colOff>
                    <xdr:row>165</xdr:row>
                    <xdr:rowOff>542925</xdr:rowOff>
                  </to>
                </anchor>
              </controlPr>
            </control>
          </mc:Choice>
        </mc:AlternateContent>
        <mc:AlternateContent xmlns:mc="http://schemas.openxmlformats.org/markup-compatibility/2006">
          <mc:Choice Requires="x14">
            <control shapeId="141413" r:id="rId78" name="Check Box 101">
              <controlPr defaultSize="0" autoFill="0" autoLine="0" autoPict="0">
                <anchor moveWithCells="1" sizeWithCells="1">
                  <from>
                    <xdr:col>6</xdr:col>
                    <xdr:colOff>209550</xdr:colOff>
                    <xdr:row>165</xdr:row>
                    <xdr:rowOff>409575</xdr:rowOff>
                  </from>
                  <to>
                    <xdr:col>6</xdr:col>
                    <xdr:colOff>1190625</xdr:colOff>
                    <xdr:row>166</xdr:row>
                    <xdr:rowOff>247650</xdr:rowOff>
                  </to>
                </anchor>
              </controlPr>
            </control>
          </mc:Choice>
        </mc:AlternateContent>
        <mc:AlternateContent xmlns:mc="http://schemas.openxmlformats.org/markup-compatibility/2006">
          <mc:Choice Requires="x14">
            <control shapeId="141414" r:id="rId79" name="Check Box 102">
              <controlPr defaultSize="0" autoFill="0" autoLine="0" autoPict="0">
                <anchor moveWithCells="1" sizeWithCells="1">
                  <from>
                    <xdr:col>6</xdr:col>
                    <xdr:colOff>1257300</xdr:colOff>
                    <xdr:row>165</xdr:row>
                    <xdr:rowOff>419100</xdr:rowOff>
                  </from>
                  <to>
                    <xdr:col>7</xdr:col>
                    <xdr:colOff>676275</xdr:colOff>
                    <xdr:row>166</xdr:row>
                    <xdr:rowOff>266700</xdr:rowOff>
                  </to>
                </anchor>
              </controlPr>
            </control>
          </mc:Choice>
        </mc:AlternateContent>
        <mc:AlternateContent xmlns:mc="http://schemas.openxmlformats.org/markup-compatibility/2006">
          <mc:Choice Requires="x14">
            <control shapeId="141418" r:id="rId80" name="Check Box 106">
              <controlPr defaultSize="0" autoFill="0" autoLine="0" autoPict="0">
                <anchor moveWithCells="1" sizeWithCells="1">
                  <from>
                    <xdr:col>8</xdr:col>
                    <xdr:colOff>57150</xdr:colOff>
                    <xdr:row>165</xdr:row>
                    <xdr:rowOff>57150</xdr:rowOff>
                  </from>
                  <to>
                    <xdr:col>8</xdr:col>
                    <xdr:colOff>1181100</xdr:colOff>
                    <xdr:row>165</xdr:row>
                    <xdr:rowOff>571500</xdr:rowOff>
                  </to>
                </anchor>
              </controlPr>
            </control>
          </mc:Choice>
        </mc:AlternateContent>
        <mc:AlternateContent xmlns:mc="http://schemas.openxmlformats.org/markup-compatibility/2006">
          <mc:Choice Requires="x14">
            <control shapeId="141419" r:id="rId81" name="Check Box 107">
              <controlPr defaultSize="0" autoFill="0" autoLine="0" autoPict="0">
                <anchor moveWithCells="1" sizeWithCells="1">
                  <from>
                    <xdr:col>8</xdr:col>
                    <xdr:colOff>47625</xdr:colOff>
                    <xdr:row>165</xdr:row>
                    <xdr:rowOff>428625</xdr:rowOff>
                  </from>
                  <to>
                    <xdr:col>8</xdr:col>
                    <xdr:colOff>1038225</xdr:colOff>
                    <xdr:row>166</xdr:row>
                    <xdr:rowOff>276225</xdr:rowOff>
                  </to>
                </anchor>
              </controlPr>
            </control>
          </mc:Choice>
        </mc:AlternateContent>
        <mc:AlternateContent xmlns:mc="http://schemas.openxmlformats.org/markup-compatibility/2006">
          <mc:Choice Requires="x14">
            <control shapeId="141420" r:id="rId82" name="Check Box 108">
              <controlPr defaultSize="0" autoFill="0" autoLine="0" autoPict="0">
                <anchor moveWithCells="1" sizeWithCells="1">
                  <from>
                    <xdr:col>8</xdr:col>
                    <xdr:colOff>914400</xdr:colOff>
                    <xdr:row>165</xdr:row>
                    <xdr:rowOff>400050</xdr:rowOff>
                  </from>
                  <to>
                    <xdr:col>8</xdr:col>
                    <xdr:colOff>1466850</xdr:colOff>
                    <xdr:row>166</xdr:row>
                    <xdr:rowOff>247650</xdr:rowOff>
                  </to>
                </anchor>
              </controlPr>
            </control>
          </mc:Choice>
        </mc:AlternateContent>
        <mc:AlternateContent xmlns:mc="http://schemas.openxmlformats.org/markup-compatibility/2006">
          <mc:Choice Requires="x14">
            <control shapeId="141421" r:id="rId83" name="Check Box 109">
              <controlPr defaultSize="0" autoFill="0" autoLine="0" autoPict="0">
                <anchor moveWithCells="1" sizeWithCells="1">
                  <from>
                    <xdr:col>6</xdr:col>
                    <xdr:colOff>895350</xdr:colOff>
                    <xdr:row>106</xdr:row>
                    <xdr:rowOff>0</xdr:rowOff>
                  </from>
                  <to>
                    <xdr:col>6</xdr:col>
                    <xdr:colOff>895350</xdr:colOff>
                    <xdr:row>106</xdr:row>
                    <xdr:rowOff>0</xdr:rowOff>
                  </to>
                </anchor>
              </controlPr>
            </control>
          </mc:Choice>
        </mc:AlternateContent>
        <mc:AlternateContent xmlns:mc="http://schemas.openxmlformats.org/markup-compatibility/2006">
          <mc:Choice Requires="x14">
            <control shapeId="141422" r:id="rId84" name="Check Box 110">
              <controlPr defaultSize="0" autoFill="0" autoLine="0" autoPict="0">
                <anchor moveWithCells="1" sizeWithCells="1">
                  <from>
                    <xdr:col>6</xdr:col>
                    <xdr:colOff>895350</xdr:colOff>
                    <xdr:row>106</xdr:row>
                    <xdr:rowOff>0</xdr:rowOff>
                  </from>
                  <to>
                    <xdr:col>6</xdr:col>
                    <xdr:colOff>895350</xdr:colOff>
                    <xdr:row>106</xdr:row>
                    <xdr:rowOff>0</xdr:rowOff>
                  </to>
                </anchor>
              </controlPr>
            </control>
          </mc:Choice>
        </mc:AlternateContent>
        <mc:AlternateContent xmlns:mc="http://schemas.openxmlformats.org/markup-compatibility/2006">
          <mc:Choice Requires="x14">
            <control shapeId="141423" r:id="rId85" name="Check Box 111">
              <controlPr defaultSize="0" autoFill="0" autoLine="0" autoPict="0">
                <anchor moveWithCells="1" sizeWithCells="1">
                  <from>
                    <xdr:col>6</xdr:col>
                    <xdr:colOff>895350</xdr:colOff>
                    <xdr:row>106</xdr:row>
                    <xdr:rowOff>0</xdr:rowOff>
                  </from>
                  <to>
                    <xdr:col>6</xdr:col>
                    <xdr:colOff>895350</xdr:colOff>
                    <xdr:row>106</xdr:row>
                    <xdr:rowOff>0</xdr:rowOff>
                  </to>
                </anchor>
              </controlPr>
            </control>
          </mc:Choice>
        </mc:AlternateContent>
        <mc:AlternateContent xmlns:mc="http://schemas.openxmlformats.org/markup-compatibility/2006">
          <mc:Choice Requires="x14">
            <control shapeId="141424" r:id="rId86" name="Check Box 112">
              <controlPr defaultSize="0" autoFill="0" autoLine="0" autoPict="0">
                <anchor moveWithCells="1" sizeWithCells="1">
                  <from>
                    <xdr:col>6</xdr:col>
                    <xdr:colOff>895350</xdr:colOff>
                    <xdr:row>106</xdr:row>
                    <xdr:rowOff>0</xdr:rowOff>
                  </from>
                  <to>
                    <xdr:col>6</xdr:col>
                    <xdr:colOff>895350</xdr:colOff>
                    <xdr:row>106</xdr:row>
                    <xdr:rowOff>0</xdr:rowOff>
                  </to>
                </anchor>
              </controlPr>
            </control>
          </mc:Choice>
        </mc:AlternateContent>
        <mc:AlternateContent xmlns:mc="http://schemas.openxmlformats.org/markup-compatibility/2006">
          <mc:Choice Requires="x14">
            <control shapeId="141425" r:id="rId87" name="Check Box 113">
              <controlPr defaultSize="0" autoFill="0" autoLine="0" autoPict="0">
                <anchor moveWithCells="1" sizeWithCells="1">
                  <from>
                    <xdr:col>6</xdr:col>
                    <xdr:colOff>895350</xdr:colOff>
                    <xdr:row>106</xdr:row>
                    <xdr:rowOff>0</xdr:rowOff>
                  </from>
                  <to>
                    <xdr:col>6</xdr:col>
                    <xdr:colOff>895350</xdr:colOff>
                    <xdr:row>106</xdr:row>
                    <xdr:rowOff>0</xdr:rowOff>
                  </to>
                </anchor>
              </controlPr>
            </control>
          </mc:Choice>
        </mc:AlternateContent>
        <mc:AlternateContent xmlns:mc="http://schemas.openxmlformats.org/markup-compatibility/2006">
          <mc:Choice Requires="x14">
            <control shapeId="141426" r:id="rId88" name="Check Box 114">
              <controlPr defaultSize="0" autoFill="0" autoLine="0" autoPict="0">
                <anchor moveWithCells="1" sizeWithCells="1">
                  <from>
                    <xdr:col>5</xdr:col>
                    <xdr:colOff>47625</xdr:colOff>
                    <xdr:row>106</xdr:row>
                    <xdr:rowOff>0</xdr:rowOff>
                  </from>
                  <to>
                    <xdr:col>5</xdr:col>
                    <xdr:colOff>47625</xdr:colOff>
                    <xdr:row>106</xdr:row>
                    <xdr:rowOff>0</xdr:rowOff>
                  </to>
                </anchor>
              </controlPr>
            </control>
          </mc:Choice>
        </mc:AlternateContent>
        <mc:AlternateContent xmlns:mc="http://schemas.openxmlformats.org/markup-compatibility/2006">
          <mc:Choice Requires="x14">
            <control shapeId="141427" r:id="rId89" name="Check Box 115">
              <controlPr defaultSize="0" autoFill="0" autoLine="0" autoPict="0">
                <anchor moveWithCells="1" sizeWithCells="1">
                  <from>
                    <xdr:col>8</xdr:col>
                    <xdr:colOff>1543050</xdr:colOff>
                    <xdr:row>106</xdr:row>
                    <xdr:rowOff>0</xdr:rowOff>
                  </from>
                  <to>
                    <xdr:col>8</xdr:col>
                    <xdr:colOff>1543050</xdr:colOff>
                    <xdr:row>106</xdr:row>
                    <xdr:rowOff>0</xdr:rowOff>
                  </to>
                </anchor>
              </controlPr>
            </control>
          </mc:Choice>
        </mc:AlternateContent>
        <mc:AlternateContent xmlns:mc="http://schemas.openxmlformats.org/markup-compatibility/2006">
          <mc:Choice Requires="x14">
            <control shapeId="141428" r:id="rId90" name="Check Box 116">
              <controlPr defaultSize="0" autoFill="0" autoLine="0" autoPict="0">
                <anchor moveWithCells="1" sizeWithCells="1">
                  <from>
                    <xdr:col>8</xdr:col>
                    <xdr:colOff>1543050</xdr:colOff>
                    <xdr:row>106</xdr:row>
                    <xdr:rowOff>0</xdr:rowOff>
                  </from>
                  <to>
                    <xdr:col>8</xdr:col>
                    <xdr:colOff>1543050</xdr:colOff>
                    <xdr:row>106</xdr:row>
                    <xdr:rowOff>0</xdr:rowOff>
                  </to>
                </anchor>
              </controlPr>
            </control>
          </mc:Choice>
        </mc:AlternateContent>
        <mc:AlternateContent xmlns:mc="http://schemas.openxmlformats.org/markup-compatibility/2006">
          <mc:Choice Requires="x14">
            <control shapeId="141429" r:id="rId91" name="Check Box 117">
              <controlPr defaultSize="0" autoFill="0" autoLine="0" autoPict="0">
                <anchor moveWithCells="1" sizeWithCells="1">
                  <from>
                    <xdr:col>8</xdr:col>
                    <xdr:colOff>1543050</xdr:colOff>
                    <xdr:row>106</xdr:row>
                    <xdr:rowOff>0</xdr:rowOff>
                  </from>
                  <to>
                    <xdr:col>8</xdr:col>
                    <xdr:colOff>1543050</xdr:colOff>
                    <xdr:row>106</xdr:row>
                    <xdr:rowOff>0</xdr:rowOff>
                  </to>
                </anchor>
              </controlPr>
            </control>
          </mc:Choice>
        </mc:AlternateContent>
        <mc:AlternateContent xmlns:mc="http://schemas.openxmlformats.org/markup-compatibility/2006">
          <mc:Choice Requires="x14">
            <control shapeId="141430" r:id="rId92" name="Check Box 118">
              <controlPr defaultSize="0" autoFill="0" autoLine="0" autoPict="0">
                <anchor moveWithCells="1" sizeWithCells="1">
                  <from>
                    <xdr:col>8</xdr:col>
                    <xdr:colOff>1543050</xdr:colOff>
                    <xdr:row>106</xdr:row>
                    <xdr:rowOff>0</xdr:rowOff>
                  </from>
                  <to>
                    <xdr:col>8</xdr:col>
                    <xdr:colOff>1543050</xdr:colOff>
                    <xdr:row>106</xdr:row>
                    <xdr:rowOff>0</xdr:rowOff>
                  </to>
                </anchor>
              </controlPr>
            </control>
          </mc:Choice>
        </mc:AlternateContent>
        <mc:AlternateContent xmlns:mc="http://schemas.openxmlformats.org/markup-compatibility/2006">
          <mc:Choice Requires="x14">
            <control shapeId="141431" r:id="rId93" name="Check Box 119">
              <controlPr defaultSize="0" autoFill="0" autoLine="0" autoPict="0">
                <anchor moveWithCells="1" sizeWithCells="1">
                  <from>
                    <xdr:col>8</xdr:col>
                    <xdr:colOff>1543050</xdr:colOff>
                    <xdr:row>106</xdr:row>
                    <xdr:rowOff>0</xdr:rowOff>
                  </from>
                  <to>
                    <xdr:col>9</xdr:col>
                    <xdr:colOff>0</xdr:colOff>
                    <xdr:row>106</xdr:row>
                    <xdr:rowOff>0</xdr:rowOff>
                  </to>
                </anchor>
              </controlPr>
            </control>
          </mc:Choice>
        </mc:AlternateContent>
        <mc:AlternateContent xmlns:mc="http://schemas.openxmlformats.org/markup-compatibility/2006">
          <mc:Choice Requires="x14">
            <control shapeId="141432" r:id="rId94" name="Check Box 120">
              <controlPr defaultSize="0" autoFill="0" autoLine="0" autoPict="0">
                <anchor moveWithCells="1" sizeWithCells="1">
                  <from>
                    <xdr:col>7</xdr:col>
                    <xdr:colOff>47625</xdr:colOff>
                    <xdr:row>106</xdr:row>
                    <xdr:rowOff>0</xdr:rowOff>
                  </from>
                  <to>
                    <xdr:col>7</xdr:col>
                    <xdr:colOff>47625</xdr:colOff>
                    <xdr:row>106</xdr:row>
                    <xdr:rowOff>0</xdr:rowOff>
                  </to>
                </anchor>
              </controlPr>
            </control>
          </mc:Choice>
        </mc:AlternateContent>
        <mc:AlternateContent xmlns:mc="http://schemas.openxmlformats.org/markup-compatibility/2006">
          <mc:Choice Requires="x14">
            <control shapeId="141433" r:id="rId95" name="Check Box 121">
              <controlPr defaultSize="0" autoFill="0" autoLine="0" autoPict="0">
                <anchor moveWithCells="1" sizeWithCells="1">
                  <from>
                    <xdr:col>5</xdr:col>
                    <xdr:colOff>38100</xdr:colOff>
                    <xdr:row>112</xdr:row>
                    <xdr:rowOff>133350</xdr:rowOff>
                  </from>
                  <to>
                    <xdr:col>5</xdr:col>
                    <xdr:colOff>581025</xdr:colOff>
                    <xdr:row>113</xdr:row>
                    <xdr:rowOff>123825</xdr:rowOff>
                  </to>
                </anchor>
              </controlPr>
            </control>
          </mc:Choice>
        </mc:AlternateContent>
        <mc:AlternateContent xmlns:mc="http://schemas.openxmlformats.org/markup-compatibility/2006">
          <mc:Choice Requires="x14">
            <control shapeId="141434" r:id="rId96" name="Check Box 122">
              <controlPr defaultSize="0" autoFill="0" autoLine="0" autoPict="0">
                <anchor moveWithCells="1" sizeWithCells="1">
                  <from>
                    <xdr:col>5</xdr:col>
                    <xdr:colOff>561975</xdr:colOff>
                    <xdr:row>112</xdr:row>
                    <xdr:rowOff>133350</xdr:rowOff>
                  </from>
                  <to>
                    <xdr:col>5</xdr:col>
                    <xdr:colOff>1362075</xdr:colOff>
                    <xdr:row>113</xdr:row>
                    <xdr:rowOff>123825</xdr:rowOff>
                  </to>
                </anchor>
              </controlPr>
            </control>
          </mc:Choice>
        </mc:AlternateContent>
        <mc:AlternateContent xmlns:mc="http://schemas.openxmlformats.org/markup-compatibility/2006">
          <mc:Choice Requires="x14">
            <control shapeId="141435" r:id="rId97" name="Check Box 123">
              <controlPr defaultSize="0" autoFill="0" autoLine="0" autoPict="0">
                <anchor moveWithCells="1" sizeWithCells="1">
                  <from>
                    <xdr:col>5</xdr:col>
                    <xdr:colOff>57150</xdr:colOff>
                    <xdr:row>113</xdr:row>
                    <xdr:rowOff>142875</xdr:rowOff>
                  </from>
                  <to>
                    <xdr:col>5</xdr:col>
                    <xdr:colOff>514350</xdr:colOff>
                    <xdr:row>113</xdr:row>
                    <xdr:rowOff>466725</xdr:rowOff>
                  </to>
                </anchor>
              </controlPr>
            </control>
          </mc:Choice>
        </mc:AlternateContent>
        <mc:AlternateContent xmlns:mc="http://schemas.openxmlformats.org/markup-compatibility/2006">
          <mc:Choice Requires="x14">
            <control shapeId="141436" r:id="rId98" name="Check Box 124">
              <controlPr defaultSize="0" autoFill="0" autoLine="0" autoPict="0">
                <anchor moveWithCells="1" sizeWithCells="1">
                  <from>
                    <xdr:col>5</xdr:col>
                    <xdr:colOff>657225</xdr:colOff>
                    <xdr:row>113</xdr:row>
                    <xdr:rowOff>142875</xdr:rowOff>
                  </from>
                  <to>
                    <xdr:col>5</xdr:col>
                    <xdr:colOff>1343025</xdr:colOff>
                    <xdr:row>113</xdr:row>
                    <xdr:rowOff>466725</xdr:rowOff>
                  </to>
                </anchor>
              </controlPr>
            </control>
          </mc:Choice>
        </mc:AlternateContent>
        <mc:AlternateContent xmlns:mc="http://schemas.openxmlformats.org/markup-compatibility/2006">
          <mc:Choice Requires="x14">
            <control shapeId="141437" r:id="rId99" name="Check Box 125">
              <controlPr defaultSize="0" autoFill="0" autoLine="0" autoPict="0">
                <anchor moveWithCells="1" sizeWithCells="1">
                  <from>
                    <xdr:col>6</xdr:col>
                    <xdr:colOff>161925</xdr:colOff>
                    <xdr:row>112</xdr:row>
                    <xdr:rowOff>95250</xdr:rowOff>
                  </from>
                  <to>
                    <xdr:col>6</xdr:col>
                    <xdr:colOff>762000</xdr:colOff>
                    <xdr:row>113</xdr:row>
                    <xdr:rowOff>390525</xdr:rowOff>
                  </to>
                </anchor>
              </controlPr>
            </control>
          </mc:Choice>
        </mc:AlternateContent>
        <mc:AlternateContent xmlns:mc="http://schemas.openxmlformats.org/markup-compatibility/2006">
          <mc:Choice Requires="x14">
            <control shapeId="141438" r:id="rId100" name="Check Box 126">
              <controlPr defaultSize="0" autoFill="0" autoLine="0" autoPict="0">
                <anchor moveWithCells="1" sizeWithCells="1">
                  <from>
                    <xdr:col>6</xdr:col>
                    <xdr:colOff>981075</xdr:colOff>
                    <xdr:row>112</xdr:row>
                    <xdr:rowOff>95250</xdr:rowOff>
                  </from>
                  <to>
                    <xdr:col>7</xdr:col>
                    <xdr:colOff>495300</xdr:colOff>
                    <xdr:row>113</xdr:row>
                    <xdr:rowOff>390525</xdr:rowOff>
                  </to>
                </anchor>
              </controlPr>
            </control>
          </mc:Choice>
        </mc:AlternateContent>
        <mc:AlternateContent xmlns:mc="http://schemas.openxmlformats.org/markup-compatibility/2006">
          <mc:Choice Requires="x14">
            <control shapeId="141439" r:id="rId101" name="Check Box 127">
              <controlPr defaultSize="0" autoFill="0" autoLine="0" autoPict="0">
                <anchor moveWithCells="1" sizeWithCells="1">
                  <from>
                    <xdr:col>6</xdr:col>
                    <xdr:colOff>152400</xdr:colOff>
                    <xdr:row>113</xdr:row>
                    <xdr:rowOff>419100</xdr:rowOff>
                  </from>
                  <to>
                    <xdr:col>6</xdr:col>
                    <xdr:colOff>904875</xdr:colOff>
                    <xdr:row>113</xdr:row>
                    <xdr:rowOff>1038225</xdr:rowOff>
                  </to>
                </anchor>
              </controlPr>
            </control>
          </mc:Choice>
        </mc:AlternateContent>
        <mc:AlternateContent xmlns:mc="http://schemas.openxmlformats.org/markup-compatibility/2006">
          <mc:Choice Requires="x14">
            <control shapeId="141440" r:id="rId102" name="Check Box 128">
              <controlPr defaultSize="0" autoFill="0" autoLine="0" autoPict="0">
                <anchor moveWithCells="1" sizeWithCells="1">
                  <from>
                    <xdr:col>6</xdr:col>
                    <xdr:colOff>990600</xdr:colOff>
                    <xdr:row>113</xdr:row>
                    <xdr:rowOff>428625</xdr:rowOff>
                  </from>
                  <to>
                    <xdr:col>7</xdr:col>
                    <xdr:colOff>971550</xdr:colOff>
                    <xdr:row>114</xdr:row>
                    <xdr:rowOff>0</xdr:rowOff>
                  </to>
                </anchor>
              </controlPr>
            </control>
          </mc:Choice>
        </mc:AlternateContent>
        <mc:AlternateContent xmlns:mc="http://schemas.openxmlformats.org/markup-compatibility/2006">
          <mc:Choice Requires="x14">
            <control shapeId="141441" r:id="rId103" name="Check Box 129">
              <controlPr defaultSize="0" autoFill="0" autoLine="0" autoPict="0">
                <anchor moveWithCells="1" sizeWithCells="1">
                  <from>
                    <xdr:col>8</xdr:col>
                    <xdr:colOff>57150</xdr:colOff>
                    <xdr:row>112</xdr:row>
                    <xdr:rowOff>200025</xdr:rowOff>
                  </from>
                  <to>
                    <xdr:col>8</xdr:col>
                    <xdr:colOff>542925</xdr:colOff>
                    <xdr:row>113</xdr:row>
                    <xdr:rowOff>161925</xdr:rowOff>
                  </to>
                </anchor>
              </controlPr>
            </control>
          </mc:Choice>
        </mc:AlternateContent>
        <mc:AlternateContent xmlns:mc="http://schemas.openxmlformats.org/markup-compatibility/2006">
          <mc:Choice Requires="x14">
            <control shapeId="141442" r:id="rId104" name="Check Box 130">
              <controlPr defaultSize="0" autoFill="0" autoLine="0" autoPict="0">
                <anchor moveWithCells="1" sizeWithCells="1">
                  <from>
                    <xdr:col>8</xdr:col>
                    <xdr:colOff>723900</xdr:colOff>
                    <xdr:row>112</xdr:row>
                    <xdr:rowOff>200025</xdr:rowOff>
                  </from>
                  <to>
                    <xdr:col>8</xdr:col>
                    <xdr:colOff>1390650</xdr:colOff>
                    <xdr:row>113</xdr:row>
                    <xdr:rowOff>161925</xdr:rowOff>
                  </to>
                </anchor>
              </controlPr>
            </control>
          </mc:Choice>
        </mc:AlternateContent>
        <mc:AlternateContent xmlns:mc="http://schemas.openxmlformats.org/markup-compatibility/2006">
          <mc:Choice Requires="x14">
            <control shapeId="141443" r:id="rId105" name="Check Box 131">
              <controlPr defaultSize="0" autoFill="0" autoLine="0" autoPict="0">
                <anchor moveWithCells="1" sizeWithCells="1">
                  <from>
                    <xdr:col>8</xdr:col>
                    <xdr:colOff>47625</xdr:colOff>
                    <xdr:row>113</xdr:row>
                    <xdr:rowOff>171450</xdr:rowOff>
                  </from>
                  <to>
                    <xdr:col>8</xdr:col>
                    <xdr:colOff>657225</xdr:colOff>
                    <xdr:row>113</xdr:row>
                    <xdr:rowOff>457200</xdr:rowOff>
                  </to>
                </anchor>
              </controlPr>
            </control>
          </mc:Choice>
        </mc:AlternateContent>
        <mc:AlternateContent xmlns:mc="http://schemas.openxmlformats.org/markup-compatibility/2006">
          <mc:Choice Requires="x14">
            <control shapeId="141444" r:id="rId106" name="Check Box 132">
              <controlPr defaultSize="0" autoFill="0" autoLine="0" autoPict="0">
                <anchor moveWithCells="1" sizeWithCells="1">
                  <from>
                    <xdr:col>8</xdr:col>
                    <xdr:colOff>733425</xdr:colOff>
                    <xdr:row>113</xdr:row>
                    <xdr:rowOff>180975</xdr:rowOff>
                  </from>
                  <to>
                    <xdr:col>8</xdr:col>
                    <xdr:colOff>1476375</xdr:colOff>
                    <xdr:row>113</xdr:row>
                    <xdr:rowOff>466725</xdr:rowOff>
                  </to>
                </anchor>
              </controlPr>
            </control>
          </mc:Choice>
        </mc:AlternateContent>
        <mc:AlternateContent xmlns:mc="http://schemas.openxmlformats.org/markup-compatibility/2006">
          <mc:Choice Requires="x14">
            <control shapeId="141445" r:id="rId107" name="Check Box 133">
              <controlPr defaultSize="0" autoFill="0" autoLine="0" autoPict="0">
                <anchor moveWithCells="1" sizeWithCells="1">
                  <from>
                    <xdr:col>6</xdr:col>
                    <xdr:colOff>895350</xdr:colOff>
                    <xdr:row>124</xdr:row>
                    <xdr:rowOff>0</xdr:rowOff>
                  </from>
                  <to>
                    <xdr:col>6</xdr:col>
                    <xdr:colOff>895350</xdr:colOff>
                    <xdr:row>124</xdr:row>
                    <xdr:rowOff>0</xdr:rowOff>
                  </to>
                </anchor>
              </controlPr>
            </control>
          </mc:Choice>
        </mc:AlternateContent>
        <mc:AlternateContent xmlns:mc="http://schemas.openxmlformats.org/markup-compatibility/2006">
          <mc:Choice Requires="x14">
            <control shapeId="141446" r:id="rId108" name="Check Box 134">
              <controlPr defaultSize="0" autoFill="0" autoLine="0" autoPict="0">
                <anchor moveWithCells="1" sizeWithCells="1">
                  <from>
                    <xdr:col>6</xdr:col>
                    <xdr:colOff>895350</xdr:colOff>
                    <xdr:row>124</xdr:row>
                    <xdr:rowOff>0</xdr:rowOff>
                  </from>
                  <to>
                    <xdr:col>6</xdr:col>
                    <xdr:colOff>895350</xdr:colOff>
                    <xdr:row>124</xdr:row>
                    <xdr:rowOff>0</xdr:rowOff>
                  </to>
                </anchor>
              </controlPr>
            </control>
          </mc:Choice>
        </mc:AlternateContent>
        <mc:AlternateContent xmlns:mc="http://schemas.openxmlformats.org/markup-compatibility/2006">
          <mc:Choice Requires="x14">
            <control shapeId="141447" r:id="rId109" name="Check Box 135">
              <controlPr defaultSize="0" autoFill="0" autoLine="0" autoPict="0">
                <anchor moveWithCells="1" sizeWithCells="1">
                  <from>
                    <xdr:col>6</xdr:col>
                    <xdr:colOff>895350</xdr:colOff>
                    <xdr:row>124</xdr:row>
                    <xdr:rowOff>0</xdr:rowOff>
                  </from>
                  <to>
                    <xdr:col>6</xdr:col>
                    <xdr:colOff>895350</xdr:colOff>
                    <xdr:row>124</xdr:row>
                    <xdr:rowOff>0</xdr:rowOff>
                  </to>
                </anchor>
              </controlPr>
            </control>
          </mc:Choice>
        </mc:AlternateContent>
        <mc:AlternateContent xmlns:mc="http://schemas.openxmlformats.org/markup-compatibility/2006">
          <mc:Choice Requires="x14">
            <control shapeId="141448" r:id="rId110" name="Check Box 136">
              <controlPr defaultSize="0" autoFill="0" autoLine="0" autoPict="0">
                <anchor moveWithCells="1" sizeWithCells="1">
                  <from>
                    <xdr:col>6</xdr:col>
                    <xdr:colOff>895350</xdr:colOff>
                    <xdr:row>124</xdr:row>
                    <xdr:rowOff>0</xdr:rowOff>
                  </from>
                  <to>
                    <xdr:col>6</xdr:col>
                    <xdr:colOff>895350</xdr:colOff>
                    <xdr:row>124</xdr:row>
                    <xdr:rowOff>0</xdr:rowOff>
                  </to>
                </anchor>
              </controlPr>
            </control>
          </mc:Choice>
        </mc:AlternateContent>
        <mc:AlternateContent xmlns:mc="http://schemas.openxmlformats.org/markup-compatibility/2006">
          <mc:Choice Requires="x14">
            <control shapeId="141449" r:id="rId111" name="Check Box 137">
              <controlPr defaultSize="0" autoFill="0" autoLine="0" autoPict="0">
                <anchor moveWithCells="1" sizeWithCells="1">
                  <from>
                    <xdr:col>6</xdr:col>
                    <xdr:colOff>895350</xdr:colOff>
                    <xdr:row>124</xdr:row>
                    <xdr:rowOff>0</xdr:rowOff>
                  </from>
                  <to>
                    <xdr:col>6</xdr:col>
                    <xdr:colOff>895350</xdr:colOff>
                    <xdr:row>124</xdr:row>
                    <xdr:rowOff>0</xdr:rowOff>
                  </to>
                </anchor>
              </controlPr>
            </control>
          </mc:Choice>
        </mc:AlternateContent>
        <mc:AlternateContent xmlns:mc="http://schemas.openxmlformats.org/markup-compatibility/2006">
          <mc:Choice Requires="x14">
            <control shapeId="141450" r:id="rId112" name="Check Box 138">
              <controlPr defaultSize="0" autoFill="0" autoLine="0" autoPict="0">
                <anchor moveWithCells="1" sizeWithCells="1">
                  <from>
                    <xdr:col>5</xdr:col>
                    <xdr:colOff>47625</xdr:colOff>
                    <xdr:row>124</xdr:row>
                    <xdr:rowOff>0</xdr:rowOff>
                  </from>
                  <to>
                    <xdr:col>5</xdr:col>
                    <xdr:colOff>47625</xdr:colOff>
                    <xdr:row>124</xdr:row>
                    <xdr:rowOff>0</xdr:rowOff>
                  </to>
                </anchor>
              </controlPr>
            </control>
          </mc:Choice>
        </mc:AlternateContent>
        <mc:AlternateContent xmlns:mc="http://schemas.openxmlformats.org/markup-compatibility/2006">
          <mc:Choice Requires="x14">
            <control shapeId="141451" r:id="rId113" name="Check Box 139">
              <controlPr defaultSize="0" autoFill="0" autoLine="0" autoPict="0">
                <anchor moveWithCells="1" sizeWithCells="1">
                  <from>
                    <xdr:col>8</xdr:col>
                    <xdr:colOff>1543050</xdr:colOff>
                    <xdr:row>124</xdr:row>
                    <xdr:rowOff>0</xdr:rowOff>
                  </from>
                  <to>
                    <xdr:col>8</xdr:col>
                    <xdr:colOff>1543050</xdr:colOff>
                    <xdr:row>124</xdr:row>
                    <xdr:rowOff>0</xdr:rowOff>
                  </to>
                </anchor>
              </controlPr>
            </control>
          </mc:Choice>
        </mc:AlternateContent>
        <mc:AlternateContent xmlns:mc="http://schemas.openxmlformats.org/markup-compatibility/2006">
          <mc:Choice Requires="x14">
            <control shapeId="141452" r:id="rId114" name="Check Box 140">
              <controlPr defaultSize="0" autoFill="0" autoLine="0" autoPict="0">
                <anchor moveWithCells="1" sizeWithCells="1">
                  <from>
                    <xdr:col>8</xdr:col>
                    <xdr:colOff>1543050</xdr:colOff>
                    <xdr:row>124</xdr:row>
                    <xdr:rowOff>0</xdr:rowOff>
                  </from>
                  <to>
                    <xdr:col>8</xdr:col>
                    <xdr:colOff>1543050</xdr:colOff>
                    <xdr:row>124</xdr:row>
                    <xdr:rowOff>0</xdr:rowOff>
                  </to>
                </anchor>
              </controlPr>
            </control>
          </mc:Choice>
        </mc:AlternateContent>
        <mc:AlternateContent xmlns:mc="http://schemas.openxmlformats.org/markup-compatibility/2006">
          <mc:Choice Requires="x14">
            <control shapeId="141453" r:id="rId115" name="Check Box 141">
              <controlPr defaultSize="0" autoFill="0" autoLine="0" autoPict="0">
                <anchor moveWithCells="1" sizeWithCells="1">
                  <from>
                    <xdr:col>8</xdr:col>
                    <xdr:colOff>1543050</xdr:colOff>
                    <xdr:row>124</xdr:row>
                    <xdr:rowOff>0</xdr:rowOff>
                  </from>
                  <to>
                    <xdr:col>8</xdr:col>
                    <xdr:colOff>1543050</xdr:colOff>
                    <xdr:row>124</xdr:row>
                    <xdr:rowOff>0</xdr:rowOff>
                  </to>
                </anchor>
              </controlPr>
            </control>
          </mc:Choice>
        </mc:AlternateContent>
        <mc:AlternateContent xmlns:mc="http://schemas.openxmlformats.org/markup-compatibility/2006">
          <mc:Choice Requires="x14">
            <control shapeId="141454" r:id="rId116" name="Check Box 142">
              <controlPr defaultSize="0" autoFill="0" autoLine="0" autoPict="0">
                <anchor moveWithCells="1" sizeWithCells="1">
                  <from>
                    <xdr:col>8</xdr:col>
                    <xdr:colOff>1543050</xdr:colOff>
                    <xdr:row>124</xdr:row>
                    <xdr:rowOff>0</xdr:rowOff>
                  </from>
                  <to>
                    <xdr:col>8</xdr:col>
                    <xdr:colOff>1543050</xdr:colOff>
                    <xdr:row>124</xdr:row>
                    <xdr:rowOff>0</xdr:rowOff>
                  </to>
                </anchor>
              </controlPr>
            </control>
          </mc:Choice>
        </mc:AlternateContent>
        <mc:AlternateContent xmlns:mc="http://schemas.openxmlformats.org/markup-compatibility/2006">
          <mc:Choice Requires="x14">
            <control shapeId="141455" r:id="rId117" name="Check Box 143">
              <controlPr defaultSize="0" autoFill="0" autoLine="0" autoPict="0">
                <anchor moveWithCells="1" sizeWithCells="1">
                  <from>
                    <xdr:col>8</xdr:col>
                    <xdr:colOff>1543050</xdr:colOff>
                    <xdr:row>124</xdr:row>
                    <xdr:rowOff>0</xdr:rowOff>
                  </from>
                  <to>
                    <xdr:col>9</xdr:col>
                    <xdr:colOff>0</xdr:colOff>
                    <xdr:row>124</xdr:row>
                    <xdr:rowOff>0</xdr:rowOff>
                  </to>
                </anchor>
              </controlPr>
            </control>
          </mc:Choice>
        </mc:AlternateContent>
        <mc:AlternateContent xmlns:mc="http://schemas.openxmlformats.org/markup-compatibility/2006">
          <mc:Choice Requires="x14">
            <control shapeId="141456" r:id="rId118" name="Check Box 144">
              <controlPr defaultSize="0" autoFill="0" autoLine="0" autoPict="0">
                <anchor moveWithCells="1" sizeWithCells="1">
                  <from>
                    <xdr:col>7</xdr:col>
                    <xdr:colOff>47625</xdr:colOff>
                    <xdr:row>124</xdr:row>
                    <xdr:rowOff>0</xdr:rowOff>
                  </from>
                  <to>
                    <xdr:col>7</xdr:col>
                    <xdr:colOff>47625</xdr:colOff>
                    <xdr:row>124</xdr:row>
                    <xdr:rowOff>0</xdr:rowOff>
                  </to>
                </anchor>
              </controlPr>
            </control>
          </mc:Choice>
        </mc:AlternateContent>
        <mc:AlternateContent xmlns:mc="http://schemas.openxmlformats.org/markup-compatibility/2006">
          <mc:Choice Requires="x14">
            <control shapeId="141457" r:id="rId119" name="Check Box 145">
              <controlPr defaultSize="0" autoFill="0" autoLine="0" autoPict="0">
                <anchor moveWithCells="1" sizeWithCells="1">
                  <from>
                    <xdr:col>5</xdr:col>
                    <xdr:colOff>38100</xdr:colOff>
                    <xdr:row>130</xdr:row>
                    <xdr:rowOff>133350</xdr:rowOff>
                  </from>
                  <to>
                    <xdr:col>5</xdr:col>
                    <xdr:colOff>581025</xdr:colOff>
                    <xdr:row>131</xdr:row>
                    <xdr:rowOff>123825</xdr:rowOff>
                  </to>
                </anchor>
              </controlPr>
            </control>
          </mc:Choice>
        </mc:AlternateContent>
        <mc:AlternateContent xmlns:mc="http://schemas.openxmlformats.org/markup-compatibility/2006">
          <mc:Choice Requires="x14">
            <control shapeId="141458" r:id="rId120" name="Check Box 146">
              <controlPr defaultSize="0" autoFill="0" autoLine="0" autoPict="0">
                <anchor moveWithCells="1" sizeWithCells="1">
                  <from>
                    <xdr:col>5</xdr:col>
                    <xdr:colOff>561975</xdr:colOff>
                    <xdr:row>130</xdr:row>
                    <xdr:rowOff>133350</xdr:rowOff>
                  </from>
                  <to>
                    <xdr:col>5</xdr:col>
                    <xdr:colOff>1362075</xdr:colOff>
                    <xdr:row>131</xdr:row>
                    <xdr:rowOff>123825</xdr:rowOff>
                  </to>
                </anchor>
              </controlPr>
            </control>
          </mc:Choice>
        </mc:AlternateContent>
        <mc:AlternateContent xmlns:mc="http://schemas.openxmlformats.org/markup-compatibility/2006">
          <mc:Choice Requires="x14">
            <control shapeId="141459" r:id="rId121" name="Check Box 147">
              <controlPr defaultSize="0" autoFill="0" autoLine="0" autoPict="0">
                <anchor moveWithCells="1" sizeWithCells="1">
                  <from>
                    <xdr:col>5</xdr:col>
                    <xdr:colOff>57150</xdr:colOff>
                    <xdr:row>131</xdr:row>
                    <xdr:rowOff>142875</xdr:rowOff>
                  </from>
                  <to>
                    <xdr:col>5</xdr:col>
                    <xdr:colOff>514350</xdr:colOff>
                    <xdr:row>131</xdr:row>
                    <xdr:rowOff>466725</xdr:rowOff>
                  </to>
                </anchor>
              </controlPr>
            </control>
          </mc:Choice>
        </mc:AlternateContent>
        <mc:AlternateContent xmlns:mc="http://schemas.openxmlformats.org/markup-compatibility/2006">
          <mc:Choice Requires="x14">
            <control shapeId="141460" r:id="rId122" name="Check Box 148">
              <controlPr defaultSize="0" autoFill="0" autoLine="0" autoPict="0">
                <anchor moveWithCells="1" sizeWithCells="1">
                  <from>
                    <xdr:col>5</xdr:col>
                    <xdr:colOff>657225</xdr:colOff>
                    <xdr:row>131</xdr:row>
                    <xdr:rowOff>142875</xdr:rowOff>
                  </from>
                  <to>
                    <xdr:col>5</xdr:col>
                    <xdr:colOff>1343025</xdr:colOff>
                    <xdr:row>131</xdr:row>
                    <xdr:rowOff>466725</xdr:rowOff>
                  </to>
                </anchor>
              </controlPr>
            </control>
          </mc:Choice>
        </mc:AlternateContent>
        <mc:AlternateContent xmlns:mc="http://schemas.openxmlformats.org/markup-compatibility/2006">
          <mc:Choice Requires="x14">
            <control shapeId="141461" r:id="rId123" name="Check Box 149">
              <controlPr defaultSize="0" autoFill="0" autoLine="0" autoPict="0">
                <anchor moveWithCells="1" sizeWithCells="1">
                  <from>
                    <xdr:col>6</xdr:col>
                    <xdr:colOff>161925</xdr:colOff>
                    <xdr:row>130</xdr:row>
                    <xdr:rowOff>95250</xdr:rowOff>
                  </from>
                  <to>
                    <xdr:col>6</xdr:col>
                    <xdr:colOff>762000</xdr:colOff>
                    <xdr:row>131</xdr:row>
                    <xdr:rowOff>390525</xdr:rowOff>
                  </to>
                </anchor>
              </controlPr>
            </control>
          </mc:Choice>
        </mc:AlternateContent>
        <mc:AlternateContent xmlns:mc="http://schemas.openxmlformats.org/markup-compatibility/2006">
          <mc:Choice Requires="x14">
            <control shapeId="141462" r:id="rId124" name="Check Box 150">
              <controlPr defaultSize="0" autoFill="0" autoLine="0" autoPict="0">
                <anchor moveWithCells="1" sizeWithCells="1">
                  <from>
                    <xdr:col>6</xdr:col>
                    <xdr:colOff>981075</xdr:colOff>
                    <xdr:row>130</xdr:row>
                    <xdr:rowOff>95250</xdr:rowOff>
                  </from>
                  <to>
                    <xdr:col>7</xdr:col>
                    <xdr:colOff>495300</xdr:colOff>
                    <xdr:row>131</xdr:row>
                    <xdr:rowOff>390525</xdr:rowOff>
                  </to>
                </anchor>
              </controlPr>
            </control>
          </mc:Choice>
        </mc:AlternateContent>
        <mc:AlternateContent xmlns:mc="http://schemas.openxmlformats.org/markup-compatibility/2006">
          <mc:Choice Requires="x14">
            <control shapeId="141463" r:id="rId125" name="Check Box 151">
              <controlPr defaultSize="0" autoFill="0" autoLine="0" autoPict="0">
                <anchor moveWithCells="1" sizeWithCells="1">
                  <from>
                    <xdr:col>6</xdr:col>
                    <xdr:colOff>152400</xdr:colOff>
                    <xdr:row>131</xdr:row>
                    <xdr:rowOff>419100</xdr:rowOff>
                  </from>
                  <to>
                    <xdr:col>6</xdr:col>
                    <xdr:colOff>904875</xdr:colOff>
                    <xdr:row>131</xdr:row>
                    <xdr:rowOff>1038225</xdr:rowOff>
                  </to>
                </anchor>
              </controlPr>
            </control>
          </mc:Choice>
        </mc:AlternateContent>
        <mc:AlternateContent xmlns:mc="http://schemas.openxmlformats.org/markup-compatibility/2006">
          <mc:Choice Requires="x14">
            <control shapeId="141464" r:id="rId126" name="Check Box 152">
              <controlPr defaultSize="0" autoFill="0" autoLine="0" autoPict="0">
                <anchor moveWithCells="1" sizeWithCells="1">
                  <from>
                    <xdr:col>6</xdr:col>
                    <xdr:colOff>942975</xdr:colOff>
                    <xdr:row>131</xdr:row>
                    <xdr:rowOff>266700</xdr:rowOff>
                  </from>
                  <to>
                    <xdr:col>7</xdr:col>
                    <xdr:colOff>923925</xdr:colOff>
                    <xdr:row>131</xdr:row>
                    <xdr:rowOff>895350</xdr:rowOff>
                  </to>
                </anchor>
              </controlPr>
            </control>
          </mc:Choice>
        </mc:AlternateContent>
        <mc:AlternateContent xmlns:mc="http://schemas.openxmlformats.org/markup-compatibility/2006">
          <mc:Choice Requires="x14">
            <control shapeId="141465" r:id="rId127" name="Check Box 153">
              <controlPr defaultSize="0" autoFill="0" autoLine="0" autoPict="0">
                <anchor moveWithCells="1" sizeWithCells="1">
                  <from>
                    <xdr:col>8</xdr:col>
                    <xdr:colOff>57150</xdr:colOff>
                    <xdr:row>130</xdr:row>
                    <xdr:rowOff>200025</xdr:rowOff>
                  </from>
                  <to>
                    <xdr:col>8</xdr:col>
                    <xdr:colOff>542925</xdr:colOff>
                    <xdr:row>131</xdr:row>
                    <xdr:rowOff>161925</xdr:rowOff>
                  </to>
                </anchor>
              </controlPr>
            </control>
          </mc:Choice>
        </mc:AlternateContent>
        <mc:AlternateContent xmlns:mc="http://schemas.openxmlformats.org/markup-compatibility/2006">
          <mc:Choice Requires="x14">
            <control shapeId="141466" r:id="rId128" name="Check Box 154">
              <controlPr defaultSize="0" autoFill="0" autoLine="0" autoPict="0">
                <anchor moveWithCells="1" sizeWithCells="1">
                  <from>
                    <xdr:col>8</xdr:col>
                    <xdr:colOff>723900</xdr:colOff>
                    <xdr:row>130</xdr:row>
                    <xdr:rowOff>200025</xdr:rowOff>
                  </from>
                  <to>
                    <xdr:col>8</xdr:col>
                    <xdr:colOff>1390650</xdr:colOff>
                    <xdr:row>131</xdr:row>
                    <xdr:rowOff>161925</xdr:rowOff>
                  </to>
                </anchor>
              </controlPr>
            </control>
          </mc:Choice>
        </mc:AlternateContent>
        <mc:AlternateContent xmlns:mc="http://schemas.openxmlformats.org/markup-compatibility/2006">
          <mc:Choice Requires="x14">
            <control shapeId="141467" r:id="rId129" name="Check Box 155">
              <controlPr defaultSize="0" autoFill="0" autoLine="0" autoPict="0">
                <anchor moveWithCells="1" sizeWithCells="1">
                  <from>
                    <xdr:col>8</xdr:col>
                    <xdr:colOff>47625</xdr:colOff>
                    <xdr:row>131</xdr:row>
                    <xdr:rowOff>171450</xdr:rowOff>
                  </from>
                  <to>
                    <xdr:col>8</xdr:col>
                    <xdr:colOff>657225</xdr:colOff>
                    <xdr:row>131</xdr:row>
                    <xdr:rowOff>457200</xdr:rowOff>
                  </to>
                </anchor>
              </controlPr>
            </control>
          </mc:Choice>
        </mc:AlternateContent>
        <mc:AlternateContent xmlns:mc="http://schemas.openxmlformats.org/markup-compatibility/2006">
          <mc:Choice Requires="x14">
            <control shapeId="141468" r:id="rId130" name="Check Box 156">
              <controlPr defaultSize="0" autoFill="0" autoLine="0" autoPict="0">
                <anchor moveWithCells="1" sizeWithCells="1">
                  <from>
                    <xdr:col>8</xdr:col>
                    <xdr:colOff>733425</xdr:colOff>
                    <xdr:row>131</xdr:row>
                    <xdr:rowOff>180975</xdr:rowOff>
                  </from>
                  <to>
                    <xdr:col>8</xdr:col>
                    <xdr:colOff>1476375</xdr:colOff>
                    <xdr:row>131</xdr:row>
                    <xdr:rowOff>466725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G405:G409 JC405:JC409 SY405:SY409 ACU405:ACU409 AMQ405:AMQ409 AWM405:AWM409 BGI405:BGI409 BQE405:BQE409 CAA405:CAA409 CJW405:CJW409 CTS405:CTS409 DDO405:DDO409 DNK405:DNK409 DXG405:DXG409 EHC405:EHC409 EQY405:EQY409 FAU405:FAU409 FKQ405:FKQ409 FUM405:FUM409 GEI405:GEI409 GOE405:GOE409 GYA405:GYA409 HHW405:HHW409 HRS405:HRS409 IBO405:IBO409 ILK405:ILK409 IVG405:IVG409 JFC405:JFC409 JOY405:JOY409 JYU405:JYU409 KIQ405:KIQ409 KSM405:KSM409 LCI405:LCI409 LME405:LME409 LWA405:LWA409 MFW405:MFW409 MPS405:MPS409 MZO405:MZO409 NJK405:NJK409 NTG405:NTG409 ODC405:ODC409 OMY405:OMY409 OWU405:OWU409 PGQ405:PGQ409 PQM405:PQM409 QAI405:QAI409 QKE405:QKE409 QUA405:QUA409 RDW405:RDW409 RNS405:RNS409 RXO405:RXO409 SHK405:SHK409 SRG405:SRG409 TBC405:TBC409 TKY405:TKY409 TUU405:TUU409 UEQ405:UEQ409 UOM405:UOM409 UYI405:UYI409 VIE405:VIE409 VSA405:VSA409 WBW405:WBW409 WLS405:WLS409 WVO405:WVO409 G65941:G65945 JC65941:JC65945 SY65941:SY65945 ACU65941:ACU65945 AMQ65941:AMQ65945 AWM65941:AWM65945 BGI65941:BGI65945 BQE65941:BQE65945 CAA65941:CAA65945 CJW65941:CJW65945 CTS65941:CTS65945 DDO65941:DDO65945 DNK65941:DNK65945 DXG65941:DXG65945 EHC65941:EHC65945 EQY65941:EQY65945 FAU65941:FAU65945 FKQ65941:FKQ65945 FUM65941:FUM65945 GEI65941:GEI65945 GOE65941:GOE65945 GYA65941:GYA65945 HHW65941:HHW65945 HRS65941:HRS65945 IBO65941:IBO65945 ILK65941:ILK65945 IVG65941:IVG65945 JFC65941:JFC65945 JOY65941:JOY65945 JYU65941:JYU65945 KIQ65941:KIQ65945 KSM65941:KSM65945 LCI65941:LCI65945 LME65941:LME65945 LWA65941:LWA65945 MFW65941:MFW65945 MPS65941:MPS65945 MZO65941:MZO65945 NJK65941:NJK65945 NTG65941:NTG65945 ODC65941:ODC65945 OMY65941:OMY65945 OWU65941:OWU65945 PGQ65941:PGQ65945 PQM65941:PQM65945 QAI65941:QAI65945 QKE65941:QKE65945 QUA65941:QUA65945 RDW65941:RDW65945 RNS65941:RNS65945 RXO65941:RXO65945 SHK65941:SHK65945 SRG65941:SRG65945 TBC65941:TBC65945 TKY65941:TKY65945 TUU65941:TUU65945 UEQ65941:UEQ65945 UOM65941:UOM65945 UYI65941:UYI65945 VIE65941:VIE65945 VSA65941:VSA65945 WBW65941:WBW65945 WLS65941:WLS65945 WVO65941:WVO65945 G131477:G131481 JC131477:JC131481 SY131477:SY131481 ACU131477:ACU131481 AMQ131477:AMQ131481 AWM131477:AWM131481 BGI131477:BGI131481 BQE131477:BQE131481 CAA131477:CAA131481 CJW131477:CJW131481 CTS131477:CTS131481 DDO131477:DDO131481 DNK131477:DNK131481 DXG131477:DXG131481 EHC131477:EHC131481 EQY131477:EQY131481 FAU131477:FAU131481 FKQ131477:FKQ131481 FUM131477:FUM131481 GEI131477:GEI131481 GOE131477:GOE131481 GYA131477:GYA131481 HHW131477:HHW131481 HRS131477:HRS131481 IBO131477:IBO131481 ILK131477:ILK131481 IVG131477:IVG131481 JFC131477:JFC131481 JOY131477:JOY131481 JYU131477:JYU131481 KIQ131477:KIQ131481 KSM131477:KSM131481 LCI131477:LCI131481 LME131477:LME131481 LWA131477:LWA131481 MFW131477:MFW131481 MPS131477:MPS131481 MZO131477:MZO131481 NJK131477:NJK131481 NTG131477:NTG131481 ODC131477:ODC131481 OMY131477:OMY131481 OWU131477:OWU131481 PGQ131477:PGQ131481 PQM131477:PQM131481 QAI131477:QAI131481 QKE131477:QKE131481 QUA131477:QUA131481 RDW131477:RDW131481 RNS131477:RNS131481 RXO131477:RXO131481 SHK131477:SHK131481 SRG131477:SRG131481 TBC131477:TBC131481 TKY131477:TKY131481 TUU131477:TUU131481 UEQ131477:UEQ131481 UOM131477:UOM131481 UYI131477:UYI131481 VIE131477:VIE131481 VSA131477:VSA131481 WBW131477:WBW131481 WLS131477:WLS131481 WVO131477:WVO131481 G197013:G197017 JC197013:JC197017 SY197013:SY197017 ACU197013:ACU197017 AMQ197013:AMQ197017 AWM197013:AWM197017 BGI197013:BGI197017 BQE197013:BQE197017 CAA197013:CAA197017 CJW197013:CJW197017 CTS197013:CTS197017 DDO197013:DDO197017 DNK197013:DNK197017 DXG197013:DXG197017 EHC197013:EHC197017 EQY197013:EQY197017 FAU197013:FAU197017 FKQ197013:FKQ197017 FUM197013:FUM197017 GEI197013:GEI197017 GOE197013:GOE197017 GYA197013:GYA197017 HHW197013:HHW197017 HRS197013:HRS197017 IBO197013:IBO197017 ILK197013:ILK197017 IVG197013:IVG197017 JFC197013:JFC197017 JOY197013:JOY197017 JYU197013:JYU197017 KIQ197013:KIQ197017 KSM197013:KSM197017 LCI197013:LCI197017 LME197013:LME197017 LWA197013:LWA197017 MFW197013:MFW197017 MPS197013:MPS197017 MZO197013:MZO197017 NJK197013:NJK197017 NTG197013:NTG197017 ODC197013:ODC197017 OMY197013:OMY197017 OWU197013:OWU197017 PGQ197013:PGQ197017 PQM197013:PQM197017 QAI197013:QAI197017 QKE197013:QKE197017 QUA197013:QUA197017 RDW197013:RDW197017 RNS197013:RNS197017 RXO197013:RXO197017 SHK197013:SHK197017 SRG197013:SRG197017 TBC197013:TBC197017 TKY197013:TKY197017 TUU197013:TUU197017 UEQ197013:UEQ197017 UOM197013:UOM197017 UYI197013:UYI197017 VIE197013:VIE197017 VSA197013:VSA197017 WBW197013:WBW197017 WLS197013:WLS197017 WVO197013:WVO197017 G262549:G262553 JC262549:JC262553 SY262549:SY262553 ACU262549:ACU262553 AMQ262549:AMQ262553 AWM262549:AWM262553 BGI262549:BGI262553 BQE262549:BQE262553 CAA262549:CAA262553 CJW262549:CJW262553 CTS262549:CTS262553 DDO262549:DDO262553 DNK262549:DNK262553 DXG262549:DXG262553 EHC262549:EHC262553 EQY262549:EQY262553 FAU262549:FAU262553 FKQ262549:FKQ262553 FUM262549:FUM262553 GEI262549:GEI262553 GOE262549:GOE262553 GYA262549:GYA262553 HHW262549:HHW262553 HRS262549:HRS262553 IBO262549:IBO262553 ILK262549:ILK262553 IVG262549:IVG262553 JFC262549:JFC262553 JOY262549:JOY262553 JYU262549:JYU262553 KIQ262549:KIQ262553 KSM262549:KSM262553 LCI262549:LCI262553 LME262549:LME262553 LWA262549:LWA262553 MFW262549:MFW262553 MPS262549:MPS262553 MZO262549:MZO262553 NJK262549:NJK262553 NTG262549:NTG262553 ODC262549:ODC262553 OMY262549:OMY262553 OWU262549:OWU262553 PGQ262549:PGQ262553 PQM262549:PQM262553 QAI262549:QAI262553 QKE262549:QKE262553 QUA262549:QUA262553 RDW262549:RDW262553 RNS262549:RNS262553 RXO262549:RXO262553 SHK262549:SHK262553 SRG262549:SRG262553 TBC262549:TBC262553 TKY262549:TKY262553 TUU262549:TUU262553 UEQ262549:UEQ262553 UOM262549:UOM262553 UYI262549:UYI262553 VIE262549:VIE262553 VSA262549:VSA262553 WBW262549:WBW262553 WLS262549:WLS262553 WVO262549:WVO262553 G328085:G328089 JC328085:JC328089 SY328085:SY328089 ACU328085:ACU328089 AMQ328085:AMQ328089 AWM328085:AWM328089 BGI328085:BGI328089 BQE328085:BQE328089 CAA328085:CAA328089 CJW328085:CJW328089 CTS328085:CTS328089 DDO328085:DDO328089 DNK328085:DNK328089 DXG328085:DXG328089 EHC328085:EHC328089 EQY328085:EQY328089 FAU328085:FAU328089 FKQ328085:FKQ328089 FUM328085:FUM328089 GEI328085:GEI328089 GOE328085:GOE328089 GYA328085:GYA328089 HHW328085:HHW328089 HRS328085:HRS328089 IBO328085:IBO328089 ILK328085:ILK328089 IVG328085:IVG328089 JFC328085:JFC328089 JOY328085:JOY328089 JYU328085:JYU328089 KIQ328085:KIQ328089 KSM328085:KSM328089 LCI328085:LCI328089 LME328085:LME328089 LWA328085:LWA328089 MFW328085:MFW328089 MPS328085:MPS328089 MZO328085:MZO328089 NJK328085:NJK328089 NTG328085:NTG328089 ODC328085:ODC328089 OMY328085:OMY328089 OWU328085:OWU328089 PGQ328085:PGQ328089 PQM328085:PQM328089 QAI328085:QAI328089 QKE328085:QKE328089 QUA328085:QUA328089 RDW328085:RDW328089 RNS328085:RNS328089 RXO328085:RXO328089 SHK328085:SHK328089 SRG328085:SRG328089 TBC328085:TBC328089 TKY328085:TKY328089 TUU328085:TUU328089 UEQ328085:UEQ328089 UOM328085:UOM328089 UYI328085:UYI328089 VIE328085:VIE328089 VSA328085:VSA328089 WBW328085:WBW328089 WLS328085:WLS328089 WVO328085:WVO328089 G393621:G393625 JC393621:JC393625 SY393621:SY393625 ACU393621:ACU393625 AMQ393621:AMQ393625 AWM393621:AWM393625 BGI393621:BGI393625 BQE393621:BQE393625 CAA393621:CAA393625 CJW393621:CJW393625 CTS393621:CTS393625 DDO393621:DDO393625 DNK393621:DNK393625 DXG393621:DXG393625 EHC393621:EHC393625 EQY393621:EQY393625 FAU393621:FAU393625 FKQ393621:FKQ393625 FUM393621:FUM393625 GEI393621:GEI393625 GOE393621:GOE393625 GYA393621:GYA393625 HHW393621:HHW393625 HRS393621:HRS393625 IBO393621:IBO393625 ILK393621:ILK393625 IVG393621:IVG393625 JFC393621:JFC393625 JOY393621:JOY393625 JYU393621:JYU393625 KIQ393621:KIQ393625 KSM393621:KSM393625 LCI393621:LCI393625 LME393621:LME393625 LWA393621:LWA393625 MFW393621:MFW393625 MPS393621:MPS393625 MZO393621:MZO393625 NJK393621:NJK393625 NTG393621:NTG393625 ODC393621:ODC393625 OMY393621:OMY393625 OWU393621:OWU393625 PGQ393621:PGQ393625 PQM393621:PQM393625 QAI393621:QAI393625 QKE393621:QKE393625 QUA393621:QUA393625 RDW393621:RDW393625 RNS393621:RNS393625 RXO393621:RXO393625 SHK393621:SHK393625 SRG393621:SRG393625 TBC393621:TBC393625 TKY393621:TKY393625 TUU393621:TUU393625 UEQ393621:UEQ393625 UOM393621:UOM393625 UYI393621:UYI393625 VIE393621:VIE393625 VSA393621:VSA393625 WBW393621:WBW393625 WLS393621:WLS393625 WVO393621:WVO393625 G459157:G459161 JC459157:JC459161 SY459157:SY459161 ACU459157:ACU459161 AMQ459157:AMQ459161 AWM459157:AWM459161 BGI459157:BGI459161 BQE459157:BQE459161 CAA459157:CAA459161 CJW459157:CJW459161 CTS459157:CTS459161 DDO459157:DDO459161 DNK459157:DNK459161 DXG459157:DXG459161 EHC459157:EHC459161 EQY459157:EQY459161 FAU459157:FAU459161 FKQ459157:FKQ459161 FUM459157:FUM459161 GEI459157:GEI459161 GOE459157:GOE459161 GYA459157:GYA459161 HHW459157:HHW459161 HRS459157:HRS459161 IBO459157:IBO459161 ILK459157:ILK459161 IVG459157:IVG459161 JFC459157:JFC459161 JOY459157:JOY459161 JYU459157:JYU459161 KIQ459157:KIQ459161 KSM459157:KSM459161 LCI459157:LCI459161 LME459157:LME459161 LWA459157:LWA459161 MFW459157:MFW459161 MPS459157:MPS459161 MZO459157:MZO459161 NJK459157:NJK459161 NTG459157:NTG459161 ODC459157:ODC459161 OMY459157:OMY459161 OWU459157:OWU459161 PGQ459157:PGQ459161 PQM459157:PQM459161 QAI459157:QAI459161 QKE459157:QKE459161 QUA459157:QUA459161 RDW459157:RDW459161 RNS459157:RNS459161 RXO459157:RXO459161 SHK459157:SHK459161 SRG459157:SRG459161 TBC459157:TBC459161 TKY459157:TKY459161 TUU459157:TUU459161 UEQ459157:UEQ459161 UOM459157:UOM459161 UYI459157:UYI459161 VIE459157:VIE459161 VSA459157:VSA459161 WBW459157:WBW459161 WLS459157:WLS459161 WVO459157:WVO459161 G524693:G524697 JC524693:JC524697 SY524693:SY524697 ACU524693:ACU524697 AMQ524693:AMQ524697 AWM524693:AWM524697 BGI524693:BGI524697 BQE524693:BQE524697 CAA524693:CAA524697 CJW524693:CJW524697 CTS524693:CTS524697 DDO524693:DDO524697 DNK524693:DNK524697 DXG524693:DXG524697 EHC524693:EHC524697 EQY524693:EQY524697 FAU524693:FAU524697 FKQ524693:FKQ524697 FUM524693:FUM524697 GEI524693:GEI524697 GOE524693:GOE524697 GYA524693:GYA524697 HHW524693:HHW524697 HRS524693:HRS524697 IBO524693:IBO524697 ILK524693:ILK524697 IVG524693:IVG524697 JFC524693:JFC524697 JOY524693:JOY524697 JYU524693:JYU524697 KIQ524693:KIQ524697 KSM524693:KSM524697 LCI524693:LCI524697 LME524693:LME524697 LWA524693:LWA524697 MFW524693:MFW524697 MPS524693:MPS524697 MZO524693:MZO524697 NJK524693:NJK524697 NTG524693:NTG524697 ODC524693:ODC524697 OMY524693:OMY524697 OWU524693:OWU524697 PGQ524693:PGQ524697 PQM524693:PQM524697 QAI524693:QAI524697 QKE524693:QKE524697 QUA524693:QUA524697 RDW524693:RDW524697 RNS524693:RNS524697 RXO524693:RXO524697 SHK524693:SHK524697 SRG524693:SRG524697 TBC524693:TBC524697 TKY524693:TKY524697 TUU524693:TUU524697 UEQ524693:UEQ524697 UOM524693:UOM524697 UYI524693:UYI524697 VIE524693:VIE524697 VSA524693:VSA524697 WBW524693:WBW524697 WLS524693:WLS524697 WVO524693:WVO524697 G590229:G590233 JC590229:JC590233 SY590229:SY590233 ACU590229:ACU590233 AMQ590229:AMQ590233 AWM590229:AWM590233 BGI590229:BGI590233 BQE590229:BQE590233 CAA590229:CAA590233 CJW590229:CJW590233 CTS590229:CTS590233 DDO590229:DDO590233 DNK590229:DNK590233 DXG590229:DXG590233 EHC590229:EHC590233 EQY590229:EQY590233 FAU590229:FAU590233 FKQ590229:FKQ590233 FUM590229:FUM590233 GEI590229:GEI590233 GOE590229:GOE590233 GYA590229:GYA590233 HHW590229:HHW590233 HRS590229:HRS590233 IBO590229:IBO590233 ILK590229:ILK590233 IVG590229:IVG590233 JFC590229:JFC590233 JOY590229:JOY590233 JYU590229:JYU590233 KIQ590229:KIQ590233 KSM590229:KSM590233 LCI590229:LCI590233 LME590229:LME590233 LWA590229:LWA590233 MFW590229:MFW590233 MPS590229:MPS590233 MZO590229:MZO590233 NJK590229:NJK590233 NTG590229:NTG590233 ODC590229:ODC590233 OMY590229:OMY590233 OWU590229:OWU590233 PGQ590229:PGQ590233 PQM590229:PQM590233 QAI590229:QAI590233 QKE590229:QKE590233 QUA590229:QUA590233 RDW590229:RDW590233 RNS590229:RNS590233 RXO590229:RXO590233 SHK590229:SHK590233 SRG590229:SRG590233 TBC590229:TBC590233 TKY590229:TKY590233 TUU590229:TUU590233 UEQ590229:UEQ590233 UOM590229:UOM590233 UYI590229:UYI590233 VIE590229:VIE590233 VSA590229:VSA590233 WBW590229:WBW590233 WLS590229:WLS590233 WVO590229:WVO590233 G655765:G655769 JC655765:JC655769 SY655765:SY655769 ACU655765:ACU655769 AMQ655765:AMQ655769 AWM655765:AWM655769 BGI655765:BGI655769 BQE655765:BQE655769 CAA655765:CAA655769 CJW655765:CJW655769 CTS655765:CTS655769 DDO655765:DDO655769 DNK655765:DNK655769 DXG655765:DXG655769 EHC655765:EHC655769 EQY655765:EQY655769 FAU655765:FAU655769 FKQ655765:FKQ655769 FUM655765:FUM655769 GEI655765:GEI655769 GOE655765:GOE655769 GYA655765:GYA655769 HHW655765:HHW655769 HRS655765:HRS655769 IBO655765:IBO655769 ILK655765:ILK655769 IVG655765:IVG655769 JFC655765:JFC655769 JOY655765:JOY655769 JYU655765:JYU655769 KIQ655765:KIQ655769 KSM655765:KSM655769 LCI655765:LCI655769 LME655765:LME655769 LWA655765:LWA655769 MFW655765:MFW655769 MPS655765:MPS655769 MZO655765:MZO655769 NJK655765:NJK655769 NTG655765:NTG655769 ODC655765:ODC655769 OMY655765:OMY655769 OWU655765:OWU655769 PGQ655765:PGQ655769 PQM655765:PQM655769 QAI655765:QAI655769 QKE655765:QKE655769 QUA655765:QUA655769 RDW655765:RDW655769 RNS655765:RNS655769 RXO655765:RXO655769 SHK655765:SHK655769 SRG655765:SRG655769 TBC655765:TBC655769 TKY655765:TKY655769 TUU655765:TUU655769 UEQ655765:UEQ655769 UOM655765:UOM655769 UYI655765:UYI655769 VIE655765:VIE655769 VSA655765:VSA655769 WBW655765:WBW655769 WLS655765:WLS655769 WVO655765:WVO655769 G721301:G721305 JC721301:JC721305 SY721301:SY721305 ACU721301:ACU721305 AMQ721301:AMQ721305 AWM721301:AWM721305 BGI721301:BGI721305 BQE721301:BQE721305 CAA721301:CAA721305 CJW721301:CJW721305 CTS721301:CTS721305 DDO721301:DDO721305 DNK721301:DNK721305 DXG721301:DXG721305 EHC721301:EHC721305 EQY721301:EQY721305 FAU721301:FAU721305 FKQ721301:FKQ721305 FUM721301:FUM721305 GEI721301:GEI721305 GOE721301:GOE721305 GYA721301:GYA721305 HHW721301:HHW721305 HRS721301:HRS721305 IBO721301:IBO721305 ILK721301:ILK721305 IVG721301:IVG721305 JFC721301:JFC721305 JOY721301:JOY721305 JYU721301:JYU721305 KIQ721301:KIQ721305 KSM721301:KSM721305 LCI721301:LCI721305 LME721301:LME721305 LWA721301:LWA721305 MFW721301:MFW721305 MPS721301:MPS721305 MZO721301:MZO721305 NJK721301:NJK721305 NTG721301:NTG721305 ODC721301:ODC721305 OMY721301:OMY721305 OWU721301:OWU721305 PGQ721301:PGQ721305 PQM721301:PQM721305 QAI721301:QAI721305 QKE721301:QKE721305 QUA721301:QUA721305 RDW721301:RDW721305 RNS721301:RNS721305 RXO721301:RXO721305 SHK721301:SHK721305 SRG721301:SRG721305 TBC721301:TBC721305 TKY721301:TKY721305 TUU721301:TUU721305 UEQ721301:UEQ721305 UOM721301:UOM721305 UYI721301:UYI721305 VIE721301:VIE721305 VSA721301:VSA721305 WBW721301:WBW721305 WLS721301:WLS721305 WVO721301:WVO721305 G786837:G786841 JC786837:JC786841 SY786837:SY786841 ACU786837:ACU786841 AMQ786837:AMQ786841 AWM786837:AWM786841 BGI786837:BGI786841 BQE786837:BQE786841 CAA786837:CAA786841 CJW786837:CJW786841 CTS786837:CTS786841 DDO786837:DDO786841 DNK786837:DNK786841 DXG786837:DXG786841 EHC786837:EHC786841 EQY786837:EQY786841 FAU786837:FAU786841 FKQ786837:FKQ786841 FUM786837:FUM786841 GEI786837:GEI786841 GOE786837:GOE786841 GYA786837:GYA786841 HHW786837:HHW786841 HRS786837:HRS786841 IBO786837:IBO786841 ILK786837:ILK786841 IVG786837:IVG786841 JFC786837:JFC786841 JOY786837:JOY786841 JYU786837:JYU786841 KIQ786837:KIQ786841 KSM786837:KSM786841 LCI786837:LCI786841 LME786837:LME786841 LWA786837:LWA786841 MFW786837:MFW786841 MPS786837:MPS786841 MZO786837:MZO786841 NJK786837:NJK786841 NTG786837:NTG786841 ODC786837:ODC786841 OMY786837:OMY786841 OWU786837:OWU786841 PGQ786837:PGQ786841 PQM786837:PQM786841 QAI786837:QAI786841 QKE786837:QKE786841 QUA786837:QUA786841 RDW786837:RDW786841 RNS786837:RNS786841 RXO786837:RXO786841 SHK786837:SHK786841 SRG786837:SRG786841 TBC786837:TBC786841 TKY786837:TKY786841 TUU786837:TUU786841 UEQ786837:UEQ786841 UOM786837:UOM786841 UYI786837:UYI786841 VIE786837:VIE786841 VSA786837:VSA786841 WBW786837:WBW786841 WLS786837:WLS786841 WVO786837:WVO786841 G852373:G852377 JC852373:JC852377 SY852373:SY852377 ACU852373:ACU852377 AMQ852373:AMQ852377 AWM852373:AWM852377 BGI852373:BGI852377 BQE852373:BQE852377 CAA852373:CAA852377 CJW852373:CJW852377 CTS852373:CTS852377 DDO852373:DDO852377 DNK852373:DNK852377 DXG852373:DXG852377 EHC852373:EHC852377 EQY852373:EQY852377 FAU852373:FAU852377 FKQ852373:FKQ852377 FUM852373:FUM852377 GEI852373:GEI852377 GOE852373:GOE852377 GYA852373:GYA852377 HHW852373:HHW852377 HRS852373:HRS852377 IBO852373:IBO852377 ILK852373:ILK852377 IVG852373:IVG852377 JFC852373:JFC852377 JOY852373:JOY852377 JYU852373:JYU852377 KIQ852373:KIQ852377 KSM852373:KSM852377 LCI852373:LCI852377 LME852373:LME852377 LWA852373:LWA852377 MFW852373:MFW852377 MPS852373:MPS852377 MZO852373:MZO852377 NJK852373:NJK852377 NTG852373:NTG852377 ODC852373:ODC852377 OMY852373:OMY852377 OWU852373:OWU852377 PGQ852373:PGQ852377 PQM852373:PQM852377 QAI852373:QAI852377 QKE852373:QKE852377 QUA852373:QUA852377 RDW852373:RDW852377 RNS852373:RNS852377 RXO852373:RXO852377 SHK852373:SHK852377 SRG852373:SRG852377 TBC852373:TBC852377 TKY852373:TKY852377 TUU852373:TUU852377 UEQ852373:UEQ852377 UOM852373:UOM852377 UYI852373:UYI852377 VIE852373:VIE852377 VSA852373:VSA852377 WBW852373:WBW852377 WLS852373:WLS852377 WVO852373:WVO852377 G917909:G917913 JC917909:JC917913 SY917909:SY917913 ACU917909:ACU917913 AMQ917909:AMQ917913 AWM917909:AWM917913 BGI917909:BGI917913 BQE917909:BQE917913 CAA917909:CAA917913 CJW917909:CJW917913 CTS917909:CTS917913 DDO917909:DDO917913 DNK917909:DNK917913 DXG917909:DXG917913 EHC917909:EHC917913 EQY917909:EQY917913 FAU917909:FAU917913 FKQ917909:FKQ917913 FUM917909:FUM917913 GEI917909:GEI917913 GOE917909:GOE917913 GYA917909:GYA917913 HHW917909:HHW917913 HRS917909:HRS917913 IBO917909:IBO917913 ILK917909:ILK917913 IVG917909:IVG917913 JFC917909:JFC917913 JOY917909:JOY917913 JYU917909:JYU917913 KIQ917909:KIQ917913 KSM917909:KSM917913 LCI917909:LCI917913 LME917909:LME917913 LWA917909:LWA917913 MFW917909:MFW917913 MPS917909:MPS917913 MZO917909:MZO917913 NJK917909:NJK917913 NTG917909:NTG917913 ODC917909:ODC917913 OMY917909:OMY917913 OWU917909:OWU917913 PGQ917909:PGQ917913 PQM917909:PQM917913 QAI917909:QAI917913 QKE917909:QKE917913 QUA917909:QUA917913 RDW917909:RDW917913 RNS917909:RNS917913 RXO917909:RXO917913 SHK917909:SHK917913 SRG917909:SRG917913 TBC917909:TBC917913 TKY917909:TKY917913 TUU917909:TUU917913 UEQ917909:UEQ917913 UOM917909:UOM917913 UYI917909:UYI917913 VIE917909:VIE917913 VSA917909:VSA917913 WBW917909:WBW917913 WLS917909:WLS917913 WVO917909:WVO917913 G983445:G983449 JC983445:JC983449 SY983445:SY983449 ACU983445:ACU983449 AMQ983445:AMQ983449 AWM983445:AWM983449 BGI983445:BGI983449 BQE983445:BQE983449 CAA983445:CAA983449 CJW983445:CJW983449 CTS983445:CTS983449 DDO983445:DDO983449 DNK983445:DNK983449 DXG983445:DXG983449 EHC983445:EHC983449 EQY983445:EQY983449 FAU983445:FAU983449 FKQ983445:FKQ983449 FUM983445:FUM983449 GEI983445:GEI983449 GOE983445:GOE983449 GYA983445:GYA983449 HHW983445:HHW983449 HRS983445:HRS983449 IBO983445:IBO983449 ILK983445:ILK983449 IVG983445:IVG983449 JFC983445:JFC983449 JOY983445:JOY983449 JYU983445:JYU983449 KIQ983445:KIQ983449 KSM983445:KSM983449 LCI983445:LCI983449 LME983445:LME983449 LWA983445:LWA983449 MFW983445:MFW983449 MPS983445:MPS983449 MZO983445:MZO983449 NJK983445:NJK983449 NTG983445:NTG983449 ODC983445:ODC983449 OMY983445:OMY983449 OWU983445:OWU983449 PGQ983445:PGQ983449 PQM983445:PQM983449 QAI983445:QAI983449 QKE983445:QKE983449 QUA983445:QUA983449 RDW983445:RDW983449 RNS983445:RNS983449 RXO983445:RXO983449 SHK983445:SHK983449 SRG983445:SRG983449 TBC983445:TBC983449 TKY983445:TKY983449 TUU983445:TUU983449 UEQ983445:UEQ983449 UOM983445:UOM983449 UYI983445:UYI983449 VIE983445:VIE983449 VSA983445:VSA983449 WBW983445:WBW983449 WLS983445:WLS983449 WVO983445:WVO983449 E308 JA308 SW308 ACS308 AMO308 AWK308 BGG308 BQC308 BZY308 CJU308 CTQ308 DDM308 DNI308 DXE308 EHA308 EQW308 FAS308 FKO308 FUK308 GEG308 GOC308 GXY308 HHU308 HRQ308 IBM308 ILI308 IVE308 JFA308 JOW308 JYS308 KIO308 KSK308 LCG308 LMC308 LVY308 MFU308 MPQ308 MZM308 NJI308 NTE308 ODA308 OMW308 OWS308 PGO308 PQK308 QAG308 QKC308 QTY308 RDU308 RNQ308 RXM308 SHI308 SRE308 TBA308 TKW308 TUS308 UEO308 UOK308 UYG308 VIC308 VRY308 WBU308 WLQ308 WVM308 E65844 JA65844 SW65844 ACS65844 AMO65844 AWK65844 BGG65844 BQC65844 BZY65844 CJU65844 CTQ65844 DDM65844 DNI65844 DXE65844 EHA65844 EQW65844 FAS65844 FKO65844 FUK65844 GEG65844 GOC65844 GXY65844 HHU65844 HRQ65844 IBM65844 ILI65844 IVE65844 JFA65844 JOW65844 JYS65844 KIO65844 KSK65844 LCG65844 LMC65844 LVY65844 MFU65844 MPQ65844 MZM65844 NJI65844 NTE65844 ODA65844 OMW65844 OWS65844 PGO65844 PQK65844 QAG65844 QKC65844 QTY65844 RDU65844 RNQ65844 RXM65844 SHI65844 SRE65844 TBA65844 TKW65844 TUS65844 UEO65844 UOK65844 UYG65844 VIC65844 VRY65844 WBU65844 WLQ65844 WVM65844 E131380 JA131380 SW131380 ACS131380 AMO131380 AWK131380 BGG131380 BQC131380 BZY131380 CJU131380 CTQ131380 DDM131380 DNI131380 DXE131380 EHA131380 EQW131380 FAS131380 FKO131380 FUK131380 GEG131380 GOC131380 GXY131380 HHU131380 HRQ131380 IBM131380 ILI131380 IVE131380 JFA131380 JOW131380 JYS131380 KIO131380 KSK131380 LCG131380 LMC131380 LVY131380 MFU131380 MPQ131380 MZM131380 NJI131380 NTE131380 ODA131380 OMW131380 OWS131380 PGO131380 PQK131380 QAG131380 QKC131380 QTY131380 RDU131380 RNQ131380 RXM131380 SHI131380 SRE131380 TBA131380 TKW131380 TUS131380 UEO131380 UOK131380 UYG131380 VIC131380 VRY131380 WBU131380 WLQ131380 WVM131380 E196916 JA196916 SW196916 ACS196916 AMO196916 AWK196916 BGG196916 BQC196916 BZY196916 CJU196916 CTQ196916 DDM196916 DNI196916 DXE196916 EHA196916 EQW196916 FAS196916 FKO196916 FUK196916 GEG196916 GOC196916 GXY196916 HHU196916 HRQ196916 IBM196916 ILI196916 IVE196916 JFA196916 JOW196916 JYS196916 KIO196916 KSK196916 LCG196916 LMC196916 LVY196916 MFU196916 MPQ196916 MZM196916 NJI196916 NTE196916 ODA196916 OMW196916 OWS196916 PGO196916 PQK196916 QAG196916 QKC196916 QTY196916 RDU196916 RNQ196916 RXM196916 SHI196916 SRE196916 TBA196916 TKW196916 TUS196916 UEO196916 UOK196916 UYG196916 VIC196916 VRY196916 WBU196916 WLQ196916 WVM196916 E262452 JA262452 SW262452 ACS262452 AMO262452 AWK262452 BGG262452 BQC262452 BZY262452 CJU262452 CTQ262452 DDM262452 DNI262452 DXE262452 EHA262452 EQW262452 FAS262452 FKO262452 FUK262452 GEG262452 GOC262452 GXY262452 HHU262452 HRQ262452 IBM262452 ILI262452 IVE262452 JFA262452 JOW262452 JYS262452 KIO262452 KSK262452 LCG262452 LMC262452 LVY262452 MFU262452 MPQ262452 MZM262452 NJI262452 NTE262452 ODA262452 OMW262452 OWS262452 PGO262452 PQK262452 QAG262452 QKC262452 QTY262452 RDU262452 RNQ262452 RXM262452 SHI262452 SRE262452 TBA262452 TKW262452 TUS262452 UEO262452 UOK262452 UYG262452 VIC262452 VRY262452 WBU262452 WLQ262452 WVM262452 E327988 JA327988 SW327988 ACS327988 AMO327988 AWK327988 BGG327988 BQC327988 BZY327988 CJU327988 CTQ327988 DDM327988 DNI327988 DXE327988 EHA327988 EQW327988 FAS327988 FKO327988 FUK327988 GEG327988 GOC327988 GXY327988 HHU327988 HRQ327988 IBM327988 ILI327988 IVE327988 JFA327988 JOW327988 JYS327988 KIO327988 KSK327988 LCG327988 LMC327988 LVY327988 MFU327988 MPQ327988 MZM327988 NJI327988 NTE327988 ODA327988 OMW327988 OWS327988 PGO327988 PQK327988 QAG327988 QKC327988 QTY327988 RDU327988 RNQ327988 RXM327988 SHI327988 SRE327988 TBA327988 TKW327988 TUS327988 UEO327988 UOK327988 UYG327988 VIC327988 VRY327988 WBU327988 WLQ327988 WVM327988 E393524 JA393524 SW393524 ACS393524 AMO393524 AWK393524 BGG393524 BQC393524 BZY393524 CJU393524 CTQ393524 DDM393524 DNI393524 DXE393524 EHA393524 EQW393524 FAS393524 FKO393524 FUK393524 GEG393524 GOC393524 GXY393524 HHU393524 HRQ393524 IBM393524 ILI393524 IVE393524 JFA393524 JOW393524 JYS393524 KIO393524 KSK393524 LCG393524 LMC393524 LVY393524 MFU393524 MPQ393524 MZM393524 NJI393524 NTE393524 ODA393524 OMW393524 OWS393524 PGO393524 PQK393524 QAG393524 QKC393524 QTY393524 RDU393524 RNQ393524 RXM393524 SHI393524 SRE393524 TBA393524 TKW393524 TUS393524 UEO393524 UOK393524 UYG393524 VIC393524 VRY393524 WBU393524 WLQ393524 WVM393524 E459060 JA459060 SW459060 ACS459060 AMO459060 AWK459060 BGG459060 BQC459060 BZY459060 CJU459060 CTQ459060 DDM459060 DNI459060 DXE459060 EHA459060 EQW459060 FAS459060 FKO459060 FUK459060 GEG459060 GOC459060 GXY459060 HHU459060 HRQ459060 IBM459060 ILI459060 IVE459060 JFA459060 JOW459060 JYS459060 KIO459060 KSK459060 LCG459060 LMC459060 LVY459060 MFU459060 MPQ459060 MZM459060 NJI459060 NTE459060 ODA459060 OMW459060 OWS459060 PGO459060 PQK459060 QAG459060 QKC459060 QTY459060 RDU459060 RNQ459060 RXM459060 SHI459060 SRE459060 TBA459060 TKW459060 TUS459060 UEO459060 UOK459060 UYG459060 VIC459060 VRY459060 WBU459060 WLQ459060 WVM459060 E524596 JA524596 SW524596 ACS524596 AMO524596 AWK524596 BGG524596 BQC524596 BZY524596 CJU524596 CTQ524596 DDM524596 DNI524596 DXE524596 EHA524596 EQW524596 FAS524596 FKO524596 FUK524596 GEG524596 GOC524596 GXY524596 HHU524596 HRQ524596 IBM524596 ILI524596 IVE524596 JFA524596 JOW524596 JYS524596 KIO524596 KSK524596 LCG524596 LMC524596 LVY524596 MFU524596 MPQ524596 MZM524596 NJI524596 NTE524596 ODA524596 OMW524596 OWS524596 PGO524596 PQK524596 QAG524596 QKC524596 QTY524596 RDU524596 RNQ524596 RXM524596 SHI524596 SRE524596 TBA524596 TKW524596 TUS524596 UEO524596 UOK524596 UYG524596 VIC524596 VRY524596 WBU524596 WLQ524596 WVM524596 E590132 JA590132 SW590132 ACS590132 AMO590132 AWK590132 BGG590132 BQC590132 BZY590132 CJU590132 CTQ590132 DDM590132 DNI590132 DXE590132 EHA590132 EQW590132 FAS590132 FKO590132 FUK590132 GEG590132 GOC590132 GXY590132 HHU590132 HRQ590132 IBM590132 ILI590132 IVE590132 JFA590132 JOW590132 JYS590132 KIO590132 KSK590132 LCG590132 LMC590132 LVY590132 MFU590132 MPQ590132 MZM590132 NJI590132 NTE590132 ODA590132 OMW590132 OWS590132 PGO590132 PQK590132 QAG590132 QKC590132 QTY590132 RDU590132 RNQ590132 RXM590132 SHI590132 SRE590132 TBA590132 TKW590132 TUS590132 UEO590132 UOK590132 UYG590132 VIC590132 VRY590132 WBU590132 WLQ590132 WVM590132 E655668 JA655668 SW655668 ACS655668 AMO655668 AWK655668 BGG655668 BQC655668 BZY655668 CJU655668 CTQ655668 DDM655668 DNI655668 DXE655668 EHA655668 EQW655668 FAS655668 FKO655668 FUK655668 GEG655668 GOC655668 GXY655668 HHU655668 HRQ655668 IBM655668 ILI655668 IVE655668 JFA655668 JOW655668 JYS655668 KIO655668 KSK655668 LCG655668 LMC655668 LVY655668 MFU655668 MPQ655668 MZM655668 NJI655668 NTE655668 ODA655668 OMW655668 OWS655668 PGO655668 PQK655668 QAG655668 QKC655668 QTY655668 RDU655668 RNQ655668 RXM655668 SHI655668 SRE655668 TBA655668 TKW655668 TUS655668 UEO655668 UOK655668 UYG655668 VIC655668 VRY655668 WBU655668 WLQ655668 WVM655668 E721204 JA721204 SW721204 ACS721204 AMO721204 AWK721204 BGG721204 BQC721204 BZY721204 CJU721204 CTQ721204 DDM721204 DNI721204 DXE721204 EHA721204 EQW721204 FAS721204 FKO721204 FUK721204 GEG721204 GOC721204 GXY721204 HHU721204 HRQ721204 IBM721204 ILI721204 IVE721204 JFA721204 JOW721204 JYS721204 KIO721204 KSK721204 LCG721204 LMC721204 LVY721204 MFU721204 MPQ721204 MZM721204 NJI721204 NTE721204 ODA721204 OMW721204 OWS721204 PGO721204 PQK721204 QAG721204 QKC721204 QTY721204 RDU721204 RNQ721204 RXM721204 SHI721204 SRE721204 TBA721204 TKW721204 TUS721204 UEO721204 UOK721204 UYG721204 VIC721204 VRY721204 WBU721204 WLQ721204 WVM721204 E786740 JA786740 SW786740 ACS786740 AMO786740 AWK786740 BGG786740 BQC786740 BZY786740 CJU786740 CTQ786740 DDM786740 DNI786740 DXE786740 EHA786740 EQW786740 FAS786740 FKO786740 FUK786740 GEG786740 GOC786740 GXY786740 HHU786740 HRQ786740 IBM786740 ILI786740 IVE786740 JFA786740 JOW786740 JYS786740 KIO786740 KSK786740 LCG786740 LMC786740 LVY786740 MFU786740 MPQ786740 MZM786740 NJI786740 NTE786740 ODA786740 OMW786740 OWS786740 PGO786740 PQK786740 QAG786740 QKC786740 QTY786740 RDU786740 RNQ786740 RXM786740 SHI786740 SRE786740 TBA786740 TKW786740 TUS786740 UEO786740 UOK786740 UYG786740 VIC786740 VRY786740 WBU786740 WLQ786740 WVM786740 E852276 JA852276 SW852276 ACS852276 AMO852276 AWK852276 BGG852276 BQC852276 BZY852276 CJU852276 CTQ852276 DDM852276 DNI852276 DXE852276 EHA852276 EQW852276 FAS852276 FKO852276 FUK852276 GEG852276 GOC852276 GXY852276 HHU852276 HRQ852276 IBM852276 ILI852276 IVE852276 JFA852276 JOW852276 JYS852276 KIO852276 KSK852276 LCG852276 LMC852276 LVY852276 MFU852276 MPQ852276 MZM852276 NJI852276 NTE852276 ODA852276 OMW852276 OWS852276 PGO852276 PQK852276 QAG852276 QKC852276 QTY852276 RDU852276 RNQ852276 RXM852276 SHI852276 SRE852276 TBA852276 TKW852276 TUS852276 UEO852276 UOK852276 UYG852276 VIC852276 VRY852276 WBU852276 WLQ852276 WVM852276 E917812 JA917812 SW917812 ACS917812 AMO917812 AWK917812 BGG917812 BQC917812 BZY917812 CJU917812 CTQ917812 DDM917812 DNI917812 DXE917812 EHA917812 EQW917812 FAS917812 FKO917812 FUK917812 GEG917812 GOC917812 GXY917812 HHU917812 HRQ917812 IBM917812 ILI917812 IVE917812 JFA917812 JOW917812 JYS917812 KIO917812 KSK917812 LCG917812 LMC917812 LVY917812 MFU917812 MPQ917812 MZM917812 NJI917812 NTE917812 ODA917812 OMW917812 OWS917812 PGO917812 PQK917812 QAG917812 QKC917812 QTY917812 RDU917812 RNQ917812 RXM917812 SHI917812 SRE917812 TBA917812 TKW917812 TUS917812 UEO917812 UOK917812 UYG917812 VIC917812 VRY917812 WBU917812 WLQ917812 WVM917812 E983348 JA983348 SW983348 ACS983348 AMO983348 AWK983348 BGG983348 BQC983348 BZY983348 CJU983348 CTQ983348 DDM983348 DNI983348 DXE983348 EHA983348 EQW983348 FAS983348 FKO983348 FUK983348 GEG983348 GOC983348 GXY983348 HHU983348 HRQ983348 IBM983348 ILI983348 IVE983348 JFA983348 JOW983348 JYS983348 KIO983348 KSK983348 LCG983348 LMC983348 LVY983348 MFU983348 MPQ983348 MZM983348 NJI983348 NTE983348 ODA983348 OMW983348 OWS983348 PGO983348 PQK983348 QAG983348 QKC983348 QTY983348 RDU983348 RNQ983348 RXM983348 SHI983348 SRE983348 TBA983348 TKW983348 TUS983348 UEO983348 UOK983348 UYG983348 VIC983348 VRY983348 WBU983348 WLQ983348 WVM983348 E272 JA272 SW272 ACS272 AMO272 AWK272 BGG272 BQC272 BZY272 CJU272 CTQ272 DDM272 DNI272 DXE272 EHA272 EQW272 FAS272 FKO272 FUK272 GEG272 GOC272 GXY272 HHU272 HRQ272 IBM272 ILI272 IVE272 JFA272 JOW272 JYS272 KIO272 KSK272 LCG272 LMC272 LVY272 MFU272 MPQ272 MZM272 NJI272 NTE272 ODA272 OMW272 OWS272 PGO272 PQK272 QAG272 QKC272 QTY272 RDU272 RNQ272 RXM272 SHI272 SRE272 TBA272 TKW272 TUS272 UEO272 UOK272 UYG272 VIC272 VRY272 WBU272 WLQ272 WVM272 E65808 JA65808 SW65808 ACS65808 AMO65808 AWK65808 BGG65808 BQC65808 BZY65808 CJU65808 CTQ65808 DDM65808 DNI65808 DXE65808 EHA65808 EQW65808 FAS65808 FKO65808 FUK65808 GEG65808 GOC65808 GXY65808 HHU65808 HRQ65808 IBM65808 ILI65808 IVE65808 JFA65808 JOW65808 JYS65808 KIO65808 KSK65808 LCG65808 LMC65808 LVY65808 MFU65808 MPQ65808 MZM65808 NJI65808 NTE65808 ODA65808 OMW65808 OWS65808 PGO65808 PQK65808 QAG65808 QKC65808 QTY65808 RDU65808 RNQ65808 RXM65808 SHI65808 SRE65808 TBA65808 TKW65808 TUS65808 UEO65808 UOK65808 UYG65808 VIC65808 VRY65808 WBU65808 WLQ65808 WVM65808 E131344 JA131344 SW131344 ACS131344 AMO131344 AWK131344 BGG131344 BQC131344 BZY131344 CJU131344 CTQ131344 DDM131344 DNI131344 DXE131344 EHA131344 EQW131344 FAS131344 FKO131344 FUK131344 GEG131344 GOC131344 GXY131344 HHU131344 HRQ131344 IBM131344 ILI131344 IVE131344 JFA131344 JOW131344 JYS131344 KIO131344 KSK131344 LCG131344 LMC131344 LVY131344 MFU131344 MPQ131344 MZM131344 NJI131344 NTE131344 ODA131344 OMW131344 OWS131344 PGO131344 PQK131344 QAG131344 QKC131344 QTY131344 RDU131344 RNQ131344 RXM131344 SHI131344 SRE131344 TBA131344 TKW131344 TUS131344 UEO131344 UOK131344 UYG131344 VIC131344 VRY131344 WBU131344 WLQ131344 WVM131344 E196880 JA196880 SW196880 ACS196880 AMO196880 AWK196880 BGG196880 BQC196880 BZY196880 CJU196880 CTQ196880 DDM196880 DNI196880 DXE196880 EHA196880 EQW196880 FAS196880 FKO196880 FUK196880 GEG196880 GOC196880 GXY196880 HHU196880 HRQ196880 IBM196880 ILI196880 IVE196880 JFA196880 JOW196880 JYS196880 KIO196880 KSK196880 LCG196880 LMC196880 LVY196880 MFU196880 MPQ196880 MZM196880 NJI196880 NTE196880 ODA196880 OMW196880 OWS196880 PGO196880 PQK196880 QAG196880 QKC196880 QTY196880 RDU196880 RNQ196880 RXM196880 SHI196880 SRE196880 TBA196880 TKW196880 TUS196880 UEO196880 UOK196880 UYG196880 VIC196880 VRY196880 WBU196880 WLQ196880 WVM196880 E262416 JA262416 SW262416 ACS262416 AMO262416 AWK262416 BGG262416 BQC262416 BZY262416 CJU262416 CTQ262416 DDM262416 DNI262416 DXE262416 EHA262416 EQW262416 FAS262416 FKO262416 FUK262416 GEG262416 GOC262416 GXY262416 HHU262416 HRQ262416 IBM262416 ILI262416 IVE262416 JFA262416 JOW262416 JYS262416 KIO262416 KSK262416 LCG262416 LMC262416 LVY262416 MFU262416 MPQ262416 MZM262416 NJI262416 NTE262416 ODA262416 OMW262416 OWS262416 PGO262416 PQK262416 QAG262416 QKC262416 QTY262416 RDU262416 RNQ262416 RXM262416 SHI262416 SRE262416 TBA262416 TKW262416 TUS262416 UEO262416 UOK262416 UYG262416 VIC262416 VRY262416 WBU262416 WLQ262416 WVM262416 E327952 JA327952 SW327952 ACS327952 AMO327952 AWK327952 BGG327952 BQC327952 BZY327952 CJU327952 CTQ327952 DDM327952 DNI327952 DXE327952 EHA327952 EQW327952 FAS327952 FKO327952 FUK327952 GEG327952 GOC327952 GXY327952 HHU327952 HRQ327952 IBM327952 ILI327952 IVE327952 JFA327952 JOW327952 JYS327952 KIO327952 KSK327952 LCG327952 LMC327952 LVY327952 MFU327952 MPQ327952 MZM327952 NJI327952 NTE327952 ODA327952 OMW327952 OWS327952 PGO327952 PQK327952 QAG327952 QKC327952 QTY327952 RDU327952 RNQ327952 RXM327952 SHI327952 SRE327952 TBA327952 TKW327952 TUS327952 UEO327952 UOK327952 UYG327952 VIC327952 VRY327952 WBU327952 WLQ327952 WVM327952 E393488 JA393488 SW393488 ACS393488 AMO393488 AWK393488 BGG393488 BQC393488 BZY393488 CJU393488 CTQ393488 DDM393488 DNI393488 DXE393488 EHA393488 EQW393488 FAS393488 FKO393488 FUK393488 GEG393488 GOC393488 GXY393488 HHU393488 HRQ393488 IBM393488 ILI393488 IVE393488 JFA393488 JOW393488 JYS393488 KIO393488 KSK393488 LCG393488 LMC393488 LVY393488 MFU393488 MPQ393488 MZM393488 NJI393488 NTE393488 ODA393488 OMW393488 OWS393488 PGO393488 PQK393488 QAG393488 QKC393488 QTY393488 RDU393488 RNQ393488 RXM393488 SHI393488 SRE393488 TBA393488 TKW393488 TUS393488 UEO393488 UOK393488 UYG393488 VIC393488 VRY393488 WBU393488 WLQ393488 WVM393488 E459024 JA459024 SW459024 ACS459024 AMO459024 AWK459024 BGG459024 BQC459024 BZY459024 CJU459024 CTQ459024 DDM459024 DNI459024 DXE459024 EHA459024 EQW459024 FAS459024 FKO459024 FUK459024 GEG459024 GOC459024 GXY459024 HHU459024 HRQ459024 IBM459024 ILI459024 IVE459024 JFA459024 JOW459024 JYS459024 KIO459024 KSK459024 LCG459024 LMC459024 LVY459024 MFU459024 MPQ459024 MZM459024 NJI459024 NTE459024 ODA459024 OMW459024 OWS459024 PGO459024 PQK459024 QAG459024 QKC459024 QTY459024 RDU459024 RNQ459024 RXM459024 SHI459024 SRE459024 TBA459024 TKW459024 TUS459024 UEO459024 UOK459024 UYG459024 VIC459024 VRY459024 WBU459024 WLQ459024 WVM459024 E524560 JA524560 SW524560 ACS524560 AMO524560 AWK524560 BGG524560 BQC524560 BZY524560 CJU524560 CTQ524560 DDM524560 DNI524560 DXE524560 EHA524560 EQW524560 FAS524560 FKO524560 FUK524560 GEG524560 GOC524560 GXY524560 HHU524560 HRQ524560 IBM524560 ILI524560 IVE524560 JFA524560 JOW524560 JYS524560 KIO524560 KSK524560 LCG524560 LMC524560 LVY524560 MFU524560 MPQ524560 MZM524560 NJI524560 NTE524560 ODA524560 OMW524560 OWS524560 PGO524560 PQK524560 QAG524560 QKC524560 QTY524560 RDU524560 RNQ524560 RXM524560 SHI524560 SRE524560 TBA524560 TKW524560 TUS524560 UEO524560 UOK524560 UYG524560 VIC524560 VRY524560 WBU524560 WLQ524560 WVM524560 E590096 JA590096 SW590096 ACS590096 AMO590096 AWK590096 BGG590096 BQC590096 BZY590096 CJU590096 CTQ590096 DDM590096 DNI590096 DXE590096 EHA590096 EQW590096 FAS590096 FKO590096 FUK590096 GEG590096 GOC590096 GXY590096 HHU590096 HRQ590096 IBM590096 ILI590096 IVE590096 JFA590096 JOW590096 JYS590096 KIO590096 KSK590096 LCG590096 LMC590096 LVY590096 MFU590096 MPQ590096 MZM590096 NJI590096 NTE590096 ODA590096 OMW590096 OWS590096 PGO590096 PQK590096 QAG590096 QKC590096 QTY590096 RDU590096 RNQ590096 RXM590096 SHI590096 SRE590096 TBA590096 TKW590096 TUS590096 UEO590096 UOK590096 UYG590096 VIC590096 VRY590096 WBU590096 WLQ590096 WVM590096 E655632 JA655632 SW655632 ACS655632 AMO655632 AWK655632 BGG655632 BQC655632 BZY655632 CJU655632 CTQ655632 DDM655632 DNI655632 DXE655632 EHA655632 EQW655632 FAS655632 FKO655632 FUK655632 GEG655632 GOC655632 GXY655632 HHU655632 HRQ655632 IBM655632 ILI655632 IVE655632 JFA655632 JOW655632 JYS655632 KIO655632 KSK655632 LCG655632 LMC655632 LVY655632 MFU655632 MPQ655632 MZM655632 NJI655632 NTE655632 ODA655632 OMW655632 OWS655632 PGO655632 PQK655632 QAG655632 QKC655632 QTY655632 RDU655632 RNQ655632 RXM655632 SHI655632 SRE655632 TBA655632 TKW655632 TUS655632 UEO655632 UOK655632 UYG655632 VIC655632 VRY655632 WBU655632 WLQ655632 WVM655632 E721168 JA721168 SW721168 ACS721168 AMO721168 AWK721168 BGG721168 BQC721168 BZY721168 CJU721168 CTQ721168 DDM721168 DNI721168 DXE721168 EHA721168 EQW721168 FAS721168 FKO721168 FUK721168 GEG721168 GOC721168 GXY721168 HHU721168 HRQ721168 IBM721168 ILI721168 IVE721168 JFA721168 JOW721168 JYS721168 KIO721168 KSK721168 LCG721168 LMC721168 LVY721168 MFU721168 MPQ721168 MZM721168 NJI721168 NTE721168 ODA721168 OMW721168 OWS721168 PGO721168 PQK721168 QAG721168 QKC721168 QTY721168 RDU721168 RNQ721168 RXM721168 SHI721168 SRE721168 TBA721168 TKW721168 TUS721168 UEO721168 UOK721168 UYG721168 VIC721168 VRY721168 WBU721168 WLQ721168 WVM721168 E786704 JA786704 SW786704 ACS786704 AMO786704 AWK786704 BGG786704 BQC786704 BZY786704 CJU786704 CTQ786704 DDM786704 DNI786704 DXE786704 EHA786704 EQW786704 FAS786704 FKO786704 FUK786704 GEG786704 GOC786704 GXY786704 HHU786704 HRQ786704 IBM786704 ILI786704 IVE786704 JFA786704 JOW786704 JYS786704 KIO786704 KSK786704 LCG786704 LMC786704 LVY786704 MFU786704 MPQ786704 MZM786704 NJI786704 NTE786704 ODA786704 OMW786704 OWS786704 PGO786704 PQK786704 QAG786704 QKC786704 QTY786704 RDU786704 RNQ786704 RXM786704 SHI786704 SRE786704 TBA786704 TKW786704 TUS786704 UEO786704 UOK786704 UYG786704 VIC786704 VRY786704 WBU786704 WLQ786704 WVM786704 E852240 JA852240 SW852240 ACS852240 AMO852240 AWK852240 BGG852240 BQC852240 BZY852240 CJU852240 CTQ852240 DDM852240 DNI852240 DXE852240 EHA852240 EQW852240 FAS852240 FKO852240 FUK852240 GEG852240 GOC852240 GXY852240 HHU852240 HRQ852240 IBM852240 ILI852240 IVE852240 JFA852240 JOW852240 JYS852240 KIO852240 KSK852240 LCG852240 LMC852240 LVY852240 MFU852240 MPQ852240 MZM852240 NJI852240 NTE852240 ODA852240 OMW852240 OWS852240 PGO852240 PQK852240 QAG852240 QKC852240 QTY852240 RDU852240 RNQ852240 RXM852240 SHI852240 SRE852240 TBA852240 TKW852240 TUS852240 UEO852240 UOK852240 UYG852240 VIC852240 VRY852240 WBU852240 WLQ852240 WVM852240 E917776 JA917776 SW917776 ACS917776 AMO917776 AWK917776 BGG917776 BQC917776 BZY917776 CJU917776 CTQ917776 DDM917776 DNI917776 DXE917776 EHA917776 EQW917776 FAS917776 FKO917776 FUK917776 GEG917776 GOC917776 GXY917776 HHU917776 HRQ917776 IBM917776 ILI917776 IVE917776 JFA917776 JOW917776 JYS917776 KIO917776 KSK917776 LCG917776 LMC917776 LVY917776 MFU917776 MPQ917776 MZM917776 NJI917776 NTE917776 ODA917776 OMW917776 OWS917776 PGO917776 PQK917776 QAG917776 QKC917776 QTY917776 RDU917776 RNQ917776 RXM917776 SHI917776 SRE917776 TBA917776 TKW917776 TUS917776 UEO917776 UOK917776 UYG917776 VIC917776 VRY917776 WBU917776 WLQ917776 WVM917776 E983312 JA983312 SW983312 ACS983312 AMO983312 AWK983312 BGG983312 BQC983312 BZY983312 CJU983312 CTQ983312 DDM983312 DNI983312 DXE983312 EHA983312 EQW983312 FAS983312 FKO983312 FUK983312 GEG983312 GOC983312 GXY983312 HHU983312 HRQ983312 IBM983312 ILI983312 IVE983312 JFA983312 JOW983312 JYS983312 KIO983312 KSK983312 LCG983312 LMC983312 LVY983312 MFU983312 MPQ983312 MZM983312 NJI983312 NTE983312 ODA983312 OMW983312 OWS983312 PGO983312 PQK983312 QAG983312 QKC983312 QTY983312 RDU983312 RNQ983312 RXM983312 SHI983312 SRE983312 TBA983312 TKW983312 TUS983312 UEO983312 UOK983312 UYG983312 VIC983312 VRY983312 WBU983312 WLQ983312 WVM983312 E321 JA321 SW321 ACS321 AMO321 AWK321 BGG321 BQC321 BZY321 CJU321 CTQ321 DDM321 DNI321 DXE321 EHA321 EQW321 FAS321 FKO321 FUK321 GEG321 GOC321 GXY321 HHU321 HRQ321 IBM321 ILI321 IVE321 JFA321 JOW321 JYS321 KIO321 KSK321 LCG321 LMC321 LVY321 MFU321 MPQ321 MZM321 NJI321 NTE321 ODA321 OMW321 OWS321 PGO321 PQK321 QAG321 QKC321 QTY321 RDU321 RNQ321 RXM321 SHI321 SRE321 TBA321 TKW321 TUS321 UEO321 UOK321 UYG321 VIC321 VRY321 WBU321 WLQ321 WVM321 E65857 JA65857 SW65857 ACS65857 AMO65857 AWK65857 BGG65857 BQC65857 BZY65857 CJU65857 CTQ65857 DDM65857 DNI65857 DXE65857 EHA65857 EQW65857 FAS65857 FKO65857 FUK65857 GEG65857 GOC65857 GXY65857 HHU65857 HRQ65857 IBM65857 ILI65857 IVE65857 JFA65857 JOW65857 JYS65857 KIO65857 KSK65857 LCG65857 LMC65857 LVY65857 MFU65857 MPQ65857 MZM65857 NJI65857 NTE65857 ODA65857 OMW65857 OWS65857 PGO65857 PQK65857 QAG65857 QKC65857 QTY65857 RDU65857 RNQ65857 RXM65857 SHI65857 SRE65857 TBA65857 TKW65857 TUS65857 UEO65857 UOK65857 UYG65857 VIC65857 VRY65857 WBU65857 WLQ65857 WVM65857 E131393 JA131393 SW131393 ACS131393 AMO131393 AWK131393 BGG131393 BQC131393 BZY131393 CJU131393 CTQ131393 DDM131393 DNI131393 DXE131393 EHA131393 EQW131393 FAS131393 FKO131393 FUK131393 GEG131393 GOC131393 GXY131393 HHU131393 HRQ131393 IBM131393 ILI131393 IVE131393 JFA131393 JOW131393 JYS131393 KIO131393 KSK131393 LCG131393 LMC131393 LVY131393 MFU131393 MPQ131393 MZM131393 NJI131393 NTE131393 ODA131393 OMW131393 OWS131393 PGO131393 PQK131393 QAG131393 QKC131393 QTY131393 RDU131393 RNQ131393 RXM131393 SHI131393 SRE131393 TBA131393 TKW131393 TUS131393 UEO131393 UOK131393 UYG131393 VIC131393 VRY131393 WBU131393 WLQ131393 WVM131393 E196929 JA196929 SW196929 ACS196929 AMO196929 AWK196929 BGG196929 BQC196929 BZY196929 CJU196929 CTQ196929 DDM196929 DNI196929 DXE196929 EHA196929 EQW196929 FAS196929 FKO196929 FUK196929 GEG196929 GOC196929 GXY196929 HHU196929 HRQ196929 IBM196929 ILI196929 IVE196929 JFA196929 JOW196929 JYS196929 KIO196929 KSK196929 LCG196929 LMC196929 LVY196929 MFU196929 MPQ196929 MZM196929 NJI196929 NTE196929 ODA196929 OMW196929 OWS196929 PGO196929 PQK196929 QAG196929 QKC196929 QTY196929 RDU196929 RNQ196929 RXM196929 SHI196929 SRE196929 TBA196929 TKW196929 TUS196929 UEO196929 UOK196929 UYG196929 VIC196929 VRY196929 WBU196929 WLQ196929 WVM196929 E262465 JA262465 SW262465 ACS262465 AMO262465 AWK262465 BGG262465 BQC262465 BZY262465 CJU262465 CTQ262465 DDM262465 DNI262465 DXE262465 EHA262465 EQW262465 FAS262465 FKO262465 FUK262465 GEG262465 GOC262465 GXY262465 HHU262465 HRQ262465 IBM262465 ILI262465 IVE262465 JFA262465 JOW262465 JYS262465 KIO262465 KSK262465 LCG262465 LMC262465 LVY262465 MFU262465 MPQ262465 MZM262465 NJI262465 NTE262465 ODA262465 OMW262465 OWS262465 PGO262465 PQK262465 QAG262465 QKC262465 QTY262465 RDU262465 RNQ262465 RXM262465 SHI262465 SRE262465 TBA262465 TKW262465 TUS262465 UEO262465 UOK262465 UYG262465 VIC262465 VRY262465 WBU262465 WLQ262465 WVM262465 E328001 JA328001 SW328001 ACS328001 AMO328001 AWK328001 BGG328001 BQC328001 BZY328001 CJU328001 CTQ328001 DDM328001 DNI328001 DXE328001 EHA328001 EQW328001 FAS328001 FKO328001 FUK328001 GEG328001 GOC328001 GXY328001 HHU328001 HRQ328001 IBM328001 ILI328001 IVE328001 JFA328001 JOW328001 JYS328001 KIO328001 KSK328001 LCG328001 LMC328001 LVY328001 MFU328001 MPQ328001 MZM328001 NJI328001 NTE328001 ODA328001 OMW328001 OWS328001 PGO328001 PQK328001 QAG328001 QKC328001 QTY328001 RDU328001 RNQ328001 RXM328001 SHI328001 SRE328001 TBA328001 TKW328001 TUS328001 UEO328001 UOK328001 UYG328001 VIC328001 VRY328001 WBU328001 WLQ328001 WVM328001 E393537 JA393537 SW393537 ACS393537 AMO393537 AWK393537 BGG393537 BQC393537 BZY393537 CJU393537 CTQ393537 DDM393537 DNI393537 DXE393537 EHA393537 EQW393537 FAS393537 FKO393537 FUK393537 GEG393537 GOC393537 GXY393537 HHU393537 HRQ393537 IBM393537 ILI393537 IVE393537 JFA393537 JOW393537 JYS393537 KIO393537 KSK393537 LCG393537 LMC393537 LVY393537 MFU393537 MPQ393537 MZM393537 NJI393537 NTE393537 ODA393537 OMW393537 OWS393537 PGO393537 PQK393537 QAG393537 QKC393537 QTY393537 RDU393537 RNQ393537 RXM393537 SHI393537 SRE393537 TBA393537 TKW393537 TUS393537 UEO393537 UOK393537 UYG393537 VIC393537 VRY393537 WBU393537 WLQ393537 WVM393537 E459073 JA459073 SW459073 ACS459073 AMO459073 AWK459073 BGG459073 BQC459073 BZY459073 CJU459073 CTQ459073 DDM459073 DNI459073 DXE459073 EHA459073 EQW459073 FAS459073 FKO459073 FUK459073 GEG459073 GOC459073 GXY459073 HHU459073 HRQ459073 IBM459073 ILI459073 IVE459073 JFA459073 JOW459073 JYS459073 KIO459073 KSK459073 LCG459073 LMC459073 LVY459073 MFU459073 MPQ459073 MZM459073 NJI459073 NTE459073 ODA459073 OMW459073 OWS459073 PGO459073 PQK459073 QAG459073 QKC459073 QTY459073 RDU459073 RNQ459073 RXM459073 SHI459073 SRE459073 TBA459073 TKW459073 TUS459073 UEO459073 UOK459073 UYG459073 VIC459073 VRY459073 WBU459073 WLQ459073 WVM459073 E524609 JA524609 SW524609 ACS524609 AMO524609 AWK524609 BGG524609 BQC524609 BZY524609 CJU524609 CTQ524609 DDM524609 DNI524609 DXE524609 EHA524609 EQW524609 FAS524609 FKO524609 FUK524609 GEG524609 GOC524609 GXY524609 HHU524609 HRQ524609 IBM524609 ILI524609 IVE524609 JFA524609 JOW524609 JYS524609 KIO524609 KSK524609 LCG524609 LMC524609 LVY524609 MFU524609 MPQ524609 MZM524609 NJI524609 NTE524609 ODA524609 OMW524609 OWS524609 PGO524609 PQK524609 QAG524609 QKC524609 QTY524609 RDU524609 RNQ524609 RXM524609 SHI524609 SRE524609 TBA524609 TKW524609 TUS524609 UEO524609 UOK524609 UYG524609 VIC524609 VRY524609 WBU524609 WLQ524609 WVM524609 E590145 JA590145 SW590145 ACS590145 AMO590145 AWK590145 BGG590145 BQC590145 BZY590145 CJU590145 CTQ590145 DDM590145 DNI590145 DXE590145 EHA590145 EQW590145 FAS590145 FKO590145 FUK590145 GEG590145 GOC590145 GXY590145 HHU590145 HRQ590145 IBM590145 ILI590145 IVE590145 JFA590145 JOW590145 JYS590145 KIO590145 KSK590145 LCG590145 LMC590145 LVY590145 MFU590145 MPQ590145 MZM590145 NJI590145 NTE590145 ODA590145 OMW590145 OWS590145 PGO590145 PQK590145 QAG590145 QKC590145 QTY590145 RDU590145 RNQ590145 RXM590145 SHI590145 SRE590145 TBA590145 TKW590145 TUS590145 UEO590145 UOK590145 UYG590145 VIC590145 VRY590145 WBU590145 WLQ590145 WVM590145 E655681 JA655681 SW655681 ACS655681 AMO655681 AWK655681 BGG655681 BQC655681 BZY655681 CJU655681 CTQ655681 DDM655681 DNI655681 DXE655681 EHA655681 EQW655681 FAS655681 FKO655681 FUK655681 GEG655681 GOC655681 GXY655681 HHU655681 HRQ655681 IBM655681 ILI655681 IVE655681 JFA655681 JOW655681 JYS655681 KIO655681 KSK655681 LCG655681 LMC655681 LVY655681 MFU655681 MPQ655681 MZM655681 NJI655681 NTE655681 ODA655681 OMW655681 OWS655681 PGO655681 PQK655681 QAG655681 QKC655681 QTY655681 RDU655681 RNQ655681 RXM655681 SHI655681 SRE655681 TBA655681 TKW655681 TUS655681 UEO655681 UOK655681 UYG655681 VIC655681 VRY655681 WBU655681 WLQ655681 WVM655681 E721217 JA721217 SW721217 ACS721217 AMO721217 AWK721217 BGG721217 BQC721217 BZY721217 CJU721217 CTQ721217 DDM721217 DNI721217 DXE721217 EHA721217 EQW721217 FAS721217 FKO721217 FUK721217 GEG721217 GOC721217 GXY721217 HHU721217 HRQ721217 IBM721217 ILI721217 IVE721217 JFA721217 JOW721217 JYS721217 KIO721217 KSK721217 LCG721217 LMC721217 LVY721217 MFU721217 MPQ721217 MZM721217 NJI721217 NTE721217 ODA721217 OMW721217 OWS721217 PGO721217 PQK721217 QAG721217 QKC721217 QTY721217 RDU721217 RNQ721217 RXM721217 SHI721217 SRE721217 TBA721217 TKW721217 TUS721217 UEO721217 UOK721217 UYG721217 VIC721217 VRY721217 WBU721217 WLQ721217 WVM721217 E786753 JA786753 SW786753 ACS786753 AMO786753 AWK786753 BGG786753 BQC786753 BZY786753 CJU786753 CTQ786753 DDM786753 DNI786753 DXE786753 EHA786753 EQW786753 FAS786753 FKO786753 FUK786753 GEG786753 GOC786753 GXY786753 HHU786753 HRQ786753 IBM786753 ILI786753 IVE786753 JFA786753 JOW786753 JYS786753 KIO786753 KSK786753 LCG786753 LMC786753 LVY786753 MFU786753 MPQ786753 MZM786753 NJI786753 NTE786753 ODA786753 OMW786753 OWS786753 PGO786753 PQK786753 QAG786753 QKC786753 QTY786753 RDU786753 RNQ786753 RXM786753 SHI786753 SRE786753 TBA786753 TKW786753 TUS786753 UEO786753 UOK786753 UYG786753 VIC786753 VRY786753 WBU786753 WLQ786753 WVM786753 E852289 JA852289 SW852289 ACS852289 AMO852289 AWK852289 BGG852289 BQC852289 BZY852289 CJU852289 CTQ852289 DDM852289 DNI852289 DXE852289 EHA852289 EQW852289 FAS852289 FKO852289 FUK852289 GEG852289 GOC852289 GXY852289 HHU852289 HRQ852289 IBM852289 ILI852289 IVE852289 JFA852289 JOW852289 JYS852289 KIO852289 KSK852289 LCG852289 LMC852289 LVY852289 MFU852289 MPQ852289 MZM852289 NJI852289 NTE852289 ODA852289 OMW852289 OWS852289 PGO852289 PQK852289 QAG852289 QKC852289 QTY852289 RDU852289 RNQ852289 RXM852289 SHI852289 SRE852289 TBA852289 TKW852289 TUS852289 UEO852289 UOK852289 UYG852289 VIC852289 VRY852289 WBU852289 WLQ852289 WVM852289 E917825 JA917825 SW917825 ACS917825 AMO917825 AWK917825 BGG917825 BQC917825 BZY917825 CJU917825 CTQ917825 DDM917825 DNI917825 DXE917825 EHA917825 EQW917825 FAS917825 FKO917825 FUK917825 GEG917825 GOC917825 GXY917825 HHU917825 HRQ917825 IBM917825 ILI917825 IVE917825 JFA917825 JOW917825 JYS917825 KIO917825 KSK917825 LCG917825 LMC917825 LVY917825 MFU917825 MPQ917825 MZM917825 NJI917825 NTE917825 ODA917825 OMW917825 OWS917825 PGO917825 PQK917825 QAG917825 QKC917825 QTY917825 RDU917825 RNQ917825 RXM917825 SHI917825 SRE917825 TBA917825 TKW917825 TUS917825 UEO917825 UOK917825 UYG917825 VIC917825 VRY917825 WBU917825 WLQ917825 WVM917825 E983361 JA983361 SW983361 ACS983361 AMO983361 AWK983361 BGG983361 BQC983361 BZY983361 CJU983361 CTQ983361 DDM983361 DNI983361 DXE983361 EHA983361 EQW983361 FAS983361 FKO983361 FUK983361 GEG983361 GOC983361 GXY983361 HHU983361 HRQ983361 IBM983361 ILI983361 IVE983361 JFA983361 JOW983361 JYS983361 KIO983361 KSK983361 LCG983361 LMC983361 LVY983361 MFU983361 MPQ983361 MZM983361 NJI983361 NTE983361 ODA983361 OMW983361 OWS983361 PGO983361 PQK983361 QAG983361 QKC983361 QTY983361 RDU983361 RNQ983361 RXM983361 SHI983361 SRE983361 TBA983361 TKW983361 TUS983361 UEO983361 UOK983361 UYG983361 VIC983361 VRY983361 WBU983361 WLQ983361 WVM983361 E288 JA288 SW288 ACS288 AMO288 AWK288 BGG288 BQC288 BZY288 CJU288 CTQ288 DDM288 DNI288 DXE288 EHA288 EQW288 FAS288 FKO288 FUK288 GEG288 GOC288 GXY288 HHU288 HRQ288 IBM288 ILI288 IVE288 JFA288 JOW288 JYS288 KIO288 KSK288 LCG288 LMC288 LVY288 MFU288 MPQ288 MZM288 NJI288 NTE288 ODA288 OMW288 OWS288 PGO288 PQK288 QAG288 QKC288 QTY288 RDU288 RNQ288 RXM288 SHI288 SRE288 TBA288 TKW288 TUS288 UEO288 UOK288 UYG288 VIC288 VRY288 WBU288 WLQ288 WVM288 E65824 JA65824 SW65824 ACS65824 AMO65824 AWK65824 BGG65824 BQC65824 BZY65824 CJU65824 CTQ65824 DDM65824 DNI65824 DXE65824 EHA65824 EQW65824 FAS65824 FKO65824 FUK65824 GEG65824 GOC65824 GXY65824 HHU65824 HRQ65824 IBM65824 ILI65824 IVE65824 JFA65824 JOW65824 JYS65824 KIO65824 KSK65824 LCG65824 LMC65824 LVY65824 MFU65824 MPQ65824 MZM65824 NJI65824 NTE65824 ODA65824 OMW65824 OWS65824 PGO65824 PQK65824 QAG65824 QKC65824 QTY65824 RDU65824 RNQ65824 RXM65824 SHI65824 SRE65824 TBA65824 TKW65824 TUS65824 UEO65824 UOK65824 UYG65824 VIC65824 VRY65824 WBU65824 WLQ65824 WVM65824 E131360 JA131360 SW131360 ACS131360 AMO131360 AWK131360 BGG131360 BQC131360 BZY131360 CJU131360 CTQ131360 DDM131360 DNI131360 DXE131360 EHA131360 EQW131360 FAS131360 FKO131360 FUK131360 GEG131360 GOC131360 GXY131360 HHU131360 HRQ131360 IBM131360 ILI131360 IVE131360 JFA131360 JOW131360 JYS131360 KIO131360 KSK131360 LCG131360 LMC131360 LVY131360 MFU131360 MPQ131360 MZM131360 NJI131360 NTE131360 ODA131360 OMW131360 OWS131360 PGO131360 PQK131360 QAG131360 QKC131360 QTY131360 RDU131360 RNQ131360 RXM131360 SHI131360 SRE131360 TBA131360 TKW131360 TUS131360 UEO131360 UOK131360 UYG131360 VIC131360 VRY131360 WBU131360 WLQ131360 WVM131360 E196896 JA196896 SW196896 ACS196896 AMO196896 AWK196896 BGG196896 BQC196896 BZY196896 CJU196896 CTQ196896 DDM196896 DNI196896 DXE196896 EHA196896 EQW196896 FAS196896 FKO196896 FUK196896 GEG196896 GOC196896 GXY196896 HHU196896 HRQ196896 IBM196896 ILI196896 IVE196896 JFA196896 JOW196896 JYS196896 KIO196896 KSK196896 LCG196896 LMC196896 LVY196896 MFU196896 MPQ196896 MZM196896 NJI196896 NTE196896 ODA196896 OMW196896 OWS196896 PGO196896 PQK196896 QAG196896 QKC196896 QTY196896 RDU196896 RNQ196896 RXM196896 SHI196896 SRE196896 TBA196896 TKW196896 TUS196896 UEO196896 UOK196896 UYG196896 VIC196896 VRY196896 WBU196896 WLQ196896 WVM196896 E262432 JA262432 SW262432 ACS262432 AMO262432 AWK262432 BGG262432 BQC262432 BZY262432 CJU262432 CTQ262432 DDM262432 DNI262432 DXE262432 EHA262432 EQW262432 FAS262432 FKO262432 FUK262432 GEG262432 GOC262432 GXY262432 HHU262432 HRQ262432 IBM262432 ILI262432 IVE262432 JFA262432 JOW262432 JYS262432 KIO262432 KSK262432 LCG262432 LMC262432 LVY262432 MFU262432 MPQ262432 MZM262432 NJI262432 NTE262432 ODA262432 OMW262432 OWS262432 PGO262432 PQK262432 QAG262432 QKC262432 QTY262432 RDU262432 RNQ262432 RXM262432 SHI262432 SRE262432 TBA262432 TKW262432 TUS262432 UEO262432 UOK262432 UYG262432 VIC262432 VRY262432 WBU262432 WLQ262432 WVM262432 E327968 JA327968 SW327968 ACS327968 AMO327968 AWK327968 BGG327968 BQC327968 BZY327968 CJU327968 CTQ327968 DDM327968 DNI327968 DXE327968 EHA327968 EQW327968 FAS327968 FKO327968 FUK327968 GEG327968 GOC327968 GXY327968 HHU327968 HRQ327968 IBM327968 ILI327968 IVE327968 JFA327968 JOW327968 JYS327968 KIO327968 KSK327968 LCG327968 LMC327968 LVY327968 MFU327968 MPQ327968 MZM327968 NJI327968 NTE327968 ODA327968 OMW327968 OWS327968 PGO327968 PQK327968 QAG327968 QKC327968 QTY327968 RDU327968 RNQ327968 RXM327968 SHI327968 SRE327968 TBA327968 TKW327968 TUS327968 UEO327968 UOK327968 UYG327968 VIC327968 VRY327968 WBU327968 WLQ327968 WVM327968 E393504 JA393504 SW393504 ACS393504 AMO393504 AWK393504 BGG393504 BQC393504 BZY393504 CJU393504 CTQ393504 DDM393504 DNI393504 DXE393504 EHA393504 EQW393504 FAS393504 FKO393504 FUK393504 GEG393504 GOC393504 GXY393504 HHU393504 HRQ393504 IBM393504 ILI393504 IVE393504 JFA393504 JOW393504 JYS393504 KIO393504 KSK393504 LCG393504 LMC393504 LVY393504 MFU393504 MPQ393504 MZM393504 NJI393504 NTE393504 ODA393504 OMW393504 OWS393504 PGO393504 PQK393504 QAG393504 QKC393504 QTY393504 RDU393504 RNQ393504 RXM393504 SHI393504 SRE393504 TBA393504 TKW393504 TUS393504 UEO393504 UOK393504 UYG393504 VIC393504 VRY393504 WBU393504 WLQ393504 WVM393504 E459040 JA459040 SW459040 ACS459040 AMO459040 AWK459040 BGG459040 BQC459040 BZY459040 CJU459040 CTQ459040 DDM459040 DNI459040 DXE459040 EHA459040 EQW459040 FAS459040 FKO459040 FUK459040 GEG459040 GOC459040 GXY459040 HHU459040 HRQ459040 IBM459040 ILI459040 IVE459040 JFA459040 JOW459040 JYS459040 KIO459040 KSK459040 LCG459040 LMC459040 LVY459040 MFU459040 MPQ459040 MZM459040 NJI459040 NTE459040 ODA459040 OMW459040 OWS459040 PGO459040 PQK459040 QAG459040 QKC459040 QTY459040 RDU459040 RNQ459040 RXM459040 SHI459040 SRE459040 TBA459040 TKW459040 TUS459040 UEO459040 UOK459040 UYG459040 VIC459040 VRY459040 WBU459040 WLQ459040 WVM459040 E524576 JA524576 SW524576 ACS524576 AMO524576 AWK524576 BGG524576 BQC524576 BZY524576 CJU524576 CTQ524576 DDM524576 DNI524576 DXE524576 EHA524576 EQW524576 FAS524576 FKO524576 FUK524576 GEG524576 GOC524576 GXY524576 HHU524576 HRQ524576 IBM524576 ILI524576 IVE524576 JFA524576 JOW524576 JYS524576 KIO524576 KSK524576 LCG524576 LMC524576 LVY524576 MFU524576 MPQ524576 MZM524576 NJI524576 NTE524576 ODA524576 OMW524576 OWS524576 PGO524576 PQK524576 QAG524576 QKC524576 QTY524576 RDU524576 RNQ524576 RXM524576 SHI524576 SRE524576 TBA524576 TKW524576 TUS524576 UEO524576 UOK524576 UYG524576 VIC524576 VRY524576 WBU524576 WLQ524576 WVM524576 E590112 JA590112 SW590112 ACS590112 AMO590112 AWK590112 BGG590112 BQC590112 BZY590112 CJU590112 CTQ590112 DDM590112 DNI590112 DXE590112 EHA590112 EQW590112 FAS590112 FKO590112 FUK590112 GEG590112 GOC590112 GXY590112 HHU590112 HRQ590112 IBM590112 ILI590112 IVE590112 JFA590112 JOW590112 JYS590112 KIO590112 KSK590112 LCG590112 LMC590112 LVY590112 MFU590112 MPQ590112 MZM590112 NJI590112 NTE590112 ODA590112 OMW590112 OWS590112 PGO590112 PQK590112 QAG590112 QKC590112 QTY590112 RDU590112 RNQ590112 RXM590112 SHI590112 SRE590112 TBA590112 TKW590112 TUS590112 UEO590112 UOK590112 UYG590112 VIC590112 VRY590112 WBU590112 WLQ590112 WVM590112 E655648 JA655648 SW655648 ACS655648 AMO655648 AWK655648 BGG655648 BQC655648 BZY655648 CJU655648 CTQ655648 DDM655648 DNI655648 DXE655648 EHA655648 EQW655648 FAS655648 FKO655648 FUK655648 GEG655648 GOC655648 GXY655648 HHU655648 HRQ655648 IBM655648 ILI655648 IVE655648 JFA655648 JOW655648 JYS655648 KIO655648 KSK655648 LCG655648 LMC655648 LVY655648 MFU655648 MPQ655648 MZM655648 NJI655648 NTE655648 ODA655648 OMW655648 OWS655648 PGO655648 PQK655648 QAG655648 QKC655648 QTY655648 RDU655648 RNQ655648 RXM655648 SHI655648 SRE655648 TBA655648 TKW655648 TUS655648 UEO655648 UOK655648 UYG655648 VIC655648 VRY655648 WBU655648 WLQ655648 WVM655648 E721184 JA721184 SW721184 ACS721184 AMO721184 AWK721184 BGG721184 BQC721184 BZY721184 CJU721184 CTQ721184 DDM721184 DNI721184 DXE721184 EHA721184 EQW721184 FAS721184 FKO721184 FUK721184 GEG721184 GOC721184 GXY721184 HHU721184 HRQ721184 IBM721184 ILI721184 IVE721184 JFA721184 JOW721184 JYS721184 KIO721184 KSK721184 LCG721184 LMC721184 LVY721184 MFU721184 MPQ721184 MZM721184 NJI721184 NTE721184 ODA721184 OMW721184 OWS721184 PGO721184 PQK721184 QAG721184 QKC721184 QTY721184 RDU721184 RNQ721184 RXM721184 SHI721184 SRE721184 TBA721184 TKW721184 TUS721184 UEO721184 UOK721184 UYG721184 VIC721184 VRY721184 WBU721184 WLQ721184 WVM721184 E786720 JA786720 SW786720 ACS786720 AMO786720 AWK786720 BGG786720 BQC786720 BZY786720 CJU786720 CTQ786720 DDM786720 DNI786720 DXE786720 EHA786720 EQW786720 FAS786720 FKO786720 FUK786720 GEG786720 GOC786720 GXY786720 HHU786720 HRQ786720 IBM786720 ILI786720 IVE786720 JFA786720 JOW786720 JYS786720 KIO786720 KSK786720 LCG786720 LMC786720 LVY786720 MFU786720 MPQ786720 MZM786720 NJI786720 NTE786720 ODA786720 OMW786720 OWS786720 PGO786720 PQK786720 QAG786720 QKC786720 QTY786720 RDU786720 RNQ786720 RXM786720 SHI786720 SRE786720 TBA786720 TKW786720 TUS786720 UEO786720 UOK786720 UYG786720 VIC786720 VRY786720 WBU786720 WLQ786720 WVM786720 E852256 JA852256 SW852256 ACS852256 AMO852256 AWK852256 BGG852256 BQC852256 BZY852256 CJU852256 CTQ852256 DDM852256 DNI852256 DXE852256 EHA852256 EQW852256 FAS852256 FKO852256 FUK852256 GEG852256 GOC852256 GXY852256 HHU852256 HRQ852256 IBM852256 ILI852256 IVE852256 JFA852256 JOW852256 JYS852256 KIO852256 KSK852256 LCG852256 LMC852256 LVY852256 MFU852256 MPQ852256 MZM852256 NJI852256 NTE852256 ODA852256 OMW852256 OWS852256 PGO852256 PQK852256 QAG852256 QKC852256 QTY852256 RDU852256 RNQ852256 RXM852256 SHI852256 SRE852256 TBA852256 TKW852256 TUS852256 UEO852256 UOK852256 UYG852256 VIC852256 VRY852256 WBU852256 WLQ852256 WVM852256 E917792 JA917792 SW917792 ACS917792 AMO917792 AWK917792 BGG917792 BQC917792 BZY917792 CJU917792 CTQ917792 DDM917792 DNI917792 DXE917792 EHA917792 EQW917792 FAS917792 FKO917792 FUK917792 GEG917792 GOC917792 GXY917792 HHU917792 HRQ917792 IBM917792 ILI917792 IVE917792 JFA917792 JOW917792 JYS917792 KIO917792 KSK917792 LCG917792 LMC917792 LVY917792 MFU917792 MPQ917792 MZM917792 NJI917792 NTE917792 ODA917792 OMW917792 OWS917792 PGO917792 PQK917792 QAG917792 QKC917792 QTY917792 RDU917792 RNQ917792 RXM917792 SHI917792 SRE917792 TBA917792 TKW917792 TUS917792 UEO917792 UOK917792 UYG917792 VIC917792 VRY917792 WBU917792 WLQ917792 WVM917792 E983328 JA983328 SW983328 ACS983328 AMO983328 AWK983328 BGG983328 BQC983328 BZY983328 CJU983328 CTQ983328 DDM983328 DNI983328 DXE983328 EHA983328 EQW983328 FAS983328 FKO983328 FUK983328 GEG983328 GOC983328 GXY983328 HHU983328 HRQ983328 IBM983328 ILI983328 IVE983328 JFA983328 JOW983328 JYS983328 KIO983328 KSK983328 LCG983328 LMC983328 LVY983328 MFU983328 MPQ983328 MZM983328 NJI983328 NTE983328 ODA983328 OMW983328 OWS983328 PGO983328 PQK983328 QAG983328 QKC983328 QTY983328 RDU983328 RNQ983328 RXM983328 SHI983328 SRE983328 TBA983328 TKW983328 TUS983328 UEO983328 UOK983328 UYG983328 VIC983328 VRY983328 WBU983328 WLQ983328 WVM983328 E252 JA252 SW252 ACS252 AMO252 AWK252 BGG252 BQC252 BZY252 CJU252 CTQ252 DDM252 DNI252 DXE252 EHA252 EQW252 FAS252 FKO252 FUK252 GEG252 GOC252 GXY252 HHU252 HRQ252 IBM252 ILI252 IVE252 JFA252 JOW252 JYS252 KIO252 KSK252 LCG252 LMC252 LVY252 MFU252 MPQ252 MZM252 NJI252 NTE252 ODA252 OMW252 OWS252 PGO252 PQK252 QAG252 QKC252 QTY252 RDU252 RNQ252 RXM252 SHI252 SRE252 TBA252 TKW252 TUS252 UEO252 UOK252 UYG252 VIC252 VRY252 WBU252 WLQ252 WVM252 E65788 JA65788 SW65788 ACS65788 AMO65788 AWK65788 BGG65788 BQC65788 BZY65788 CJU65788 CTQ65788 DDM65788 DNI65788 DXE65788 EHA65788 EQW65788 FAS65788 FKO65788 FUK65788 GEG65788 GOC65788 GXY65788 HHU65788 HRQ65788 IBM65788 ILI65788 IVE65788 JFA65788 JOW65788 JYS65788 KIO65788 KSK65788 LCG65788 LMC65788 LVY65788 MFU65788 MPQ65788 MZM65788 NJI65788 NTE65788 ODA65788 OMW65788 OWS65788 PGO65788 PQK65788 QAG65788 QKC65788 QTY65788 RDU65788 RNQ65788 RXM65788 SHI65788 SRE65788 TBA65788 TKW65788 TUS65788 UEO65788 UOK65788 UYG65788 VIC65788 VRY65788 WBU65788 WLQ65788 WVM65788 E131324 JA131324 SW131324 ACS131324 AMO131324 AWK131324 BGG131324 BQC131324 BZY131324 CJU131324 CTQ131324 DDM131324 DNI131324 DXE131324 EHA131324 EQW131324 FAS131324 FKO131324 FUK131324 GEG131324 GOC131324 GXY131324 HHU131324 HRQ131324 IBM131324 ILI131324 IVE131324 JFA131324 JOW131324 JYS131324 KIO131324 KSK131324 LCG131324 LMC131324 LVY131324 MFU131324 MPQ131324 MZM131324 NJI131324 NTE131324 ODA131324 OMW131324 OWS131324 PGO131324 PQK131324 QAG131324 QKC131324 QTY131324 RDU131324 RNQ131324 RXM131324 SHI131324 SRE131324 TBA131324 TKW131324 TUS131324 UEO131324 UOK131324 UYG131324 VIC131324 VRY131324 WBU131324 WLQ131324 WVM131324 E196860 JA196860 SW196860 ACS196860 AMO196860 AWK196860 BGG196860 BQC196860 BZY196860 CJU196860 CTQ196860 DDM196860 DNI196860 DXE196860 EHA196860 EQW196860 FAS196860 FKO196860 FUK196860 GEG196860 GOC196860 GXY196860 HHU196860 HRQ196860 IBM196860 ILI196860 IVE196860 JFA196860 JOW196860 JYS196860 KIO196860 KSK196860 LCG196860 LMC196860 LVY196860 MFU196860 MPQ196860 MZM196860 NJI196860 NTE196860 ODA196860 OMW196860 OWS196860 PGO196860 PQK196860 QAG196860 QKC196860 QTY196860 RDU196860 RNQ196860 RXM196860 SHI196860 SRE196860 TBA196860 TKW196860 TUS196860 UEO196860 UOK196860 UYG196860 VIC196860 VRY196860 WBU196860 WLQ196860 WVM196860 E262396 JA262396 SW262396 ACS262396 AMO262396 AWK262396 BGG262396 BQC262396 BZY262396 CJU262396 CTQ262396 DDM262396 DNI262396 DXE262396 EHA262396 EQW262396 FAS262396 FKO262396 FUK262396 GEG262396 GOC262396 GXY262396 HHU262396 HRQ262396 IBM262396 ILI262396 IVE262396 JFA262396 JOW262396 JYS262396 KIO262396 KSK262396 LCG262396 LMC262396 LVY262396 MFU262396 MPQ262396 MZM262396 NJI262396 NTE262396 ODA262396 OMW262396 OWS262396 PGO262396 PQK262396 QAG262396 QKC262396 QTY262396 RDU262396 RNQ262396 RXM262396 SHI262396 SRE262396 TBA262396 TKW262396 TUS262396 UEO262396 UOK262396 UYG262396 VIC262396 VRY262396 WBU262396 WLQ262396 WVM262396 E327932 JA327932 SW327932 ACS327932 AMO327932 AWK327932 BGG327932 BQC327932 BZY327932 CJU327932 CTQ327932 DDM327932 DNI327932 DXE327932 EHA327932 EQW327932 FAS327932 FKO327932 FUK327932 GEG327932 GOC327932 GXY327932 HHU327932 HRQ327932 IBM327932 ILI327932 IVE327932 JFA327932 JOW327932 JYS327932 KIO327932 KSK327932 LCG327932 LMC327932 LVY327932 MFU327932 MPQ327932 MZM327932 NJI327932 NTE327932 ODA327932 OMW327932 OWS327932 PGO327932 PQK327932 QAG327932 QKC327932 QTY327932 RDU327932 RNQ327932 RXM327932 SHI327932 SRE327932 TBA327932 TKW327932 TUS327932 UEO327932 UOK327932 UYG327932 VIC327932 VRY327932 WBU327932 WLQ327932 WVM327932 E393468 JA393468 SW393468 ACS393468 AMO393468 AWK393468 BGG393468 BQC393468 BZY393468 CJU393468 CTQ393468 DDM393468 DNI393468 DXE393468 EHA393468 EQW393468 FAS393468 FKO393468 FUK393468 GEG393468 GOC393468 GXY393468 HHU393468 HRQ393468 IBM393468 ILI393468 IVE393468 JFA393468 JOW393468 JYS393468 KIO393468 KSK393468 LCG393468 LMC393468 LVY393468 MFU393468 MPQ393468 MZM393468 NJI393468 NTE393468 ODA393468 OMW393468 OWS393468 PGO393468 PQK393468 QAG393468 QKC393468 QTY393468 RDU393468 RNQ393468 RXM393468 SHI393468 SRE393468 TBA393468 TKW393468 TUS393468 UEO393468 UOK393468 UYG393468 VIC393468 VRY393468 WBU393468 WLQ393468 WVM393468 E459004 JA459004 SW459004 ACS459004 AMO459004 AWK459004 BGG459004 BQC459004 BZY459004 CJU459004 CTQ459004 DDM459004 DNI459004 DXE459004 EHA459004 EQW459004 FAS459004 FKO459004 FUK459004 GEG459004 GOC459004 GXY459004 HHU459004 HRQ459004 IBM459004 ILI459004 IVE459004 JFA459004 JOW459004 JYS459004 KIO459004 KSK459004 LCG459004 LMC459004 LVY459004 MFU459004 MPQ459004 MZM459004 NJI459004 NTE459004 ODA459004 OMW459004 OWS459004 PGO459004 PQK459004 QAG459004 QKC459004 QTY459004 RDU459004 RNQ459004 RXM459004 SHI459004 SRE459004 TBA459004 TKW459004 TUS459004 UEO459004 UOK459004 UYG459004 VIC459004 VRY459004 WBU459004 WLQ459004 WVM459004 E524540 JA524540 SW524540 ACS524540 AMO524540 AWK524540 BGG524540 BQC524540 BZY524540 CJU524540 CTQ524540 DDM524540 DNI524540 DXE524540 EHA524540 EQW524540 FAS524540 FKO524540 FUK524540 GEG524540 GOC524540 GXY524540 HHU524540 HRQ524540 IBM524540 ILI524540 IVE524540 JFA524540 JOW524540 JYS524540 KIO524540 KSK524540 LCG524540 LMC524540 LVY524540 MFU524540 MPQ524540 MZM524540 NJI524540 NTE524540 ODA524540 OMW524540 OWS524540 PGO524540 PQK524540 QAG524540 QKC524540 QTY524540 RDU524540 RNQ524540 RXM524540 SHI524540 SRE524540 TBA524540 TKW524540 TUS524540 UEO524540 UOK524540 UYG524540 VIC524540 VRY524540 WBU524540 WLQ524540 WVM524540 E590076 JA590076 SW590076 ACS590076 AMO590076 AWK590076 BGG590076 BQC590076 BZY590076 CJU590076 CTQ590076 DDM590076 DNI590076 DXE590076 EHA590076 EQW590076 FAS590076 FKO590076 FUK590076 GEG590076 GOC590076 GXY590076 HHU590076 HRQ590076 IBM590076 ILI590076 IVE590076 JFA590076 JOW590076 JYS590076 KIO590076 KSK590076 LCG590076 LMC590076 LVY590076 MFU590076 MPQ590076 MZM590076 NJI590076 NTE590076 ODA590076 OMW590076 OWS590076 PGO590076 PQK590076 QAG590076 QKC590076 QTY590076 RDU590076 RNQ590076 RXM590076 SHI590076 SRE590076 TBA590076 TKW590076 TUS590076 UEO590076 UOK590076 UYG590076 VIC590076 VRY590076 WBU590076 WLQ590076 WVM590076 E655612 JA655612 SW655612 ACS655612 AMO655612 AWK655612 BGG655612 BQC655612 BZY655612 CJU655612 CTQ655612 DDM655612 DNI655612 DXE655612 EHA655612 EQW655612 FAS655612 FKO655612 FUK655612 GEG655612 GOC655612 GXY655612 HHU655612 HRQ655612 IBM655612 ILI655612 IVE655612 JFA655612 JOW655612 JYS655612 KIO655612 KSK655612 LCG655612 LMC655612 LVY655612 MFU655612 MPQ655612 MZM655612 NJI655612 NTE655612 ODA655612 OMW655612 OWS655612 PGO655612 PQK655612 QAG655612 QKC655612 QTY655612 RDU655612 RNQ655612 RXM655612 SHI655612 SRE655612 TBA655612 TKW655612 TUS655612 UEO655612 UOK655612 UYG655612 VIC655612 VRY655612 WBU655612 WLQ655612 WVM655612 E721148 JA721148 SW721148 ACS721148 AMO721148 AWK721148 BGG721148 BQC721148 BZY721148 CJU721148 CTQ721148 DDM721148 DNI721148 DXE721148 EHA721148 EQW721148 FAS721148 FKO721148 FUK721148 GEG721148 GOC721148 GXY721148 HHU721148 HRQ721148 IBM721148 ILI721148 IVE721148 JFA721148 JOW721148 JYS721148 KIO721148 KSK721148 LCG721148 LMC721148 LVY721148 MFU721148 MPQ721148 MZM721148 NJI721148 NTE721148 ODA721148 OMW721148 OWS721148 PGO721148 PQK721148 QAG721148 QKC721148 QTY721148 RDU721148 RNQ721148 RXM721148 SHI721148 SRE721148 TBA721148 TKW721148 TUS721148 UEO721148 UOK721148 UYG721148 VIC721148 VRY721148 WBU721148 WLQ721148 WVM721148 E786684 JA786684 SW786684 ACS786684 AMO786684 AWK786684 BGG786684 BQC786684 BZY786684 CJU786684 CTQ786684 DDM786684 DNI786684 DXE786684 EHA786684 EQW786684 FAS786684 FKO786684 FUK786684 GEG786684 GOC786684 GXY786684 HHU786684 HRQ786684 IBM786684 ILI786684 IVE786684 JFA786684 JOW786684 JYS786684 KIO786684 KSK786684 LCG786684 LMC786684 LVY786684 MFU786684 MPQ786684 MZM786684 NJI786684 NTE786684 ODA786684 OMW786684 OWS786684 PGO786684 PQK786684 QAG786684 QKC786684 QTY786684 RDU786684 RNQ786684 RXM786684 SHI786684 SRE786684 TBA786684 TKW786684 TUS786684 UEO786684 UOK786684 UYG786684 VIC786684 VRY786684 WBU786684 WLQ786684 WVM786684 E852220 JA852220 SW852220 ACS852220 AMO852220 AWK852220 BGG852220 BQC852220 BZY852220 CJU852220 CTQ852220 DDM852220 DNI852220 DXE852220 EHA852220 EQW852220 FAS852220 FKO852220 FUK852220 GEG852220 GOC852220 GXY852220 HHU852220 HRQ852220 IBM852220 ILI852220 IVE852220 JFA852220 JOW852220 JYS852220 KIO852220 KSK852220 LCG852220 LMC852220 LVY852220 MFU852220 MPQ852220 MZM852220 NJI852220 NTE852220 ODA852220 OMW852220 OWS852220 PGO852220 PQK852220 QAG852220 QKC852220 QTY852220 RDU852220 RNQ852220 RXM852220 SHI852220 SRE852220 TBA852220 TKW852220 TUS852220 UEO852220 UOK852220 UYG852220 VIC852220 VRY852220 WBU852220 WLQ852220 WVM852220 E917756 JA917756 SW917756 ACS917756 AMO917756 AWK917756 BGG917756 BQC917756 BZY917756 CJU917756 CTQ917756 DDM917756 DNI917756 DXE917756 EHA917756 EQW917756 FAS917756 FKO917756 FUK917756 GEG917756 GOC917756 GXY917756 HHU917756 HRQ917756 IBM917756 ILI917756 IVE917756 JFA917756 JOW917756 JYS917756 KIO917756 KSK917756 LCG917756 LMC917756 LVY917756 MFU917756 MPQ917756 MZM917756 NJI917756 NTE917756 ODA917756 OMW917756 OWS917756 PGO917756 PQK917756 QAG917756 QKC917756 QTY917756 RDU917756 RNQ917756 RXM917756 SHI917756 SRE917756 TBA917756 TKW917756 TUS917756 UEO917756 UOK917756 UYG917756 VIC917756 VRY917756 WBU917756 WLQ917756 WVM917756 E983292 JA983292 SW983292 ACS983292 AMO983292 AWK983292 BGG983292 BQC983292 BZY983292 CJU983292 CTQ983292 DDM983292 DNI983292 DXE983292 EHA983292 EQW983292 FAS983292 FKO983292 FUK983292 GEG983292 GOC983292 GXY983292 HHU983292 HRQ983292 IBM983292 ILI983292 IVE983292 JFA983292 JOW983292 JYS983292 KIO983292 KSK983292 LCG983292 LMC983292 LVY983292 MFU983292 MPQ983292 MZM983292 NJI983292 NTE983292 ODA983292 OMW983292 OWS983292 PGO983292 PQK983292 QAG983292 QKC983292 QTY983292 RDU983292 RNQ983292 RXM983292 SHI983292 SRE983292 TBA983292 TKW983292 TUS983292 UEO983292 UOK983292 UYG983292 VIC983292 VRY983292 WBU983292 WLQ983292 WVM983292 E239 JA239 SW239 ACS239 AMO239 AWK239 BGG239 BQC239 BZY239 CJU239 CTQ239 DDM239 DNI239 DXE239 EHA239 EQW239 FAS239 FKO239 FUK239 GEG239 GOC239 GXY239 HHU239 HRQ239 IBM239 ILI239 IVE239 JFA239 JOW239 JYS239 KIO239 KSK239 LCG239 LMC239 LVY239 MFU239 MPQ239 MZM239 NJI239 NTE239 ODA239 OMW239 OWS239 PGO239 PQK239 QAG239 QKC239 QTY239 RDU239 RNQ239 RXM239 SHI239 SRE239 TBA239 TKW239 TUS239 UEO239 UOK239 UYG239 VIC239 VRY239 WBU239 WLQ239 WVM239 E65775 JA65775 SW65775 ACS65775 AMO65775 AWK65775 BGG65775 BQC65775 BZY65775 CJU65775 CTQ65775 DDM65775 DNI65775 DXE65775 EHA65775 EQW65775 FAS65775 FKO65775 FUK65775 GEG65775 GOC65775 GXY65775 HHU65775 HRQ65775 IBM65775 ILI65775 IVE65775 JFA65775 JOW65775 JYS65775 KIO65775 KSK65775 LCG65775 LMC65775 LVY65775 MFU65775 MPQ65775 MZM65775 NJI65775 NTE65775 ODA65775 OMW65775 OWS65775 PGO65775 PQK65775 QAG65775 QKC65775 QTY65775 RDU65775 RNQ65775 RXM65775 SHI65775 SRE65775 TBA65775 TKW65775 TUS65775 UEO65775 UOK65775 UYG65775 VIC65775 VRY65775 WBU65775 WLQ65775 WVM65775 E131311 JA131311 SW131311 ACS131311 AMO131311 AWK131311 BGG131311 BQC131311 BZY131311 CJU131311 CTQ131311 DDM131311 DNI131311 DXE131311 EHA131311 EQW131311 FAS131311 FKO131311 FUK131311 GEG131311 GOC131311 GXY131311 HHU131311 HRQ131311 IBM131311 ILI131311 IVE131311 JFA131311 JOW131311 JYS131311 KIO131311 KSK131311 LCG131311 LMC131311 LVY131311 MFU131311 MPQ131311 MZM131311 NJI131311 NTE131311 ODA131311 OMW131311 OWS131311 PGO131311 PQK131311 QAG131311 QKC131311 QTY131311 RDU131311 RNQ131311 RXM131311 SHI131311 SRE131311 TBA131311 TKW131311 TUS131311 UEO131311 UOK131311 UYG131311 VIC131311 VRY131311 WBU131311 WLQ131311 WVM131311 E196847 JA196847 SW196847 ACS196847 AMO196847 AWK196847 BGG196847 BQC196847 BZY196847 CJU196847 CTQ196847 DDM196847 DNI196847 DXE196847 EHA196847 EQW196847 FAS196847 FKO196847 FUK196847 GEG196847 GOC196847 GXY196847 HHU196847 HRQ196847 IBM196847 ILI196847 IVE196847 JFA196847 JOW196847 JYS196847 KIO196847 KSK196847 LCG196847 LMC196847 LVY196847 MFU196847 MPQ196847 MZM196847 NJI196847 NTE196847 ODA196847 OMW196847 OWS196847 PGO196847 PQK196847 QAG196847 QKC196847 QTY196847 RDU196847 RNQ196847 RXM196847 SHI196847 SRE196847 TBA196847 TKW196847 TUS196847 UEO196847 UOK196847 UYG196847 VIC196847 VRY196847 WBU196847 WLQ196847 WVM196847 E262383 JA262383 SW262383 ACS262383 AMO262383 AWK262383 BGG262383 BQC262383 BZY262383 CJU262383 CTQ262383 DDM262383 DNI262383 DXE262383 EHA262383 EQW262383 FAS262383 FKO262383 FUK262383 GEG262383 GOC262383 GXY262383 HHU262383 HRQ262383 IBM262383 ILI262383 IVE262383 JFA262383 JOW262383 JYS262383 KIO262383 KSK262383 LCG262383 LMC262383 LVY262383 MFU262383 MPQ262383 MZM262383 NJI262383 NTE262383 ODA262383 OMW262383 OWS262383 PGO262383 PQK262383 QAG262383 QKC262383 QTY262383 RDU262383 RNQ262383 RXM262383 SHI262383 SRE262383 TBA262383 TKW262383 TUS262383 UEO262383 UOK262383 UYG262383 VIC262383 VRY262383 WBU262383 WLQ262383 WVM262383 E327919 JA327919 SW327919 ACS327919 AMO327919 AWK327919 BGG327919 BQC327919 BZY327919 CJU327919 CTQ327919 DDM327919 DNI327919 DXE327919 EHA327919 EQW327919 FAS327919 FKO327919 FUK327919 GEG327919 GOC327919 GXY327919 HHU327919 HRQ327919 IBM327919 ILI327919 IVE327919 JFA327919 JOW327919 JYS327919 KIO327919 KSK327919 LCG327919 LMC327919 LVY327919 MFU327919 MPQ327919 MZM327919 NJI327919 NTE327919 ODA327919 OMW327919 OWS327919 PGO327919 PQK327919 QAG327919 QKC327919 QTY327919 RDU327919 RNQ327919 RXM327919 SHI327919 SRE327919 TBA327919 TKW327919 TUS327919 UEO327919 UOK327919 UYG327919 VIC327919 VRY327919 WBU327919 WLQ327919 WVM327919 E393455 JA393455 SW393455 ACS393455 AMO393455 AWK393455 BGG393455 BQC393455 BZY393455 CJU393455 CTQ393455 DDM393455 DNI393455 DXE393455 EHA393455 EQW393455 FAS393455 FKO393455 FUK393455 GEG393455 GOC393455 GXY393455 HHU393455 HRQ393455 IBM393455 ILI393455 IVE393455 JFA393455 JOW393455 JYS393455 KIO393455 KSK393455 LCG393455 LMC393455 LVY393455 MFU393455 MPQ393455 MZM393455 NJI393455 NTE393455 ODA393455 OMW393455 OWS393455 PGO393455 PQK393455 QAG393455 QKC393455 QTY393455 RDU393455 RNQ393455 RXM393455 SHI393455 SRE393455 TBA393455 TKW393455 TUS393455 UEO393455 UOK393455 UYG393455 VIC393455 VRY393455 WBU393455 WLQ393455 WVM393455 E458991 JA458991 SW458991 ACS458991 AMO458991 AWK458991 BGG458991 BQC458991 BZY458991 CJU458991 CTQ458991 DDM458991 DNI458991 DXE458991 EHA458991 EQW458991 FAS458991 FKO458991 FUK458991 GEG458991 GOC458991 GXY458991 HHU458991 HRQ458991 IBM458991 ILI458991 IVE458991 JFA458991 JOW458991 JYS458991 KIO458991 KSK458991 LCG458991 LMC458991 LVY458991 MFU458991 MPQ458991 MZM458991 NJI458991 NTE458991 ODA458991 OMW458991 OWS458991 PGO458991 PQK458991 QAG458991 QKC458991 QTY458991 RDU458991 RNQ458991 RXM458991 SHI458991 SRE458991 TBA458991 TKW458991 TUS458991 UEO458991 UOK458991 UYG458991 VIC458991 VRY458991 WBU458991 WLQ458991 WVM458991 E524527 JA524527 SW524527 ACS524527 AMO524527 AWK524527 BGG524527 BQC524527 BZY524527 CJU524527 CTQ524527 DDM524527 DNI524527 DXE524527 EHA524527 EQW524527 FAS524527 FKO524527 FUK524527 GEG524527 GOC524527 GXY524527 HHU524527 HRQ524527 IBM524527 ILI524527 IVE524527 JFA524527 JOW524527 JYS524527 KIO524527 KSK524527 LCG524527 LMC524527 LVY524527 MFU524527 MPQ524527 MZM524527 NJI524527 NTE524527 ODA524527 OMW524527 OWS524527 PGO524527 PQK524527 QAG524527 QKC524527 QTY524527 RDU524527 RNQ524527 RXM524527 SHI524527 SRE524527 TBA524527 TKW524527 TUS524527 UEO524527 UOK524527 UYG524527 VIC524527 VRY524527 WBU524527 WLQ524527 WVM524527 E590063 JA590063 SW590063 ACS590063 AMO590063 AWK590063 BGG590063 BQC590063 BZY590063 CJU590063 CTQ590063 DDM590063 DNI590063 DXE590063 EHA590063 EQW590063 FAS590063 FKO590063 FUK590063 GEG590063 GOC590063 GXY590063 HHU590063 HRQ590063 IBM590063 ILI590063 IVE590063 JFA590063 JOW590063 JYS590063 KIO590063 KSK590063 LCG590063 LMC590063 LVY590063 MFU590063 MPQ590063 MZM590063 NJI590063 NTE590063 ODA590063 OMW590063 OWS590063 PGO590063 PQK590063 QAG590063 QKC590063 QTY590063 RDU590063 RNQ590063 RXM590063 SHI590063 SRE590063 TBA590063 TKW590063 TUS590063 UEO590063 UOK590063 UYG590063 VIC590063 VRY590063 WBU590063 WLQ590063 WVM590063 E655599 JA655599 SW655599 ACS655599 AMO655599 AWK655599 BGG655599 BQC655599 BZY655599 CJU655599 CTQ655599 DDM655599 DNI655599 DXE655599 EHA655599 EQW655599 FAS655599 FKO655599 FUK655599 GEG655599 GOC655599 GXY655599 HHU655599 HRQ655599 IBM655599 ILI655599 IVE655599 JFA655599 JOW655599 JYS655599 KIO655599 KSK655599 LCG655599 LMC655599 LVY655599 MFU655599 MPQ655599 MZM655599 NJI655599 NTE655599 ODA655599 OMW655599 OWS655599 PGO655599 PQK655599 QAG655599 QKC655599 QTY655599 RDU655599 RNQ655599 RXM655599 SHI655599 SRE655599 TBA655599 TKW655599 TUS655599 UEO655599 UOK655599 UYG655599 VIC655599 VRY655599 WBU655599 WLQ655599 WVM655599 E721135 JA721135 SW721135 ACS721135 AMO721135 AWK721135 BGG721135 BQC721135 BZY721135 CJU721135 CTQ721135 DDM721135 DNI721135 DXE721135 EHA721135 EQW721135 FAS721135 FKO721135 FUK721135 GEG721135 GOC721135 GXY721135 HHU721135 HRQ721135 IBM721135 ILI721135 IVE721135 JFA721135 JOW721135 JYS721135 KIO721135 KSK721135 LCG721135 LMC721135 LVY721135 MFU721135 MPQ721135 MZM721135 NJI721135 NTE721135 ODA721135 OMW721135 OWS721135 PGO721135 PQK721135 QAG721135 QKC721135 QTY721135 RDU721135 RNQ721135 RXM721135 SHI721135 SRE721135 TBA721135 TKW721135 TUS721135 UEO721135 UOK721135 UYG721135 VIC721135 VRY721135 WBU721135 WLQ721135 WVM721135 E786671 JA786671 SW786671 ACS786671 AMO786671 AWK786671 BGG786671 BQC786671 BZY786671 CJU786671 CTQ786671 DDM786671 DNI786671 DXE786671 EHA786671 EQW786671 FAS786671 FKO786671 FUK786671 GEG786671 GOC786671 GXY786671 HHU786671 HRQ786671 IBM786671 ILI786671 IVE786671 JFA786671 JOW786671 JYS786671 KIO786671 KSK786671 LCG786671 LMC786671 LVY786671 MFU786671 MPQ786671 MZM786671 NJI786671 NTE786671 ODA786671 OMW786671 OWS786671 PGO786671 PQK786671 QAG786671 QKC786671 QTY786671 RDU786671 RNQ786671 RXM786671 SHI786671 SRE786671 TBA786671 TKW786671 TUS786671 UEO786671 UOK786671 UYG786671 VIC786671 VRY786671 WBU786671 WLQ786671 WVM786671 E852207 JA852207 SW852207 ACS852207 AMO852207 AWK852207 BGG852207 BQC852207 BZY852207 CJU852207 CTQ852207 DDM852207 DNI852207 DXE852207 EHA852207 EQW852207 FAS852207 FKO852207 FUK852207 GEG852207 GOC852207 GXY852207 HHU852207 HRQ852207 IBM852207 ILI852207 IVE852207 JFA852207 JOW852207 JYS852207 KIO852207 KSK852207 LCG852207 LMC852207 LVY852207 MFU852207 MPQ852207 MZM852207 NJI852207 NTE852207 ODA852207 OMW852207 OWS852207 PGO852207 PQK852207 QAG852207 QKC852207 QTY852207 RDU852207 RNQ852207 RXM852207 SHI852207 SRE852207 TBA852207 TKW852207 TUS852207 UEO852207 UOK852207 UYG852207 VIC852207 VRY852207 WBU852207 WLQ852207 WVM852207 E917743 JA917743 SW917743 ACS917743 AMO917743 AWK917743 BGG917743 BQC917743 BZY917743 CJU917743 CTQ917743 DDM917743 DNI917743 DXE917743 EHA917743 EQW917743 FAS917743 FKO917743 FUK917743 GEG917743 GOC917743 GXY917743 HHU917743 HRQ917743 IBM917743 ILI917743 IVE917743 JFA917743 JOW917743 JYS917743 KIO917743 KSK917743 LCG917743 LMC917743 LVY917743 MFU917743 MPQ917743 MZM917743 NJI917743 NTE917743 ODA917743 OMW917743 OWS917743 PGO917743 PQK917743 QAG917743 QKC917743 QTY917743 RDU917743 RNQ917743 RXM917743 SHI917743 SRE917743 TBA917743 TKW917743 TUS917743 UEO917743 UOK917743 UYG917743 VIC917743 VRY917743 WBU917743 WLQ917743 WVM917743 E983279 JA983279 SW983279 ACS983279 AMO983279 AWK983279 BGG983279 BQC983279 BZY983279 CJU983279 CTQ983279 DDM983279 DNI983279 DXE983279 EHA983279 EQW983279 FAS983279 FKO983279 FUK983279 GEG983279 GOC983279 GXY983279 HHU983279 HRQ983279 IBM983279 ILI983279 IVE983279 JFA983279 JOW983279 JYS983279 KIO983279 KSK983279 LCG983279 LMC983279 LVY983279 MFU983279 MPQ983279 MZM983279 NJI983279 NTE983279 ODA983279 OMW983279 OWS983279 PGO983279 PQK983279 QAG983279 QKC983279 QTY983279 RDU983279 RNQ983279 RXM983279 SHI983279 SRE983279 TBA983279 TKW983279 TUS983279 UEO983279 UOK983279 UYG983279 VIC983279 VRY983279 WBU983279 WLQ983279 WVM983279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G65657:G65658 JC65657:JC65658 SY65657:SY65658 ACU65657:ACU65658 AMQ65657:AMQ65658 AWM65657:AWM65658 BGI65657:BGI65658 BQE65657:BQE65658 CAA65657:CAA65658 CJW65657:CJW65658 CTS65657:CTS65658 DDO65657:DDO65658 DNK65657:DNK65658 DXG65657:DXG65658 EHC65657:EHC65658 EQY65657:EQY65658 FAU65657:FAU65658 FKQ65657:FKQ65658 FUM65657:FUM65658 GEI65657:GEI65658 GOE65657:GOE65658 GYA65657:GYA65658 HHW65657:HHW65658 HRS65657:HRS65658 IBO65657:IBO65658 ILK65657:ILK65658 IVG65657:IVG65658 JFC65657:JFC65658 JOY65657:JOY65658 JYU65657:JYU65658 KIQ65657:KIQ65658 KSM65657:KSM65658 LCI65657:LCI65658 LME65657:LME65658 LWA65657:LWA65658 MFW65657:MFW65658 MPS65657:MPS65658 MZO65657:MZO65658 NJK65657:NJK65658 NTG65657:NTG65658 ODC65657:ODC65658 OMY65657:OMY65658 OWU65657:OWU65658 PGQ65657:PGQ65658 PQM65657:PQM65658 QAI65657:QAI65658 QKE65657:QKE65658 QUA65657:QUA65658 RDW65657:RDW65658 RNS65657:RNS65658 RXO65657:RXO65658 SHK65657:SHK65658 SRG65657:SRG65658 TBC65657:TBC65658 TKY65657:TKY65658 TUU65657:TUU65658 UEQ65657:UEQ65658 UOM65657:UOM65658 UYI65657:UYI65658 VIE65657:VIE65658 VSA65657:VSA65658 WBW65657:WBW65658 WLS65657:WLS65658 WVO65657:WVO65658 G131193:G131194 JC131193:JC131194 SY131193:SY131194 ACU131193:ACU131194 AMQ131193:AMQ131194 AWM131193:AWM131194 BGI131193:BGI131194 BQE131193:BQE131194 CAA131193:CAA131194 CJW131193:CJW131194 CTS131193:CTS131194 DDO131193:DDO131194 DNK131193:DNK131194 DXG131193:DXG131194 EHC131193:EHC131194 EQY131193:EQY131194 FAU131193:FAU131194 FKQ131193:FKQ131194 FUM131193:FUM131194 GEI131193:GEI131194 GOE131193:GOE131194 GYA131193:GYA131194 HHW131193:HHW131194 HRS131193:HRS131194 IBO131193:IBO131194 ILK131193:ILK131194 IVG131193:IVG131194 JFC131193:JFC131194 JOY131193:JOY131194 JYU131193:JYU131194 KIQ131193:KIQ131194 KSM131193:KSM131194 LCI131193:LCI131194 LME131193:LME131194 LWA131193:LWA131194 MFW131193:MFW131194 MPS131193:MPS131194 MZO131193:MZO131194 NJK131193:NJK131194 NTG131193:NTG131194 ODC131193:ODC131194 OMY131193:OMY131194 OWU131193:OWU131194 PGQ131193:PGQ131194 PQM131193:PQM131194 QAI131193:QAI131194 QKE131193:QKE131194 QUA131193:QUA131194 RDW131193:RDW131194 RNS131193:RNS131194 RXO131193:RXO131194 SHK131193:SHK131194 SRG131193:SRG131194 TBC131193:TBC131194 TKY131193:TKY131194 TUU131193:TUU131194 UEQ131193:UEQ131194 UOM131193:UOM131194 UYI131193:UYI131194 VIE131193:VIE131194 VSA131193:VSA131194 WBW131193:WBW131194 WLS131193:WLS131194 WVO131193:WVO131194 G196729:G196730 JC196729:JC196730 SY196729:SY196730 ACU196729:ACU196730 AMQ196729:AMQ196730 AWM196729:AWM196730 BGI196729:BGI196730 BQE196729:BQE196730 CAA196729:CAA196730 CJW196729:CJW196730 CTS196729:CTS196730 DDO196729:DDO196730 DNK196729:DNK196730 DXG196729:DXG196730 EHC196729:EHC196730 EQY196729:EQY196730 FAU196729:FAU196730 FKQ196729:FKQ196730 FUM196729:FUM196730 GEI196729:GEI196730 GOE196729:GOE196730 GYA196729:GYA196730 HHW196729:HHW196730 HRS196729:HRS196730 IBO196729:IBO196730 ILK196729:ILK196730 IVG196729:IVG196730 JFC196729:JFC196730 JOY196729:JOY196730 JYU196729:JYU196730 KIQ196729:KIQ196730 KSM196729:KSM196730 LCI196729:LCI196730 LME196729:LME196730 LWA196729:LWA196730 MFW196729:MFW196730 MPS196729:MPS196730 MZO196729:MZO196730 NJK196729:NJK196730 NTG196729:NTG196730 ODC196729:ODC196730 OMY196729:OMY196730 OWU196729:OWU196730 PGQ196729:PGQ196730 PQM196729:PQM196730 QAI196729:QAI196730 QKE196729:QKE196730 QUA196729:QUA196730 RDW196729:RDW196730 RNS196729:RNS196730 RXO196729:RXO196730 SHK196729:SHK196730 SRG196729:SRG196730 TBC196729:TBC196730 TKY196729:TKY196730 TUU196729:TUU196730 UEQ196729:UEQ196730 UOM196729:UOM196730 UYI196729:UYI196730 VIE196729:VIE196730 VSA196729:VSA196730 WBW196729:WBW196730 WLS196729:WLS196730 WVO196729:WVO196730 G262265:G262266 JC262265:JC262266 SY262265:SY262266 ACU262265:ACU262266 AMQ262265:AMQ262266 AWM262265:AWM262266 BGI262265:BGI262266 BQE262265:BQE262266 CAA262265:CAA262266 CJW262265:CJW262266 CTS262265:CTS262266 DDO262265:DDO262266 DNK262265:DNK262266 DXG262265:DXG262266 EHC262265:EHC262266 EQY262265:EQY262266 FAU262265:FAU262266 FKQ262265:FKQ262266 FUM262265:FUM262266 GEI262265:GEI262266 GOE262265:GOE262266 GYA262265:GYA262266 HHW262265:HHW262266 HRS262265:HRS262266 IBO262265:IBO262266 ILK262265:ILK262266 IVG262265:IVG262266 JFC262265:JFC262266 JOY262265:JOY262266 JYU262265:JYU262266 KIQ262265:KIQ262266 KSM262265:KSM262266 LCI262265:LCI262266 LME262265:LME262266 LWA262265:LWA262266 MFW262265:MFW262266 MPS262265:MPS262266 MZO262265:MZO262266 NJK262265:NJK262266 NTG262265:NTG262266 ODC262265:ODC262266 OMY262265:OMY262266 OWU262265:OWU262266 PGQ262265:PGQ262266 PQM262265:PQM262266 QAI262265:QAI262266 QKE262265:QKE262266 QUA262265:QUA262266 RDW262265:RDW262266 RNS262265:RNS262266 RXO262265:RXO262266 SHK262265:SHK262266 SRG262265:SRG262266 TBC262265:TBC262266 TKY262265:TKY262266 TUU262265:TUU262266 UEQ262265:UEQ262266 UOM262265:UOM262266 UYI262265:UYI262266 VIE262265:VIE262266 VSA262265:VSA262266 WBW262265:WBW262266 WLS262265:WLS262266 WVO262265:WVO262266 G327801:G327802 JC327801:JC327802 SY327801:SY327802 ACU327801:ACU327802 AMQ327801:AMQ327802 AWM327801:AWM327802 BGI327801:BGI327802 BQE327801:BQE327802 CAA327801:CAA327802 CJW327801:CJW327802 CTS327801:CTS327802 DDO327801:DDO327802 DNK327801:DNK327802 DXG327801:DXG327802 EHC327801:EHC327802 EQY327801:EQY327802 FAU327801:FAU327802 FKQ327801:FKQ327802 FUM327801:FUM327802 GEI327801:GEI327802 GOE327801:GOE327802 GYA327801:GYA327802 HHW327801:HHW327802 HRS327801:HRS327802 IBO327801:IBO327802 ILK327801:ILK327802 IVG327801:IVG327802 JFC327801:JFC327802 JOY327801:JOY327802 JYU327801:JYU327802 KIQ327801:KIQ327802 KSM327801:KSM327802 LCI327801:LCI327802 LME327801:LME327802 LWA327801:LWA327802 MFW327801:MFW327802 MPS327801:MPS327802 MZO327801:MZO327802 NJK327801:NJK327802 NTG327801:NTG327802 ODC327801:ODC327802 OMY327801:OMY327802 OWU327801:OWU327802 PGQ327801:PGQ327802 PQM327801:PQM327802 QAI327801:QAI327802 QKE327801:QKE327802 QUA327801:QUA327802 RDW327801:RDW327802 RNS327801:RNS327802 RXO327801:RXO327802 SHK327801:SHK327802 SRG327801:SRG327802 TBC327801:TBC327802 TKY327801:TKY327802 TUU327801:TUU327802 UEQ327801:UEQ327802 UOM327801:UOM327802 UYI327801:UYI327802 VIE327801:VIE327802 VSA327801:VSA327802 WBW327801:WBW327802 WLS327801:WLS327802 WVO327801:WVO327802 G393337:G393338 JC393337:JC393338 SY393337:SY393338 ACU393337:ACU393338 AMQ393337:AMQ393338 AWM393337:AWM393338 BGI393337:BGI393338 BQE393337:BQE393338 CAA393337:CAA393338 CJW393337:CJW393338 CTS393337:CTS393338 DDO393337:DDO393338 DNK393337:DNK393338 DXG393337:DXG393338 EHC393337:EHC393338 EQY393337:EQY393338 FAU393337:FAU393338 FKQ393337:FKQ393338 FUM393337:FUM393338 GEI393337:GEI393338 GOE393337:GOE393338 GYA393337:GYA393338 HHW393337:HHW393338 HRS393337:HRS393338 IBO393337:IBO393338 ILK393337:ILK393338 IVG393337:IVG393338 JFC393337:JFC393338 JOY393337:JOY393338 JYU393337:JYU393338 KIQ393337:KIQ393338 KSM393337:KSM393338 LCI393337:LCI393338 LME393337:LME393338 LWA393337:LWA393338 MFW393337:MFW393338 MPS393337:MPS393338 MZO393337:MZO393338 NJK393337:NJK393338 NTG393337:NTG393338 ODC393337:ODC393338 OMY393337:OMY393338 OWU393337:OWU393338 PGQ393337:PGQ393338 PQM393337:PQM393338 QAI393337:QAI393338 QKE393337:QKE393338 QUA393337:QUA393338 RDW393337:RDW393338 RNS393337:RNS393338 RXO393337:RXO393338 SHK393337:SHK393338 SRG393337:SRG393338 TBC393337:TBC393338 TKY393337:TKY393338 TUU393337:TUU393338 UEQ393337:UEQ393338 UOM393337:UOM393338 UYI393337:UYI393338 VIE393337:VIE393338 VSA393337:VSA393338 WBW393337:WBW393338 WLS393337:WLS393338 WVO393337:WVO393338 G458873:G458874 JC458873:JC458874 SY458873:SY458874 ACU458873:ACU458874 AMQ458873:AMQ458874 AWM458873:AWM458874 BGI458873:BGI458874 BQE458873:BQE458874 CAA458873:CAA458874 CJW458873:CJW458874 CTS458873:CTS458874 DDO458873:DDO458874 DNK458873:DNK458874 DXG458873:DXG458874 EHC458873:EHC458874 EQY458873:EQY458874 FAU458873:FAU458874 FKQ458873:FKQ458874 FUM458873:FUM458874 GEI458873:GEI458874 GOE458873:GOE458874 GYA458873:GYA458874 HHW458873:HHW458874 HRS458873:HRS458874 IBO458873:IBO458874 ILK458873:ILK458874 IVG458873:IVG458874 JFC458873:JFC458874 JOY458873:JOY458874 JYU458873:JYU458874 KIQ458873:KIQ458874 KSM458873:KSM458874 LCI458873:LCI458874 LME458873:LME458874 LWA458873:LWA458874 MFW458873:MFW458874 MPS458873:MPS458874 MZO458873:MZO458874 NJK458873:NJK458874 NTG458873:NTG458874 ODC458873:ODC458874 OMY458873:OMY458874 OWU458873:OWU458874 PGQ458873:PGQ458874 PQM458873:PQM458874 QAI458873:QAI458874 QKE458873:QKE458874 QUA458873:QUA458874 RDW458873:RDW458874 RNS458873:RNS458874 RXO458873:RXO458874 SHK458873:SHK458874 SRG458873:SRG458874 TBC458873:TBC458874 TKY458873:TKY458874 TUU458873:TUU458874 UEQ458873:UEQ458874 UOM458873:UOM458874 UYI458873:UYI458874 VIE458873:VIE458874 VSA458873:VSA458874 WBW458873:WBW458874 WLS458873:WLS458874 WVO458873:WVO458874 G524409:G524410 JC524409:JC524410 SY524409:SY524410 ACU524409:ACU524410 AMQ524409:AMQ524410 AWM524409:AWM524410 BGI524409:BGI524410 BQE524409:BQE524410 CAA524409:CAA524410 CJW524409:CJW524410 CTS524409:CTS524410 DDO524409:DDO524410 DNK524409:DNK524410 DXG524409:DXG524410 EHC524409:EHC524410 EQY524409:EQY524410 FAU524409:FAU524410 FKQ524409:FKQ524410 FUM524409:FUM524410 GEI524409:GEI524410 GOE524409:GOE524410 GYA524409:GYA524410 HHW524409:HHW524410 HRS524409:HRS524410 IBO524409:IBO524410 ILK524409:ILK524410 IVG524409:IVG524410 JFC524409:JFC524410 JOY524409:JOY524410 JYU524409:JYU524410 KIQ524409:KIQ524410 KSM524409:KSM524410 LCI524409:LCI524410 LME524409:LME524410 LWA524409:LWA524410 MFW524409:MFW524410 MPS524409:MPS524410 MZO524409:MZO524410 NJK524409:NJK524410 NTG524409:NTG524410 ODC524409:ODC524410 OMY524409:OMY524410 OWU524409:OWU524410 PGQ524409:PGQ524410 PQM524409:PQM524410 QAI524409:QAI524410 QKE524409:QKE524410 QUA524409:QUA524410 RDW524409:RDW524410 RNS524409:RNS524410 RXO524409:RXO524410 SHK524409:SHK524410 SRG524409:SRG524410 TBC524409:TBC524410 TKY524409:TKY524410 TUU524409:TUU524410 UEQ524409:UEQ524410 UOM524409:UOM524410 UYI524409:UYI524410 VIE524409:VIE524410 VSA524409:VSA524410 WBW524409:WBW524410 WLS524409:WLS524410 WVO524409:WVO524410 G589945:G589946 JC589945:JC589946 SY589945:SY589946 ACU589945:ACU589946 AMQ589945:AMQ589946 AWM589945:AWM589946 BGI589945:BGI589946 BQE589945:BQE589946 CAA589945:CAA589946 CJW589945:CJW589946 CTS589945:CTS589946 DDO589945:DDO589946 DNK589945:DNK589946 DXG589945:DXG589946 EHC589945:EHC589946 EQY589945:EQY589946 FAU589945:FAU589946 FKQ589945:FKQ589946 FUM589945:FUM589946 GEI589945:GEI589946 GOE589945:GOE589946 GYA589945:GYA589946 HHW589945:HHW589946 HRS589945:HRS589946 IBO589945:IBO589946 ILK589945:ILK589946 IVG589945:IVG589946 JFC589945:JFC589946 JOY589945:JOY589946 JYU589945:JYU589946 KIQ589945:KIQ589946 KSM589945:KSM589946 LCI589945:LCI589946 LME589945:LME589946 LWA589945:LWA589946 MFW589945:MFW589946 MPS589945:MPS589946 MZO589945:MZO589946 NJK589945:NJK589946 NTG589945:NTG589946 ODC589945:ODC589946 OMY589945:OMY589946 OWU589945:OWU589946 PGQ589945:PGQ589946 PQM589945:PQM589946 QAI589945:QAI589946 QKE589945:QKE589946 QUA589945:QUA589946 RDW589945:RDW589946 RNS589945:RNS589946 RXO589945:RXO589946 SHK589945:SHK589946 SRG589945:SRG589946 TBC589945:TBC589946 TKY589945:TKY589946 TUU589945:TUU589946 UEQ589945:UEQ589946 UOM589945:UOM589946 UYI589945:UYI589946 VIE589945:VIE589946 VSA589945:VSA589946 WBW589945:WBW589946 WLS589945:WLS589946 WVO589945:WVO589946 G655481:G655482 JC655481:JC655482 SY655481:SY655482 ACU655481:ACU655482 AMQ655481:AMQ655482 AWM655481:AWM655482 BGI655481:BGI655482 BQE655481:BQE655482 CAA655481:CAA655482 CJW655481:CJW655482 CTS655481:CTS655482 DDO655481:DDO655482 DNK655481:DNK655482 DXG655481:DXG655482 EHC655481:EHC655482 EQY655481:EQY655482 FAU655481:FAU655482 FKQ655481:FKQ655482 FUM655481:FUM655482 GEI655481:GEI655482 GOE655481:GOE655482 GYA655481:GYA655482 HHW655481:HHW655482 HRS655481:HRS655482 IBO655481:IBO655482 ILK655481:ILK655482 IVG655481:IVG655482 JFC655481:JFC655482 JOY655481:JOY655482 JYU655481:JYU655482 KIQ655481:KIQ655482 KSM655481:KSM655482 LCI655481:LCI655482 LME655481:LME655482 LWA655481:LWA655482 MFW655481:MFW655482 MPS655481:MPS655482 MZO655481:MZO655482 NJK655481:NJK655482 NTG655481:NTG655482 ODC655481:ODC655482 OMY655481:OMY655482 OWU655481:OWU655482 PGQ655481:PGQ655482 PQM655481:PQM655482 QAI655481:QAI655482 QKE655481:QKE655482 QUA655481:QUA655482 RDW655481:RDW655482 RNS655481:RNS655482 RXO655481:RXO655482 SHK655481:SHK655482 SRG655481:SRG655482 TBC655481:TBC655482 TKY655481:TKY655482 TUU655481:TUU655482 UEQ655481:UEQ655482 UOM655481:UOM655482 UYI655481:UYI655482 VIE655481:VIE655482 VSA655481:VSA655482 WBW655481:WBW655482 WLS655481:WLS655482 WVO655481:WVO655482 G721017:G721018 JC721017:JC721018 SY721017:SY721018 ACU721017:ACU721018 AMQ721017:AMQ721018 AWM721017:AWM721018 BGI721017:BGI721018 BQE721017:BQE721018 CAA721017:CAA721018 CJW721017:CJW721018 CTS721017:CTS721018 DDO721017:DDO721018 DNK721017:DNK721018 DXG721017:DXG721018 EHC721017:EHC721018 EQY721017:EQY721018 FAU721017:FAU721018 FKQ721017:FKQ721018 FUM721017:FUM721018 GEI721017:GEI721018 GOE721017:GOE721018 GYA721017:GYA721018 HHW721017:HHW721018 HRS721017:HRS721018 IBO721017:IBO721018 ILK721017:ILK721018 IVG721017:IVG721018 JFC721017:JFC721018 JOY721017:JOY721018 JYU721017:JYU721018 KIQ721017:KIQ721018 KSM721017:KSM721018 LCI721017:LCI721018 LME721017:LME721018 LWA721017:LWA721018 MFW721017:MFW721018 MPS721017:MPS721018 MZO721017:MZO721018 NJK721017:NJK721018 NTG721017:NTG721018 ODC721017:ODC721018 OMY721017:OMY721018 OWU721017:OWU721018 PGQ721017:PGQ721018 PQM721017:PQM721018 QAI721017:QAI721018 QKE721017:QKE721018 QUA721017:QUA721018 RDW721017:RDW721018 RNS721017:RNS721018 RXO721017:RXO721018 SHK721017:SHK721018 SRG721017:SRG721018 TBC721017:TBC721018 TKY721017:TKY721018 TUU721017:TUU721018 UEQ721017:UEQ721018 UOM721017:UOM721018 UYI721017:UYI721018 VIE721017:VIE721018 VSA721017:VSA721018 WBW721017:WBW721018 WLS721017:WLS721018 WVO721017:WVO721018 G786553:G786554 JC786553:JC786554 SY786553:SY786554 ACU786553:ACU786554 AMQ786553:AMQ786554 AWM786553:AWM786554 BGI786553:BGI786554 BQE786553:BQE786554 CAA786553:CAA786554 CJW786553:CJW786554 CTS786553:CTS786554 DDO786553:DDO786554 DNK786553:DNK786554 DXG786553:DXG786554 EHC786553:EHC786554 EQY786553:EQY786554 FAU786553:FAU786554 FKQ786553:FKQ786554 FUM786553:FUM786554 GEI786553:GEI786554 GOE786553:GOE786554 GYA786553:GYA786554 HHW786553:HHW786554 HRS786553:HRS786554 IBO786553:IBO786554 ILK786553:ILK786554 IVG786553:IVG786554 JFC786553:JFC786554 JOY786553:JOY786554 JYU786553:JYU786554 KIQ786553:KIQ786554 KSM786553:KSM786554 LCI786553:LCI786554 LME786553:LME786554 LWA786553:LWA786554 MFW786553:MFW786554 MPS786553:MPS786554 MZO786553:MZO786554 NJK786553:NJK786554 NTG786553:NTG786554 ODC786553:ODC786554 OMY786553:OMY786554 OWU786553:OWU786554 PGQ786553:PGQ786554 PQM786553:PQM786554 QAI786553:QAI786554 QKE786553:QKE786554 QUA786553:QUA786554 RDW786553:RDW786554 RNS786553:RNS786554 RXO786553:RXO786554 SHK786553:SHK786554 SRG786553:SRG786554 TBC786553:TBC786554 TKY786553:TKY786554 TUU786553:TUU786554 UEQ786553:UEQ786554 UOM786553:UOM786554 UYI786553:UYI786554 VIE786553:VIE786554 VSA786553:VSA786554 WBW786553:WBW786554 WLS786553:WLS786554 WVO786553:WVO786554 G852089:G852090 JC852089:JC852090 SY852089:SY852090 ACU852089:ACU852090 AMQ852089:AMQ852090 AWM852089:AWM852090 BGI852089:BGI852090 BQE852089:BQE852090 CAA852089:CAA852090 CJW852089:CJW852090 CTS852089:CTS852090 DDO852089:DDO852090 DNK852089:DNK852090 DXG852089:DXG852090 EHC852089:EHC852090 EQY852089:EQY852090 FAU852089:FAU852090 FKQ852089:FKQ852090 FUM852089:FUM852090 GEI852089:GEI852090 GOE852089:GOE852090 GYA852089:GYA852090 HHW852089:HHW852090 HRS852089:HRS852090 IBO852089:IBO852090 ILK852089:ILK852090 IVG852089:IVG852090 JFC852089:JFC852090 JOY852089:JOY852090 JYU852089:JYU852090 KIQ852089:KIQ852090 KSM852089:KSM852090 LCI852089:LCI852090 LME852089:LME852090 LWA852089:LWA852090 MFW852089:MFW852090 MPS852089:MPS852090 MZO852089:MZO852090 NJK852089:NJK852090 NTG852089:NTG852090 ODC852089:ODC852090 OMY852089:OMY852090 OWU852089:OWU852090 PGQ852089:PGQ852090 PQM852089:PQM852090 QAI852089:QAI852090 QKE852089:QKE852090 QUA852089:QUA852090 RDW852089:RDW852090 RNS852089:RNS852090 RXO852089:RXO852090 SHK852089:SHK852090 SRG852089:SRG852090 TBC852089:TBC852090 TKY852089:TKY852090 TUU852089:TUU852090 UEQ852089:UEQ852090 UOM852089:UOM852090 UYI852089:UYI852090 VIE852089:VIE852090 VSA852089:VSA852090 WBW852089:WBW852090 WLS852089:WLS852090 WVO852089:WVO852090 G917625:G917626 JC917625:JC917626 SY917625:SY917626 ACU917625:ACU917626 AMQ917625:AMQ917626 AWM917625:AWM917626 BGI917625:BGI917626 BQE917625:BQE917626 CAA917625:CAA917626 CJW917625:CJW917626 CTS917625:CTS917626 DDO917625:DDO917626 DNK917625:DNK917626 DXG917625:DXG917626 EHC917625:EHC917626 EQY917625:EQY917626 FAU917625:FAU917626 FKQ917625:FKQ917626 FUM917625:FUM917626 GEI917625:GEI917626 GOE917625:GOE917626 GYA917625:GYA917626 HHW917625:HHW917626 HRS917625:HRS917626 IBO917625:IBO917626 ILK917625:ILK917626 IVG917625:IVG917626 JFC917625:JFC917626 JOY917625:JOY917626 JYU917625:JYU917626 KIQ917625:KIQ917626 KSM917625:KSM917626 LCI917625:LCI917626 LME917625:LME917626 LWA917625:LWA917626 MFW917625:MFW917626 MPS917625:MPS917626 MZO917625:MZO917626 NJK917625:NJK917626 NTG917625:NTG917626 ODC917625:ODC917626 OMY917625:OMY917626 OWU917625:OWU917626 PGQ917625:PGQ917626 PQM917625:PQM917626 QAI917625:QAI917626 QKE917625:QKE917626 QUA917625:QUA917626 RDW917625:RDW917626 RNS917625:RNS917626 RXO917625:RXO917626 SHK917625:SHK917626 SRG917625:SRG917626 TBC917625:TBC917626 TKY917625:TKY917626 TUU917625:TUU917626 UEQ917625:UEQ917626 UOM917625:UOM917626 UYI917625:UYI917626 VIE917625:VIE917626 VSA917625:VSA917626 WBW917625:WBW917626 WLS917625:WLS917626 WVO917625:WVO917626 G983161:G983162 JC983161:JC983162 SY983161:SY983162 ACU983161:ACU983162 AMQ983161:AMQ983162 AWM983161:AWM983162 BGI983161:BGI983162 BQE983161:BQE983162 CAA983161:CAA983162 CJW983161:CJW983162 CTS983161:CTS983162 DDO983161:DDO983162 DNK983161:DNK983162 DXG983161:DXG983162 EHC983161:EHC983162 EQY983161:EQY983162 FAU983161:FAU983162 FKQ983161:FKQ983162 FUM983161:FUM983162 GEI983161:GEI983162 GOE983161:GOE983162 GYA983161:GYA983162 HHW983161:HHW983162 HRS983161:HRS983162 IBO983161:IBO983162 ILK983161:ILK983162 IVG983161:IVG983162 JFC983161:JFC983162 JOY983161:JOY983162 JYU983161:JYU983162 KIQ983161:KIQ983162 KSM983161:KSM983162 LCI983161:LCI983162 LME983161:LME983162 LWA983161:LWA983162 MFW983161:MFW983162 MPS983161:MPS983162 MZO983161:MZO983162 NJK983161:NJK983162 NTG983161:NTG983162 ODC983161:ODC983162 OMY983161:OMY983162 OWU983161:OWU983162 PGQ983161:PGQ983162 PQM983161:PQM983162 QAI983161:QAI983162 QKE983161:QKE983162 QUA983161:QUA983162 RDW983161:RDW983162 RNS983161:RNS983162 RXO983161:RXO983162 SHK983161:SHK983162 SRG983161:SRG983162 TBC983161:TBC983162 TKY983161:TKY983162 TUU983161:TUU983162 UEQ983161:UEQ983162 UOM983161:UOM983162 UYI983161:UYI983162 VIE983161:VIE983162 VSA983161:VSA983162 WBW983161:WBW983162 WLS983161:WLS983162 WVO983161:WVO983162 D405:E409 IZ405:JA409 SV405:SW409 ACR405:ACS409 AMN405:AMO409 AWJ405:AWK409 BGF405:BGG409 BQB405:BQC409 BZX405:BZY409 CJT405:CJU409 CTP405:CTQ409 DDL405:DDM409 DNH405:DNI409 DXD405:DXE409 EGZ405:EHA409 EQV405:EQW409 FAR405:FAS409 FKN405:FKO409 FUJ405:FUK409 GEF405:GEG409 GOB405:GOC409 GXX405:GXY409 HHT405:HHU409 HRP405:HRQ409 IBL405:IBM409 ILH405:ILI409 IVD405:IVE409 JEZ405:JFA409 JOV405:JOW409 JYR405:JYS409 KIN405:KIO409 KSJ405:KSK409 LCF405:LCG409 LMB405:LMC409 LVX405:LVY409 MFT405:MFU409 MPP405:MPQ409 MZL405:MZM409 NJH405:NJI409 NTD405:NTE409 OCZ405:ODA409 OMV405:OMW409 OWR405:OWS409 PGN405:PGO409 PQJ405:PQK409 QAF405:QAG409 QKB405:QKC409 QTX405:QTY409 RDT405:RDU409 RNP405:RNQ409 RXL405:RXM409 SHH405:SHI409 SRD405:SRE409 TAZ405:TBA409 TKV405:TKW409 TUR405:TUS409 UEN405:UEO409 UOJ405:UOK409 UYF405:UYG409 VIB405:VIC409 VRX405:VRY409 WBT405:WBU409 WLP405:WLQ409 WVL405:WVM409 D65941:E65945 IZ65941:JA65945 SV65941:SW65945 ACR65941:ACS65945 AMN65941:AMO65945 AWJ65941:AWK65945 BGF65941:BGG65945 BQB65941:BQC65945 BZX65941:BZY65945 CJT65941:CJU65945 CTP65941:CTQ65945 DDL65941:DDM65945 DNH65941:DNI65945 DXD65941:DXE65945 EGZ65941:EHA65945 EQV65941:EQW65945 FAR65941:FAS65945 FKN65941:FKO65945 FUJ65941:FUK65945 GEF65941:GEG65945 GOB65941:GOC65945 GXX65941:GXY65945 HHT65941:HHU65945 HRP65941:HRQ65945 IBL65941:IBM65945 ILH65941:ILI65945 IVD65941:IVE65945 JEZ65941:JFA65945 JOV65941:JOW65945 JYR65941:JYS65945 KIN65941:KIO65945 KSJ65941:KSK65945 LCF65941:LCG65945 LMB65941:LMC65945 LVX65941:LVY65945 MFT65941:MFU65945 MPP65941:MPQ65945 MZL65941:MZM65945 NJH65941:NJI65945 NTD65941:NTE65945 OCZ65941:ODA65945 OMV65941:OMW65945 OWR65941:OWS65945 PGN65941:PGO65945 PQJ65941:PQK65945 QAF65941:QAG65945 QKB65941:QKC65945 QTX65941:QTY65945 RDT65941:RDU65945 RNP65941:RNQ65945 RXL65941:RXM65945 SHH65941:SHI65945 SRD65941:SRE65945 TAZ65941:TBA65945 TKV65941:TKW65945 TUR65941:TUS65945 UEN65941:UEO65945 UOJ65941:UOK65945 UYF65941:UYG65945 VIB65941:VIC65945 VRX65941:VRY65945 WBT65941:WBU65945 WLP65941:WLQ65945 WVL65941:WVM65945 D131477:E131481 IZ131477:JA131481 SV131477:SW131481 ACR131477:ACS131481 AMN131477:AMO131481 AWJ131477:AWK131481 BGF131477:BGG131481 BQB131477:BQC131481 BZX131477:BZY131481 CJT131477:CJU131481 CTP131477:CTQ131481 DDL131477:DDM131481 DNH131477:DNI131481 DXD131477:DXE131481 EGZ131477:EHA131481 EQV131477:EQW131481 FAR131477:FAS131481 FKN131477:FKO131481 FUJ131477:FUK131481 GEF131477:GEG131481 GOB131477:GOC131481 GXX131477:GXY131481 HHT131477:HHU131481 HRP131477:HRQ131481 IBL131477:IBM131481 ILH131477:ILI131481 IVD131477:IVE131481 JEZ131477:JFA131481 JOV131477:JOW131481 JYR131477:JYS131481 KIN131477:KIO131481 KSJ131477:KSK131481 LCF131477:LCG131481 LMB131477:LMC131481 LVX131477:LVY131481 MFT131477:MFU131481 MPP131477:MPQ131481 MZL131477:MZM131481 NJH131477:NJI131481 NTD131477:NTE131481 OCZ131477:ODA131481 OMV131477:OMW131481 OWR131477:OWS131481 PGN131477:PGO131481 PQJ131477:PQK131481 QAF131477:QAG131481 QKB131477:QKC131481 QTX131477:QTY131481 RDT131477:RDU131481 RNP131477:RNQ131481 RXL131477:RXM131481 SHH131477:SHI131481 SRD131477:SRE131481 TAZ131477:TBA131481 TKV131477:TKW131481 TUR131477:TUS131481 UEN131477:UEO131481 UOJ131477:UOK131481 UYF131477:UYG131481 VIB131477:VIC131481 VRX131477:VRY131481 WBT131477:WBU131481 WLP131477:WLQ131481 WVL131477:WVM131481 D197013:E197017 IZ197013:JA197017 SV197013:SW197017 ACR197013:ACS197017 AMN197013:AMO197017 AWJ197013:AWK197017 BGF197013:BGG197017 BQB197013:BQC197017 BZX197013:BZY197017 CJT197013:CJU197017 CTP197013:CTQ197017 DDL197013:DDM197017 DNH197013:DNI197017 DXD197013:DXE197017 EGZ197013:EHA197017 EQV197013:EQW197017 FAR197013:FAS197017 FKN197013:FKO197017 FUJ197013:FUK197017 GEF197013:GEG197017 GOB197013:GOC197017 GXX197013:GXY197017 HHT197013:HHU197017 HRP197013:HRQ197017 IBL197013:IBM197017 ILH197013:ILI197017 IVD197013:IVE197017 JEZ197013:JFA197017 JOV197013:JOW197017 JYR197013:JYS197017 KIN197013:KIO197017 KSJ197013:KSK197017 LCF197013:LCG197017 LMB197013:LMC197017 LVX197013:LVY197017 MFT197013:MFU197017 MPP197013:MPQ197017 MZL197013:MZM197017 NJH197013:NJI197017 NTD197013:NTE197017 OCZ197013:ODA197017 OMV197013:OMW197017 OWR197013:OWS197017 PGN197013:PGO197017 PQJ197013:PQK197017 QAF197013:QAG197017 QKB197013:QKC197017 QTX197013:QTY197017 RDT197013:RDU197017 RNP197013:RNQ197017 RXL197013:RXM197017 SHH197013:SHI197017 SRD197013:SRE197017 TAZ197013:TBA197017 TKV197013:TKW197017 TUR197013:TUS197017 UEN197013:UEO197017 UOJ197013:UOK197017 UYF197013:UYG197017 VIB197013:VIC197017 VRX197013:VRY197017 WBT197013:WBU197017 WLP197013:WLQ197017 WVL197013:WVM197017 D262549:E262553 IZ262549:JA262553 SV262549:SW262553 ACR262549:ACS262553 AMN262549:AMO262553 AWJ262549:AWK262553 BGF262549:BGG262553 BQB262549:BQC262553 BZX262549:BZY262553 CJT262549:CJU262553 CTP262549:CTQ262553 DDL262549:DDM262553 DNH262549:DNI262553 DXD262549:DXE262553 EGZ262549:EHA262553 EQV262549:EQW262553 FAR262549:FAS262553 FKN262549:FKO262553 FUJ262549:FUK262553 GEF262549:GEG262553 GOB262549:GOC262553 GXX262549:GXY262553 HHT262549:HHU262553 HRP262549:HRQ262553 IBL262549:IBM262553 ILH262549:ILI262553 IVD262549:IVE262553 JEZ262549:JFA262553 JOV262549:JOW262553 JYR262549:JYS262553 KIN262549:KIO262553 KSJ262549:KSK262553 LCF262549:LCG262553 LMB262549:LMC262553 LVX262549:LVY262553 MFT262549:MFU262553 MPP262549:MPQ262553 MZL262549:MZM262553 NJH262549:NJI262553 NTD262549:NTE262553 OCZ262549:ODA262553 OMV262549:OMW262553 OWR262549:OWS262553 PGN262549:PGO262553 PQJ262549:PQK262553 QAF262549:QAG262553 QKB262549:QKC262553 QTX262549:QTY262553 RDT262549:RDU262553 RNP262549:RNQ262553 RXL262549:RXM262553 SHH262549:SHI262553 SRD262549:SRE262553 TAZ262549:TBA262553 TKV262549:TKW262553 TUR262549:TUS262553 UEN262549:UEO262553 UOJ262549:UOK262553 UYF262549:UYG262553 VIB262549:VIC262553 VRX262549:VRY262553 WBT262549:WBU262553 WLP262549:WLQ262553 WVL262549:WVM262553 D328085:E328089 IZ328085:JA328089 SV328085:SW328089 ACR328085:ACS328089 AMN328085:AMO328089 AWJ328085:AWK328089 BGF328085:BGG328089 BQB328085:BQC328089 BZX328085:BZY328089 CJT328085:CJU328089 CTP328085:CTQ328089 DDL328085:DDM328089 DNH328085:DNI328089 DXD328085:DXE328089 EGZ328085:EHA328089 EQV328085:EQW328089 FAR328085:FAS328089 FKN328085:FKO328089 FUJ328085:FUK328089 GEF328085:GEG328089 GOB328085:GOC328089 GXX328085:GXY328089 HHT328085:HHU328089 HRP328085:HRQ328089 IBL328085:IBM328089 ILH328085:ILI328089 IVD328085:IVE328089 JEZ328085:JFA328089 JOV328085:JOW328089 JYR328085:JYS328089 KIN328085:KIO328089 KSJ328085:KSK328089 LCF328085:LCG328089 LMB328085:LMC328089 LVX328085:LVY328089 MFT328085:MFU328089 MPP328085:MPQ328089 MZL328085:MZM328089 NJH328085:NJI328089 NTD328085:NTE328089 OCZ328085:ODA328089 OMV328085:OMW328089 OWR328085:OWS328089 PGN328085:PGO328089 PQJ328085:PQK328089 QAF328085:QAG328089 QKB328085:QKC328089 QTX328085:QTY328089 RDT328085:RDU328089 RNP328085:RNQ328089 RXL328085:RXM328089 SHH328085:SHI328089 SRD328085:SRE328089 TAZ328085:TBA328089 TKV328085:TKW328089 TUR328085:TUS328089 UEN328085:UEO328089 UOJ328085:UOK328089 UYF328085:UYG328089 VIB328085:VIC328089 VRX328085:VRY328089 WBT328085:WBU328089 WLP328085:WLQ328089 WVL328085:WVM328089 D393621:E393625 IZ393621:JA393625 SV393621:SW393625 ACR393621:ACS393625 AMN393621:AMO393625 AWJ393621:AWK393625 BGF393621:BGG393625 BQB393621:BQC393625 BZX393621:BZY393625 CJT393621:CJU393625 CTP393621:CTQ393625 DDL393621:DDM393625 DNH393621:DNI393625 DXD393621:DXE393625 EGZ393621:EHA393625 EQV393621:EQW393625 FAR393621:FAS393625 FKN393621:FKO393625 FUJ393621:FUK393625 GEF393621:GEG393625 GOB393621:GOC393625 GXX393621:GXY393625 HHT393621:HHU393625 HRP393621:HRQ393625 IBL393621:IBM393625 ILH393621:ILI393625 IVD393621:IVE393625 JEZ393621:JFA393625 JOV393621:JOW393625 JYR393621:JYS393625 KIN393621:KIO393625 KSJ393621:KSK393625 LCF393621:LCG393625 LMB393621:LMC393625 LVX393621:LVY393625 MFT393621:MFU393625 MPP393621:MPQ393625 MZL393621:MZM393625 NJH393621:NJI393625 NTD393621:NTE393625 OCZ393621:ODA393625 OMV393621:OMW393625 OWR393621:OWS393625 PGN393621:PGO393625 PQJ393621:PQK393625 QAF393621:QAG393625 QKB393621:QKC393625 QTX393621:QTY393625 RDT393621:RDU393625 RNP393621:RNQ393625 RXL393621:RXM393625 SHH393621:SHI393625 SRD393621:SRE393625 TAZ393621:TBA393625 TKV393621:TKW393625 TUR393621:TUS393625 UEN393621:UEO393625 UOJ393621:UOK393625 UYF393621:UYG393625 VIB393621:VIC393625 VRX393621:VRY393625 WBT393621:WBU393625 WLP393621:WLQ393625 WVL393621:WVM393625 D459157:E459161 IZ459157:JA459161 SV459157:SW459161 ACR459157:ACS459161 AMN459157:AMO459161 AWJ459157:AWK459161 BGF459157:BGG459161 BQB459157:BQC459161 BZX459157:BZY459161 CJT459157:CJU459161 CTP459157:CTQ459161 DDL459157:DDM459161 DNH459157:DNI459161 DXD459157:DXE459161 EGZ459157:EHA459161 EQV459157:EQW459161 FAR459157:FAS459161 FKN459157:FKO459161 FUJ459157:FUK459161 GEF459157:GEG459161 GOB459157:GOC459161 GXX459157:GXY459161 HHT459157:HHU459161 HRP459157:HRQ459161 IBL459157:IBM459161 ILH459157:ILI459161 IVD459157:IVE459161 JEZ459157:JFA459161 JOV459157:JOW459161 JYR459157:JYS459161 KIN459157:KIO459161 KSJ459157:KSK459161 LCF459157:LCG459161 LMB459157:LMC459161 LVX459157:LVY459161 MFT459157:MFU459161 MPP459157:MPQ459161 MZL459157:MZM459161 NJH459157:NJI459161 NTD459157:NTE459161 OCZ459157:ODA459161 OMV459157:OMW459161 OWR459157:OWS459161 PGN459157:PGO459161 PQJ459157:PQK459161 QAF459157:QAG459161 QKB459157:QKC459161 QTX459157:QTY459161 RDT459157:RDU459161 RNP459157:RNQ459161 RXL459157:RXM459161 SHH459157:SHI459161 SRD459157:SRE459161 TAZ459157:TBA459161 TKV459157:TKW459161 TUR459157:TUS459161 UEN459157:UEO459161 UOJ459157:UOK459161 UYF459157:UYG459161 VIB459157:VIC459161 VRX459157:VRY459161 WBT459157:WBU459161 WLP459157:WLQ459161 WVL459157:WVM459161 D524693:E524697 IZ524693:JA524697 SV524693:SW524697 ACR524693:ACS524697 AMN524693:AMO524697 AWJ524693:AWK524697 BGF524693:BGG524697 BQB524693:BQC524697 BZX524693:BZY524697 CJT524693:CJU524697 CTP524693:CTQ524697 DDL524693:DDM524697 DNH524693:DNI524697 DXD524693:DXE524697 EGZ524693:EHA524697 EQV524693:EQW524697 FAR524693:FAS524697 FKN524693:FKO524697 FUJ524693:FUK524697 GEF524693:GEG524697 GOB524693:GOC524697 GXX524693:GXY524697 HHT524693:HHU524697 HRP524693:HRQ524697 IBL524693:IBM524697 ILH524693:ILI524697 IVD524693:IVE524697 JEZ524693:JFA524697 JOV524693:JOW524697 JYR524693:JYS524697 KIN524693:KIO524697 KSJ524693:KSK524697 LCF524693:LCG524697 LMB524693:LMC524697 LVX524693:LVY524697 MFT524693:MFU524697 MPP524693:MPQ524697 MZL524693:MZM524697 NJH524693:NJI524697 NTD524693:NTE524697 OCZ524693:ODA524697 OMV524693:OMW524697 OWR524693:OWS524697 PGN524693:PGO524697 PQJ524693:PQK524697 QAF524693:QAG524697 QKB524693:QKC524697 QTX524693:QTY524697 RDT524693:RDU524697 RNP524693:RNQ524697 RXL524693:RXM524697 SHH524693:SHI524697 SRD524693:SRE524697 TAZ524693:TBA524697 TKV524693:TKW524697 TUR524693:TUS524697 UEN524693:UEO524697 UOJ524693:UOK524697 UYF524693:UYG524697 VIB524693:VIC524697 VRX524693:VRY524697 WBT524693:WBU524697 WLP524693:WLQ524697 WVL524693:WVM524697 D590229:E590233 IZ590229:JA590233 SV590229:SW590233 ACR590229:ACS590233 AMN590229:AMO590233 AWJ590229:AWK590233 BGF590229:BGG590233 BQB590229:BQC590233 BZX590229:BZY590233 CJT590229:CJU590233 CTP590229:CTQ590233 DDL590229:DDM590233 DNH590229:DNI590233 DXD590229:DXE590233 EGZ590229:EHA590233 EQV590229:EQW590233 FAR590229:FAS590233 FKN590229:FKO590233 FUJ590229:FUK590233 GEF590229:GEG590233 GOB590229:GOC590233 GXX590229:GXY590233 HHT590229:HHU590233 HRP590229:HRQ590233 IBL590229:IBM590233 ILH590229:ILI590233 IVD590229:IVE590233 JEZ590229:JFA590233 JOV590229:JOW590233 JYR590229:JYS590233 KIN590229:KIO590233 KSJ590229:KSK590233 LCF590229:LCG590233 LMB590229:LMC590233 LVX590229:LVY590233 MFT590229:MFU590233 MPP590229:MPQ590233 MZL590229:MZM590233 NJH590229:NJI590233 NTD590229:NTE590233 OCZ590229:ODA590233 OMV590229:OMW590233 OWR590229:OWS590233 PGN590229:PGO590233 PQJ590229:PQK590233 QAF590229:QAG590233 QKB590229:QKC590233 QTX590229:QTY590233 RDT590229:RDU590233 RNP590229:RNQ590233 RXL590229:RXM590233 SHH590229:SHI590233 SRD590229:SRE590233 TAZ590229:TBA590233 TKV590229:TKW590233 TUR590229:TUS590233 UEN590229:UEO590233 UOJ590229:UOK590233 UYF590229:UYG590233 VIB590229:VIC590233 VRX590229:VRY590233 WBT590229:WBU590233 WLP590229:WLQ590233 WVL590229:WVM590233 D655765:E655769 IZ655765:JA655769 SV655765:SW655769 ACR655765:ACS655769 AMN655765:AMO655769 AWJ655765:AWK655769 BGF655765:BGG655769 BQB655765:BQC655769 BZX655765:BZY655769 CJT655765:CJU655769 CTP655765:CTQ655769 DDL655765:DDM655769 DNH655765:DNI655769 DXD655765:DXE655769 EGZ655765:EHA655769 EQV655765:EQW655769 FAR655765:FAS655769 FKN655765:FKO655769 FUJ655765:FUK655769 GEF655765:GEG655769 GOB655765:GOC655769 GXX655765:GXY655769 HHT655765:HHU655769 HRP655765:HRQ655769 IBL655765:IBM655769 ILH655765:ILI655769 IVD655765:IVE655769 JEZ655765:JFA655769 JOV655765:JOW655769 JYR655765:JYS655769 KIN655765:KIO655769 KSJ655765:KSK655769 LCF655765:LCG655769 LMB655765:LMC655769 LVX655765:LVY655769 MFT655765:MFU655769 MPP655765:MPQ655769 MZL655765:MZM655769 NJH655765:NJI655769 NTD655765:NTE655769 OCZ655765:ODA655769 OMV655765:OMW655769 OWR655765:OWS655769 PGN655765:PGO655769 PQJ655765:PQK655769 QAF655765:QAG655769 QKB655765:QKC655769 QTX655765:QTY655769 RDT655765:RDU655769 RNP655765:RNQ655769 RXL655765:RXM655769 SHH655765:SHI655769 SRD655765:SRE655769 TAZ655765:TBA655769 TKV655765:TKW655769 TUR655765:TUS655769 UEN655765:UEO655769 UOJ655765:UOK655769 UYF655765:UYG655769 VIB655765:VIC655769 VRX655765:VRY655769 WBT655765:WBU655769 WLP655765:WLQ655769 WVL655765:WVM655769 D721301:E721305 IZ721301:JA721305 SV721301:SW721305 ACR721301:ACS721305 AMN721301:AMO721305 AWJ721301:AWK721305 BGF721301:BGG721305 BQB721301:BQC721305 BZX721301:BZY721305 CJT721301:CJU721305 CTP721301:CTQ721305 DDL721301:DDM721305 DNH721301:DNI721305 DXD721301:DXE721305 EGZ721301:EHA721305 EQV721301:EQW721305 FAR721301:FAS721305 FKN721301:FKO721305 FUJ721301:FUK721305 GEF721301:GEG721305 GOB721301:GOC721305 GXX721301:GXY721305 HHT721301:HHU721305 HRP721301:HRQ721305 IBL721301:IBM721305 ILH721301:ILI721305 IVD721301:IVE721305 JEZ721301:JFA721305 JOV721301:JOW721305 JYR721301:JYS721305 KIN721301:KIO721305 KSJ721301:KSK721305 LCF721301:LCG721305 LMB721301:LMC721305 LVX721301:LVY721305 MFT721301:MFU721305 MPP721301:MPQ721305 MZL721301:MZM721305 NJH721301:NJI721305 NTD721301:NTE721305 OCZ721301:ODA721305 OMV721301:OMW721305 OWR721301:OWS721305 PGN721301:PGO721305 PQJ721301:PQK721305 QAF721301:QAG721305 QKB721301:QKC721305 QTX721301:QTY721305 RDT721301:RDU721305 RNP721301:RNQ721305 RXL721301:RXM721305 SHH721301:SHI721305 SRD721301:SRE721305 TAZ721301:TBA721305 TKV721301:TKW721305 TUR721301:TUS721305 UEN721301:UEO721305 UOJ721301:UOK721305 UYF721301:UYG721305 VIB721301:VIC721305 VRX721301:VRY721305 WBT721301:WBU721305 WLP721301:WLQ721305 WVL721301:WVM721305 D786837:E786841 IZ786837:JA786841 SV786837:SW786841 ACR786837:ACS786841 AMN786837:AMO786841 AWJ786837:AWK786841 BGF786837:BGG786841 BQB786837:BQC786841 BZX786837:BZY786841 CJT786837:CJU786841 CTP786837:CTQ786841 DDL786837:DDM786841 DNH786837:DNI786841 DXD786837:DXE786841 EGZ786837:EHA786841 EQV786837:EQW786841 FAR786837:FAS786841 FKN786837:FKO786841 FUJ786837:FUK786841 GEF786837:GEG786841 GOB786837:GOC786841 GXX786837:GXY786841 HHT786837:HHU786841 HRP786837:HRQ786841 IBL786837:IBM786841 ILH786837:ILI786841 IVD786837:IVE786841 JEZ786837:JFA786841 JOV786837:JOW786841 JYR786837:JYS786841 KIN786837:KIO786841 KSJ786837:KSK786841 LCF786837:LCG786841 LMB786837:LMC786841 LVX786837:LVY786841 MFT786837:MFU786841 MPP786837:MPQ786841 MZL786837:MZM786841 NJH786837:NJI786841 NTD786837:NTE786841 OCZ786837:ODA786841 OMV786837:OMW786841 OWR786837:OWS786841 PGN786837:PGO786841 PQJ786837:PQK786841 QAF786837:QAG786841 QKB786837:QKC786841 QTX786837:QTY786841 RDT786837:RDU786841 RNP786837:RNQ786841 RXL786837:RXM786841 SHH786837:SHI786841 SRD786837:SRE786841 TAZ786837:TBA786841 TKV786837:TKW786841 TUR786837:TUS786841 UEN786837:UEO786841 UOJ786837:UOK786841 UYF786837:UYG786841 VIB786837:VIC786841 VRX786837:VRY786841 WBT786837:WBU786841 WLP786837:WLQ786841 WVL786837:WVM786841 D852373:E852377 IZ852373:JA852377 SV852373:SW852377 ACR852373:ACS852377 AMN852373:AMO852377 AWJ852373:AWK852377 BGF852373:BGG852377 BQB852373:BQC852377 BZX852373:BZY852377 CJT852373:CJU852377 CTP852373:CTQ852377 DDL852373:DDM852377 DNH852373:DNI852377 DXD852373:DXE852377 EGZ852373:EHA852377 EQV852373:EQW852377 FAR852373:FAS852377 FKN852373:FKO852377 FUJ852373:FUK852377 GEF852373:GEG852377 GOB852373:GOC852377 GXX852373:GXY852377 HHT852373:HHU852377 HRP852373:HRQ852377 IBL852373:IBM852377 ILH852373:ILI852377 IVD852373:IVE852377 JEZ852373:JFA852377 JOV852373:JOW852377 JYR852373:JYS852377 KIN852373:KIO852377 KSJ852373:KSK852377 LCF852373:LCG852377 LMB852373:LMC852377 LVX852373:LVY852377 MFT852373:MFU852377 MPP852373:MPQ852377 MZL852373:MZM852377 NJH852373:NJI852377 NTD852373:NTE852377 OCZ852373:ODA852377 OMV852373:OMW852377 OWR852373:OWS852377 PGN852373:PGO852377 PQJ852373:PQK852377 QAF852373:QAG852377 QKB852373:QKC852377 QTX852373:QTY852377 RDT852373:RDU852377 RNP852373:RNQ852377 RXL852373:RXM852377 SHH852373:SHI852377 SRD852373:SRE852377 TAZ852373:TBA852377 TKV852373:TKW852377 TUR852373:TUS852377 UEN852373:UEO852377 UOJ852373:UOK852377 UYF852373:UYG852377 VIB852373:VIC852377 VRX852373:VRY852377 WBT852373:WBU852377 WLP852373:WLQ852377 WVL852373:WVM852377 D917909:E917913 IZ917909:JA917913 SV917909:SW917913 ACR917909:ACS917913 AMN917909:AMO917913 AWJ917909:AWK917913 BGF917909:BGG917913 BQB917909:BQC917913 BZX917909:BZY917913 CJT917909:CJU917913 CTP917909:CTQ917913 DDL917909:DDM917913 DNH917909:DNI917913 DXD917909:DXE917913 EGZ917909:EHA917913 EQV917909:EQW917913 FAR917909:FAS917913 FKN917909:FKO917913 FUJ917909:FUK917913 GEF917909:GEG917913 GOB917909:GOC917913 GXX917909:GXY917913 HHT917909:HHU917913 HRP917909:HRQ917913 IBL917909:IBM917913 ILH917909:ILI917913 IVD917909:IVE917913 JEZ917909:JFA917913 JOV917909:JOW917913 JYR917909:JYS917913 KIN917909:KIO917913 KSJ917909:KSK917913 LCF917909:LCG917913 LMB917909:LMC917913 LVX917909:LVY917913 MFT917909:MFU917913 MPP917909:MPQ917913 MZL917909:MZM917913 NJH917909:NJI917913 NTD917909:NTE917913 OCZ917909:ODA917913 OMV917909:OMW917913 OWR917909:OWS917913 PGN917909:PGO917913 PQJ917909:PQK917913 QAF917909:QAG917913 QKB917909:QKC917913 QTX917909:QTY917913 RDT917909:RDU917913 RNP917909:RNQ917913 RXL917909:RXM917913 SHH917909:SHI917913 SRD917909:SRE917913 TAZ917909:TBA917913 TKV917909:TKW917913 TUR917909:TUS917913 UEN917909:UEO917913 UOJ917909:UOK917913 UYF917909:UYG917913 VIB917909:VIC917913 VRX917909:VRY917913 WBT917909:WBU917913 WLP917909:WLQ917913 WVL917909:WVM917913 D983445:E983449 IZ983445:JA983449 SV983445:SW983449 ACR983445:ACS983449 AMN983445:AMO983449 AWJ983445:AWK983449 BGF983445:BGG983449 BQB983445:BQC983449 BZX983445:BZY983449 CJT983445:CJU983449 CTP983445:CTQ983449 DDL983445:DDM983449 DNH983445:DNI983449 DXD983445:DXE983449 EGZ983445:EHA983449 EQV983445:EQW983449 FAR983445:FAS983449 FKN983445:FKO983449 FUJ983445:FUK983449 GEF983445:GEG983449 GOB983445:GOC983449 GXX983445:GXY983449 HHT983445:HHU983449 HRP983445:HRQ983449 IBL983445:IBM983449 ILH983445:ILI983449 IVD983445:IVE983449 JEZ983445:JFA983449 JOV983445:JOW983449 JYR983445:JYS983449 KIN983445:KIO983449 KSJ983445:KSK983449 LCF983445:LCG983449 LMB983445:LMC983449 LVX983445:LVY983449 MFT983445:MFU983449 MPP983445:MPQ983449 MZL983445:MZM983449 NJH983445:NJI983449 NTD983445:NTE983449 OCZ983445:ODA983449 OMV983445:OMW983449 OWR983445:OWS983449 PGN983445:PGO983449 PQJ983445:PQK983449 QAF983445:QAG983449 QKB983445:QKC983449 QTX983445:QTY983449 RDT983445:RDU983449 RNP983445:RNQ983449 RXL983445:RXM983449 SHH983445:SHI983449 SRD983445:SRE983449 TAZ983445:TBA983449 TKV983445:TKW983449 TUR983445:TUS983449 UEN983445:UEO983449 UOJ983445:UOK983449 UYF983445:UYG983449 VIB983445:VIC983449 VRX983445:VRY983449 WBT983445:WBU983449 WLP983445:WLQ983449 WVL983445:WVM983449 I173 F138:I138 F180:I180 I169 I171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3" zoomScale="80" zoomScaleSheetLayoutView="80" workbookViewId="0">
      <selection activeCell="F23" sqref="F23"/>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41.42578125" style="17" customWidth="1"/>
    <col min="6" max="7" width="24.28515625" style="141" customWidth="1"/>
    <col min="8" max="9" width="0" style="135" hidden="1" customWidth="1"/>
    <col min="10" max="15" width="0" style="13" hidden="1" customWidth="1"/>
    <col min="16" max="16384" width="9.140625" style="13"/>
  </cols>
  <sheetData>
    <row r="1" spans="1:9" s="80" customFormat="1" ht="22.5" customHeight="1">
      <c r="A1" s="1364" t="str">
        <f>'Attach 3(JV)'!A1</f>
        <v>Specification No. :CC/NT/W-RT/DOM/A06/23/04299</v>
      </c>
      <c r="B1" s="1364"/>
      <c r="C1" s="1364"/>
      <c r="D1" s="1364"/>
      <c r="E1" s="644"/>
      <c r="F1" s="645"/>
      <c r="G1" s="627" t="str">
        <f>"Attachment-4 " &amp; 'Attach 3(JV)'!AV1</f>
        <v xml:space="preserve">Attachment-4 </v>
      </c>
      <c r="H1" s="135"/>
      <c r="I1" s="135"/>
    </row>
    <row r="3" spans="1:9" ht="81" customHeight="1">
      <c r="A3" s="1000" t="str">
        <f>'Attach 3(JV)'!A3</f>
        <v>Reactor Package RT03 under Bulk Procurement of 765kV and 400kV Class Transformers and Reactors of various capacities- LOT-3 and SIS/Addl. Cap. -Re-Tender</v>
      </c>
      <c r="B3" s="1001"/>
      <c r="C3" s="1001"/>
      <c r="D3" s="1001"/>
      <c r="E3" s="1001"/>
      <c r="F3" s="1001"/>
      <c r="G3" s="1001"/>
    </row>
    <row r="4" spans="1:9" ht="20.100000000000001" customHeight="1">
      <c r="A4" s="16"/>
      <c r="H4" s="144"/>
    </row>
    <row r="5" spans="1:9" ht="20.100000000000001" customHeight="1">
      <c r="A5" s="1026" t="s">
        <v>352</v>
      </c>
      <c r="B5" s="1026"/>
      <c r="C5" s="1026"/>
      <c r="D5" s="1026"/>
      <c r="E5" s="1026"/>
      <c r="F5" s="1026"/>
      <c r="G5" s="1026"/>
      <c r="H5" s="145"/>
    </row>
    <row r="6" spans="1:9" ht="20.100000000000001" customHeight="1">
      <c r="A6" s="20"/>
      <c r="H6" s="145"/>
    </row>
    <row r="7" spans="1:9" ht="20.100000000000001" customHeight="1">
      <c r="A7" s="21" t="str">
        <f>'Attach 3(JV)'!A7</f>
        <v>Bidder’s Name and Address  :</v>
      </c>
      <c r="F7" s="6" t="str">
        <f>'Attach 3(JV)'!E7</f>
        <v>To:</v>
      </c>
      <c r="H7" s="145"/>
    </row>
    <row r="8" spans="1:9" ht="36" customHeight="1">
      <c r="A8" s="1032" t="str">
        <f>'Attach 3(JV)'!A8</f>
        <v/>
      </c>
      <c r="B8" s="1032"/>
      <c r="C8" s="1032"/>
      <c r="D8" s="1032"/>
      <c r="F8" s="123" t="str">
        <f>'Attach 3(JV)'!E8</f>
        <v>Contract Services</v>
      </c>
      <c r="H8" s="145"/>
    </row>
    <row r="9" spans="1:9" ht="20.100000000000001" customHeight="1">
      <c r="A9" s="5" t="s">
        <v>345</v>
      </c>
      <c r="B9" s="1366">
        <f>'Attach 3(JV)'!B9</f>
        <v>0</v>
      </c>
      <c r="C9" s="1366"/>
      <c r="D9" s="1366"/>
      <c r="F9" s="123" t="str">
        <f>'Attach 3(JV)'!E9</f>
        <v>Power Grid Corporation of India Ltd.,</v>
      </c>
      <c r="H9" s="145"/>
    </row>
    <row r="10" spans="1:9" ht="20.100000000000001" customHeight="1">
      <c r="A10" s="5" t="s">
        <v>347</v>
      </c>
      <c r="B10" s="1366">
        <f>'Attach 3(JV)'!B10</f>
        <v>0</v>
      </c>
      <c r="C10" s="1366"/>
      <c r="D10" s="1366"/>
      <c r="F10" s="123" t="str">
        <f>'Attach 3(JV)'!E10</f>
        <v>"Saudamini", Plot No. 2, Sector 29</v>
      </c>
      <c r="H10" s="145"/>
    </row>
    <row r="11" spans="1:9" ht="20.100000000000001" customHeight="1">
      <c r="B11" s="1366">
        <f>'Attach 3(JV)'!B11</f>
        <v>0</v>
      </c>
      <c r="C11" s="1366"/>
      <c r="D11" s="1366"/>
      <c r="F11" s="123" t="str">
        <f>'Attach 3(JV)'!E11</f>
        <v>Gurgaon (Haryana) - 122001</v>
      </c>
    </row>
    <row r="12" spans="1:9" ht="20.100000000000001" customHeight="1">
      <c r="A12" s="20"/>
      <c r="B12" s="1366">
        <f>'Attach 3(JV)'!B12</f>
        <v>0</v>
      </c>
      <c r="C12" s="1366"/>
      <c r="D12" s="1366"/>
      <c r="E12" s="6"/>
    </row>
    <row r="13" spans="1:9" ht="20.100000000000001" customHeight="1">
      <c r="A13" s="20"/>
      <c r="B13" s="114"/>
      <c r="C13" s="114"/>
      <c r="D13" s="114"/>
      <c r="E13" s="13"/>
      <c r="F13" s="142"/>
      <c r="G13" s="142"/>
    </row>
    <row r="14" spans="1:9" ht="20.100000000000001" customHeight="1">
      <c r="A14" s="20"/>
      <c r="B14" s="114"/>
      <c r="C14" s="114"/>
      <c r="D14" s="114"/>
    </row>
    <row r="15" spans="1:9" ht="20.100000000000001" customHeight="1">
      <c r="A15" s="17" t="s">
        <v>340</v>
      </c>
    </row>
    <row r="16" spans="1:9" ht="20.100000000000001" customHeight="1">
      <c r="A16" s="20"/>
    </row>
    <row r="17" spans="1:9" ht="50.1" customHeight="1">
      <c r="A17" s="1367" t="str">
        <f>"We hereby certify that equipment and materials to be supplied are produced in " &amp;H26 &amp; " eligible source " &amp; F26</f>
        <v>We hereby certify that equipment and materials to be supplied are produced in [Name of Countries],  eligible source country.</v>
      </c>
      <c r="B17" s="1367"/>
      <c r="C17" s="1367"/>
      <c r="D17" s="1367"/>
      <c r="E17" s="1367"/>
      <c r="F17" s="143" t="s">
        <v>179</v>
      </c>
      <c r="G17" s="143" t="s">
        <v>180</v>
      </c>
    </row>
    <row r="18" spans="1:9" ht="45" customHeight="1">
      <c r="A18" s="1365" t="str">
        <f>"We hereby certify that our company is incorporated and registered in " &amp;I26 &amp; " eligible source " &amp;G26</f>
        <v>We hereby certify that our company is incorporated and registered in [Name of Countries],  eligible source country.</v>
      </c>
      <c r="B18" s="1365"/>
      <c r="C18" s="1365"/>
      <c r="D18" s="1365"/>
      <c r="E18" s="1365"/>
      <c r="F18" s="149" t="s">
        <v>152</v>
      </c>
      <c r="G18" s="149" t="s">
        <v>152</v>
      </c>
      <c r="H18" s="131" t="str">
        <f t="shared" ref="H18:I25" si="0">IF(F18 = "", "", F18&amp; ", ")</f>
        <v xml:space="preserve">[Name of Countries], </v>
      </c>
      <c r="I18" s="131" t="str">
        <f t="shared" si="0"/>
        <v xml:space="preserve">[Name of Countries], </v>
      </c>
    </row>
    <row r="19" spans="1:9" ht="33" customHeight="1">
      <c r="A19" s="147"/>
      <c r="B19" s="147"/>
      <c r="C19" s="147"/>
      <c r="D19" s="147"/>
      <c r="E19" s="147"/>
      <c r="F19" s="149"/>
      <c r="G19" s="149"/>
      <c r="H19" s="131" t="str">
        <f t="shared" si="0"/>
        <v/>
      </c>
      <c r="I19" s="131" t="str">
        <f t="shared" si="0"/>
        <v/>
      </c>
    </row>
    <row r="20" spans="1:9" ht="33" customHeight="1">
      <c r="A20" s="147"/>
      <c r="B20" s="147"/>
      <c r="C20" s="147"/>
      <c r="D20" s="25"/>
      <c r="E20" s="147"/>
      <c r="F20" s="149"/>
      <c r="G20" s="149"/>
      <c r="H20" s="131" t="str">
        <f t="shared" si="0"/>
        <v/>
      </c>
      <c r="I20" s="131" t="str">
        <f t="shared" si="0"/>
        <v/>
      </c>
    </row>
    <row r="21" spans="1:9" ht="33" customHeight="1">
      <c r="A21" s="24" t="s">
        <v>6</v>
      </c>
      <c r="B21" s="53" t="str">
        <f>'Attach 3(JV)'!B24</f>
        <v>--</v>
      </c>
      <c r="D21" s="25" t="s">
        <v>4</v>
      </c>
      <c r="E21" s="255" t="str">
        <f>'Attach 3(JV)'!E24</f>
        <v/>
      </c>
      <c r="F21" s="149"/>
      <c r="G21" s="149"/>
      <c r="H21" s="131" t="str">
        <f t="shared" si="0"/>
        <v/>
      </c>
      <c r="I21" s="131" t="str">
        <f t="shared" si="0"/>
        <v/>
      </c>
    </row>
    <row r="22" spans="1:9" ht="33" customHeight="1">
      <c r="A22" s="24" t="s">
        <v>7</v>
      </c>
      <c r="B22" s="255" t="str">
        <f>'Attach 3(JV)'!B25</f>
        <v/>
      </c>
      <c r="D22" s="25" t="s">
        <v>5</v>
      </c>
      <c r="E22" s="255" t="str">
        <f>'Attach 3(JV)'!E25</f>
        <v/>
      </c>
      <c r="F22" s="149"/>
      <c r="G22" s="149"/>
      <c r="H22" s="131" t="str">
        <f t="shared" si="0"/>
        <v/>
      </c>
      <c r="I22" s="131" t="str">
        <f t="shared" si="0"/>
        <v/>
      </c>
    </row>
    <row r="23" spans="1:9" ht="33" customHeight="1">
      <c r="D23" s="25"/>
      <c r="F23" s="149"/>
      <c r="G23" s="149"/>
      <c r="H23" s="131" t="str">
        <f t="shared" si="0"/>
        <v/>
      </c>
      <c r="I23" s="131" t="str">
        <f t="shared" si="0"/>
        <v/>
      </c>
    </row>
    <row r="24" spans="1:9" ht="33" customHeight="1">
      <c r="D24" s="25"/>
      <c r="F24" s="149"/>
      <c r="G24" s="149"/>
      <c r="H24" s="131" t="str">
        <f t="shared" si="0"/>
        <v/>
      </c>
      <c r="I24" s="131" t="str">
        <f t="shared" si="0"/>
        <v/>
      </c>
    </row>
    <row r="25" spans="1:9" ht="33" customHeight="1">
      <c r="A25" s="13"/>
      <c r="B25" s="13"/>
      <c r="C25" s="13"/>
      <c r="D25" s="13"/>
      <c r="E25" s="13"/>
      <c r="F25" s="149"/>
      <c r="G25" s="149"/>
      <c r="H25" s="131" t="str">
        <f t="shared" si="0"/>
        <v/>
      </c>
      <c r="I25" s="131" t="str">
        <f t="shared" si="0"/>
        <v/>
      </c>
    </row>
    <row r="26" spans="1:9" ht="33" customHeight="1">
      <c r="A26" s="13"/>
      <c r="B26" s="13"/>
      <c r="C26" s="13"/>
      <c r="D26" s="13"/>
      <c r="E26" s="13"/>
      <c r="F26" s="146" t="str">
        <f>IF((8-COUNTBLANK(F18:F25)) &lt;2, "country.", "countries.")</f>
        <v>country.</v>
      </c>
      <c r="G26" s="146" t="str">
        <f>IF((8-COUNTBLANK(G18:G25)) &lt;2, "country.", "countries.")</f>
        <v>country.</v>
      </c>
      <c r="H26" s="131" t="str">
        <f>IF(COUNTBLANK(F18:F25) =8, "[Enter the name of country where from equipments &amp; material shall be supplied]",CONCATENATE(H18,H19,H20,H21,H22,H23,H24,H25))</f>
        <v xml:space="preserve">[Name of Countries], </v>
      </c>
      <c r="I26" s="131" t="str">
        <f>IF(COUNTBLANK(G18:G25) =8, "[Enter the name of country where from equipments &amp; material shall be supplied]",CONCATENATE(I18,I19,I20,I21,I22,I23,I24,I25))</f>
        <v xml:space="preserve">[Name of Countries], </v>
      </c>
    </row>
    <row r="27" spans="1:9" ht="33" customHeight="1">
      <c r="A27" s="13"/>
      <c r="B27" s="13"/>
      <c r="C27" s="13"/>
      <c r="D27" s="13"/>
      <c r="E27" s="13"/>
    </row>
    <row r="28" spans="1:9" ht="33" customHeight="1">
      <c r="A28" s="13"/>
      <c r="B28" s="13"/>
      <c r="C28" s="13"/>
      <c r="D28" s="13"/>
      <c r="E28" s="13"/>
    </row>
    <row r="29" spans="1:9" ht="33" customHeight="1">
      <c r="A29" s="13"/>
      <c r="B29" s="13"/>
      <c r="C29" s="13"/>
      <c r="D29" s="13"/>
      <c r="E29" s="13"/>
    </row>
    <row r="30" spans="1:9" ht="20.100000000000001" customHeight="1"/>
    <row r="31" spans="1:9" ht="20.100000000000001" customHeight="1">
      <c r="A31" s="26"/>
    </row>
    <row r="32" spans="1:9" ht="20.100000000000001" customHeight="1"/>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c r="A38" s="26"/>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E6182FFC-6E06-43C3-947C-9DE51F5E5E19}" scale="80" showPageBreaks="1" showGridLines="0" zeroValues="0" printArea="1" hiddenColumns="1" view="pageBreakPreview" topLeftCell="A13">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10"/>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3"/>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2"/>
  <headerFooter alignWithMargins="0">
    <oddFooter>&amp;R&amp;"Book Antiqua,Bold"&amp;8 Page &amp;P of &amp;N</oddFooter>
  </headerFooter>
  <drawing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9" zoomScaleSheetLayoutView="100" workbookViewId="0">
      <selection activeCell="D20" sqref="D20"/>
    </sheetView>
  </sheetViews>
  <sheetFormatPr defaultColWidth="9.140625" defaultRowHeight="16.5"/>
  <cols>
    <col min="1" max="1" width="12.140625" style="17" customWidth="1"/>
    <col min="2" max="2" width="23.7109375" style="17" customWidth="1"/>
    <col min="3" max="3" width="26.42578125" style="17" customWidth="1"/>
    <col min="4" max="4" width="12.28515625" style="17" customWidth="1"/>
    <col min="5" max="5" width="26.7109375" style="17" customWidth="1"/>
    <col min="6" max="8" width="9.140625" style="205"/>
    <col min="9" max="38" width="9.140625" style="206"/>
    <col min="39" max="16384" width="9.140625" style="13"/>
  </cols>
  <sheetData>
    <row r="1" spans="1:38" s="631" customFormat="1" ht="20.25" customHeight="1">
      <c r="A1" s="1368" t="str">
        <f>'Attach 3(JV)'!A1</f>
        <v>Specification No. :CC/NT/W-RT/DOM/A06/23/04299</v>
      </c>
      <c r="B1" s="1368"/>
      <c r="C1" s="1368"/>
      <c r="D1" s="646"/>
      <c r="E1" s="647" t="str">
        <f>"Attachment-4(A) "&amp; 'Attach 3(JV)'!AT1</f>
        <v xml:space="preserve">Attachment-4(A) </v>
      </c>
      <c r="F1" s="648"/>
      <c r="G1" s="648"/>
      <c r="H1" s="648"/>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row>
    <row r="2" spans="1:38" ht="11.1" customHeight="1"/>
    <row r="3" spans="1:38" ht="89.25" customHeight="1">
      <c r="A3" s="1000" t="str">
        <f>'Attach 3(JV)'!A3</f>
        <v>Reactor Package RT03 under Bulk Procurement of 765kV and 400kV Class Transformers and Reactors of various capacities- LOT-3 and SIS/Addl. Cap. -Re-Tender</v>
      </c>
      <c r="B3" s="1001"/>
      <c r="C3" s="1001"/>
      <c r="D3" s="1001"/>
      <c r="E3" s="1001"/>
      <c r="F3" s="207"/>
      <c r="G3" s="208"/>
      <c r="H3" s="207"/>
    </row>
    <row r="4" spans="1:38" ht="11.1" customHeight="1">
      <c r="A4" s="16"/>
      <c r="H4" s="209"/>
      <c r="I4" s="210"/>
    </row>
    <row r="5" spans="1:38" ht="20.100000000000001" customHeight="1">
      <c r="A5" s="1026" t="s">
        <v>353</v>
      </c>
      <c r="B5" s="1026"/>
      <c r="C5" s="1026"/>
      <c r="D5" s="1026"/>
      <c r="E5" s="1026"/>
      <c r="F5" s="207"/>
      <c r="H5" s="209"/>
      <c r="I5" s="211"/>
    </row>
    <row r="6" spans="1:38" ht="11.1" customHeight="1">
      <c r="A6" s="20"/>
      <c r="H6" s="209"/>
      <c r="I6" s="211"/>
    </row>
    <row r="7" spans="1:38" ht="20.100000000000001" customHeight="1">
      <c r="A7" s="21" t="str">
        <f>'Attach 3(JV)'!A7</f>
        <v>Bidder’s Name and Address  :</v>
      </c>
      <c r="D7" s="6" t="str">
        <f>'Attach 3(JV)'!E7</f>
        <v>To:</v>
      </c>
      <c r="H7" s="209"/>
      <c r="I7" s="211"/>
    </row>
    <row r="8" spans="1:38" s="148" customFormat="1" ht="36" customHeight="1">
      <c r="A8" s="1032" t="str">
        <f>'Attach 3(JV)'!A8</f>
        <v/>
      </c>
      <c r="B8" s="1032"/>
      <c r="C8" s="1032"/>
      <c r="D8" s="3" t="str">
        <f>'Attach 3(JV)'!E8</f>
        <v>Contract Services</v>
      </c>
      <c r="E8" s="20"/>
      <c r="F8" s="212"/>
      <c r="G8" s="212"/>
      <c r="H8" s="213"/>
      <c r="I8" s="214"/>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row>
    <row r="9" spans="1:38" ht="20.100000000000001" customHeight="1">
      <c r="A9" s="5" t="s">
        <v>345</v>
      </c>
      <c r="B9" s="1366">
        <f>'Attach 3(JV)'!B9</f>
        <v>0</v>
      </c>
      <c r="C9" s="1366"/>
      <c r="D9" s="3" t="str">
        <f>'Attach 3(JV)'!E9</f>
        <v>Power Grid Corporation of India Ltd.,</v>
      </c>
      <c r="H9" s="209"/>
      <c r="I9" s="211"/>
    </row>
    <row r="10" spans="1:38" ht="20.100000000000001" customHeight="1">
      <c r="A10" s="5" t="s">
        <v>347</v>
      </c>
      <c r="B10" s="1366">
        <f>'Attach 3(JV)'!B10</f>
        <v>0</v>
      </c>
      <c r="C10" s="1366"/>
      <c r="D10" s="3" t="str">
        <f>'Attach 3(JV)'!E10</f>
        <v>"Saudamini", Plot No. 2, Sector 29</v>
      </c>
      <c r="H10" s="209"/>
      <c r="I10" s="211"/>
    </row>
    <row r="11" spans="1:38" ht="20.100000000000001" customHeight="1">
      <c r="B11" s="1366">
        <f>'Attach 3(JV)'!B11</f>
        <v>0</v>
      </c>
      <c r="C11" s="1366"/>
      <c r="D11" s="3" t="str">
        <f>'Attach 3(JV)'!E11</f>
        <v>Gurgaon (Haryana) - 122001</v>
      </c>
    </row>
    <row r="12" spans="1:38" ht="15" customHeight="1">
      <c r="A12" s="20"/>
      <c r="B12" s="1366">
        <f>'Attach 3(JV)'!B12</f>
        <v>0</v>
      </c>
      <c r="C12" s="1366"/>
      <c r="D12" s="3"/>
    </row>
    <row r="13" spans="1:38" ht="20.100000000000001" customHeight="1">
      <c r="A13" s="17" t="s">
        <v>340</v>
      </c>
      <c r="D13" s="30"/>
    </row>
    <row r="14" spans="1:38" ht="79.5" customHeight="1">
      <c r="A14" s="1369" t="s">
        <v>354</v>
      </c>
      <c r="B14" s="1369"/>
      <c r="C14" s="1369"/>
      <c r="D14" s="1369"/>
      <c r="E14" s="1369"/>
    </row>
    <row r="15" spans="1:38" ht="20.100000000000001" customHeight="1">
      <c r="A15" s="125" t="s">
        <v>360</v>
      </c>
      <c r="B15" s="125" t="s">
        <v>361</v>
      </c>
      <c r="C15" s="125" t="s">
        <v>362</v>
      </c>
      <c r="D15" s="125" t="s">
        <v>341</v>
      </c>
      <c r="E15" s="125" t="s">
        <v>342</v>
      </c>
    </row>
    <row r="16" spans="1:38" ht="20.100000000000001" customHeight="1">
      <c r="A16" s="126">
        <v>1</v>
      </c>
      <c r="B16" s="257"/>
      <c r="C16" s="257"/>
      <c r="D16" s="257"/>
      <c r="E16" s="257"/>
    </row>
    <row r="17" spans="1:38" ht="20.100000000000001" customHeight="1">
      <c r="A17" s="127">
        <v>2</v>
      </c>
      <c r="B17" s="258"/>
      <c r="C17" s="258"/>
      <c r="D17" s="258"/>
      <c r="E17" s="258"/>
    </row>
    <row r="18" spans="1:38" ht="20.100000000000001" customHeight="1">
      <c r="A18" s="127">
        <v>3</v>
      </c>
      <c r="B18" s="258"/>
      <c r="C18" s="258"/>
      <c r="D18" s="258"/>
      <c r="E18" s="258"/>
    </row>
    <row r="19" spans="1:38" ht="20.100000000000001" customHeight="1">
      <c r="A19" s="127">
        <v>4</v>
      </c>
      <c r="B19" s="258"/>
      <c r="C19" s="258"/>
      <c r="D19" s="258"/>
      <c r="E19" s="258"/>
    </row>
    <row r="20" spans="1:38" ht="19.5" customHeight="1">
      <c r="A20" s="128">
        <v>5</v>
      </c>
      <c r="B20" s="259"/>
      <c r="C20" s="259"/>
      <c r="D20" s="259"/>
      <c r="E20" s="259"/>
    </row>
    <row r="21" spans="1:38" ht="15" customHeight="1">
      <c r="A21" s="13"/>
      <c r="B21" s="13"/>
      <c r="C21" s="13"/>
      <c r="D21" s="13"/>
      <c r="E21" s="13"/>
    </row>
    <row r="22" spans="1:38" ht="62.25" customHeight="1">
      <c r="A22" s="1369" t="s">
        <v>355</v>
      </c>
      <c r="B22" s="1369"/>
      <c r="C22" s="1369"/>
      <c r="D22" s="1369"/>
      <c r="E22" s="1369"/>
    </row>
    <row r="23" spans="1:38" s="119" customFormat="1" ht="15.95" customHeight="1">
      <c r="A23" s="84"/>
      <c r="B23" s="84"/>
      <c r="C23" s="84"/>
      <c r="D23" s="84"/>
      <c r="E23" s="84"/>
      <c r="F23" s="288"/>
      <c r="G23" s="288"/>
      <c r="H23" s="288"/>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row>
    <row r="24" spans="1:38" ht="23.1" customHeight="1">
      <c r="C24" s="25"/>
    </row>
    <row r="25" spans="1:38" ht="23.1" customHeight="1">
      <c r="A25" s="24" t="s">
        <v>6</v>
      </c>
      <c r="B25" s="53" t="str">
        <f>'Attach 3(JV)'!B24</f>
        <v>--</v>
      </c>
      <c r="C25" s="25" t="s">
        <v>4</v>
      </c>
      <c r="D25" s="1370" t="str">
        <f>'Attach 3(JV)'!E24</f>
        <v/>
      </c>
      <c r="E25" s="1370"/>
    </row>
    <row r="26" spans="1:38" ht="23.1" customHeight="1">
      <c r="A26" s="24" t="s">
        <v>7</v>
      </c>
      <c r="B26" s="255" t="str">
        <f>'Attach 3(JV)'!B25</f>
        <v/>
      </c>
      <c r="C26" s="25" t="s">
        <v>5</v>
      </c>
      <c r="D26" s="27" t="str">
        <f>'Attach 3(JV)'!E25</f>
        <v/>
      </c>
    </row>
    <row r="27" spans="1:38" ht="23.1" customHeight="1">
      <c r="C27" s="25"/>
      <c r="D27" s="25"/>
    </row>
    <row r="28" spans="1:38" ht="20.100000000000001" customHeight="1"/>
    <row r="29" spans="1:38" ht="20.100000000000001" customHeight="1">
      <c r="A29" s="26"/>
    </row>
    <row r="30" spans="1:38" ht="20.100000000000001" customHeight="1"/>
    <row r="31" spans="1:38" ht="20.100000000000001" customHeight="1"/>
    <row r="32" spans="1:3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view="pageBreakPreview" topLeftCell="A19">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2"/>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7"/>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3"/>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5"/>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6"/>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30"/>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2"/>
  <headerFooter alignWithMargins="0">
    <oddFooter>&amp;R&amp;"Book Antiqua,Bold"&amp;8 Page &amp;P of &amp;N</oddFooter>
  </headerFooter>
  <drawing r:id="rId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2022-07-07T06:43:32Z</cp:lastPrinted>
  <dcterms:created xsi:type="dcterms:W3CDTF">2010-09-27T08:09:01Z</dcterms:created>
  <dcterms:modified xsi:type="dcterms:W3CDTF">2023-06-12T15:21:07Z</dcterms:modified>
  <cp:contentStatus/>
</cp:coreProperties>
</file>