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https://powergrid1989.sharepoint.com/sites/CNNM/Shared Documents/CnM/WORKS/2025-26/Insha/WC 4372 Boundary wall Bidar CAO/Bid docs 4372/published/"/>
    </mc:Choice>
  </mc:AlternateContent>
  <xr:revisionPtr revIDLastSave="96" documentId="13_ncr:1_{F458D59E-E560-4D0D-A2CC-7634CB87CF50}" xr6:coauthVersionLast="47" xr6:coauthVersionMax="47" xr10:uidLastSave="{880FAF8F-1F93-489B-AFF4-7A877295E879}"/>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activeTab="7"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'Schedule-I'!$A$1:$P$22</definedName>
    <definedName name="_xlnm.Print_Area" localSheetId="5">'Schedule-II'!$A$1:$M$17</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'Schedule-I'!$A$1:$P$11</definedName>
    <definedName name="Z_71DFD631_F0FC_4D77_B088_495FC5677788_.wvu.PrintArea" localSheetId="5" hidden="1">'Schedule-II'!$A$1:$L$16</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'Schedule-I'!$A$1:$P$22</definedName>
    <definedName name="Z_768FBB31_C98F_42D8_8A21_9E4C92CB0C4E_.wvu.PrintArea" localSheetId="5" hidden="1">'Schedule-II'!$A$1:$M$17</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'Schedule-I'!$A$1:$P$22</definedName>
    <definedName name="Z_F3854C08_3477_4F6D_851C_40DFA3C6F6FE_.wvu.PrintArea" localSheetId="5" hidden="1">'Schedule-II'!$A$1:$M$17</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'Schedule-I'!$A$1:$P$11</definedName>
    <definedName name="Z_FAE469C4_CC0E_407B_871F_7B3C94956CEC_.wvu.PrintArea" localSheetId="5" hidden="1">'Schedule-II'!$A$1:$L$16</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5" l="1"/>
  <c r="O13" i="5"/>
  <c r="P13" i="5" l="1"/>
  <c r="K11" i="6" l="1"/>
  <c r="L11" i="6" s="1"/>
  <c r="K12" i="6" l="1"/>
  <c r="L12" i="6"/>
  <c r="P18" i="5"/>
  <c r="O16" i="5"/>
  <c r="P8" i="6"/>
  <c r="P9" i="6" l="1"/>
  <c r="M11" i="6" l="1"/>
  <c r="M14" i="6"/>
  <c r="K14" i="6" l="1"/>
  <c r="L14" i="6" s="1"/>
  <c r="L15" i="6" l="1"/>
  <c r="P16" i="5"/>
  <c r="K15" i="6"/>
  <c r="P17" i="5" l="1"/>
  <c r="K16" i="6"/>
  <c r="A17" i="6" s="1"/>
  <c r="L16" i="6"/>
  <c r="D19" i="7" s="1"/>
  <c r="O17" i="5"/>
  <c r="D13" i="7" l="1"/>
  <c r="O19" i="5"/>
  <c r="P19" i="5" s="1"/>
  <c r="P21" i="5" s="1"/>
  <c r="D18" i="7" s="1"/>
  <c r="O20" i="5"/>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D20" i="7" l="1"/>
  <c r="D15" i="7"/>
  <c r="B13" i="7"/>
  <c r="N16" i="6"/>
  <c r="N19" i="6" s="1"/>
  <c r="E21" i="1"/>
  <c r="C22" i="1" s="1"/>
  <c r="U6" i="4"/>
  <c r="P6" i="4"/>
  <c r="K6" i="4"/>
  <c r="I13" i="4"/>
  <c r="F6" i="4" s="1"/>
  <c r="A6" i="4"/>
  <c r="D22" i="7" l="1"/>
  <c r="Y25" i="4"/>
  <c r="T25" i="4" s="1"/>
  <c r="U7" i="4" s="1"/>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<sst xmlns="http://schemas.openxmlformats.org/spreadsheetml/2006/main" count="860" uniqueCount="358">
  <si>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</si>
  <si>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</si>
  <si>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</si>
  <si>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</si>
  <si>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</si>
  <si>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</si>
  <si>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</si>
  <si>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</si>
  <si>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</si>
  <si>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</si>
  <si>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</si>
  <si>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</si>
  <si>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</si>
  <si>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</si>
  <si>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</si>
  <si>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</si>
  <si>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</si>
  <si>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</si>
  <si>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</si>
  <si>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</si>
  <si>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</si>
  <si>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</si>
  <si>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</si>
  <si>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</si>
  <si>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</si>
  <si>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</si>
  <si>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</si>
  <si>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</si>
  <si>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</si>
  <si>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</si>
  <si>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</si>
  <si>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</si>
  <si>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</si>
  <si>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</si>
  <si>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</si>
  <si>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</si>
  <si>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</si>
  <si>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</si>
  <si>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</si>
  <si>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</si>
  <si>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</si>
  <si>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</si>
  <si>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</si>
  <si>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</si>
  <si>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</si>
  <si>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</si>
  <si>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</si>
  <si>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</si>
  <si>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</si>
  <si>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</si>
  <si>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</si>
  <si>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</si>
  <si>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</si>
  <si>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</si>
  <si>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</si>
  <si>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</si>
  <si>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</si>
  <si>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</si>
  <si>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</si>
  <si>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</si>
  <si>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</si>
  <si>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</si>
  <si>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</si>
  <si>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</si>
  <si>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</si>
  <si>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</si>
  <si>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</si>
  <si>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</si>
  <si>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</si>
  <si>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</si>
  <si>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</si>
  <si>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</si>
  <si>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</si>
  <si>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</si>
  <si>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</si>
  <si>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</si>
  <si>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</si>
  <si>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</si>
  <si>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</si>
  <si>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</si>
  <si>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</si>
  <si>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</si>
  <si>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</si>
  <si>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</si>
  <si>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</si>
  <si>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</si>
  <si>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</si>
  <si>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</si>
  <si>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</si>
  <si>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</si>
  <si>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</si>
  <si>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</si>
  <si>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</si>
  <si>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</si>
  <si>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</si>
  <si>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</si>
  <si>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</si>
  <si>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</si>
  <si>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</si>
  <si>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</si>
  <si>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</si>
  <si>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</si>
  <si>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</si>
  <si>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</si>
  <si>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</si>
  <si>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</si>
  <si>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</si>
  <si>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</si>
  <si>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</si>
  <si>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</si>
  <si>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</si>
  <si>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</si>
  <si>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</si>
  <si>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</si>
  <si>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</si>
  <si>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</si>
  <si>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</si>
  <si>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</si>
  <si>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</si>
  <si>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</si>
  <si>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</si>
  <si>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</si>
  <si>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</si>
  <si>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</si>
  <si>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</si>
  <si>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</si>
  <si>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</si>
  <si>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</si>
  <si>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</si>
  <si>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</si>
  <si>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</si>
  <si>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</si>
  <si>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</si>
  <si>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</si>
  <si>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</si>
  <si>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</si>
  <si>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</si>
  <si>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</si>
  <si>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</si>
  <si>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</si>
  <si>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</si>
  <si>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</si>
  <si>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</si>
  <si>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</si>
  <si>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</si>
  <si>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</si>
  <si>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</si>
  <si>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</si>
  <si>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</si>
  <si>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</si>
  <si>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</si>
  <si>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</si>
  <si>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</si>
  <si>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</si>
  <si>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</si>
  <si>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</si>
  <si>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</si>
  <si>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</si>
  <si>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</si>
  <si>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</si>
  <si>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</si>
  <si>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</si>
  <si>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</si>
  <si>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</si>
  <si>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</si>
  <si>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</si>
  <si>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</si>
  <si>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</si>
  <si>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</si>
  <si>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</si>
  <si>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</si>
  <si>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</si>
  <si>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</si>
  <si>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</si>
  <si>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</si>
  <si>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</si>
  <si>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</si>
  <si>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</si>
  <si>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</si>
  <si>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</si>
  <si>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</si>
  <si>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</si>
  <si>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</si>
  <si>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</si>
  <si>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</si>
  <si>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</si>
  <si>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</si>
  <si>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</si>
  <si>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</si>
  <si>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</si>
  <si>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</si>
  <si>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</si>
  <si>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</si>
  <si>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</si>
  <si>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</si>
  <si>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</si>
  <si>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</si>
  <si>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</si>
  <si>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</si>
  <si>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</si>
  <si>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</si>
  <si>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</si>
  <si>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</si>
  <si>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</si>
  <si>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</si>
  <si>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</si>
  <si>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</si>
  <si>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</si>
  <si>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</si>
  <si>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</si>
  <si>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</si>
  <si>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</si>
  <si>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</si>
  <si>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</si>
  <si>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</si>
  <si>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</si>
  <si>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</si>
  <si>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</si>
  <si>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</si>
  <si>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</si>
  <si>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</si>
  <si>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</si>
  <si>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</si>
  <si>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</si>
  <si>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</si>
  <si>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</si>
  <si>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</si>
  <si>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</si>
  <si>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</si>
  <si>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</si>
  <si>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</si>
  <si>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</si>
  <si>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</si>
  <si>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</si>
  <si>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</si>
  <si>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</si>
  <si>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</si>
  <si>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</si>
  <si>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</si>
  <si>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</si>
  <si>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</si>
  <si>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</si>
  <si>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</si>
  <si>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</si>
  <si>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</si>
  <si>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</si>
  <si>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</si>
  <si>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</si>
  <si>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</si>
  <si>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</si>
  <si>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</si>
  <si>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</si>
  <si>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</si>
  <si>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</si>
  <si>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</si>
  <si>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</si>
  <si>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</si>
  <si>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</si>
  <si>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</si>
  <si>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</si>
  <si>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14=13*10</t>
  </si>
  <si>
    <t>15=18% of 14</t>
  </si>
  <si>
    <t>Schedule-II : Non-Scheduled Items</t>
  </si>
  <si>
    <t xml:space="preserve">Bidder’s Name </t>
  </si>
  <si>
    <t>SAC Code</t>
  </si>
  <si>
    <t>Whether SAC in column ‘2’ is confirmed. If not  indicate applicable the SAC #</t>
  </si>
  <si>
    <t>Description
(Non Schedule Items)</t>
  </si>
  <si>
    <t>Unit Rate without GST</t>
  </si>
  <si>
    <t>Remarks</t>
  </si>
  <si>
    <t>10= 8 x 9</t>
  </si>
  <si>
    <t>11 = Appl GST% of 10</t>
  </si>
  <si>
    <t xml:space="preserve">A </t>
  </si>
  <si>
    <t>NON-SCHEDULE ITEMS: CIVIL</t>
  </si>
  <si>
    <t>TOTAL FOR NON-SCHEDULE ITEMS: CIVIL</t>
  </si>
  <si>
    <t>B</t>
  </si>
  <si>
    <t>NON-SCHEDULE ITEMS:ELECTRICAL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</si>
  <si>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</si>
  <si>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</si>
  <si>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</si>
  <si>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</si>
  <si>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</si>
  <si>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</si>
  <si>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</si>
  <si>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</si>
  <si>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</si>
  <si>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</si>
  <si>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</si>
  <si>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</si>
  <si>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</si>
  <si>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</si>
  <si>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</si>
  <si>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</si>
  <si>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</si>
  <si>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</si>
  <si>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</si>
  <si>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</si>
  <si>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</si>
  <si>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</si>
  <si>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</si>
  <si>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</si>
  <si>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</si>
  <si>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</si>
  <si>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</si>
  <si>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</si>
  <si>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</si>
  <si>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</si>
  <si>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</si>
  <si>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</si>
  <si>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</si>
  <si>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</si>
  <si>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</si>
  <si>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</si>
  <si>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</si>
  <si>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</si>
  <si>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</si>
  <si>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</si>
  <si>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</si>
  <si>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</si>
  <si>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</si>
  <si>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</si>
  <si>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</si>
  <si>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</si>
  <si>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</si>
  <si>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</si>
  <si>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</si>
  <si>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</si>
  <si>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</si>
  <si>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</si>
  <si>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</si>
  <si>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</si>
  <si>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</si>
  <si>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</si>
  <si>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</si>
  <si>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CIVIL SCHEDULE ITEMS</t>
  </si>
  <si>
    <t>Part-I</t>
  </si>
  <si>
    <t>GST %  included in DSR 2023</t>
  </si>
  <si>
    <t>Unit Erection Charges including GST</t>
  </si>
  <si>
    <t>Description
(DSR'23 Items- Civil Works)</t>
  </si>
  <si>
    <t>13=11*1.1800</t>
  </si>
  <si>
    <t>SCHEDULE ITEMS (Electricals)</t>
  </si>
  <si>
    <t xml:space="preserve">Total of Scheduled Items- Electrical </t>
  </si>
  <si>
    <t xml:space="preserve">Total of Scheduled Items- Civil + Electrical (Schedule-I) </t>
  </si>
  <si>
    <t>Total of Scheduled Items- Civil</t>
  </si>
  <si>
    <t>NS_1</t>
  </si>
  <si>
    <t>Total Amount excl. GST</t>
  </si>
  <si>
    <t>TOTAL FOR NON-SCHEDULE ITEMS:  (Electrical)</t>
  </si>
  <si>
    <t>Add Amount above/below +/- on the amount for DSR Items as per quoted percentage</t>
  </si>
  <si>
    <t>Total of Schedule I excluding GST considering offered % Rebate</t>
  </si>
  <si>
    <t>Total GST</t>
  </si>
  <si>
    <t>NIL</t>
  </si>
  <si>
    <t>DSR 2023 Ref No:</t>
  </si>
  <si>
    <t xml:space="preserve"> Percentage (%) above/below +/- on DSR 2023 Rates excluding GST mentioned above (to be quoted by Bidder)</t>
  </si>
  <si>
    <t>Not Applicable</t>
  </si>
  <si>
    <t>Unit Erection Charges excluding GST incl. 3% escl</t>
  </si>
  <si>
    <t>Construction of Pre-cast Boundary Wall at 765/400/220 KV BIDAR TBCB PROJECT, BIDAR STATION</t>
  </si>
  <si>
    <t>Providing and fixing Precast RCC Boundary wall as per drawings and specifications, including centring, shuttering, moulding, RCC, reinforcement, casting, curing, hoisting, carriage of precast cols/panels to site,Excavation, PCC, backfilling,MS angles andConcertina coil etc. complete.</t>
  </si>
  <si>
    <t>meter</t>
  </si>
  <si>
    <r>
      <t xml:space="preserve">Specification No: Ref:  SR-I/C&amp;M/WC-4372/2025 Rfx no.: </t>
    </r>
    <r>
      <rPr>
        <b/>
        <sz val="12"/>
        <color rgb="FFFF0000"/>
        <rFont val="Book Antiqua"/>
        <family val="1"/>
      </rPr>
      <t>5002004761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</si>
</sst>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2">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sz val="12"/>
      <color theme="1"/>
      <name val="Arial"/>
      <family val="2"/>
    </font>
    <font>
      <b/>
      <sz val="14"/>
      <name val="Arial"/>
      <family val="2"/>
    </font>
    <font>
      <sz val="10"/>
      <name val="Book Antiqua"/>
    </font>
    <font>
      <b/>
      <sz val="14"/>
      <color theme="1"/>
      <name val="Book Antiqua"/>
      <family val="1"/>
    </font>
    <font>
      <sz val="11.5"/>
      <color theme="1"/>
      <name val="Times New Roman"/>
      <family val="1"/>
    </font>
    <font>
      <b/>
      <sz val="11.5"/>
      <color theme="1"/>
      <name val="Times New Roman"/>
      <family val="1"/>
    </font>
    <font>
      <sz val="14"/>
      <name val="Book Antiqua"/>
      <family val="1"/>
    </font>
    <font>
      <sz val="8"/>
      <name val="Book Antiqua"/>
    </font>
    <font>
      <sz val="14"/>
      <color rgb="FF000000"/>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5" fillId="0" borderId="0" applyFont="0" applyFill="0" applyBorder="0" applyAlignment="0" applyProtection="0"/>
  </cellStyleXfs>
  <cellXfs count="374">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42" fillId="0" borderId="0" xfId="0" applyFont="1" applyAlignment="1">
      <alignment horizontal="center" vertical="center"/>
    </xf>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164" fontId="42" fillId="0" borderId="18" xfId="7" applyFont="1" applyBorder="1" applyAlignment="1" applyProtection="1">
      <alignment horizontal="center" vertical="center"/>
    </xf>
    <xf numFmtId="0" fontId="0" fillId="0" borderId="18" xfId="0" applyBorder="1" applyAlignment="1">
      <alignment horizontal="center" vertical="center"/>
    </xf>
    <xf numFmtId="0" fontId="8" fillId="0" borderId="11" xfId="37" quotePrefix="1" applyFont="1" applyBorder="1" applyAlignment="1">
      <alignment horizontal="right" vertical="center"/>
    </xf>
    <xf numFmtId="0" fontId="45" fillId="0" borderId="0" xfId="0" applyFont="1" applyAlignment="1">
      <alignment horizontal="left" vertical="center"/>
    </xf>
    <xf numFmtId="0" fontId="46"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5"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4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6"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1" fillId="8" borderId="18" xfId="48" applyFont="1" applyFill="1" applyBorder="1" applyAlignment="1">
      <alignment horizontal="center" vertical="center" wrapText="1" readingOrder="1"/>
    </xf>
    <xf numFmtId="0" fontId="51" fillId="8" borderId="18" xfId="34" applyFont="1" applyFill="1" applyBorder="1" applyAlignment="1">
      <alignment horizontal="left" vertical="center" readingOrder="1"/>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43" fillId="7" borderId="4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52" fillId="0" borderId="18" xfId="0" applyFont="1" applyBorder="1" applyAlignment="1">
      <alignment horizontal="center" vertical="center" wrapText="1"/>
    </xf>
    <xf numFmtId="0" fontId="54"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0" fontId="42" fillId="9" borderId="44" xfId="0" applyFont="1" applyFill="1" applyBorder="1" applyAlignment="1" applyProtection="1">
      <alignment vertical="center"/>
      <protection locked="0"/>
    </xf>
    <xf numFmtId="164" fontId="7" fillId="7" borderId="18" xfId="7" applyFont="1" applyFill="1" applyBorder="1" applyAlignment="1" applyProtection="1">
      <alignment horizontal="center" vertical="center"/>
    </xf>
    <xf numFmtId="0" fontId="40" fillId="8" borderId="18" xfId="0" applyFont="1" applyFill="1" applyBorder="1" applyAlignment="1">
      <alignment horizontal="center" vertical="center"/>
    </xf>
    <xf numFmtId="0" fontId="5" fillId="8" borderId="4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43" fillId="8" borderId="44" xfId="0" applyFont="1" applyFill="1" applyBorder="1" applyAlignment="1">
      <alignment horizontal="center" vertical="center" wrapText="1"/>
    </xf>
    <xf numFmtId="0" fontId="6" fillId="8" borderId="18" xfId="0" applyFont="1" applyFill="1" applyBorder="1" applyAlignment="1">
      <alignment horizontal="justify" vertical="center" wrapText="1"/>
    </xf>
    <xf numFmtId="0" fontId="11" fillId="8" borderId="18" xfId="0" applyFont="1" applyFill="1" applyBorder="1" applyAlignment="1">
      <alignment horizontal="center" vertical="center" wrapText="1"/>
    </xf>
    <xf numFmtId="0" fontId="26" fillId="8" borderId="18" xfId="0" applyFont="1" applyFill="1" applyBorder="1" applyAlignment="1">
      <alignment vertical="center" wrapText="1"/>
    </xf>
    <xf numFmtId="0" fontId="5" fillId="8" borderId="14" xfId="0" applyFont="1" applyFill="1" applyBorder="1" applyAlignment="1">
      <alignment horizontal="center" vertical="center"/>
    </xf>
    <xf numFmtId="176" fontId="7" fillId="8" borderId="18" xfId="7" applyNumberFormat="1" applyFont="1" applyFill="1" applyBorder="1" applyAlignment="1" applyProtection="1">
      <alignment horizontal="center" vertical="center"/>
    </xf>
    <xf numFmtId="0" fontId="5" fillId="8" borderId="18" xfId="0" applyFont="1" applyFill="1" applyBorder="1" applyAlignment="1">
      <alignment horizontal="center" vertical="center"/>
    </xf>
    <xf numFmtId="164" fontId="47" fillId="7" borderId="18" xfId="7" applyFont="1" applyFill="1" applyBorder="1" applyAlignment="1" applyProtection="1">
      <alignment horizontal="center" vertical="center" wrapText="1"/>
    </xf>
    <xf numFmtId="0" fontId="46" fillId="0" borderId="18" xfId="0" applyFont="1" applyBorder="1" applyAlignment="1">
      <alignment horizontal="center" vertical="top"/>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2" fillId="0" borderId="0" xfId="0" applyFont="1" applyAlignment="1">
      <alignment vertical="center"/>
    </xf>
    <xf numFmtId="0" fontId="42" fillId="8" borderId="18" xfId="0" applyFont="1" applyFill="1" applyBorder="1" applyAlignment="1">
      <alignment horizontal="center" vertical="center"/>
    </xf>
    <xf numFmtId="9" fontId="42" fillId="8" borderId="18" xfId="0" applyNumberFormat="1" applyFont="1" applyFill="1" applyBorder="1" applyAlignment="1">
      <alignment horizontal="center" vertical="center"/>
    </xf>
    <xf numFmtId="0" fontId="42" fillId="8" borderId="18" xfId="0" applyFont="1" applyFill="1" applyBorder="1" applyAlignment="1">
      <alignment vertical="center"/>
    </xf>
    <xf numFmtId="2" fontId="42" fillId="8" borderId="18" xfId="0" applyNumberFormat="1" applyFont="1" applyFill="1" applyBorder="1" applyAlignment="1">
      <alignment vertical="center"/>
    </xf>
    <xf numFmtId="10" fontId="42" fillId="8" borderId="18" xfId="0" applyNumberFormat="1" applyFont="1" applyFill="1" applyBorder="1" applyAlignment="1">
      <alignment vertical="center"/>
    </xf>
    <xf numFmtId="0" fontId="20" fillId="0" borderId="18" xfId="0" applyFont="1" applyBorder="1" applyAlignment="1">
      <alignment horizontal="justify" vertical="center" wrapText="1"/>
    </xf>
    <xf numFmtId="0" fontId="53" fillId="10" borderId="18" xfId="0" applyFont="1" applyFill="1" applyBorder="1" applyAlignment="1">
      <alignment horizontal="center" vertical="center"/>
    </xf>
    <xf numFmtId="164" fontId="42" fillId="0" borderId="0" xfId="0" applyNumberFormat="1" applyFont="1" applyAlignment="1">
      <alignment vertical="center"/>
    </xf>
    <xf numFmtId="0" fontId="27" fillId="8" borderId="18" xfId="0" applyFont="1" applyFill="1" applyBorder="1" applyAlignment="1">
      <alignment horizontal="center" vertical="center" wrapText="1"/>
    </xf>
    <xf numFmtId="43" fontId="42" fillId="0" borderId="0" xfId="0" applyNumberFormat="1" applyFont="1" applyAlignment="1">
      <alignment vertical="center"/>
    </xf>
    <xf numFmtId="0" fontId="42" fillId="0" borderId="0" xfId="0" applyFont="1"/>
    <xf numFmtId="164" fontId="56" fillId="0" borderId="18" xfId="7" applyFont="1" applyBorder="1" applyAlignment="1" applyProtection="1">
      <alignment horizontal="center" vertical="center"/>
    </xf>
    <xf numFmtId="0" fontId="57" fillId="0" borderId="18" xfId="0" applyFont="1" applyBorder="1" applyAlignment="1">
      <alignment horizontal="left" vertical="top" wrapText="1"/>
    </xf>
    <xf numFmtId="0" fontId="58" fillId="0" borderId="18" xfId="0" applyFont="1" applyBorder="1" applyAlignment="1">
      <alignment horizontal="center" vertical="center" wrapText="1"/>
    </xf>
    <xf numFmtId="0" fontId="5" fillId="0" borderId="18" xfId="25" applyFont="1" applyBorder="1" applyAlignment="1">
      <alignment horizontal="center" vertical="center" wrapText="1"/>
    </xf>
    <xf numFmtId="164" fontId="4" fillId="7" borderId="18" xfId="7" applyFont="1" applyFill="1" applyBorder="1" applyAlignment="1" applyProtection="1">
      <alignment vertical="center"/>
    </xf>
    <xf numFmtId="164" fontId="4" fillId="0" borderId="18" xfId="7" applyFont="1" applyBorder="1" applyAlignment="1" applyProtection="1">
      <alignment vertical="center" wrapText="1"/>
    </xf>
    <xf numFmtId="164" fontId="59" fillId="0" borderId="18" xfId="7" applyFont="1" applyBorder="1" applyAlignment="1" applyProtection="1">
      <alignment vertical="center" wrapText="1"/>
    </xf>
    <xf numFmtId="0" fontId="57" fillId="0" borderId="18" xfId="0" applyFont="1" applyBorder="1" applyAlignment="1">
      <alignment horizontal="center" vertical="center" wrapText="1"/>
    </xf>
    <xf numFmtId="10" fontId="4" fillId="0" borderId="18" xfId="52" applyNumberFormat="1" applyFont="1" applyBorder="1" applyAlignment="1" applyProtection="1">
      <alignment vertical="center" wrapText="1"/>
    </xf>
    <xf numFmtId="164" fontId="5" fillId="0" borderId="18" xfId="7" applyFont="1" applyBorder="1" applyAlignment="1" applyProtection="1">
      <alignment horizontal="center" vertical="center"/>
    </xf>
    <xf numFmtId="164" fontId="7" fillId="8" borderId="18" xfId="7" applyFont="1" applyFill="1" applyBorder="1" applyAlignment="1" applyProtection="1">
      <alignment horizontal="center" vertical="center"/>
    </xf>
    <xf numFmtId="164" fontId="5" fillId="8" borderId="18" xfId="0" applyNumberFormat="1" applyFont="1" applyFill="1" applyBorder="1" applyAlignment="1">
      <alignment horizontal="center" vertical="center"/>
    </xf>
    <xf numFmtId="4" fontId="3" fillId="0" borderId="18" xfId="7" applyNumberFormat="1" applyFont="1" applyFill="1" applyBorder="1" applyAlignment="1" applyProtection="1">
      <alignment horizontal="center" vertical="center"/>
      <protection hidden="1"/>
    </xf>
    <xf numFmtId="4" fontId="3" fillId="0" borderId="18" xfId="7" applyNumberFormat="1" applyFont="1" applyBorder="1" applyAlignment="1" applyProtection="1">
      <alignment horizontal="center" vertical="center"/>
      <protection hidden="1"/>
    </xf>
    <xf numFmtId="10" fontId="42" fillId="0" borderId="18" xfId="52" applyNumberFormat="1" applyFont="1" applyBorder="1" applyAlignment="1" applyProtection="1">
      <alignment vertical="center"/>
    </xf>
    <xf numFmtId="0" fontId="61" fillId="0" borderId="18" xfId="0" applyFont="1" applyBorder="1" applyAlignment="1">
      <alignment vertical="top" wrapText="1"/>
    </xf>
    <xf numFmtId="10" fontId="42" fillId="9" borderId="18" xfId="52" applyNumberFormat="1" applyFont="1" applyFill="1" applyBorder="1" applyAlignment="1" applyProtection="1">
      <alignment vertical="center"/>
      <protection locked="0"/>
    </xf>
    <xf numFmtId="0" fontId="48"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49" fillId="0" borderId="19"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50" fillId="5" borderId="40" xfId="0" applyFont="1" applyFill="1" applyBorder="1" applyAlignment="1">
      <alignment horizontal="center" vertical="center"/>
    </xf>
    <xf numFmtId="0" fontId="50" fillId="5" borderId="41" xfId="0" applyFont="1" applyFill="1" applyBorder="1" applyAlignment="1">
      <alignment horizontal="center" vertical="center"/>
    </xf>
    <xf numFmtId="0" fontId="7" fillId="7" borderId="18" xfId="0" applyFont="1" applyFill="1" applyBorder="1" applyAlignment="1">
      <alignment horizontal="right" vertical="center"/>
    </xf>
    <xf numFmtId="0" fontId="44" fillId="5" borderId="40" xfId="0" applyFont="1" applyFill="1" applyBorder="1" applyAlignment="1">
      <alignment horizontal="center"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10" fontId="43" fillId="9" borderId="18" xfId="52" applyNumberFormat="1" applyFont="1" applyFill="1" applyBorder="1" applyAlignment="1" applyProtection="1">
      <alignment vertical="center"/>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row r="9">
          <cell r="G9" t="str">
            <v>Power Grid Corporation of India Ltd.,</v>
          </cell>
        </row>
      </sheetData>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view="pageBreakPreview" zoomScale="115" zoomScaleNormal="100" zoomScaleSheetLayoutView="115" workbookViewId="0">
      <selection activeCell="A10" sqref="A10"/>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75" customHeight="1">
      <c r="A1" s="287" t="s">
        <v>354</v>
      </c>
      <c r="B1" s="287"/>
      <c r="C1" s="287"/>
      <c r="D1" s="124"/>
    </row>
    <row r="2" spans="1:4" ht="32.25" customHeight="1">
      <c r="A2" s="287" t="s">
        <v>357</v>
      </c>
      <c r="B2" s="287"/>
      <c r="C2" s="287"/>
      <c r="D2" s="123"/>
    </row>
    <row r="3" spans="1:4" ht="20.25" customHeight="1">
      <c r="A3" s="288" t="s">
        <v>0</v>
      </c>
      <c r="B3" s="288"/>
      <c r="C3" s="288"/>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44"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45" t="str">
        <f>IF(COUNTIF(D9:D21,"TRUE"),"False","Sheet OK")</f>
        <v>False</v>
      </c>
    </row>
    <row r="22" spans="1:5" ht="36.75" customHeight="1">
      <c r="C22" s="129" t="str">
        <f>IF(E21="False","ENTER DETAILS","Sheet OK")</f>
        <v>ENTER DETAILS</v>
      </c>
      <c r="D22" s="129"/>
      <c r="E22" s="129"/>
    </row>
  </sheetData>
  <sheetProtection algorithmName="SHA-512" hashValue="pElrwXFR6wA5sGKzD6CW4TdjE8G9bO0zMWjSLsqBMlgHUrJYUrNbeT8R45TO8rd3Xcf46hj/0BJ2HnjHQcwXnw==" saltValue="11wBSeDsUainOJiYzqjVMA=="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91" t="e">
        <f>#REF!</f>
        <v>#REF!</v>
      </c>
      <c r="B3" s="291"/>
      <c r="C3" s="291"/>
      <c r="D3" s="291"/>
      <c r="E3" s="291"/>
      <c r="F3" s="54"/>
      <c r="G3" s="54"/>
      <c r="H3" s="54"/>
    </row>
    <row r="4" spans="1:9" ht="20.100000000000001" customHeight="1">
      <c r="A4" s="72"/>
      <c r="H4" s="22"/>
      <c r="I4" s="23"/>
    </row>
    <row r="5" spans="1:9" ht="20.100000000000001" customHeight="1">
      <c r="A5" s="292" t="s">
        <v>12</v>
      </c>
      <c r="B5" s="292"/>
      <c r="C5" s="292"/>
      <c r="D5" s="292"/>
      <c r="E5" s="292"/>
      <c r="F5" s="24"/>
      <c r="H5" s="22"/>
      <c r="I5" s="23"/>
    </row>
    <row r="6" spans="1:9" ht="20.100000000000001" customHeight="1">
      <c r="A6" s="76"/>
      <c r="H6" s="22"/>
      <c r="I6" s="23"/>
    </row>
    <row r="7" spans="1:9" ht="20.100000000000001" customHeight="1">
      <c r="A7" s="63" t="s">
        <v>13</v>
      </c>
      <c r="E7" s="65" t="s">
        <v>13</v>
      </c>
      <c r="H7" s="22"/>
      <c r="I7" s="23"/>
    </row>
    <row r="8" spans="1:9" ht="36" customHeight="1">
      <c r="A8" s="293" t="e">
        <f>#REF!</f>
        <v>#REF!</v>
      </c>
      <c r="B8" s="293"/>
      <c r="C8" s="293"/>
      <c r="D8" s="293"/>
      <c r="E8" s="66" t="e">
        <f>#REF!</f>
        <v>#REF!</v>
      </c>
      <c r="H8" s="22"/>
      <c r="I8" s="23"/>
    </row>
    <row r="9" spans="1:9">
      <c r="A9" s="77" t="s">
        <v>14</v>
      </c>
      <c r="B9" s="294" t="e">
        <f>#REF!</f>
        <v>#REF!</v>
      </c>
      <c r="C9" s="294"/>
      <c r="D9" s="294"/>
      <c r="E9" s="66" t="e">
        <f>#REF!</f>
        <v>#REF!</v>
      </c>
      <c r="H9" s="22"/>
      <c r="I9" s="23"/>
    </row>
    <row r="10" spans="1:9">
      <c r="A10" s="77" t="s">
        <v>15</v>
      </c>
      <c r="B10" s="289" t="e">
        <f>#REF!</f>
        <v>#REF!</v>
      </c>
      <c r="C10" s="289"/>
      <c r="D10" s="289"/>
      <c r="E10" s="66" t="e">
        <f>#REF!</f>
        <v>#REF!</v>
      </c>
      <c r="H10" s="22"/>
      <c r="I10" s="23"/>
    </row>
    <row r="11" spans="1:9">
      <c r="B11" s="289" t="e">
        <f>#REF!</f>
        <v>#REF!</v>
      </c>
      <c r="C11" s="289"/>
      <c r="D11" s="289"/>
      <c r="E11" s="66" t="e">
        <f>#REF!</f>
        <v>#REF!</v>
      </c>
    </row>
    <row r="12" spans="1:9">
      <c r="A12" s="76"/>
      <c r="B12" s="289" t="e">
        <f>#REF!</f>
        <v>#REF!</v>
      </c>
      <c r="C12" s="289"/>
      <c r="D12" s="289"/>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90" t="s">
        <v>17</v>
      </c>
      <c r="B16" s="290"/>
      <c r="C16" s="290"/>
      <c r="D16" s="290"/>
      <c r="E16" s="290"/>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99" t="s">
        <v>22</v>
      </c>
      <c r="B1" s="300"/>
      <c r="C1" s="300"/>
      <c r="D1" s="300"/>
      <c r="E1" s="300"/>
      <c r="F1" s="300"/>
      <c r="G1" s="300"/>
      <c r="H1" s="300"/>
      <c r="I1" s="301"/>
    </row>
    <row r="2" spans="1:9" ht="31.5" customHeight="1">
      <c r="A2" s="18" t="s">
        <v>23</v>
      </c>
      <c r="B2" s="295" t="s">
        <v>24</v>
      </c>
      <c r="C2" s="295"/>
      <c r="D2" s="295"/>
      <c r="E2" s="295"/>
      <c r="F2" s="295"/>
      <c r="G2" s="295"/>
      <c r="H2" s="295"/>
      <c r="I2" s="296"/>
    </row>
    <row r="3" spans="1:9" ht="36" customHeight="1">
      <c r="A3" s="18" t="s">
        <v>25</v>
      </c>
      <c r="B3" s="295" t="s">
        <v>26</v>
      </c>
      <c r="C3" s="295"/>
      <c r="D3" s="295"/>
      <c r="E3" s="295"/>
      <c r="F3" s="295"/>
      <c r="G3" s="295"/>
      <c r="H3" s="295"/>
      <c r="I3" s="296"/>
    </row>
    <row r="4" spans="1:9" ht="36" customHeight="1">
      <c r="A4" s="18" t="s">
        <v>27</v>
      </c>
      <c r="B4" s="295" t="s">
        <v>28</v>
      </c>
      <c r="C4" s="295"/>
      <c r="D4" s="295"/>
      <c r="E4" s="295"/>
      <c r="F4" s="295"/>
      <c r="G4" s="295"/>
      <c r="H4" s="295"/>
      <c r="I4" s="296"/>
    </row>
    <row r="5" spans="1:9" ht="36" customHeight="1">
      <c r="A5" s="18" t="s">
        <v>29</v>
      </c>
      <c r="B5" s="295" t="s">
        <v>30</v>
      </c>
      <c r="C5" s="295"/>
      <c r="D5" s="295"/>
      <c r="E5" s="295"/>
      <c r="F5" s="295"/>
      <c r="G5" s="295"/>
      <c r="H5" s="295"/>
      <c r="I5" s="296"/>
    </row>
    <row r="6" spans="1:9" ht="19.5" customHeight="1">
      <c r="A6" s="19" t="s">
        <v>31</v>
      </c>
      <c r="B6" s="297" t="s">
        <v>32</v>
      </c>
      <c r="C6" s="297"/>
      <c r="D6" s="297"/>
      <c r="E6" s="297"/>
      <c r="F6" s="297"/>
      <c r="G6" s="297"/>
      <c r="H6" s="297"/>
      <c r="I6" s="298"/>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18" t="s">
        <v>33</v>
      </c>
      <c r="B35" s="318"/>
      <c r="C35" s="318"/>
      <c r="D35" s="318"/>
      <c r="E35" s="318"/>
      <c r="F35" s="318"/>
      <c r="G35" s="318"/>
      <c r="H35" s="318"/>
      <c r="I35" s="318"/>
      <c r="J35" s="1"/>
    </row>
    <row r="36" spans="1:16" ht="15.75">
      <c r="A36" s="311" t="s">
        <v>34</v>
      </c>
      <c r="B36" s="311"/>
      <c r="C36" s="311"/>
      <c r="D36" s="311"/>
      <c r="E36" s="311"/>
      <c r="F36" s="311"/>
      <c r="G36" s="311"/>
      <c r="H36" s="311"/>
      <c r="I36" s="311"/>
      <c r="J36" s="1"/>
      <c r="K36" s="58">
        <f>'Name of Bidder'!C14</f>
        <v>0</v>
      </c>
      <c r="O36" s="55" t="e">
        <f>'Name of Bidder'!#REF!</f>
        <v>#REF!</v>
      </c>
    </row>
    <row r="37" spans="1:16" ht="18.75">
      <c r="A37" s="312" t="s">
        <v>35</v>
      </c>
      <c r="B37" s="312"/>
      <c r="C37" s="312"/>
      <c r="D37" s="312"/>
      <c r="E37" s="312"/>
      <c r="F37" s="312"/>
      <c r="G37" s="312"/>
      <c r="H37" s="312"/>
      <c r="I37" s="312"/>
      <c r="J37" s="1"/>
      <c r="K37" s="58">
        <f>'Name of Bidder'!C15</f>
        <v>0</v>
      </c>
      <c r="O37" s="55" t="e">
        <f>'Name of Bidder'!#REF!</f>
        <v>#REF!</v>
      </c>
    </row>
    <row r="38" spans="1:16" ht="36" customHeight="1">
      <c r="A38" s="313" t="s">
        <v>36</v>
      </c>
      <c r="B38" s="313"/>
      <c r="C38" s="313"/>
      <c r="D38" s="313"/>
      <c r="E38" s="313"/>
      <c r="F38" s="313"/>
      <c r="G38" s="313"/>
      <c r="H38" s="313"/>
      <c r="I38" s="313"/>
      <c r="J38" s="1"/>
      <c r="K38" s="58" t="e">
        <f>'Name of Bidder'!#REF!</f>
        <v>#REF!</v>
      </c>
      <c r="O38" s="55" t="e">
        <f>'Name of Bidder'!#REF!</f>
        <v>#REF!</v>
      </c>
    </row>
    <row r="39" spans="1:16" ht="18.75">
      <c r="A39" s="312" t="s">
        <v>37</v>
      </c>
      <c r="B39" s="312"/>
      <c r="C39" s="312"/>
      <c r="D39" s="312"/>
      <c r="E39" s="312"/>
      <c r="F39" s="312"/>
      <c r="G39" s="312"/>
      <c r="H39" s="312"/>
      <c r="I39" s="312"/>
      <c r="J39" s="1"/>
      <c r="K39" s="58" t="e">
        <f>'Name of Bidder'!#REF!</f>
        <v>#REF!</v>
      </c>
      <c r="O39" s="55" t="e">
        <f>'Name of Bidder'!#REF!</f>
        <v>#REF!</v>
      </c>
    </row>
    <row r="40" spans="1:16" ht="15.75">
      <c r="A40" s="311" t="s">
        <v>38</v>
      </c>
      <c r="B40" s="311"/>
      <c r="C40" s="311"/>
      <c r="D40" s="311"/>
      <c r="E40" s="311"/>
      <c r="F40" s="311"/>
      <c r="G40" s="311"/>
      <c r="H40" s="311"/>
      <c r="I40" s="311"/>
      <c r="J40" s="1"/>
    </row>
    <row r="41" spans="1:16" ht="18.75" customHeight="1">
      <c r="A41" s="317">
        <f>'Name of Bidder'!C9</f>
        <v>0</v>
      </c>
      <c r="B41" s="317"/>
      <c r="C41" s="317"/>
      <c r="D41" s="317"/>
      <c r="E41" s="317"/>
      <c r="F41" s="317"/>
      <c r="G41" s="317"/>
      <c r="H41" s="317"/>
      <c r="I41" s="317"/>
      <c r="J41" s="1"/>
      <c r="K41" s="59" t="e">
        <f>'Name of Bidder'!#REF!</f>
        <v>#REF!</v>
      </c>
      <c r="M41" s="55" t="s">
        <v>39</v>
      </c>
      <c r="P41" s="55" t="s">
        <v>40</v>
      </c>
    </row>
    <row r="42" spans="1:16" ht="15.75" hidden="1">
      <c r="A42" s="311" t="e">
        <f>IF(#REF! = "Individual Firm", " ", " and ")</f>
        <v>#REF!</v>
      </c>
      <c r="B42" s="311"/>
      <c r="C42" s="311"/>
      <c r="D42" s="311"/>
      <c r="E42" s="311"/>
      <c r="F42" s="311"/>
      <c r="G42" s="311"/>
      <c r="H42" s="311"/>
      <c r="I42" s="311"/>
      <c r="J42" s="1"/>
    </row>
    <row r="43" spans="1:16" ht="15.75" hidden="1">
      <c r="A43" s="311" t="e">
        <f xml:space="preserve"> IF(#REF!= "Individual Firm", "",#REF!)</f>
        <v>#REF!</v>
      </c>
      <c r="B43" s="311"/>
      <c r="C43" s="311"/>
      <c r="D43" s="311"/>
      <c r="E43" s="311"/>
      <c r="F43" s="311"/>
      <c r="G43" s="311"/>
      <c r="H43" s="311"/>
      <c r="I43" s="311"/>
      <c r="J43" s="1"/>
    </row>
    <row r="44" spans="1:16" ht="39.950000000000003" hidden="1" customHeight="1">
      <c r="A44" s="313" t="e">
        <f>IF(#REF!= "Sole Bidder", "", "having its Registered Office at "&amp;IF(#REF!=1,#REF!&amp;" "&amp;#REF!&amp;" "&amp;#REF!,IF(#REF!=2,#REF!&amp;" &amp; "&amp;#REF!&amp;" "&amp;#REF!&amp;" and " &amp;#REF!&amp;" &amp; "&amp;#REF!&amp;" "&amp;#REF! &amp;IF(#REF!=2," respectively",""))))</f>
        <v>#REF!</v>
      </c>
      <c r="B44" s="313"/>
      <c r="C44" s="313"/>
      <c r="D44" s="313"/>
      <c r="E44" s="313"/>
      <c r="F44" s="313"/>
      <c r="G44" s="313"/>
      <c r="H44" s="313"/>
      <c r="I44" s="313"/>
      <c r="J44" s="1"/>
    </row>
    <row r="45" spans="1:16" ht="15.75">
      <c r="A45" s="311" t="s">
        <v>41</v>
      </c>
      <c r="B45" s="311"/>
      <c r="C45" s="311"/>
      <c r="D45" s="311"/>
      <c r="E45" s="311"/>
      <c r="F45" s="311"/>
      <c r="G45" s="311"/>
      <c r="H45" s="311"/>
      <c r="I45" s="311"/>
      <c r="J45" s="1"/>
    </row>
    <row r="46" spans="1:16" ht="18.75">
      <c r="A46" s="312" t="s">
        <v>42</v>
      </c>
      <c r="B46" s="312"/>
      <c r="C46" s="312"/>
      <c r="D46" s="312"/>
      <c r="E46" s="312"/>
      <c r="F46" s="312"/>
      <c r="G46" s="312"/>
      <c r="H46" s="312"/>
      <c r="I46" s="312"/>
      <c r="J46" s="1"/>
    </row>
    <row r="47" spans="1:16" ht="18.75">
      <c r="A47" s="312" t="s">
        <v>43</v>
      </c>
      <c r="B47" s="312"/>
      <c r="C47" s="312"/>
      <c r="D47" s="312"/>
      <c r="E47" s="312"/>
      <c r="F47" s="312"/>
      <c r="G47" s="312"/>
      <c r="H47" s="312"/>
      <c r="I47" s="312"/>
      <c r="J47" s="1"/>
    </row>
    <row r="48" spans="1:16" ht="69" customHeight="1">
      <c r="A48" s="315" t="e">
        <f>"POWERGRID intends to award, under laid-down organisational procedures, contract(s) for " &amp;#REF!</f>
        <v>#REF!</v>
      </c>
      <c r="B48" s="315"/>
      <c r="C48" s="315"/>
      <c r="D48" s="315"/>
      <c r="E48" s="315"/>
      <c r="F48" s="315"/>
      <c r="G48" s="315"/>
      <c r="H48" s="315"/>
      <c r="I48" s="315"/>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2" t="s">
        <v>44</v>
      </c>
      <c r="B51" s="302"/>
      <c r="C51" s="302"/>
      <c r="D51" s="302"/>
      <c r="E51" s="309" t="s">
        <v>44</v>
      </c>
      <c r="F51" s="309"/>
      <c r="G51" s="309"/>
      <c r="H51" s="309"/>
      <c r="I51" s="309"/>
      <c r="J51" s="1"/>
    </row>
    <row r="52" spans="1:10" ht="33" customHeight="1">
      <c r="A52" s="307" t="s">
        <v>45</v>
      </c>
      <c r="B52" s="307"/>
      <c r="C52" s="307"/>
      <c r="D52" s="307"/>
      <c r="E52" s="308" t="s">
        <v>46</v>
      </c>
      <c r="F52" s="308"/>
      <c r="G52" s="308"/>
      <c r="H52" s="308"/>
      <c r="I52" s="308"/>
      <c r="J52" s="1"/>
    </row>
    <row r="53" spans="1:10" ht="22.5" customHeight="1">
      <c r="A53" s="56" t="s">
        <v>12</v>
      </c>
      <c r="B53" s="5"/>
      <c r="C53" s="5"/>
      <c r="D53" s="5"/>
      <c r="E53" s="5"/>
      <c r="F53" s="5"/>
      <c r="G53" s="5"/>
      <c r="H53" s="5"/>
      <c r="I53" s="57" t="s">
        <v>47</v>
      </c>
      <c r="J53" s="1"/>
    </row>
    <row r="54" spans="1:10" ht="100.5" customHeight="1">
      <c r="A54" s="316" t="e">
        <f>#REF! &amp; " Package and Specification Number " &amp;#REF! &amp; " POWERGRID values full compliance with all relevant laws and regulations, and the principles of economical use of resources, and of fairness and transparency in its relations with its Bidders/ Contractors."</f>
        <v>#REF!</v>
      </c>
      <c r="B54" s="316"/>
      <c r="C54" s="316"/>
      <c r="D54" s="316"/>
      <c r="E54" s="316"/>
      <c r="F54" s="316"/>
      <c r="G54" s="316"/>
      <c r="H54" s="316"/>
      <c r="I54" s="316"/>
    </row>
    <row r="55" spans="1:10" ht="8.1" customHeight="1">
      <c r="A55" s="7"/>
      <c r="B55" s="8"/>
      <c r="C55" s="8"/>
      <c r="D55" s="8"/>
      <c r="E55" s="8"/>
      <c r="F55" s="8"/>
      <c r="G55" s="8"/>
      <c r="H55" s="8"/>
      <c r="I55" s="8"/>
    </row>
    <row r="56" spans="1:10" ht="35.25" customHeight="1">
      <c r="A56" s="303" t="s">
        <v>48</v>
      </c>
      <c r="B56" s="303"/>
      <c r="C56" s="303"/>
      <c r="D56" s="303"/>
      <c r="E56" s="303"/>
      <c r="F56" s="303"/>
      <c r="G56" s="303"/>
      <c r="H56" s="303"/>
      <c r="I56" s="303"/>
    </row>
    <row r="57" spans="1:10" ht="8.1" customHeight="1">
      <c r="A57" s="9"/>
      <c r="B57" s="8"/>
      <c r="C57" s="8"/>
      <c r="D57" s="8"/>
      <c r="E57" s="8"/>
      <c r="F57" s="8"/>
      <c r="G57" s="8"/>
      <c r="H57" s="8"/>
      <c r="I57" s="8"/>
    </row>
    <row r="58" spans="1:10" ht="15.75">
      <c r="A58" s="314" t="s">
        <v>49</v>
      </c>
      <c r="B58" s="314"/>
      <c r="C58" s="314"/>
      <c r="D58" s="314"/>
      <c r="E58" s="314"/>
      <c r="F58" s="314"/>
      <c r="G58" s="314"/>
      <c r="H58" s="314"/>
      <c r="I58" s="314"/>
    </row>
    <row r="59" spans="1:10" ht="8.1" customHeight="1">
      <c r="A59" s="9"/>
      <c r="B59" s="8"/>
      <c r="C59" s="8"/>
      <c r="D59" s="8"/>
      <c r="E59" s="8"/>
      <c r="F59" s="8"/>
      <c r="G59" s="8"/>
      <c r="H59" s="8"/>
      <c r="I59" s="8"/>
    </row>
    <row r="60" spans="1:10" ht="16.5">
      <c r="A60" s="310" t="s">
        <v>50</v>
      </c>
      <c r="B60" s="310"/>
      <c r="C60" s="310"/>
      <c r="D60" s="310"/>
      <c r="E60" s="310"/>
      <c r="F60" s="310"/>
      <c r="G60" s="310"/>
      <c r="H60" s="310"/>
      <c r="I60" s="310"/>
    </row>
    <row r="61" spans="1:10" ht="8.1" customHeight="1">
      <c r="A61" s="10"/>
      <c r="B61" s="8"/>
      <c r="C61" s="8"/>
      <c r="D61" s="8"/>
      <c r="E61" s="8"/>
      <c r="F61" s="8"/>
      <c r="G61" s="8"/>
      <c r="H61" s="8"/>
      <c r="I61" s="8"/>
    </row>
    <row r="62" spans="1:10" ht="37.5" customHeight="1">
      <c r="A62" s="11" t="s">
        <v>51</v>
      </c>
      <c r="B62" s="302" t="s">
        <v>52</v>
      </c>
      <c r="C62" s="302"/>
      <c r="D62" s="302"/>
      <c r="E62" s="302"/>
      <c r="F62" s="302"/>
      <c r="G62" s="302"/>
      <c r="H62" s="302"/>
      <c r="I62" s="302"/>
    </row>
    <row r="63" spans="1:10" ht="8.1" customHeight="1">
      <c r="A63" s="9"/>
      <c r="B63" s="8"/>
      <c r="C63" s="8"/>
      <c r="D63" s="8"/>
      <c r="E63" s="8"/>
      <c r="F63" s="8"/>
      <c r="G63" s="8"/>
      <c r="H63" s="8"/>
      <c r="I63" s="8"/>
    </row>
    <row r="64" spans="1:10" ht="79.5" customHeight="1">
      <c r="A64" s="8"/>
      <c r="B64" s="11" t="s">
        <v>53</v>
      </c>
      <c r="C64" s="302" t="s">
        <v>54</v>
      </c>
      <c r="D64" s="302"/>
      <c r="E64" s="302"/>
      <c r="F64" s="302"/>
      <c r="G64" s="302"/>
      <c r="H64" s="302"/>
      <c r="I64" s="302"/>
    </row>
    <row r="65" spans="1:10" ht="8.1" customHeight="1">
      <c r="A65" s="8"/>
      <c r="B65" s="11"/>
      <c r="C65" s="4"/>
      <c r="D65" s="4"/>
      <c r="E65" s="4"/>
      <c r="F65" s="4"/>
      <c r="G65" s="4"/>
      <c r="H65" s="4"/>
      <c r="I65" s="4"/>
    </row>
    <row r="66" spans="1:10" ht="109.5" customHeight="1">
      <c r="A66" s="8"/>
      <c r="B66" s="11" t="s">
        <v>55</v>
      </c>
      <c r="C66" s="302" t="s">
        <v>56</v>
      </c>
      <c r="D66" s="302"/>
      <c r="E66" s="302"/>
      <c r="F66" s="302"/>
      <c r="G66" s="302"/>
      <c r="H66" s="302"/>
      <c r="I66" s="302"/>
    </row>
    <row r="67" spans="1:10" ht="8.1" customHeight="1">
      <c r="A67" s="8"/>
      <c r="B67" s="11"/>
      <c r="C67" s="73"/>
      <c r="D67" s="4"/>
      <c r="E67" s="4"/>
      <c r="F67" s="4"/>
      <c r="G67" s="4"/>
      <c r="H67" s="4"/>
      <c r="I67" s="4"/>
    </row>
    <row r="68" spans="1:10" ht="50.25" customHeight="1">
      <c r="A68" s="8"/>
      <c r="B68" s="11" t="s">
        <v>57</v>
      </c>
      <c r="C68" s="302" t="s">
        <v>58</v>
      </c>
      <c r="D68" s="302"/>
      <c r="E68" s="302"/>
      <c r="F68" s="302"/>
      <c r="G68" s="302"/>
      <c r="H68" s="302"/>
      <c r="I68" s="302"/>
    </row>
    <row r="69" spans="1:10" ht="15.75">
      <c r="A69" s="9"/>
      <c r="B69" s="8"/>
      <c r="C69" s="8"/>
      <c r="D69" s="8"/>
      <c r="E69" s="8"/>
      <c r="F69" s="8"/>
      <c r="G69" s="8"/>
      <c r="H69" s="8"/>
      <c r="I69" s="8"/>
    </row>
    <row r="70" spans="1:10" ht="87" customHeight="1">
      <c r="A70" s="11" t="s">
        <v>59</v>
      </c>
      <c r="B70" s="302" t="s">
        <v>60</v>
      </c>
      <c r="C70" s="302"/>
      <c r="D70" s="302"/>
      <c r="E70" s="302"/>
      <c r="F70" s="302"/>
      <c r="G70" s="302"/>
      <c r="H70" s="302"/>
      <c r="I70" s="302"/>
    </row>
    <row r="71" spans="1:10" ht="8.1" customHeight="1">
      <c r="A71" s="10"/>
      <c r="B71" s="8"/>
      <c r="C71" s="8"/>
      <c r="D71" s="8"/>
      <c r="E71" s="8"/>
      <c r="F71" s="8"/>
      <c r="G71" s="8"/>
      <c r="H71" s="8"/>
      <c r="I71" s="8"/>
    </row>
    <row r="72" spans="1:10" ht="16.5">
      <c r="A72" s="310" t="s">
        <v>61</v>
      </c>
      <c r="B72" s="310"/>
      <c r="C72" s="310"/>
      <c r="D72" s="310"/>
      <c r="E72" s="310"/>
      <c r="F72" s="310"/>
      <c r="G72" s="310"/>
      <c r="H72" s="310"/>
      <c r="I72" s="310"/>
    </row>
    <row r="73" spans="1:10" ht="16.5">
      <c r="A73" s="10"/>
      <c r="B73" s="8"/>
      <c r="C73" s="8"/>
      <c r="D73" s="8"/>
      <c r="E73" s="8"/>
      <c r="F73" s="8"/>
      <c r="G73" s="8"/>
      <c r="H73" s="8"/>
      <c r="I73" s="8"/>
    </row>
    <row r="74" spans="1:10" ht="49.5" customHeight="1">
      <c r="A74" s="11" t="s">
        <v>51</v>
      </c>
      <c r="B74" s="302" t="s">
        <v>62</v>
      </c>
      <c r="C74" s="302"/>
      <c r="D74" s="302"/>
      <c r="E74" s="302"/>
      <c r="F74" s="302"/>
      <c r="G74" s="302"/>
      <c r="H74" s="302"/>
      <c r="I74" s="302"/>
    </row>
    <row r="75" spans="1:10" ht="45" customHeight="1">
      <c r="A75" s="4"/>
      <c r="B75" s="5"/>
      <c r="C75" s="5"/>
      <c r="D75" s="5"/>
      <c r="E75" s="5"/>
      <c r="F75" s="4"/>
      <c r="G75" s="5"/>
      <c r="H75" s="5"/>
      <c r="I75" s="5"/>
      <c r="J75" s="1"/>
    </row>
    <row r="76" spans="1:10" ht="21" customHeight="1">
      <c r="A76" s="302" t="s">
        <v>44</v>
      </c>
      <c r="B76" s="302"/>
      <c r="C76" s="302"/>
      <c r="D76" s="302"/>
      <c r="E76" s="309" t="s">
        <v>44</v>
      </c>
      <c r="F76" s="309"/>
      <c r="G76" s="309"/>
      <c r="H76" s="309"/>
      <c r="I76" s="309"/>
      <c r="J76" s="1"/>
    </row>
    <row r="77" spans="1:10" ht="33" customHeight="1">
      <c r="A77" s="307" t="s">
        <v>45</v>
      </c>
      <c r="B77" s="307"/>
      <c r="C77" s="307"/>
      <c r="D77" s="307"/>
      <c r="E77" s="308" t="s">
        <v>46</v>
      </c>
      <c r="F77" s="308"/>
      <c r="G77" s="308"/>
      <c r="H77" s="308"/>
      <c r="I77" s="308"/>
      <c r="J77" s="1"/>
    </row>
    <row r="78" spans="1:10" ht="20.25" customHeight="1">
      <c r="A78" s="56" t="s">
        <v>12</v>
      </c>
      <c r="B78" s="5"/>
      <c r="C78" s="5"/>
      <c r="D78" s="5"/>
      <c r="E78" s="5"/>
      <c r="F78" s="5"/>
      <c r="G78" s="5"/>
      <c r="H78" s="5"/>
      <c r="I78" s="57" t="s">
        <v>63</v>
      </c>
      <c r="J78" s="1"/>
    </row>
    <row r="79" spans="1:10" ht="36" customHeight="1">
      <c r="A79" s="306" t="s">
        <v>64</v>
      </c>
      <c r="B79" s="306"/>
      <c r="C79" s="306"/>
      <c r="D79" s="306"/>
      <c r="E79" s="306"/>
      <c r="F79" s="306"/>
      <c r="G79" s="306"/>
      <c r="H79" s="306"/>
      <c r="I79" s="306"/>
      <c r="J79" s="1"/>
    </row>
    <row r="80" spans="1:10" ht="125.25" customHeight="1">
      <c r="A80" s="8"/>
      <c r="B80" s="11" t="s">
        <v>65</v>
      </c>
      <c r="C80" s="302" t="s">
        <v>66</v>
      </c>
      <c r="D80" s="302"/>
      <c r="E80" s="302"/>
      <c r="F80" s="302"/>
      <c r="G80" s="302"/>
      <c r="H80" s="302"/>
      <c r="I80" s="302"/>
    </row>
    <row r="81" spans="1:10" ht="9.9499999999999993" customHeight="1">
      <c r="A81" s="8"/>
      <c r="B81" s="12"/>
      <c r="C81" s="9"/>
      <c r="D81" s="9"/>
      <c r="E81" s="9"/>
      <c r="F81" s="9"/>
      <c r="G81" s="9"/>
      <c r="H81" s="9"/>
      <c r="I81" s="9"/>
    </row>
    <row r="82" spans="1:10" ht="112.5" customHeight="1">
      <c r="A82" s="8"/>
      <c r="B82" s="11" t="s">
        <v>55</v>
      </c>
      <c r="C82" s="302" t="s">
        <v>67</v>
      </c>
      <c r="D82" s="302"/>
      <c r="E82" s="302"/>
      <c r="F82" s="302"/>
      <c r="G82" s="302"/>
      <c r="H82" s="302"/>
      <c r="I82" s="302"/>
    </row>
    <row r="83" spans="1:10" ht="9.9499999999999993" customHeight="1">
      <c r="A83" s="8"/>
      <c r="B83" s="11"/>
      <c r="C83" s="13"/>
      <c r="D83" s="13"/>
      <c r="E83" s="13"/>
      <c r="F83" s="13"/>
      <c r="G83" s="13"/>
      <c r="H83" s="13"/>
      <c r="I83" s="13"/>
    </row>
    <row r="84" spans="1:10" ht="134.25" customHeight="1">
      <c r="A84" s="8"/>
      <c r="B84" s="11" t="s">
        <v>57</v>
      </c>
      <c r="C84" s="302" t="s">
        <v>68</v>
      </c>
      <c r="D84" s="302"/>
      <c r="E84" s="302"/>
      <c r="F84" s="302"/>
      <c r="G84" s="302"/>
      <c r="H84" s="302"/>
      <c r="I84" s="302"/>
    </row>
    <row r="85" spans="1:10" ht="9.9499999999999993" customHeight="1">
      <c r="A85" s="8"/>
      <c r="B85" s="11"/>
      <c r="C85" s="13"/>
      <c r="D85" s="13"/>
      <c r="E85" s="13"/>
      <c r="F85" s="13"/>
      <c r="G85" s="13"/>
      <c r="H85" s="13"/>
      <c r="I85" s="13"/>
    </row>
    <row r="86" spans="1:10" ht="94.5" customHeight="1">
      <c r="A86" s="8"/>
      <c r="B86" s="11" t="s">
        <v>69</v>
      </c>
      <c r="C86" s="302" t="s">
        <v>70</v>
      </c>
      <c r="D86" s="302"/>
      <c r="E86" s="302"/>
      <c r="F86" s="302"/>
      <c r="G86" s="302"/>
      <c r="H86" s="302"/>
      <c r="I86" s="302"/>
    </row>
    <row r="87" spans="1:10" ht="9.9499999999999993" customHeight="1">
      <c r="A87" s="8"/>
      <c r="B87" s="11"/>
      <c r="C87" s="13"/>
      <c r="D87" s="13"/>
      <c r="E87" s="13"/>
      <c r="F87" s="13"/>
      <c r="G87" s="13"/>
      <c r="H87" s="13"/>
      <c r="I87" s="13"/>
    </row>
    <row r="88" spans="1:10" ht="81.75" customHeight="1">
      <c r="A88" s="8"/>
      <c r="B88" s="11" t="s">
        <v>71</v>
      </c>
      <c r="C88" s="302" t="s">
        <v>72</v>
      </c>
      <c r="D88" s="302"/>
      <c r="E88" s="302"/>
      <c r="F88" s="302"/>
      <c r="G88" s="302"/>
      <c r="H88" s="302"/>
      <c r="I88" s="302"/>
    </row>
    <row r="89" spans="1:10" ht="9.9499999999999993" customHeight="1">
      <c r="A89" s="8"/>
      <c r="B89" s="11"/>
      <c r="C89" s="13"/>
      <c r="D89" s="13"/>
      <c r="E89" s="13"/>
      <c r="F89" s="13"/>
      <c r="G89" s="13"/>
      <c r="H89" s="13"/>
      <c r="I89" s="13"/>
    </row>
    <row r="90" spans="1:10" ht="72" customHeight="1">
      <c r="A90" s="8"/>
      <c r="B90" s="11" t="s">
        <v>73</v>
      </c>
      <c r="C90" s="302" t="s">
        <v>74</v>
      </c>
      <c r="D90" s="302"/>
      <c r="E90" s="302"/>
      <c r="F90" s="302"/>
      <c r="G90" s="302"/>
      <c r="H90" s="302"/>
      <c r="I90" s="302"/>
    </row>
    <row r="91" spans="1:10" ht="8.1" customHeight="1">
      <c r="A91" s="8"/>
      <c r="B91" s="13"/>
      <c r="C91" s="13"/>
      <c r="D91" s="13"/>
      <c r="E91" s="13"/>
      <c r="F91" s="13"/>
      <c r="G91" s="13"/>
      <c r="H91" s="13"/>
      <c r="I91" s="13"/>
    </row>
    <row r="92" spans="1:10" ht="53.25" customHeight="1">
      <c r="A92" s="11" t="s">
        <v>59</v>
      </c>
      <c r="B92" s="302" t="s">
        <v>75</v>
      </c>
      <c r="C92" s="302"/>
      <c r="D92" s="302"/>
      <c r="E92" s="302"/>
      <c r="F92" s="302"/>
      <c r="G92" s="302"/>
      <c r="H92" s="302"/>
      <c r="I92" s="302"/>
    </row>
    <row r="93" spans="1:10" ht="62.25" customHeight="1">
      <c r="A93" s="4"/>
      <c r="B93" s="5"/>
      <c r="C93" s="5"/>
      <c r="D93" s="5"/>
      <c r="E93" s="5"/>
      <c r="F93" s="4"/>
      <c r="G93" s="5"/>
      <c r="H93" s="5"/>
      <c r="I93" s="5"/>
      <c r="J93" s="1"/>
    </row>
    <row r="94" spans="1:10" ht="21" customHeight="1">
      <c r="A94" s="302" t="s">
        <v>44</v>
      </c>
      <c r="B94" s="302"/>
      <c r="C94" s="302"/>
      <c r="D94" s="302"/>
      <c r="E94" s="309" t="s">
        <v>44</v>
      </c>
      <c r="F94" s="309"/>
      <c r="G94" s="309"/>
      <c r="H94" s="309"/>
      <c r="I94" s="309"/>
      <c r="J94" s="1"/>
    </row>
    <row r="95" spans="1:10" ht="33" customHeight="1">
      <c r="A95" s="307" t="s">
        <v>45</v>
      </c>
      <c r="B95" s="307"/>
      <c r="C95" s="307"/>
      <c r="D95" s="307"/>
      <c r="E95" s="308" t="s">
        <v>46</v>
      </c>
      <c r="F95" s="308"/>
      <c r="G95" s="308"/>
      <c r="H95" s="308"/>
      <c r="I95" s="308"/>
      <c r="J95" s="1"/>
    </row>
    <row r="96" spans="1:10" ht="20.25" customHeight="1">
      <c r="A96" s="56" t="s">
        <v>12</v>
      </c>
      <c r="B96" s="5"/>
      <c r="C96" s="5"/>
      <c r="D96" s="5"/>
      <c r="E96" s="5"/>
      <c r="F96" s="5"/>
      <c r="G96" s="5"/>
      <c r="H96" s="5"/>
      <c r="I96" s="57" t="s">
        <v>76</v>
      </c>
      <c r="J96" s="1"/>
    </row>
    <row r="97" spans="1:10" ht="27.75" customHeight="1">
      <c r="A97" s="310" t="s">
        <v>77</v>
      </c>
      <c r="B97" s="310"/>
      <c r="C97" s="310"/>
      <c r="D97" s="310"/>
      <c r="E97" s="310"/>
      <c r="F97" s="310"/>
      <c r="G97" s="310"/>
      <c r="H97" s="310"/>
      <c r="I97" s="310"/>
    </row>
    <row r="98" spans="1:10" ht="21.75" customHeight="1">
      <c r="A98" s="9"/>
      <c r="B98" s="302"/>
      <c r="C98" s="302"/>
      <c r="D98" s="302"/>
      <c r="E98" s="302"/>
      <c r="F98" s="302"/>
      <c r="G98" s="302"/>
      <c r="H98" s="302"/>
      <c r="I98" s="302"/>
    </row>
    <row r="99" spans="1:10" ht="85.5" customHeight="1">
      <c r="A99" s="11" t="s">
        <v>51</v>
      </c>
      <c r="B99" s="302" t="s">
        <v>78</v>
      </c>
      <c r="C99" s="302"/>
      <c r="D99" s="302"/>
      <c r="E99" s="302"/>
      <c r="F99" s="302"/>
      <c r="G99" s="302"/>
      <c r="H99" s="302"/>
      <c r="I99" s="302"/>
    </row>
    <row r="100" spans="1:10" ht="15.75">
      <c r="A100" s="56"/>
      <c r="B100" s="5"/>
      <c r="C100" s="5"/>
      <c r="D100" s="5"/>
      <c r="E100" s="5"/>
      <c r="F100" s="5"/>
      <c r="G100" s="5"/>
      <c r="H100" s="5"/>
      <c r="I100" s="57"/>
      <c r="J100" s="1"/>
    </row>
    <row r="101" spans="1:10" ht="165.75" customHeight="1">
      <c r="A101" s="11" t="s">
        <v>59</v>
      </c>
      <c r="B101" s="302" t="s">
        <v>79</v>
      </c>
      <c r="C101" s="302"/>
      <c r="D101" s="302"/>
      <c r="E101" s="302"/>
      <c r="F101" s="302"/>
      <c r="G101" s="302"/>
      <c r="H101" s="302"/>
      <c r="I101" s="302"/>
    </row>
    <row r="102" spans="1:10" ht="18" customHeight="1">
      <c r="A102" s="11"/>
      <c r="B102" s="9"/>
      <c r="C102" s="9"/>
      <c r="D102" s="9"/>
      <c r="E102" s="9"/>
      <c r="F102" s="9"/>
      <c r="G102" s="9"/>
      <c r="H102" s="9"/>
      <c r="I102" s="9"/>
    </row>
    <row r="103" spans="1:10" ht="62.25" customHeight="1">
      <c r="A103" s="11" t="s">
        <v>80</v>
      </c>
      <c r="B103" s="302" t="s">
        <v>81</v>
      </c>
      <c r="C103" s="302"/>
      <c r="D103" s="302"/>
      <c r="E103" s="302"/>
      <c r="F103" s="302"/>
      <c r="G103" s="302"/>
      <c r="H103" s="302"/>
      <c r="I103" s="302"/>
    </row>
    <row r="104" spans="1:10" ht="15" customHeight="1">
      <c r="A104" s="9"/>
      <c r="B104" s="8"/>
      <c r="C104" s="8"/>
      <c r="D104" s="8"/>
      <c r="E104" s="8"/>
      <c r="F104" s="8"/>
      <c r="G104" s="8"/>
      <c r="H104" s="8"/>
      <c r="I104" s="8"/>
    </row>
    <row r="105" spans="1:10" ht="29.25" customHeight="1">
      <c r="A105" s="310" t="s">
        <v>82</v>
      </c>
      <c r="B105" s="310"/>
      <c r="C105" s="310"/>
      <c r="D105" s="310"/>
      <c r="E105" s="310"/>
      <c r="F105" s="310"/>
      <c r="G105" s="310"/>
      <c r="H105" s="310"/>
      <c r="I105" s="310"/>
    </row>
    <row r="106" spans="1:10" ht="29.25" customHeight="1">
      <c r="A106" s="10"/>
      <c r="B106" s="8"/>
      <c r="C106" s="8"/>
      <c r="D106" s="8"/>
      <c r="E106" s="8"/>
      <c r="F106" s="8"/>
      <c r="G106" s="8"/>
      <c r="H106" s="8"/>
      <c r="I106" s="8"/>
    </row>
    <row r="107" spans="1:10" ht="54.75" customHeight="1">
      <c r="A107" s="11" t="s">
        <v>51</v>
      </c>
      <c r="B107" s="303" t="s">
        <v>83</v>
      </c>
      <c r="C107" s="303"/>
      <c r="D107" s="303"/>
      <c r="E107" s="303"/>
      <c r="F107" s="303"/>
      <c r="G107" s="303"/>
      <c r="H107" s="303"/>
      <c r="I107" s="303"/>
    </row>
    <row r="108" spans="1:10" ht="15" customHeight="1">
      <c r="A108" s="11"/>
      <c r="B108" s="8"/>
      <c r="C108" s="8"/>
      <c r="D108" s="8"/>
      <c r="E108" s="8"/>
      <c r="F108" s="8"/>
      <c r="G108" s="8"/>
      <c r="H108" s="8"/>
      <c r="I108" s="8"/>
    </row>
    <row r="109" spans="1:10" ht="66.75" customHeight="1">
      <c r="A109" s="11" t="s">
        <v>59</v>
      </c>
      <c r="B109" s="303" t="s">
        <v>84</v>
      </c>
      <c r="C109" s="303"/>
      <c r="D109" s="303"/>
      <c r="E109" s="303"/>
      <c r="F109" s="303"/>
      <c r="G109" s="303"/>
      <c r="H109" s="303"/>
      <c r="I109" s="303"/>
    </row>
    <row r="110" spans="1:10" ht="15" customHeight="1">
      <c r="A110" s="9"/>
      <c r="B110" s="8"/>
      <c r="C110" s="8"/>
      <c r="D110" s="8"/>
      <c r="E110" s="8"/>
      <c r="F110" s="8"/>
      <c r="G110" s="8"/>
      <c r="H110" s="8"/>
      <c r="I110" s="8"/>
    </row>
    <row r="111" spans="1:10" ht="25.5" customHeight="1">
      <c r="A111" s="310" t="s">
        <v>85</v>
      </c>
      <c r="B111" s="310"/>
      <c r="C111" s="310"/>
      <c r="D111" s="310"/>
      <c r="E111" s="310"/>
      <c r="F111" s="310"/>
      <c r="G111" s="310"/>
      <c r="H111" s="310"/>
      <c r="I111" s="310"/>
    </row>
    <row r="112" spans="1:10" ht="22.5" customHeight="1">
      <c r="A112" s="10"/>
      <c r="B112" s="8"/>
      <c r="C112" s="8"/>
      <c r="D112" s="8"/>
      <c r="E112" s="8"/>
      <c r="F112" s="8"/>
      <c r="G112" s="8"/>
      <c r="H112" s="8"/>
      <c r="I112" s="8"/>
    </row>
    <row r="113" spans="1:10" ht="58.5" customHeight="1">
      <c r="A113" s="11" t="s">
        <v>51</v>
      </c>
      <c r="B113" s="303" t="s">
        <v>86</v>
      </c>
      <c r="C113" s="303"/>
      <c r="D113" s="303"/>
      <c r="E113" s="303"/>
      <c r="F113" s="303"/>
      <c r="G113" s="303"/>
      <c r="H113" s="303"/>
      <c r="I113" s="303"/>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2" t="s">
        <v>44</v>
      </c>
      <c r="B116" s="302"/>
      <c r="C116" s="302"/>
      <c r="D116" s="302"/>
      <c r="E116" s="309" t="s">
        <v>44</v>
      </c>
      <c r="F116" s="309"/>
      <c r="G116" s="309"/>
      <c r="H116" s="309"/>
      <c r="I116" s="309"/>
      <c r="J116" s="1"/>
    </row>
    <row r="117" spans="1:10" ht="33" customHeight="1">
      <c r="A117" s="307" t="s">
        <v>45</v>
      </c>
      <c r="B117" s="307"/>
      <c r="C117" s="307"/>
      <c r="D117" s="307"/>
      <c r="E117" s="308" t="s">
        <v>46</v>
      </c>
      <c r="F117" s="308"/>
      <c r="G117" s="308"/>
      <c r="H117" s="308"/>
      <c r="I117" s="308"/>
      <c r="J117" s="1"/>
    </row>
    <row r="118" spans="1:10" ht="19.5" customHeight="1">
      <c r="A118" s="56" t="s">
        <v>12</v>
      </c>
      <c r="B118" s="5"/>
      <c r="C118" s="5"/>
      <c r="D118" s="5"/>
      <c r="E118" s="5"/>
      <c r="F118" s="5"/>
      <c r="G118" s="5"/>
      <c r="H118" s="5"/>
      <c r="I118" s="57" t="s">
        <v>87</v>
      </c>
    </row>
    <row r="119" spans="1:10" ht="60.75" customHeight="1">
      <c r="A119" s="11" t="s">
        <v>59</v>
      </c>
      <c r="B119" s="303" t="s">
        <v>88</v>
      </c>
      <c r="C119" s="303"/>
      <c r="D119" s="303"/>
      <c r="E119" s="303"/>
      <c r="F119" s="303"/>
      <c r="G119" s="303"/>
      <c r="H119" s="303"/>
      <c r="I119" s="303"/>
    </row>
    <row r="120" spans="1:10" ht="15.95" customHeight="1">
      <c r="A120" s="9"/>
      <c r="B120" s="8"/>
      <c r="C120" s="8"/>
      <c r="D120" s="8"/>
      <c r="E120" s="8"/>
      <c r="F120" s="8"/>
      <c r="G120" s="8"/>
      <c r="H120" s="8"/>
      <c r="I120" s="8"/>
    </row>
    <row r="121" spans="1:10" ht="26.25" customHeight="1">
      <c r="A121" s="310" t="s">
        <v>89</v>
      </c>
      <c r="B121" s="310"/>
      <c r="C121" s="310"/>
      <c r="D121" s="310"/>
      <c r="E121" s="310"/>
      <c r="F121" s="310"/>
      <c r="G121" s="310"/>
      <c r="H121" s="310"/>
      <c r="I121" s="310"/>
    </row>
    <row r="122" spans="1:10" ht="24.75" customHeight="1">
      <c r="A122" s="9"/>
      <c r="B122" s="8"/>
      <c r="C122" s="8"/>
      <c r="D122" s="8"/>
      <c r="E122" s="8"/>
      <c r="F122" s="8"/>
      <c r="G122" s="8"/>
      <c r="H122" s="8"/>
      <c r="I122" s="8"/>
    </row>
    <row r="123" spans="1:10" ht="39.75" customHeight="1">
      <c r="A123" s="11" t="s">
        <v>51</v>
      </c>
      <c r="B123" s="303" t="s">
        <v>90</v>
      </c>
      <c r="C123" s="303"/>
      <c r="D123" s="303"/>
      <c r="E123" s="303"/>
      <c r="F123" s="303"/>
      <c r="G123" s="303"/>
      <c r="H123" s="303"/>
      <c r="I123" s="303"/>
    </row>
    <row r="124" spans="1:10" ht="25.5" customHeight="1">
      <c r="A124" s="8"/>
      <c r="B124" s="8"/>
      <c r="C124" s="8"/>
      <c r="D124" s="8"/>
      <c r="E124" s="8"/>
      <c r="F124" s="8"/>
      <c r="G124" s="8"/>
      <c r="H124" s="8"/>
      <c r="I124" s="8"/>
      <c r="J124" s="1"/>
    </row>
    <row r="125" spans="1:10" ht="43.5" customHeight="1">
      <c r="A125" s="11" t="s">
        <v>59</v>
      </c>
      <c r="B125" s="303" t="s">
        <v>91</v>
      </c>
      <c r="C125" s="303"/>
      <c r="D125" s="303"/>
      <c r="E125" s="303"/>
      <c r="F125" s="303"/>
      <c r="G125" s="303"/>
      <c r="H125" s="303"/>
      <c r="I125" s="303"/>
    </row>
    <row r="126" spans="1:10" ht="21.75" customHeight="1">
      <c r="A126" s="10"/>
      <c r="B126" s="8"/>
      <c r="C126" s="8"/>
      <c r="D126" s="8"/>
      <c r="E126" s="8"/>
      <c r="F126" s="8"/>
      <c r="G126" s="8"/>
      <c r="H126" s="8"/>
      <c r="I126" s="8"/>
    </row>
    <row r="127" spans="1:10" ht="25.5" customHeight="1">
      <c r="A127" s="310" t="s">
        <v>92</v>
      </c>
      <c r="B127" s="310"/>
      <c r="C127" s="310"/>
      <c r="D127" s="310"/>
      <c r="E127" s="310"/>
      <c r="F127" s="310"/>
      <c r="G127" s="310"/>
      <c r="H127" s="310"/>
      <c r="I127" s="310"/>
    </row>
    <row r="128" spans="1:10" ht="23.25" customHeight="1">
      <c r="A128" s="9"/>
      <c r="B128" s="8"/>
      <c r="C128" s="8"/>
      <c r="D128" s="8"/>
      <c r="E128" s="8"/>
      <c r="F128" s="8"/>
      <c r="G128" s="8"/>
      <c r="H128" s="8"/>
      <c r="I128" s="8"/>
    </row>
    <row r="129" spans="1:10" ht="88.5" customHeight="1">
      <c r="A129" s="303" t="s">
        <v>93</v>
      </c>
      <c r="B129" s="303"/>
      <c r="C129" s="303"/>
      <c r="D129" s="303"/>
      <c r="E129" s="303"/>
      <c r="F129" s="303"/>
      <c r="G129" s="303"/>
      <c r="H129" s="303"/>
      <c r="I129" s="303"/>
    </row>
    <row r="130" spans="1:10" ht="26.25" customHeight="1">
      <c r="A130" s="8"/>
      <c r="B130" s="8"/>
      <c r="C130" s="8"/>
      <c r="D130" s="8"/>
      <c r="E130" s="8"/>
      <c r="F130" s="8"/>
      <c r="G130" s="8"/>
      <c r="H130" s="8"/>
      <c r="I130" s="8"/>
    </row>
    <row r="131" spans="1:10" ht="21.75" customHeight="1">
      <c r="A131" s="310" t="s">
        <v>94</v>
      </c>
      <c r="B131" s="310"/>
      <c r="C131" s="310"/>
      <c r="D131" s="310"/>
      <c r="E131" s="310"/>
      <c r="F131" s="310"/>
      <c r="G131" s="310"/>
      <c r="H131" s="310"/>
      <c r="I131" s="310"/>
    </row>
    <row r="132" spans="1:10" ht="25.5" customHeight="1">
      <c r="A132" s="10"/>
      <c r="B132" s="8"/>
      <c r="C132" s="8"/>
      <c r="D132" s="8"/>
      <c r="E132" s="8"/>
      <c r="F132" s="8"/>
      <c r="G132" s="8"/>
      <c r="H132" s="8"/>
      <c r="I132" s="8"/>
    </row>
    <row r="133" spans="1:10" ht="69" customHeight="1">
      <c r="A133" s="11" t="s">
        <v>51</v>
      </c>
      <c r="B133" s="303" t="s">
        <v>95</v>
      </c>
      <c r="C133" s="303"/>
      <c r="D133" s="303"/>
      <c r="E133" s="303"/>
      <c r="F133" s="303"/>
      <c r="G133" s="303"/>
      <c r="H133" s="303"/>
      <c r="I133" s="303"/>
    </row>
    <row r="134" spans="1:10" ht="21" customHeight="1">
      <c r="A134" s="11"/>
      <c r="B134" s="303"/>
      <c r="C134" s="303"/>
      <c r="D134" s="303"/>
      <c r="E134" s="303"/>
      <c r="F134" s="303"/>
      <c r="G134" s="303"/>
      <c r="H134" s="303"/>
      <c r="I134" s="303"/>
    </row>
    <row r="135" spans="1:10" ht="191.25" customHeight="1">
      <c r="A135" s="11" t="s">
        <v>59</v>
      </c>
      <c r="B135" s="303" t="s">
        <v>96</v>
      </c>
      <c r="C135" s="303"/>
      <c r="D135" s="303"/>
      <c r="E135" s="303"/>
      <c r="F135" s="303"/>
      <c r="G135" s="303"/>
      <c r="H135" s="303"/>
      <c r="I135" s="303"/>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2" t="s">
        <v>44</v>
      </c>
      <c r="B138" s="302"/>
      <c r="C138" s="302"/>
      <c r="D138" s="302"/>
      <c r="E138" s="309" t="s">
        <v>44</v>
      </c>
      <c r="F138" s="309"/>
      <c r="G138" s="309"/>
      <c r="H138" s="309"/>
      <c r="I138" s="309"/>
      <c r="J138" s="1"/>
    </row>
    <row r="139" spans="1:10" ht="37.5" customHeight="1">
      <c r="A139" s="307" t="s">
        <v>45</v>
      </c>
      <c r="B139" s="307"/>
      <c r="C139" s="307"/>
      <c r="D139" s="307"/>
      <c r="E139" s="308" t="s">
        <v>46</v>
      </c>
      <c r="F139" s="308"/>
      <c r="G139" s="308"/>
      <c r="H139" s="308"/>
      <c r="I139" s="308"/>
      <c r="J139" s="1"/>
    </row>
    <row r="140" spans="1:10" ht="20.25" customHeight="1">
      <c r="A140" s="56" t="s">
        <v>12</v>
      </c>
      <c r="B140" s="5"/>
      <c r="C140" s="5"/>
      <c r="D140" s="5"/>
      <c r="E140" s="5"/>
      <c r="F140" s="5"/>
      <c r="G140" s="5"/>
      <c r="H140" s="5"/>
      <c r="I140" s="57" t="s">
        <v>97</v>
      </c>
      <c r="J140" s="1"/>
    </row>
    <row r="141" spans="1:10" ht="70.5" customHeight="1">
      <c r="A141" s="11" t="s">
        <v>80</v>
      </c>
      <c r="B141" s="303" t="s">
        <v>98</v>
      </c>
      <c r="C141" s="303"/>
      <c r="D141" s="303"/>
      <c r="E141" s="303"/>
      <c r="F141" s="303"/>
      <c r="G141" s="303"/>
      <c r="H141" s="303"/>
      <c r="I141" s="303"/>
    </row>
    <row r="142" spans="1:10" ht="31.5" customHeight="1">
      <c r="A142" s="11"/>
      <c r="B142" s="303"/>
      <c r="C142" s="303"/>
      <c r="D142" s="303"/>
      <c r="E142" s="303"/>
      <c r="F142" s="303"/>
      <c r="G142" s="303"/>
      <c r="H142" s="303"/>
      <c r="I142" s="303"/>
    </row>
    <row r="143" spans="1:10" ht="141.75" customHeight="1">
      <c r="A143" s="11" t="s">
        <v>99</v>
      </c>
      <c r="B143" s="303" t="s">
        <v>100</v>
      </c>
      <c r="C143" s="303"/>
      <c r="D143" s="303"/>
      <c r="E143" s="303"/>
      <c r="F143" s="303"/>
      <c r="G143" s="303"/>
      <c r="H143" s="303"/>
      <c r="I143" s="303"/>
    </row>
    <row r="144" spans="1:10" ht="22.5" customHeight="1">
      <c r="A144" s="9"/>
      <c r="B144" s="303"/>
      <c r="C144" s="303"/>
      <c r="D144" s="303"/>
      <c r="E144" s="303"/>
      <c r="F144" s="303"/>
      <c r="G144" s="303"/>
      <c r="H144" s="303"/>
      <c r="I144" s="303"/>
    </row>
    <row r="145" spans="1:10" ht="74.25" customHeight="1">
      <c r="A145" s="11" t="s">
        <v>101</v>
      </c>
      <c r="B145" s="303" t="s">
        <v>102</v>
      </c>
      <c r="C145" s="303"/>
      <c r="D145" s="303"/>
      <c r="E145" s="303"/>
      <c r="F145" s="303"/>
      <c r="G145" s="303"/>
      <c r="H145" s="303"/>
      <c r="I145" s="303"/>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03" t="s">
        <v>104</v>
      </c>
      <c r="C148" s="303"/>
      <c r="D148" s="303"/>
      <c r="E148" s="303"/>
      <c r="F148" s="303"/>
      <c r="G148" s="303"/>
      <c r="H148" s="303"/>
      <c r="I148" s="303"/>
    </row>
    <row r="149" spans="1:10" ht="15.95" customHeight="1">
      <c r="A149" s="11"/>
      <c r="B149" s="303"/>
      <c r="C149" s="303"/>
      <c r="D149" s="303"/>
      <c r="E149" s="303"/>
      <c r="F149" s="303"/>
      <c r="G149" s="303"/>
      <c r="H149" s="303"/>
      <c r="I149" s="303"/>
    </row>
    <row r="150" spans="1:10" ht="90" customHeight="1">
      <c r="A150" s="11" t="s">
        <v>105</v>
      </c>
      <c r="B150" s="303" t="s">
        <v>106</v>
      </c>
      <c r="C150" s="303"/>
      <c r="D150" s="303"/>
      <c r="E150" s="303"/>
      <c r="F150" s="303"/>
      <c r="G150" s="303"/>
      <c r="H150" s="303"/>
      <c r="I150" s="303"/>
    </row>
    <row r="151" spans="1:10" ht="15.95" customHeight="1">
      <c r="A151" s="11"/>
      <c r="B151" s="8"/>
      <c r="C151" s="8"/>
      <c r="D151" s="8"/>
      <c r="E151" s="8"/>
      <c r="F151" s="8"/>
      <c r="G151" s="8"/>
      <c r="H151" s="8"/>
      <c r="I151" s="8"/>
    </row>
    <row r="152" spans="1:10" ht="111.75" customHeight="1">
      <c r="A152" s="11" t="s">
        <v>107</v>
      </c>
      <c r="B152" s="303" t="s">
        <v>108</v>
      </c>
      <c r="C152" s="303"/>
      <c r="D152" s="303"/>
      <c r="E152" s="303"/>
      <c r="F152" s="303"/>
      <c r="G152" s="303"/>
      <c r="H152" s="303"/>
      <c r="I152" s="303"/>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2" t="s">
        <v>44</v>
      </c>
      <c r="B155" s="302"/>
      <c r="C155" s="302"/>
      <c r="D155" s="302"/>
      <c r="E155" s="309" t="s">
        <v>44</v>
      </c>
      <c r="F155" s="309"/>
      <c r="G155" s="309"/>
      <c r="H155" s="309"/>
      <c r="I155" s="309"/>
      <c r="J155" s="1"/>
    </row>
    <row r="156" spans="1:10" ht="33" customHeight="1">
      <c r="A156" s="307" t="s">
        <v>45</v>
      </c>
      <c r="B156" s="307"/>
      <c r="C156" s="307"/>
      <c r="D156" s="307"/>
      <c r="E156" s="308" t="s">
        <v>46</v>
      </c>
      <c r="F156" s="308"/>
      <c r="G156" s="308"/>
      <c r="H156" s="308"/>
      <c r="I156" s="308"/>
      <c r="J156" s="1"/>
    </row>
    <row r="157" spans="1:10" ht="27" customHeight="1">
      <c r="A157" s="56" t="s">
        <v>12</v>
      </c>
      <c r="B157" s="5"/>
      <c r="C157" s="5"/>
      <c r="D157" s="5"/>
      <c r="E157" s="5"/>
      <c r="F157" s="5"/>
      <c r="G157" s="5"/>
      <c r="H157" s="5"/>
      <c r="I157" s="57" t="s">
        <v>109</v>
      </c>
      <c r="J157" s="1"/>
    </row>
    <row r="158" spans="1:10" ht="21" customHeight="1">
      <c r="A158" s="11" t="s">
        <v>110</v>
      </c>
      <c r="B158" s="303" t="s">
        <v>111</v>
      </c>
      <c r="C158" s="303"/>
      <c r="D158" s="303"/>
      <c r="E158" s="303"/>
      <c r="F158" s="303"/>
      <c r="G158" s="303"/>
      <c r="H158" s="303"/>
      <c r="I158" s="303"/>
    </row>
    <row r="159" spans="1:10" ht="30" customHeight="1">
      <c r="A159" s="11"/>
      <c r="B159" s="8"/>
      <c r="C159" s="8"/>
      <c r="D159" s="8"/>
      <c r="E159" s="8"/>
      <c r="F159" s="8"/>
      <c r="G159" s="8"/>
      <c r="H159" s="8"/>
      <c r="I159" s="8"/>
    </row>
    <row r="160" spans="1:10" ht="74.25" customHeight="1">
      <c r="A160" s="11" t="s">
        <v>112</v>
      </c>
      <c r="B160" s="303" t="s">
        <v>113</v>
      </c>
      <c r="C160" s="303"/>
      <c r="D160" s="303"/>
      <c r="E160" s="303"/>
      <c r="F160" s="303"/>
      <c r="G160" s="303"/>
      <c r="H160" s="303"/>
      <c r="I160" s="303"/>
    </row>
    <row r="161" spans="1:10" ht="13.5" customHeight="1">
      <c r="A161" s="9"/>
      <c r="B161" s="8"/>
      <c r="C161" s="8"/>
      <c r="D161" s="8"/>
      <c r="E161" s="8"/>
      <c r="F161" s="8"/>
      <c r="G161" s="8"/>
      <c r="H161" s="8"/>
      <c r="I161" s="8"/>
    </row>
    <row r="162" spans="1:10" ht="16.5">
      <c r="A162" s="310" t="s">
        <v>114</v>
      </c>
      <c r="B162" s="310"/>
      <c r="C162" s="310"/>
      <c r="D162" s="310"/>
      <c r="E162" s="310"/>
      <c r="F162" s="310"/>
      <c r="G162" s="310"/>
      <c r="H162" s="310"/>
      <c r="I162" s="310"/>
    </row>
    <row r="163" spans="1:10" ht="30" customHeight="1">
      <c r="A163" s="9"/>
      <c r="B163" s="8"/>
      <c r="C163" s="8"/>
      <c r="D163" s="8"/>
      <c r="E163" s="8"/>
      <c r="F163" s="8"/>
      <c r="G163" s="8"/>
      <c r="H163" s="8"/>
      <c r="I163" s="8"/>
    </row>
    <row r="164" spans="1:10" ht="60" customHeight="1">
      <c r="A164" s="303" t="s">
        <v>115</v>
      </c>
      <c r="B164" s="303"/>
      <c r="C164" s="303"/>
      <c r="D164" s="303"/>
      <c r="E164" s="303"/>
      <c r="F164" s="303"/>
      <c r="G164" s="303"/>
      <c r="H164" s="303"/>
      <c r="I164" s="303"/>
    </row>
    <row r="165" spans="1:10" ht="11.25" customHeight="1">
      <c r="A165" s="10"/>
      <c r="B165" s="8"/>
      <c r="C165" s="8"/>
      <c r="D165" s="8"/>
      <c r="E165" s="8"/>
      <c r="F165" s="8"/>
      <c r="G165" s="8"/>
      <c r="H165" s="8"/>
      <c r="I165" s="8"/>
    </row>
    <row r="166" spans="1:10" ht="27.75" customHeight="1">
      <c r="A166" s="310" t="s">
        <v>116</v>
      </c>
      <c r="B166" s="310"/>
      <c r="C166" s="310"/>
      <c r="D166" s="310"/>
      <c r="E166" s="310"/>
      <c r="F166" s="310"/>
      <c r="G166" s="310"/>
      <c r="H166" s="310"/>
      <c r="I166" s="310"/>
    </row>
    <row r="167" spans="1:10" ht="12.75" customHeight="1">
      <c r="A167" s="9"/>
      <c r="B167" s="8"/>
      <c r="C167" s="8"/>
      <c r="D167" s="8"/>
      <c r="E167" s="8"/>
      <c r="F167" s="8"/>
      <c r="G167" s="8"/>
      <c r="H167" s="8"/>
      <c r="I167" s="8"/>
    </row>
    <row r="168" spans="1:10" ht="74.25" customHeight="1">
      <c r="A168" s="11" t="s">
        <v>51</v>
      </c>
      <c r="B168" s="303" t="s">
        <v>117</v>
      </c>
      <c r="C168" s="303"/>
      <c r="D168" s="303"/>
      <c r="E168" s="303"/>
      <c r="F168" s="303"/>
      <c r="G168" s="303"/>
      <c r="H168" s="303"/>
      <c r="I168" s="303"/>
    </row>
    <row r="169" spans="1:10" ht="23.25" customHeight="1">
      <c r="A169" s="12"/>
      <c r="B169" s="8"/>
      <c r="C169" s="8"/>
      <c r="D169" s="8"/>
      <c r="E169" s="8"/>
      <c r="F169" s="8"/>
      <c r="G169" s="8"/>
      <c r="H169" s="8"/>
      <c r="I169" s="8"/>
    </row>
    <row r="170" spans="1:10" ht="36" customHeight="1">
      <c r="A170" s="11" t="s">
        <v>59</v>
      </c>
      <c r="B170" s="303" t="s">
        <v>118</v>
      </c>
      <c r="C170" s="303"/>
      <c r="D170" s="303"/>
      <c r="E170" s="303"/>
      <c r="F170" s="303"/>
      <c r="G170" s="303"/>
      <c r="H170" s="303"/>
      <c r="I170" s="303"/>
    </row>
    <row r="171" spans="1:10" ht="21" customHeight="1">
      <c r="J171" s="1"/>
    </row>
    <row r="172" spans="1:10">
      <c r="J172" s="1"/>
    </row>
    <row r="173" spans="1:10" ht="52.5" customHeight="1">
      <c r="A173" s="11" t="s">
        <v>80</v>
      </c>
      <c r="B173" s="303" t="s">
        <v>119</v>
      </c>
      <c r="C173" s="303"/>
      <c r="D173" s="303"/>
      <c r="E173" s="303"/>
      <c r="F173" s="303"/>
      <c r="G173" s="303"/>
      <c r="H173" s="303"/>
      <c r="I173" s="303"/>
    </row>
    <row r="174" spans="1:10" ht="20.25" customHeight="1">
      <c r="A174" s="11"/>
      <c r="B174" s="8"/>
      <c r="C174" s="8"/>
      <c r="D174" s="8"/>
      <c r="E174" s="8"/>
      <c r="F174" s="8"/>
      <c r="G174" s="8"/>
      <c r="H174" s="8"/>
      <c r="I174" s="8"/>
    </row>
    <row r="175" spans="1:10" ht="40.5" customHeight="1">
      <c r="A175" s="11" t="s">
        <v>99</v>
      </c>
      <c r="B175" s="303" t="s">
        <v>120</v>
      </c>
      <c r="C175" s="303"/>
      <c r="D175" s="303"/>
      <c r="E175" s="303"/>
      <c r="F175" s="303"/>
      <c r="G175" s="303"/>
      <c r="H175" s="303"/>
      <c r="I175" s="303"/>
    </row>
    <row r="176" spans="1:10" ht="21.75" customHeight="1">
      <c r="A176" s="11"/>
      <c r="B176" s="8"/>
      <c r="C176" s="8"/>
      <c r="D176" s="8"/>
      <c r="E176" s="8"/>
      <c r="F176" s="8"/>
      <c r="G176" s="8"/>
      <c r="H176" s="8"/>
      <c r="I176" s="8"/>
    </row>
    <row r="177" spans="1:10" ht="88.5" customHeight="1">
      <c r="A177" s="11" t="s">
        <v>101</v>
      </c>
      <c r="B177" s="303" t="s">
        <v>121</v>
      </c>
      <c r="C177" s="303"/>
      <c r="D177" s="303"/>
      <c r="E177" s="303"/>
      <c r="F177" s="303"/>
      <c r="G177" s="303"/>
      <c r="H177" s="303"/>
      <c r="I177" s="303"/>
    </row>
    <row r="178" spans="1:10" ht="18" customHeight="1">
      <c r="A178" s="11"/>
      <c r="B178" s="8"/>
      <c r="C178" s="8"/>
      <c r="D178" s="8"/>
      <c r="E178" s="8"/>
      <c r="F178" s="8"/>
      <c r="G178" s="8"/>
      <c r="H178" s="8"/>
      <c r="I178" s="8"/>
    </row>
    <row r="179" spans="1:10" ht="63" customHeight="1">
      <c r="A179" s="11" t="s">
        <v>122</v>
      </c>
      <c r="B179" s="303" t="s">
        <v>123</v>
      </c>
      <c r="C179" s="303"/>
      <c r="D179" s="303"/>
      <c r="E179" s="303"/>
      <c r="F179" s="303"/>
      <c r="G179" s="303"/>
      <c r="H179" s="303"/>
      <c r="I179" s="303"/>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2" t="s">
        <v>44</v>
      </c>
      <c r="B182" s="302"/>
      <c r="C182" s="302"/>
      <c r="D182" s="302"/>
      <c r="E182" s="309" t="s">
        <v>44</v>
      </c>
      <c r="F182" s="309"/>
      <c r="G182" s="309"/>
      <c r="H182" s="309"/>
      <c r="I182" s="309"/>
      <c r="J182" s="1"/>
    </row>
    <row r="183" spans="1:10" ht="33" customHeight="1">
      <c r="A183" s="307" t="s">
        <v>45</v>
      </c>
      <c r="B183" s="307"/>
      <c r="C183" s="307"/>
      <c r="D183" s="307"/>
      <c r="E183" s="308" t="s">
        <v>46</v>
      </c>
      <c r="F183" s="308"/>
      <c r="G183" s="308"/>
      <c r="H183" s="308"/>
      <c r="I183" s="308"/>
      <c r="J183" s="1"/>
    </row>
    <row r="184" spans="1:10" ht="22.5" customHeight="1">
      <c r="A184" s="56" t="s">
        <v>12</v>
      </c>
      <c r="B184" s="5"/>
      <c r="C184" s="5"/>
      <c r="D184" s="5"/>
      <c r="E184" s="5"/>
      <c r="F184" s="5"/>
      <c r="G184" s="5"/>
      <c r="H184" s="5"/>
      <c r="I184" s="57" t="s">
        <v>124</v>
      </c>
      <c r="J184" s="1"/>
    </row>
    <row r="185" spans="1:10" ht="53.25" customHeight="1">
      <c r="A185" s="11" t="s">
        <v>103</v>
      </c>
      <c r="B185" s="303" t="s">
        <v>125</v>
      </c>
      <c r="C185" s="303"/>
      <c r="D185" s="303"/>
      <c r="E185" s="303"/>
      <c r="F185" s="303"/>
      <c r="G185" s="303"/>
      <c r="H185" s="303"/>
      <c r="I185" s="303"/>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4" t="s">
        <v>45</v>
      </c>
      <c r="C189" s="304"/>
      <c r="D189" s="304"/>
      <c r="E189" s="304"/>
      <c r="F189" s="305" t="s">
        <v>46</v>
      </c>
      <c r="G189" s="304"/>
      <c r="H189" s="304"/>
      <c r="I189" s="304"/>
    </row>
    <row r="190" spans="1:10" ht="21.95" customHeight="1">
      <c r="A190" s="8"/>
      <c r="B190" s="15"/>
      <c r="C190" s="9"/>
      <c r="D190" s="9"/>
      <c r="E190" s="9"/>
      <c r="F190" s="16"/>
      <c r="G190" s="16"/>
      <c r="H190" s="16"/>
      <c r="I190" s="16"/>
    </row>
    <row r="191" spans="1:10" ht="21.95" customHeight="1">
      <c r="A191" s="8"/>
      <c r="B191" s="302" t="s">
        <v>127</v>
      </c>
      <c r="C191" s="302"/>
      <c r="D191" s="302"/>
      <c r="E191" s="302"/>
      <c r="F191" s="302" t="s">
        <v>127</v>
      </c>
      <c r="G191" s="302"/>
      <c r="H191" s="302"/>
      <c r="I191" s="302"/>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06" t="str">
        <f>"Name : "&amp;'Name of Bidder'!C17</f>
        <v xml:space="preserve">Name : </v>
      </c>
      <c r="G194" s="306"/>
      <c r="H194" s="306"/>
      <c r="I194" s="306"/>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2" t="s">
        <v>129</v>
      </c>
      <c r="C197" s="302"/>
      <c r="D197" s="302"/>
      <c r="E197" s="302"/>
      <c r="F197" s="302" t="s">
        <v>129</v>
      </c>
      <c r="G197" s="302"/>
      <c r="H197" s="302"/>
      <c r="I197" s="302"/>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302" t="s">
        <v>130</v>
      </c>
      <c r="C201" s="302"/>
      <c r="D201" s="302"/>
      <c r="E201" s="302"/>
      <c r="F201" s="302" t="s">
        <v>130</v>
      </c>
      <c r="G201" s="302"/>
      <c r="H201" s="302"/>
      <c r="I201" s="302"/>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23">
        <v>155885</v>
      </c>
      <c r="B3" s="324"/>
      <c r="C3" s="32"/>
      <c r="D3" s="33"/>
      <c r="E3" s="32"/>
      <c r="F3" s="323">
        <v>4960</v>
      </c>
      <c r="G3" s="324"/>
      <c r="H3" s="32"/>
      <c r="I3" s="33"/>
      <c r="K3" s="323">
        <v>10352</v>
      </c>
      <c r="L3" s="324"/>
      <c r="M3" s="32"/>
      <c r="N3" s="33"/>
      <c r="P3" s="323">
        <v>691647</v>
      </c>
      <c r="Q3" s="324"/>
      <c r="R3" s="32"/>
      <c r="S3" s="33"/>
      <c r="U3" s="31" t="s">
        <v>133</v>
      </c>
    </row>
    <row r="4" spans="1:27" hidden="1">
      <c r="A4" s="330"/>
      <c r="B4" s="331"/>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25" t="str">
        <f>IF(OR((A3&gt;9999999999),(A3&lt;0)),"Invalid Entry - More than 1000 crore OR -ve value",IF(A3=0, "",+CONCATENATE(U2,B13,D13,B12,D12,B11,D11,B10,D10,B9,D9,B8," Only")))</f>
        <v>USD One Lac Fifty Five Thousand Eight Hundred Eighty Five Only</v>
      </c>
      <c r="B6" s="326"/>
      <c r="C6" s="326"/>
      <c r="D6" s="327"/>
      <c r="E6" s="37"/>
      <c r="F6" s="325" t="str">
        <f>IF(OR((F3&gt;9999999999),(F3&lt;0)),"Invalid Entry - More than 1000 crore OR -ve value",IF(F3=0, "",+CONCATENATE(U3, G13,I13,G12,I12,G11,I11,G10,I10,G9,I9,G8," Only")))</f>
        <v>EURO Four Thousand Nine Hundred Sixty Only</v>
      </c>
      <c r="G6" s="326"/>
      <c r="H6" s="326"/>
      <c r="I6" s="327"/>
      <c r="J6" s="37"/>
      <c r="K6" s="325" t="str">
        <f>IF(OR((K3&gt;9999999999),(K3&lt;0)),"Invalid Entry - More than 1000 crore OR -ve value",IF(K3=0, "",+CONCATENATE(U4, L13,N13,L12,N12,L11,N11,L10,N10,L9,N9,L8," Only")))</f>
        <v>RMB Ten Thousand Three Hundred Fifty Two Only</v>
      </c>
      <c r="L6" s="326"/>
      <c r="M6" s="326"/>
      <c r="N6" s="327"/>
      <c r="P6" s="325" t="str">
        <f>IF(OR((P3&gt;9999999999),(P3&lt;0)),"Invalid Entry - More than 1000 crore OR -ve value",IF(P3=0, "",+CONCATENATE(U5, Q13,S13,Q12,S12,Q11,S11,Q10,S10,Q9,S9,Q8," Only")))</f>
        <v>INR Six Lac Ninety One Thousand Six Hundred Forty Seven Only</v>
      </c>
      <c r="Q6" s="326"/>
      <c r="R6" s="326"/>
      <c r="S6" s="327"/>
      <c r="U6" s="319" t="str">
        <f>VLOOKUP(1,T30:Y45,6,FALSE)</f>
        <v>USD 155885/- + EURO 4960/- + RMB 10352/- + INR 691647/-</v>
      </c>
      <c r="V6" s="319"/>
      <c r="W6" s="319"/>
      <c r="X6" s="319"/>
      <c r="Y6" s="319"/>
      <c r="Z6" s="319"/>
      <c r="AA6" s="319"/>
    </row>
    <row r="7" spans="1:27" ht="70.5" hidden="1" customHeight="1" thickBot="1">
      <c r="A7" s="34"/>
      <c r="B7" s="35"/>
      <c r="C7" s="35"/>
      <c r="D7" s="36"/>
      <c r="E7" s="35"/>
      <c r="F7" s="34"/>
      <c r="G7" s="35"/>
      <c r="H7" s="35"/>
      <c r="I7" s="36"/>
      <c r="K7" s="34"/>
      <c r="L7" s="35"/>
      <c r="M7" s="35"/>
      <c r="N7" s="36"/>
      <c r="P7" s="34"/>
      <c r="Q7" s="35"/>
      <c r="R7" s="35"/>
      <c r="S7" s="36"/>
      <c r="U7" s="320" t="str">
        <f>VLOOKUP(1,T10:Y25,6,FALSE)</f>
        <v>USD One Lac Fifty Five Thousand Eight Hundred Eighty Five Only plus EURO Four Thousand Nine Hundred Sixty Only plus RMB Ten Thousand Three Hundred Fifty Two Only plus INR Six Lac Ninety One Thousand Six Hundred Forty Seven Only</v>
      </c>
      <c r="V7" s="321"/>
      <c r="W7" s="321"/>
      <c r="X7" s="321"/>
      <c r="Y7" s="321"/>
      <c r="Z7" s="321"/>
      <c r="AA7" s="322"/>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28" t="e">
        <f>#REF!</f>
        <v>#REF!</v>
      </c>
      <c r="B124" s="329"/>
      <c r="C124" s="32"/>
      <c r="D124" s="33"/>
    </row>
    <row r="125" spans="1:19">
      <c r="A125" s="330"/>
      <c r="B125" s="331"/>
      <c r="C125" s="32"/>
      <c r="D125" s="33"/>
    </row>
    <row r="126" spans="1:19">
      <c r="A126" s="34"/>
      <c r="B126" s="35"/>
      <c r="C126" s="35"/>
      <c r="D126" s="36"/>
    </row>
    <row r="127" spans="1:19" ht="69" customHeight="1">
      <c r="A127" s="325" t="e">
        <f>IF(OR((A124&gt;9999999999),(A124&lt;0)),"Invalid Entry - More than 1000 crore OR -ve value",IF(A124=0, "",+CONCATENATE(A122," ", U123,B134,D134,B133,D133,B132,D132,B131,D131,B130,D130,B129," Only")))</f>
        <v>#REF!</v>
      </c>
      <c r="B127" s="326"/>
      <c r="C127" s="326"/>
      <c r="D127" s="327"/>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Q55"/>
  <sheetViews>
    <sheetView view="pageBreakPreview" topLeftCell="E1" zoomScale="55" zoomScaleNormal="90" zoomScaleSheetLayoutView="55" workbookViewId="0">
      <pane ySplit="10" topLeftCell="A11" activePane="bottomLeft" state="frozen"/>
      <selection pane="bottomLeft" activeCell="P12" sqref="P12"/>
    </sheetView>
  </sheetViews>
  <sheetFormatPr defaultRowHeight="15.75"/>
  <cols>
    <col min="1" max="1" width="5" style="134" customWidth="1"/>
    <col min="2" max="2" width="18.85546875" style="134" customWidth="1"/>
    <col min="3" max="3" width="14.42578125" style="134" customWidth="1"/>
    <col min="4" max="4" width="15.28515625" style="258" customWidth="1"/>
    <col min="5" max="5" width="17" style="134" customWidth="1"/>
    <col min="6" max="6" width="12" style="134" customWidth="1"/>
    <col min="7" max="7" width="23.5703125" style="258" customWidth="1"/>
    <col min="8" max="8" width="78" style="258" customWidth="1"/>
    <col min="9" max="9" width="10.5703125" style="258" customWidth="1"/>
    <col min="10" max="10" width="16.28515625" style="258" customWidth="1"/>
    <col min="11" max="12" width="13.5703125" style="258" customWidth="1"/>
    <col min="13" max="13" width="13" style="258" customWidth="1"/>
    <col min="14" max="14" width="16.5703125" style="258" customWidth="1"/>
    <col min="15" max="15" width="25" style="258" customWidth="1"/>
    <col min="16" max="17" width="26.7109375" style="258" customWidth="1"/>
    <col min="18" max="16384" width="9.140625" style="258"/>
  </cols>
  <sheetData>
    <row r="1" spans="1:17" ht="16.5">
      <c r="A1" s="332" t="str">
        <f>'Name of Bidder'!A1:C1</f>
        <v>Construction of Pre-cast Boundary Wall at 765/400/220 KV BIDAR TBCB PROJECT, BIDAR STATION</v>
      </c>
      <c r="B1" s="332"/>
      <c r="C1" s="332"/>
      <c r="D1" s="332"/>
      <c r="E1" s="332"/>
      <c r="F1" s="332"/>
      <c r="G1" s="332"/>
      <c r="H1" s="332"/>
      <c r="I1" s="332"/>
      <c r="J1" s="332"/>
      <c r="K1" s="332"/>
      <c r="L1" s="332"/>
      <c r="M1" s="332"/>
      <c r="N1" s="332"/>
      <c r="O1" s="332"/>
      <c r="P1" s="332"/>
    </row>
    <row r="2" spans="1:17" ht="16.5">
      <c r="A2" s="332" t="s">
        <v>241</v>
      </c>
      <c r="B2" s="332"/>
      <c r="C2" s="332"/>
      <c r="D2" s="332"/>
      <c r="E2" s="332"/>
      <c r="F2" s="332"/>
      <c r="G2" s="332"/>
      <c r="H2" s="332"/>
      <c r="I2" s="332"/>
      <c r="J2" s="332"/>
      <c r="K2" s="332"/>
      <c r="L2" s="332"/>
      <c r="M2" s="332"/>
      <c r="N2" s="332"/>
      <c r="O2" s="332"/>
      <c r="P2" s="332"/>
    </row>
    <row r="3" spans="1:17" s="132" customFormat="1">
      <c r="A3" s="130"/>
      <c r="B3" s="131"/>
      <c r="C3" s="334"/>
      <c r="D3" s="334"/>
      <c r="E3" s="334"/>
      <c r="F3" s="334"/>
      <c r="G3" s="334"/>
      <c r="H3" s="334"/>
      <c r="I3" s="334"/>
      <c r="J3" s="334"/>
      <c r="K3" s="335" t="s">
        <v>242</v>
      </c>
      <c r="L3" s="335"/>
      <c r="M3" s="335"/>
      <c r="N3" s="335"/>
    </row>
    <row r="4" spans="1:17" s="132" customFormat="1">
      <c r="A4" s="132" t="s">
        <v>243</v>
      </c>
      <c r="B4" s="133"/>
      <c r="C4" s="334">
        <f>'Name of Bidder'!C9</f>
        <v>0</v>
      </c>
      <c r="D4" s="334"/>
      <c r="E4" s="334"/>
      <c r="F4" s="334"/>
      <c r="G4" s="334"/>
      <c r="H4" s="334"/>
      <c r="I4" s="334"/>
      <c r="J4" s="334"/>
      <c r="K4" s="335" t="s">
        <v>244</v>
      </c>
      <c r="L4" s="335"/>
      <c r="M4" s="335"/>
      <c r="N4" s="335"/>
    </row>
    <row r="5" spans="1:17" s="132" customFormat="1">
      <c r="A5" s="132" t="s">
        <v>15</v>
      </c>
      <c r="B5" s="133"/>
      <c r="C5" s="334">
        <f>'Name of Bidder'!C10</f>
        <v>0</v>
      </c>
      <c r="D5" s="334"/>
      <c r="E5" s="334"/>
      <c r="F5" s="334"/>
      <c r="G5" s="334"/>
      <c r="H5" s="334"/>
      <c r="I5" s="334"/>
      <c r="J5" s="334"/>
      <c r="K5" s="335" t="s">
        <v>245</v>
      </c>
      <c r="L5" s="335"/>
      <c r="M5" s="335"/>
      <c r="N5" s="335"/>
    </row>
    <row r="6" spans="1:17" s="132" customFormat="1">
      <c r="B6" s="133"/>
      <c r="C6" s="334">
        <f>'Name of Bidder'!C11</f>
        <v>0</v>
      </c>
      <c r="D6" s="334"/>
      <c r="E6" s="334"/>
      <c r="F6" s="334"/>
      <c r="G6" s="334"/>
      <c r="H6" s="334"/>
      <c r="I6" s="334"/>
      <c r="J6" s="334"/>
      <c r="K6" s="132" t="s">
        <v>246</v>
      </c>
    </row>
    <row r="7" spans="1:17" s="132" customFormat="1">
      <c r="B7" s="133"/>
      <c r="C7" s="334">
        <f>'Name of Bidder'!C12</f>
        <v>0</v>
      </c>
      <c r="D7" s="334"/>
      <c r="E7" s="334"/>
      <c r="F7" s="334"/>
      <c r="G7" s="334"/>
      <c r="H7" s="334"/>
      <c r="I7" s="334"/>
      <c r="J7" s="334"/>
      <c r="K7" s="132" t="s">
        <v>247</v>
      </c>
    </row>
    <row r="8" spans="1:17">
      <c r="O8" s="333" t="s">
        <v>248</v>
      </c>
      <c r="P8" s="333"/>
    </row>
    <row r="9" spans="1:17" ht="99">
      <c r="A9" s="127" t="s">
        <v>249</v>
      </c>
      <c r="B9" s="127" t="s">
        <v>350</v>
      </c>
      <c r="C9" s="127" t="s">
        <v>250</v>
      </c>
      <c r="D9" s="128" t="s">
        <v>251</v>
      </c>
      <c r="E9" s="135" t="s">
        <v>252</v>
      </c>
      <c r="F9" s="128" t="s">
        <v>253</v>
      </c>
      <c r="G9" s="135" t="s">
        <v>254</v>
      </c>
      <c r="H9" s="127" t="s">
        <v>337</v>
      </c>
      <c r="I9" s="127" t="s">
        <v>255</v>
      </c>
      <c r="J9" s="127" t="s">
        <v>256</v>
      </c>
      <c r="K9" s="127" t="s">
        <v>257</v>
      </c>
      <c r="L9" s="127" t="s">
        <v>353</v>
      </c>
      <c r="M9" s="127" t="s">
        <v>335</v>
      </c>
      <c r="N9" s="127" t="s">
        <v>336</v>
      </c>
      <c r="O9" s="127" t="s">
        <v>258</v>
      </c>
      <c r="P9" s="127" t="s">
        <v>259</v>
      </c>
    </row>
    <row r="10" spans="1:17" ht="16.5">
      <c r="A10" s="136">
        <v>1</v>
      </c>
      <c r="B10" s="136">
        <v>2</v>
      </c>
      <c r="C10" s="136">
        <v>3</v>
      </c>
      <c r="D10" s="136">
        <v>4</v>
      </c>
      <c r="E10" s="128">
        <v>5</v>
      </c>
      <c r="F10" s="137">
        <v>6</v>
      </c>
      <c r="G10" s="137">
        <v>7</v>
      </c>
      <c r="H10" s="138">
        <v>8</v>
      </c>
      <c r="I10" s="139">
        <v>9</v>
      </c>
      <c r="J10" s="139">
        <v>10</v>
      </c>
      <c r="K10" s="139">
        <v>11</v>
      </c>
      <c r="L10" s="139"/>
      <c r="M10" s="139">
        <v>12</v>
      </c>
      <c r="N10" s="139" t="s">
        <v>338</v>
      </c>
      <c r="O10" s="139" t="s">
        <v>260</v>
      </c>
      <c r="P10" s="139" t="s">
        <v>261</v>
      </c>
    </row>
    <row r="11" spans="1:17" ht="18.75">
      <c r="A11" s="205"/>
      <c r="B11" s="267" t="s">
        <v>334</v>
      </c>
      <c r="C11" s="206"/>
      <c r="D11" s="207"/>
      <c r="E11" s="259"/>
      <c r="F11" s="260"/>
      <c r="G11" s="261"/>
      <c r="H11" s="221" t="s">
        <v>333</v>
      </c>
      <c r="I11" s="259"/>
      <c r="J11" s="259"/>
      <c r="K11" s="262"/>
      <c r="L11" s="262"/>
      <c r="M11" s="263"/>
      <c r="N11" s="262"/>
      <c r="O11" s="262"/>
      <c r="P11" s="259"/>
    </row>
    <row r="12" spans="1:17">
      <c r="A12" s="198">
        <v>1</v>
      </c>
      <c r="B12" s="265">
        <v>15.58</v>
      </c>
      <c r="C12" s="198"/>
      <c r="D12" s="198"/>
      <c r="E12" s="198"/>
      <c r="F12" s="198"/>
      <c r="G12" s="198"/>
      <c r="H12" s="264" t="s">
        <v>352</v>
      </c>
      <c r="I12" s="257"/>
      <c r="J12" s="141"/>
      <c r="K12" s="141"/>
      <c r="L12" s="141"/>
      <c r="M12" s="284"/>
      <c r="N12" s="141"/>
      <c r="O12" s="141"/>
      <c r="P12" s="142"/>
    </row>
    <row r="13" spans="1:17" s="147" customFormat="1" ht="53.25" customHeight="1">
      <c r="A13" s="218"/>
      <c r="B13" s="218"/>
      <c r="C13" s="218"/>
      <c r="D13" s="218"/>
      <c r="E13" s="218"/>
      <c r="F13" s="218"/>
      <c r="G13" s="340" t="s">
        <v>342</v>
      </c>
      <c r="H13" s="340"/>
      <c r="I13" s="340"/>
      <c r="J13" s="340"/>
      <c r="K13" s="238"/>
      <c r="L13" s="238"/>
      <c r="M13" s="238"/>
      <c r="N13" s="219"/>
      <c r="O13" s="219">
        <f>SUM(O12:O12)</f>
        <v>0</v>
      </c>
      <c r="P13" s="219">
        <f>SUM(P12:P12)</f>
        <v>0</v>
      </c>
      <c r="Q13" s="202"/>
    </row>
    <row r="14" spans="1:17" ht="18.75">
      <c r="A14" s="205"/>
      <c r="B14" s="267"/>
      <c r="C14" s="206"/>
      <c r="D14" s="207"/>
      <c r="E14" s="259"/>
      <c r="F14" s="260"/>
      <c r="G14" s="261"/>
      <c r="H14" s="221" t="s">
        <v>339</v>
      </c>
      <c r="I14" s="259"/>
      <c r="J14" s="259"/>
      <c r="K14" s="262"/>
      <c r="L14" s="262"/>
      <c r="M14" s="263"/>
      <c r="N14" s="262"/>
      <c r="O14" s="262"/>
      <c r="P14" s="259"/>
    </row>
    <row r="15" spans="1:17">
      <c r="A15" s="198"/>
      <c r="B15" s="265"/>
      <c r="C15" s="198"/>
      <c r="D15" s="198"/>
      <c r="E15" s="198"/>
      <c r="F15" s="198"/>
      <c r="G15" s="198"/>
      <c r="H15" s="264" t="s">
        <v>352</v>
      </c>
      <c r="I15" s="257"/>
      <c r="J15" s="141"/>
      <c r="K15" s="141"/>
      <c r="L15" s="141"/>
      <c r="M15" s="140"/>
      <c r="N15" s="141"/>
      <c r="O15" s="141"/>
      <c r="P15" s="142"/>
    </row>
    <row r="16" spans="1:17" s="147" customFormat="1" ht="23.25">
      <c r="A16" s="218"/>
      <c r="B16" s="218"/>
      <c r="C16" s="218"/>
      <c r="D16" s="218"/>
      <c r="E16" s="218"/>
      <c r="F16" s="218"/>
      <c r="G16" s="340" t="s">
        <v>340</v>
      </c>
      <c r="H16" s="340"/>
      <c r="I16" s="340"/>
      <c r="J16" s="340"/>
      <c r="K16" s="238"/>
      <c r="L16" s="238"/>
      <c r="M16" s="238"/>
      <c r="N16" s="219"/>
      <c r="O16" s="219">
        <f>SUM(O15:O15)</f>
        <v>0</v>
      </c>
      <c r="P16" s="219">
        <f>SUM(P15:P15)</f>
        <v>0</v>
      </c>
      <c r="Q16" s="202"/>
    </row>
    <row r="17" spans="1:17" s="147" customFormat="1" ht="23.25">
      <c r="A17" s="218"/>
      <c r="B17" s="218"/>
      <c r="C17" s="218"/>
      <c r="D17" s="218"/>
      <c r="E17" s="218"/>
      <c r="F17" s="218"/>
      <c r="G17" s="340" t="s">
        <v>341</v>
      </c>
      <c r="H17" s="340"/>
      <c r="I17" s="340"/>
      <c r="J17" s="340"/>
      <c r="K17" s="238"/>
      <c r="L17" s="238"/>
      <c r="M17" s="238"/>
      <c r="N17" s="219"/>
      <c r="O17" s="274">
        <f>O16+O13</f>
        <v>0</v>
      </c>
      <c r="P17" s="274">
        <f>P16+P13</f>
        <v>0</v>
      </c>
      <c r="Q17" s="202"/>
    </row>
    <row r="18" spans="1:17" s="269" customFormat="1" ht="51.75" customHeight="1">
      <c r="A18" s="336" t="s">
        <v>351</v>
      </c>
      <c r="B18" s="336"/>
      <c r="C18" s="336"/>
      <c r="D18" s="336"/>
      <c r="E18" s="336"/>
      <c r="F18" s="336"/>
      <c r="G18" s="336"/>
      <c r="H18" s="336"/>
      <c r="I18" s="336"/>
      <c r="J18" s="336"/>
      <c r="K18" s="336"/>
      <c r="L18" s="336"/>
      <c r="M18" s="336"/>
      <c r="N18" s="336"/>
      <c r="O18" s="373">
        <v>0</v>
      </c>
      <c r="P18" s="278">
        <f>O18</f>
        <v>0</v>
      </c>
    </row>
    <row r="19" spans="1:17" s="269" customFormat="1" ht="18.75">
      <c r="A19" s="336" t="s">
        <v>346</v>
      </c>
      <c r="B19" s="336"/>
      <c r="C19" s="336"/>
      <c r="D19" s="336"/>
      <c r="E19" s="336"/>
      <c r="F19" s="336"/>
      <c r="G19" s="336"/>
      <c r="H19" s="336"/>
      <c r="I19" s="336"/>
      <c r="J19" s="336"/>
      <c r="K19" s="336"/>
      <c r="L19" s="336"/>
      <c r="M19" s="336"/>
      <c r="N19" s="336"/>
      <c r="O19" s="275">
        <f>IF(O18="", "",$O$17*$O$18)</f>
        <v>0</v>
      </c>
      <c r="P19" s="275">
        <f>IF(O18="","",ROUND(O19*18%,2))</f>
        <v>0</v>
      </c>
    </row>
    <row r="20" spans="1:17" s="269" customFormat="1" ht="18.75">
      <c r="A20" s="336" t="s">
        <v>347</v>
      </c>
      <c r="B20" s="336"/>
      <c r="C20" s="336"/>
      <c r="D20" s="336"/>
      <c r="E20" s="336"/>
      <c r="F20" s="336"/>
      <c r="G20" s="336"/>
      <c r="H20" s="336"/>
      <c r="I20" s="336"/>
      <c r="J20" s="336"/>
      <c r="K20" s="336"/>
      <c r="L20" s="336"/>
      <c r="M20" s="336"/>
      <c r="N20" s="336"/>
      <c r="O20" s="275">
        <f>IF(O18="", "",$O$17*(1+$O$18))</f>
        <v>0</v>
      </c>
      <c r="P20" s="275"/>
    </row>
    <row r="21" spans="1:17" s="269" customFormat="1" ht="18.75">
      <c r="A21" s="337" t="s">
        <v>348</v>
      </c>
      <c r="B21" s="337"/>
      <c r="C21" s="337"/>
      <c r="D21" s="337"/>
      <c r="E21" s="337"/>
      <c r="F21" s="337"/>
      <c r="G21" s="337"/>
      <c r="H21" s="337"/>
      <c r="I21" s="337"/>
      <c r="J21" s="337"/>
      <c r="K21" s="337"/>
      <c r="L21" s="337"/>
      <c r="M21" s="337"/>
      <c r="N21" s="337"/>
      <c r="O21" s="276"/>
      <c r="P21" s="270">
        <f>IF(O19="", "",($P$17+P19))</f>
        <v>0</v>
      </c>
    </row>
    <row r="22" spans="1:17" s="269" customFormat="1" ht="23.25">
      <c r="A22" s="338" t="str">
        <f>IF(O18="","As the %variation w.r.t total DSR Amount cell left Blank the bid is considered as Non-responsive","Sheet OK")</f>
        <v>Sheet OK</v>
      </c>
      <c r="B22" s="338"/>
      <c r="C22" s="338"/>
      <c r="D22" s="338"/>
      <c r="E22" s="338"/>
      <c r="F22" s="338"/>
      <c r="G22" s="338"/>
      <c r="H22" s="338"/>
      <c r="I22" s="338"/>
      <c r="J22" s="338"/>
      <c r="K22" s="338"/>
      <c r="L22" s="338"/>
      <c r="M22" s="338"/>
      <c r="N22" s="338"/>
      <c r="O22" s="338"/>
      <c r="P22" s="339"/>
    </row>
    <row r="23" spans="1:17">
      <c r="A23" s="258"/>
    </row>
    <row r="24" spans="1:17">
      <c r="A24" s="258"/>
      <c r="O24" s="268"/>
    </row>
    <row r="25" spans="1:17">
      <c r="A25" s="258"/>
      <c r="O25" s="266"/>
    </row>
    <row r="26" spans="1:17">
      <c r="A26" s="258"/>
    </row>
    <row r="27" spans="1:17">
      <c r="A27" s="258"/>
      <c r="P27" s="268"/>
    </row>
    <row r="28" spans="1:17">
      <c r="A28" s="258"/>
    </row>
    <row r="29" spans="1:17">
      <c r="A29" s="258"/>
    </row>
    <row r="30" spans="1:17">
      <c r="A30" s="258"/>
    </row>
    <row r="31" spans="1:17">
      <c r="A31" s="258"/>
    </row>
    <row r="32" spans="1:17">
      <c r="A32" s="258"/>
    </row>
    <row r="33" spans="1:1">
      <c r="A33" s="258"/>
    </row>
    <row r="34" spans="1:1">
      <c r="A34" s="258"/>
    </row>
    <row r="35" spans="1:1">
      <c r="A35" s="258"/>
    </row>
    <row r="36" spans="1:1">
      <c r="A36" s="258"/>
    </row>
    <row r="37" spans="1:1">
      <c r="A37" s="258"/>
    </row>
    <row r="38" spans="1:1">
      <c r="A38" s="258"/>
    </row>
    <row r="39" spans="1:1">
      <c r="A39" s="258"/>
    </row>
    <row r="40" spans="1:1">
      <c r="A40" s="258"/>
    </row>
    <row r="41" spans="1:1">
      <c r="A41" s="258"/>
    </row>
    <row r="42" spans="1:1">
      <c r="A42" s="258"/>
    </row>
    <row r="43" spans="1:1">
      <c r="A43" s="258"/>
    </row>
    <row r="44" spans="1:1">
      <c r="A44" s="258"/>
    </row>
    <row r="45" spans="1:1">
      <c r="A45" s="258"/>
    </row>
    <row r="46" spans="1:1">
      <c r="A46" s="258"/>
    </row>
    <row r="47" spans="1:1">
      <c r="A47" s="258"/>
    </row>
    <row r="48" spans="1:1">
      <c r="A48" s="258"/>
    </row>
    <row r="49" spans="1:1">
      <c r="A49" s="258"/>
    </row>
    <row r="50" spans="1:1">
      <c r="A50" s="258"/>
    </row>
    <row r="51" spans="1:1">
      <c r="A51" s="258"/>
    </row>
    <row r="52" spans="1:1">
      <c r="A52" s="258"/>
    </row>
    <row r="53" spans="1:1">
      <c r="A53" s="258"/>
    </row>
    <row r="54" spans="1:1">
      <c r="A54" s="258"/>
    </row>
    <row r="55" spans="1:1">
      <c r="A55" s="258"/>
    </row>
  </sheetData>
  <sheetProtection algorithmName="SHA-512" hashValue="+5/llf5WwaU23y6oM5+0vHzxSk8Us9flBhpgkmcch5Z4unjUS1oUrbABj90Dp8iHyKvmmZ0kn4rK7e5Y6Yx0cw==" saltValue="SZWhB9CWDCPEF8SXUATNew==" spinCount="100000" sheet="1" formatColumns="0" formatRows="0" selectLockedCells="1"/>
  <protectedRanges>
    <protectedRange sqref="O18" name="Range2"/>
  </protectedRanges>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9">
    <mergeCell ref="A20:N20"/>
    <mergeCell ref="A21:N21"/>
    <mergeCell ref="A22:P22"/>
    <mergeCell ref="G16:J16"/>
    <mergeCell ref="G13:J13"/>
    <mergeCell ref="G17:J17"/>
    <mergeCell ref="A18:N18"/>
    <mergeCell ref="A19:N19"/>
    <mergeCell ref="A1:P1"/>
    <mergeCell ref="A2:P2"/>
    <mergeCell ref="O8:P8"/>
    <mergeCell ref="C7:J7"/>
    <mergeCell ref="C4:J4"/>
    <mergeCell ref="K5:N5"/>
    <mergeCell ref="C5:J5"/>
    <mergeCell ref="C3:J3"/>
    <mergeCell ref="K3:N3"/>
    <mergeCell ref="C6:J6"/>
    <mergeCell ref="K4:N4"/>
  </mergeCells>
  <conditionalFormatting sqref="A22">
    <cfRule type="containsText" dxfId="9" priority="2" stopIfTrue="1" operator="containsText" text="sheet">
      <formula>NOT(ISERROR(SEARCH("sheet",A22)))</formula>
    </cfRule>
    <cfRule type="containsText" dxfId="8" priority="3" stopIfTrue="1" operator="containsText" text="responsive">
      <formula>NOT(ISERROR(SEARCH("responsive",A22)))</formula>
    </cfRule>
  </conditionalFormatting>
  <conditionalFormatting sqref="P21">
    <cfRule type="containsText" dxfId="7" priority="1" stopIfTrue="1" operator="containsText" text="percentage">
      <formula>NOT(ISERROR(SEARCH("percentage",P21)))</formula>
    </cfRule>
  </conditionalFormatting>
  <dataValidations count="1">
    <dataValidation type="decimal" allowBlank="1" showInputMessage="1" showErrorMessage="1" prompt="Please Enter Percentage" sqref="O18" xr:uid="{FB347AE8-4906-4CE6-9DDD-F16A91A21DD0}">
      <formula1>-100</formula1>
      <formula2>100</formula2>
    </dataValidation>
  </dataValidations>
  <pageMargins left="0.45" right="0.45" top="0.75" bottom="0.75" header="0.3" footer="0.3"/>
  <pageSetup paperSize="9" scale="48"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9"/>
  <sheetViews>
    <sheetView view="pageBreakPreview" zoomScale="85" zoomScaleNormal="80" zoomScaleSheetLayoutView="85" workbookViewId="0">
      <pane ySplit="9" topLeftCell="A10" activePane="bottomLeft" state="frozen"/>
      <selection pane="bottomLeft" activeCell="J11" sqref="J11"/>
    </sheetView>
  </sheetViews>
  <sheetFormatPr defaultRowHeight="13.5"/>
  <cols>
    <col min="1" max="1" width="9.28515625" style="147" customWidth="1"/>
    <col min="2" max="2" width="11.28515625" style="147" hidden="1" customWidth="1"/>
    <col min="3" max="3" width="12.7109375" style="147" hidden="1" customWidth="1"/>
    <col min="4" max="4" width="16.5703125" style="147" customWidth="1"/>
    <col min="5" max="5" width="10.85546875" style="147" customWidth="1"/>
    <col min="6" max="6" width="19.5703125" style="147" customWidth="1"/>
    <col min="7" max="7" width="89" style="147" customWidth="1"/>
    <col min="8" max="8" width="7.7109375" style="147" customWidth="1"/>
    <col min="9" max="9" width="15" style="147" customWidth="1"/>
    <col min="10" max="10" width="21.42578125" style="147" customWidth="1"/>
    <col min="11" max="11" width="24.42578125" style="147" customWidth="1"/>
    <col min="12" max="12" width="24.85546875" style="147" customWidth="1"/>
    <col min="13" max="13" width="32.28515625" style="147" customWidth="1"/>
    <col min="14" max="15" width="32.28515625" style="147" hidden="1" customWidth="1"/>
    <col min="16" max="17" width="32.28515625" style="147" customWidth="1"/>
    <col min="18" max="31" width="9.140625" style="147" customWidth="1"/>
    <col min="32" max="16384" width="9.140625" style="147"/>
  </cols>
  <sheetData>
    <row r="1" spans="1:16" s="146" customFormat="1" ht="39" customHeight="1">
      <c r="A1" s="332" t="str">
        <f>'Name of Bidder'!A1:C1</f>
        <v>Construction of Pre-cast Boundary Wall at 765/400/220 KV BIDAR TBCB PROJECT, BIDAR STATION</v>
      </c>
      <c r="B1" s="332"/>
      <c r="C1" s="332"/>
      <c r="D1" s="332"/>
      <c r="E1" s="332"/>
      <c r="F1" s="332"/>
      <c r="G1" s="332"/>
      <c r="H1" s="332"/>
      <c r="I1" s="332"/>
      <c r="J1" s="332"/>
      <c r="K1" s="332"/>
      <c r="L1" s="332"/>
      <c r="M1" s="192"/>
      <c r="N1" s="201"/>
      <c r="O1" s="201"/>
      <c r="P1" s="201"/>
    </row>
    <row r="2" spans="1:16" s="146" customFormat="1" ht="16.5" customHeight="1">
      <c r="A2" s="332" t="s">
        <v>262</v>
      </c>
      <c r="B2" s="332"/>
      <c r="C2" s="332"/>
      <c r="D2" s="332"/>
      <c r="E2" s="332"/>
      <c r="F2" s="332"/>
      <c r="G2" s="332"/>
      <c r="H2" s="332"/>
      <c r="I2" s="332"/>
      <c r="J2" s="332"/>
      <c r="K2" s="332"/>
      <c r="L2" s="332"/>
      <c r="M2" s="192"/>
      <c r="N2" s="201"/>
      <c r="O2" s="201"/>
      <c r="P2" s="201"/>
    </row>
    <row r="3" spans="1:16" ht="15.75">
      <c r="A3" s="132" t="s">
        <v>263</v>
      </c>
      <c r="B3" s="132"/>
      <c r="C3" s="132"/>
      <c r="D3" s="334">
        <f>'Name of Bidder'!C9</f>
        <v>0</v>
      </c>
      <c r="E3" s="334"/>
      <c r="F3" s="334"/>
      <c r="G3" s="334"/>
      <c r="H3" s="334"/>
      <c r="I3" s="334"/>
      <c r="J3" s="335" t="s">
        <v>242</v>
      </c>
      <c r="K3" s="335"/>
      <c r="L3" s="335"/>
      <c r="M3" s="132"/>
      <c r="N3" s="202"/>
      <c r="O3" s="202"/>
      <c r="P3" s="202"/>
    </row>
    <row r="4" spans="1:16" ht="15.75">
      <c r="A4" s="334" t="s">
        <v>15</v>
      </c>
      <c r="B4" s="334"/>
      <c r="C4" s="334"/>
      <c r="D4" s="334">
        <f>'Name of Bidder'!C10</f>
        <v>0</v>
      </c>
      <c r="E4" s="334"/>
      <c r="F4" s="334"/>
      <c r="G4" s="334"/>
      <c r="H4" s="334"/>
      <c r="I4" s="334"/>
      <c r="J4" s="335" t="s">
        <v>244</v>
      </c>
      <c r="K4" s="335"/>
      <c r="L4" s="335"/>
      <c r="M4" s="132"/>
      <c r="N4" s="202"/>
      <c r="O4" s="202"/>
      <c r="P4" s="202"/>
    </row>
    <row r="5" spans="1:16" ht="15.75">
      <c r="A5" s="132"/>
      <c r="B5" s="132"/>
      <c r="C5" s="132"/>
      <c r="D5" s="334">
        <f>'Name of Bidder'!C11</f>
        <v>0</v>
      </c>
      <c r="E5" s="334"/>
      <c r="F5" s="334"/>
      <c r="G5" s="334"/>
      <c r="H5" s="334"/>
      <c r="I5" s="334"/>
      <c r="J5" s="335" t="s">
        <v>245</v>
      </c>
      <c r="K5" s="335"/>
      <c r="L5" s="335"/>
      <c r="M5" s="132"/>
      <c r="N5" s="202"/>
      <c r="O5" s="202"/>
      <c r="P5" s="202"/>
    </row>
    <row r="6" spans="1:16" ht="15.75">
      <c r="A6" s="132"/>
      <c r="B6" s="132"/>
      <c r="C6" s="132"/>
      <c r="D6" s="334">
        <f>'Name of Bidder'!C12</f>
        <v>0</v>
      </c>
      <c r="E6" s="334"/>
      <c r="F6" s="334"/>
      <c r="G6" s="334"/>
      <c r="H6" s="334"/>
      <c r="I6" s="334"/>
      <c r="J6" s="132" t="s">
        <v>246</v>
      </c>
      <c r="K6" s="132"/>
      <c r="L6" s="132"/>
      <c r="M6" s="132"/>
      <c r="N6" s="202"/>
      <c r="O6" s="202"/>
      <c r="P6" s="202"/>
    </row>
    <row r="7" spans="1:16" ht="15.75">
      <c r="A7" s="132"/>
      <c r="B7" s="132"/>
      <c r="C7" s="132"/>
      <c r="D7" s="132"/>
      <c r="E7" s="334"/>
      <c r="F7" s="334"/>
      <c r="G7" s="334"/>
      <c r="H7" s="334"/>
      <c r="I7" s="334"/>
      <c r="J7" s="132" t="s">
        <v>247</v>
      </c>
      <c r="K7" s="132"/>
      <c r="L7" s="132"/>
      <c r="M7" s="132"/>
      <c r="N7" s="202"/>
      <c r="O7" s="202"/>
      <c r="P7" s="202"/>
    </row>
    <row r="8" spans="1:16" s="148" customFormat="1" ht="99">
      <c r="A8" s="127" t="s">
        <v>249</v>
      </c>
      <c r="B8" s="127" t="s">
        <v>250</v>
      </c>
      <c r="C8" s="127" t="s">
        <v>264</v>
      </c>
      <c r="D8" s="128" t="s">
        <v>265</v>
      </c>
      <c r="E8" s="128" t="s">
        <v>253</v>
      </c>
      <c r="F8" s="220" t="s">
        <v>254</v>
      </c>
      <c r="G8" s="127" t="s">
        <v>266</v>
      </c>
      <c r="H8" s="127" t="s">
        <v>255</v>
      </c>
      <c r="I8" s="127" t="s">
        <v>256</v>
      </c>
      <c r="J8" s="127" t="s">
        <v>267</v>
      </c>
      <c r="K8" s="127" t="s">
        <v>344</v>
      </c>
      <c r="L8" s="127" t="s">
        <v>259</v>
      </c>
      <c r="M8" s="127" t="s">
        <v>268</v>
      </c>
      <c r="N8" s="200"/>
      <c r="O8" s="200"/>
      <c r="P8" s="203">
        <f>COUNTIF(J11:J11,"")+COUNTIF(J14:J14,"")</f>
        <v>2</v>
      </c>
    </row>
    <row r="9" spans="1:16" ht="16.5">
      <c r="A9" s="194">
        <v>1</v>
      </c>
      <c r="B9" s="194"/>
      <c r="C9" s="194">
        <v>2</v>
      </c>
      <c r="D9" s="194">
        <v>3</v>
      </c>
      <c r="E9" s="195">
        <v>4</v>
      </c>
      <c r="F9" s="196">
        <v>5</v>
      </c>
      <c r="G9" s="197">
        <v>6</v>
      </c>
      <c r="H9" s="197">
        <v>7</v>
      </c>
      <c r="I9" s="197">
        <v>8</v>
      </c>
      <c r="J9" s="197">
        <v>9</v>
      </c>
      <c r="K9" s="198" t="s">
        <v>269</v>
      </c>
      <c r="L9" s="198" t="s">
        <v>270</v>
      </c>
      <c r="M9" s="198"/>
      <c r="N9" s="202"/>
      <c r="O9" s="202"/>
      <c r="P9" s="203">
        <f>COUNTIF(I11:I14,"&gt;0")</f>
        <v>1</v>
      </c>
    </row>
    <row r="10" spans="1:16" ht="33" customHeight="1">
      <c r="A10" s="227" t="s">
        <v>271</v>
      </c>
      <c r="B10" s="228"/>
      <c r="C10" s="229"/>
      <c r="D10" s="229"/>
      <c r="E10" s="230"/>
      <c r="F10" s="231"/>
      <c r="G10" s="232" t="s">
        <v>272</v>
      </c>
      <c r="H10" s="233"/>
      <c r="I10" s="234"/>
      <c r="J10" s="235"/>
      <c r="K10" s="236"/>
      <c r="L10" s="237"/>
      <c r="M10" s="237"/>
      <c r="N10" s="202"/>
      <c r="O10" s="202"/>
      <c r="P10" s="203"/>
    </row>
    <row r="11" spans="1:16" ht="75">
      <c r="A11" s="143" t="s">
        <v>343</v>
      </c>
      <c r="B11" s="239"/>
      <c r="C11" s="194"/>
      <c r="D11" s="224"/>
      <c r="E11" s="204">
        <v>0.18</v>
      </c>
      <c r="F11" s="286"/>
      <c r="G11" s="285" t="s">
        <v>355</v>
      </c>
      <c r="H11" s="273" t="s">
        <v>356</v>
      </c>
      <c r="I11" s="222">
        <v>2000</v>
      </c>
      <c r="J11" s="223"/>
      <c r="K11" s="279">
        <f>ROUND(J11*I11,2)</f>
        <v>0</v>
      </c>
      <c r="L11" s="279">
        <f>IF(F11=0,K11*E11,F11*K11)</f>
        <v>0</v>
      </c>
      <c r="M11" s="199" t="str">
        <f>IF($P$9&lt;&gt;$P$8,IF(OR(J11="",J11=0),"Included in other item",""),"")</f>
        <v>Included in other item</v>
      </c>
      <c r="N11" s="202"/>
      <c r="O11" s="202"/>
      <c r="P11" s="203"/>
    </row>
    <row r="12" spans="1:16" ht="16.5">
      <c r="A12" s="208"/>
      <c r="B12" s="209"/>
      <c r="C12" s="210"/>
      <c r="D12" s="210"/>
      <c r="E12" s="211"/>
      <c r="F12" s="212"/>
      <c r="G12" s="217" t="s">
        <v>273</v>
      </c>
      <c r="H12" s="217"/>
      <c r="I12" s="217"/>
      <c r="J12" s="215"/>
      <c r="K12" s="226">
        <f>SUM(K11:K11)</f>
        <v>0</v>
      </c>
      <c r="L12" s="226">
        <f>SUM(L11:L11)</f>
        <v>0</v>
      </c>
      <c r="M12" s="226"/>
      <c r="N12" s="202"/>
      <c r="O12" s="202"/>
      <c r="P12" s="203"/>
    </row>
    <row r="13" spans="1:16" ht="33" customHeight="1">
      <c r="A13" s="227" t="s">
        <v>274</v>
      </c>
      <c r="B13" s="228"/>
      <c r="C13" s="229"/>
      <c r="D13" s="229"/>
      <c r="E13" s="230"/>
      <c r="F13" s="231"/>
      <c r="G13" s="232" t="s">
        <v>275</v>
      </c>
      <c r="H13" s="233"/>
      <c r="I13" s="234"/>
      <c r="J13" s="235"/>
      <c r="K13" s="280"/>
      <c r="L13" s="281"/>
      <c r="M13" s="237"/>
      <c r="N13" s="202"/>
      <c r="O13" s="202"/>
      <c r="P13" s="203"/>
    </row>
    <row r="14" spans="1:16" ht="15.75">
      <c r="A14" s="143" t="s">
        <v>343</v>
      </c>
      <c r="B14" s="193"/>
      <c r="C14" s="194"/>
      <c r="D14" s="224"/>
      <c r="E14" s="204"/>
      <c r="F14" s="225"/>
      <c r="G14" s="271" t="s">
        <v>349</v>
      </c>
      <c r="H14" s="277"/>
      <c r="I14" s="272"/>
      <c r="J14" s="223"/>
      <c r="K14" s="279">
        <f t="shared" ref="K14" si="0">ROUND(J14*I14,2)</f>
        <v>0</v>
      </c>
      <c r="L14" s="279">
        <f>ROUND(K14*E14,2)</f>
        <v>0</v>
      </c>
      <c r="M14" s="199" t="str">
        <f t="shared" ref="M14" si="1">IF($P$9&lt;&gt;$P$8,IF(OR(J14="",J14=0),"Included in other item",""),"")</f>
        <v>Included in other item</v>
      </c>
      <c r="N14" s="202"/>
      <c r="O14" s="202"/>
      <c r="P14" s="203"/>
    </row>
    <row r="15" spans="1:16" ht="16.5">
      <c r="A15" s="208"/>
      <c r="B15" s="209"/>
      <c r="C15" s="210"/>
      <c r="D15" s="210"/>
      <c r="E15" s="211"/>
      <c r="F15" s="212"/>
      <c r="G15" s="217" t="s">
        <v>345</v>
      </c>
      <c r="H15" s="213"/>
      <c r="I15" s="214"/>
      <c r="J15" s="215"/>
      <c r="K15" s="226">
        <f>SUM(K14:K14)</f>
        <v>0</v>
      </c>
      <c r="L15" s="226">
        <f>SUM(L14:L14)</f>
        <v>0</v>
      </c>
      <c r="M15" s="216"/>
      <c r="N15" s="202"/>
      <c r="O15" s="202"/>
      <c r="P15" s="203"/>
    </row>
    <row r="16" spans="1:16" ht="23.25">
      <c r="A16" s="218"/>
      <c r="B16" s="218"/>
      <c r="C16" s="218"/>
      <c r="D16" s="218"/>
      <c r="E16" s="218"/>
      <c r="F16" s="218"/>
      <c r="G16" s="340" t="s">
        <v>276</v>
      </c>
      <c r="H16" s="340"/>
      <c r="I16" s="340"/>
      <c r="J16" s="340"/>
      <c r="K16" s="238">
        <f>K15+K12</f>
        <v>0</v>
      </c>
      <c r="L16" s="238">
        <f>L15+L12</f>
        <v>0</v>
      </c>
      <c r="M16" s="219"/>
      <c r="N16" s="145" t="str">
        <f>IF(COUNTIF(N6:N15,"TRUE"),"False","Sheet OK")</f>
        <v>Sheet OK</v>
      </c>
      <c r="O16" s="202"/>
      <c r="P16" s="202"/>
    </row>
    <row r="17" spans="1:16" ht="39" customHeight="1">
      <c r="A17" s="341" t="str">
        <f>IF(K16=0,"As all the line items are Left Blank the bid is considered as Non-responsive","Sheet OK")</f>
        <v>As all the line items are Left Blank the bid is considered as Non-responsive</v>
      </c>
      <c r="B17" s="341"/>
      <c r="C17" s="341"/>
      <c r="D17" s="341"/>
      <c r="E17" s="341"/>
      <c r="F17" s="341"/>
      <c r="G17" s="341"/>
      <c r="H17" s="341"/>
      <c r="I17" s="341"/>
      <c r="J17" s="341"/>
      <c r="K17" s="341"/>
      <c r="L17" s="341"/>
      <c r="M17" s="341"/>
      <c r="N17" s="202"/>
      <c r="O17" s="202"/>
      <c r="P17" s="202"/>
    </row>
    <row r="19" spans="1:16">
      <c r="N19" s="149" t="str">
        <f>IF(COUNTIF(N16:N18,"TRUE"),"False","Sheet OK")</f>
        <v>Sheet OK</v>
      </c>
      <c r="O19" s="149"/>
    </row>
  </sheetData>
  <sheetProtection algorithmName="SHA-512" hashValue="jSgfLJ/a2zam6G7N0aVcAq2xm+nAy8PipQmaONL5mk/+6OBPqEpDxpTyl2qFnZ/VEtjQ3eNTZOt+DYTlECkVRQ==" saltValue="i/aLz8ylrDHbKgrNxxA/mg=="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7:M17"/>
    <mergeCell ref="A1:L1"/>
    <mergeCell ref="A4:C4"/>
    <mergeCell ref="D3:I3"/>
    <mergeCell ref="D5:I5"/>
    <mergeCell ref="E7:I7"/>
    <mergeCell ref="G16:J16"/>
    <mergeCell ref="J3:L3"/>
    <mergeCell ref="J4:L4"/>
    <mergeCell ref="D4:I4"/>
    <mergeCell ref="D6:I6"/>
    <mergeCell ref="J5:L5"/>
    <mergeCell ref="A2:L2"/>
  </mergeCells>
  <phoneticPr fontId="60" type="noConversion"/>
  <conditionalFormatting sqref="A17:M17">
    <cfRule type="containsText" dxfId="6" priority="13" stopIfTrue="1" operator="containsText" text="sheet">
      <formula>NOT(ISERROR(SEARCH("sheet",A17)))</formula>
    </cfRule>
    <cfRule type="containsText" dxfId="5" priority="14" stopIfTrue="1" operator="containsText" text="Non-responsive">
      <formula>NOT(ISERROR(SEARCH("Non-responsive",A17)))</formula>
    </cfRule>
  </conditionalFormatting>
  <conditionalFormatting sqref="M11">
    <cfRule type="containsText" dxfId="4" priority="2" operator="containsText" text="included">
      <formula>NOT(ISERROR(SEARCH("included",M11)))</formula>
    </cfRule>
  </conditionalFormatting>
  <conditionalFormatting sqref="M14">
    <cfRule type="containsText" dxfId="3" priority="1" operator="containsText" text="included">
      <formula>NOT(ISERROR(SEARCH("included",M14)))</formula>
    </cfRule>
  </conditionalFormatting>
  <dataValidations xWindow="1173" yWindow="438" count="2">
    <dataValidation allowBlank="1" showInputMessage="1" showErrorMessage="1" prompt="Please Enter SAC Code" sqref="D14"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4" xr:uid="{00000000-0002-0000-0500-000001000000}">
      <formula1>0</formula1>
    </dataValidation>
  </dataValidations>
  <pageMargins left="0.7" right="0.7" top="0.75" bottom="0.75" header="0.3" footer="0.3"/>
  <pageSetup paperSize="9" scale="54"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topLeftCell="A8" zoomScaleNormal="100" zoomScaleSheetLayoutView="100" workbookViewId="0">
      <selection activeCell="D13" sqref="D13"/>
    </sheetView>
  </sheetViews>
  <sheetFormatPr defaultRowHeight="13.5"/>
  <cols>
    <col min="1" max="1" width="10.140625" style="150" bestFit="1" customWidth="1"/>
    <col min="2" max="2" width="41.140625" style="150" customWidth="1"/>
    <col min="3" max="3" width="16.42578125" style="150" customWidth="1"/>
    <col min="4" max="4" width="24" style="156" customWidth="1"/>
    <col min="5" max="16384" width="9.140625" style="150"/>
  </cols>
  <sheetData>
    <row r="1" spans="1:4" ht="57.75" customHeight="1">
      <c r="A1" s="291" t="str">
        <f>'Name of Bidder'!A1</f>
        <v>Construction of Pre-cast Boundary Wall at 765/400/220 KV BIDAR TBCB PROJECT, BIDAR STATION</v>
      </c>
      <c r="B1" s="291"/>
      <c r="C1" s="291"/>
      <c r="D1" s="291"/>
    </row>
    <row r="2" spans="1:4" ht="16.5">
      <c r="A2" s="291" t="s">
        <v>277</v>
      </c>
      <c r="B2" s="291"/>
      <c r="C2" s="291"/>
      <c r="D2" s="291"/>
    </row>
    <row r="3" spans="1:4">
      <c r="A3" s="353" t="s">
        <v>243</v>
      </c>
      <c r="B3" s="353"/>
      <c r="C3" s="353" t="s">
        <v>242</v>
      </c>
      <c r="D3" s="353"/>
    </row>
    <row r="4" spans="1:4">
      <c r="A4" s="240" t="s">
        <v>14</v>
      </c>
      <c r="B4" s="241">
        <f>'Name of Bidder'!C9</f>
        <v>0</v>
      </c>
      <c r="C4" s="240" t="s">
        <v>244</v>
      </c>
      <c r="D4" s="242"/>
    </row>
    <row r="5" spans="1:4" ht="16.5">
      <c r="A5" s="240" t="s">
        <v>15</v>
      </c>
      <c r="B5" s="241">
        <f>'Schedule-I'!C5</f>
        <v>0</v>
      </c>
      <c r="C5" s="355" t="s">
        <v>245</v>
      </c>
      <c r="D5" s="355"/>
    </row>
    <row r="6" spans="1:4" ht="16.5">
      <c r="A6" s="243"/>
      <c r="B6" s="241">
        <f>'Schedule-I'!C6</f>
        <v>0</v>
      </c>
      <c r="C6" s="62" t="s">
        <v>246</v>
      </c>
      <c r="D6" s="126"/>
    </row>
    <row r="7" spans="1:4" ht="16.5">
      <c r="A7" s="243"/>
      <c r="B7" s="241">
        <f>'Schedule-I'!C7</f>
        <v>0</v>
      </c>
      <c r="C7" s="62" t="s">
        <v>278</v>
      </c>
      <c r="D7" s="126"/>
    </row>
    <row r="8" spans="1:4" ht="16.5">
      <c r="A8" s="243"/>
      <c r="B8" s="241"/>
      <c r="C8" s="62" t="s">
        <v>279</v>
      </c>
      <c r="D8" s="126"/>
    </row>
    <row r="9" spans="1:4" ht="15">
      <c r="A9" s="151" t="s">
        <v>249</v>
      </c>
      <c r="B9" s="354" t="s">
        <v>280</v>
      </c>
      <c r="C9" s="354"/>
      <c r="D9" s="152" t="s">
        <v>281</v>
      </c>
    </row>
    <row r="10" spans="1:4" ht="15">
      <c r="A10" s="153">
        <v>1.1000000000000001</v>
      </c>
      <c r="B10" s="350" t="s">
        <v>282</v>
      </c>
      <c r="C10" s="350"/>
      <c r="D10" s="244"/>
    </row>
    <row r="11" spans="1:4" ht="83.25" customHeight="1">
      <c r="A11" s="153"/>
      <c r="B11" s="349" t="str">
        <f>"Supply &amp; Installation Charges- Schedule Civil &amp; Electrical Items for " &amp;A1</f>
        <v>Supply &amp; Installation Charges- Schedule Civil &amp; Electrical Items for Construction of Pre-cast Boundary Wall at 765/400/220 KV BIDAR TBCB PROJECT, BIDAR STATION</v>
      </c>
      <c r="C11" s="349"/>
      <c r="D11" s="282" t="s">
        <v>352</v>
      </c>
    </row>
    <row r="12" spans="1:4" ht="15">
      <c r="A12" s="153">
        <v>1.2</v>
      </c>
      <c r="B12" s="350" t="s">
        <v>283</v>
      </c>
      <c r="C12" s="350"/>
      <c r="D12" s="283"/>
    </row>
    <row r="13" spans="1:4" ht="88.5" customHeight="1">
      <c r="A13" s="153"/>
      <c r="B13" s="349" t="str">
        <f>"Supply &amp; Installation Charges- Non-Schedule Civil &amp; Electrical Items for " &amp; A1</f>
        <v>Supply &amp; Installation Charges- Non-Schedule Civil &amp; Electrical Items for Construction of Pre-cast Boundary Wall at 765/400/220 KV BIDAR TBCB PROJECT, BIDAR STATION</v>
      </c>
      <c r="C13" s="349"/>
      <c r="D13" s="282">
        <f>'Schedule-II'!K16</f>
        <v>0</v>
      </c>
    </row>
    <row r="14" spans="1:4" ht="15">
      <c r="A14" s="153"/>
      <c r="B14" s="345"/>
      <c r="C14" s="346"/>
      <c r="D14" s="245"/>
    </row>
    <row r="15" spans="1:4" ht="78.75" customHeight="1">
      <c r="A15" s="153" t="s">
        <v>284</v>
      </c>
      <c r="B15" s="347" t="s">
        <v>285</v>
      </c>
      <c r="C15" s="348"/>
      <c r="D15" s="154" t="str">
        <f>IF((D13=0),"Non-responsive Bid",D13)</f>
        <v>Non-responsive Bid</v>
      </c>
    </row>
    <row r="16" spans="1:4" ht="15">
      <c r="A16" s="153"/>
      <c r="B16" s="351"/>
      <c r="C16" s="352"/>
      <c r="D16" s="154"/>
    </row>
    <row r="17" spans="1:4" ht="15">
      <c r="A17" s="153" t="s">
        <v>286</v>
      </c>
      <c r="B17" s="350" t="s">
        <v>287</v>
      </c>
      <c r="C17" s="350"/>
      <c r="D17" s="154"/>
    </row>
    <row r="18" spans="1:4" ht="15">
      <c r="A18" s="153"/>
      <c r="B18" s="349" t="s">
        <v>288</v>
      </c>
      <c r="C18" s="349"/>
      <c r="D18" s="154">
        <f>'Schedule-I'!P21</f>
        <v>0</v>
      </c>
    </row>
    <row r="19" spans="1:4" ht="15">
      <c r="A19" s="153"/>
      <c r="B19" s="349" t="s">
        <v>289</v>
      </c>
      <c r="C19" s="349"/>
      <c r="D19" s="154">
        <f>'Schedule-II'!L16</f>
        <v>0</v>
      </c>
    </row>
    <row r="20" spans="1:4" ht="35.25" customHeight="1">
      <c r="A20" s="153"/>
      <c r="B20" s="342" t="s">
        <v>290</v>
      </c>
      <c r="C20" s="342"/>
      <c r="D20" s="154">
        <f>IF(OR(D13="Not Quoted"),"Non-responsive Bid",D18+D19)</f>
        <v>0</v>
      </c>
    </row>
    <row r="21" spans="1:4" ht="15.75">
      <c r="A21" s="153"/>
      <c r="B21" s="343"/>
      <c r="C21" s="344"/>
      <c r="D21" s="155"/>
    </row>
    <row r="22" spans="1:4" ht="16.5">
      <c r="A22" s="153" t="s">
        <v>291</v>
      </c>
      <c r="B22" s="342" t="s">
        <v>292</v>
      </c>
      <c r="C22" s="342"/>
      <c r="D22" s="154" t="str">
        <f>IF(OR(D13=0),"Non-responsive Bid",ROUND((D15+D20),2))</f>
        <v>Non-responsive Bid</v>
      </c>
    </row>
    <row r="23" spans="1:4">
      <c r="A23" s="246"/>
      <c r="B23" s="247"/>
      <c r="C23" s="247"/>
      <c r="D23" s="248"/>
    </row>
    <row r="24" spans="1:4">
      <c r="A24" s="249"/>
      <c r="B24" s="250"/>
      <c r="C24" s="250"/>
      <c r="D24" s="251"/>
    </row>
    <row r="25" spans="1:4">
      <c r="A25" s="252" t="s">
        <v>293</v>
      </c>
      <c r="B25" s="250">
        <f>'Name of Bidder'!C20</f>
        <v>0</v>
      </c>
      <c r="C25" s="240" t="s">
        <v>294</v>
      </c>
      <c r="D25" s="251">
        <f>'Name of Bidder'!C17</f>
        <v>0</v>
      </c>
    </row>
    <row r="26" spans="1:4">
      <c r="A26" s="253" t="s">
        <v>295</v>
      </c>
      <c r="B26" s="254">
        <f>'Name of Bidder'!C21</f>
        <v>0</v>
      </c>
      <c r="C26" s="255" t="s">
        <v>296</v>
      </c>
      <c r="D26" s="256">
        <f>'Name of Bidder'!C18</f>
        <v>0</v>
      </c>
    </row>
  </sheetData>
  <sheetProtection algorithmName="SHA-512" hashValue="btymcsv4pRaWUY1dwS9H/JdHZNiy4bTjohrhl/LvWWZlqLtO2+OoCvG67zJNnnHV1nin6Ie1wHFC7QxKrDkOoA==" saltValue="RhfLLM8wySgL/myJ5pGblg=="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tabSelected="1" view="pageBreakPreview" topLeftCell="A32" zoomScaleNormal="100" zoomScaleSheetLayoutView="100" workbookViewId="0">
      <selection activeCell="D48" sqref="D48:F48"/>
    </sheetView>
  </sheetViews>
  <sheetFormatPr defaultRowHeight="12.75"/>
  <cols>
    <col min="1" max="2" width="10.7109375" style="160" customWidth="1"/>
    <col min="3" max="3" width="14.7109375" style="160" customWidth="1"/>
    <col min="4" max="4" width="20.7109375" style="160" customWidth="1"/>
    <col min="5" max="5" width="12.7109375" style="160" customWidth="1"/>
    <col min="6" max="6" width="34.140625" style="160" customWidth="1"/>
    <col min="7" max="25" width="9.140625" style="160"/>
    <col min="26" max="26" width="12.5703125" style="160" customWidth="1"/>
    <col min="27" max="27" width="9.140625" style="160"/>
    <col min="28" max="28" width="16.140625" style="160" bestFit="1" customWidth="1"/>
    <col min="29" max="16384" width="9.140625" style="160"/>
  </cols>
  <sheetData>
    <row r="1" spans="1:6" ht="17.25">
      <c r="A1" s="157" t="str">
        <f>'Name of Bidder'!A2:C2</f>
        <v>Specification No: Ref:  SR-I/C&amp;M/WC-4372/2025 Rfx no.: 5002004761</v>
      </c>
      <c r="B1" s="157"/>
      <c r="C1" s="158"/>
      <c r="D1" s="158"/>
      <c r="E1" s="158"/>
      <c r="F1" s="159" t="s">
        <v>297</v>
      </c>
    </row>
    <row r="2" spans="1:6" ht="16.5">
      <c r="A2" s="161"/>
      <c r="B2" s="161"/>
      <c r="C2" s="161"/>
      <c r="D2" s="161"/>
      <c r="E2" s="161"/>
      <c r="F2" s="161"/>
    </row>
    <row r="3" spans="1:6" ht="15">
      <c r="A3" s="369" t="s">
        <v>298</v>
      </c>
      <c r="B3" s="369"/>
      <c r="C3" s="369"/>
      <c r="D3" s="369"/>
      <c r="E3" s="369"/>
      <c r="F3" s="369"/>
    </row>
    <row r="4" spans="1:6" ht="15">
      <c r="A4" s="162"/>
      <c r="B4" s="162"/>
      <c r="C4" s="162"/>
      <c r="D4" s="162"/>
      <c r="E4" s="162"/>
      <c r="F4" s="162"/>
    </row>
    <row r="5" spans="1:6" ht="16.5">
      <c r="A5" s="163" t="s">
        <v>299</v>
      </c>
      <c r="B5" s="163"/>
      <c r="C5" s="370"/>
      <c r="D5" s="370"/>
      <c r="E5" s="370"/>
      <c r="F5" s="370"/>
    </row>
    <row r="6" spans="1:6" ht="16.5">
      <c r="A6" s="163" t="s">
        <v>18</v>
      </c>
      <c r="B6" s="371"/>
      <c r="C6" s="371"/>
      <c r="D6" s="161"/>
      <c r="E6" s="161"/>
      <c r="F6" s="161"/>
    </row>
    <row r="7" spans="1:6" ht="16.5">
      <c r="A7" s="163"/>
      <c r="B7" s="164"/>
      <c r="C7" s="164"/>
      <c r="D7" s="161"/>
      <c r="E7" s="161"/>
      <c r="F7" s="161"/>
    </row>
    <row r="8" spans="1:6" ht="16.5">
      <c r="A8" s="165" t="s">
        <v>242</v>
      </c>
      <c r="B8" s="166"/>
      <c r="C8" s="161"/>
      <c r="D8" s="161"/>
      <c r="E8" s="161"/>
      <c r="F8" s="167"/>
    </row>
    <row r="9" spans="1:6" ht="16.5">
      <c r="A9" s="168" t="s">
        <v>244</v>
      </c>
      <c r="B9" s="168"/>
      <c r="C9" s="161"/>
      <c r="D9" s="161"/>
      <c r="E9" s="161"/>
      <c r="F9" s="167"/>
    </row>
    <row r="10" spans="1:6" ht="16.5">
      <c r="A10" s="168" t="s">
        <v>245</v>
      </c>
      <c r="B10" s="168"/>
      <c r="C10" s="161"/>
      <c r="D10" s="161"/>
      <c r="E10" s="161"/>
      <c r="F10" s="167"/>
    </row>
    <row r="11" spans="1:6" ht="16.5">
      <c r="A11" s="168" t="s">
        <v>300</v>
      </c>
      <c r="B11" s="168"/>
      <c r="C11" s="161"/>
      <c r="D11" s="161"/>
      <c r="E11" s="161"/>
      <c r="F11" s="167"/>
    </row>
    <row r="12" spans="1:6" ht="16.5">
      <c r="A12" s="168"/>
      <c r="B12" s="168"/>
      <c r="C12" s="161"/>
      <c r="D12" s="161"/>
      <c r="E12" s="161"/>
      <c r="F12" s="167"/>
    </row>
    <row r="13" spans="1:6" ht="16.5">
      <c r="A13" s="168"/>
      <c r="B13" s="168"/>
      <c r="C13" s="161"/>
      <c r="D13" s="161"/>
      <c r="E13" s="161"/>
      <c r="F13" s="167"/>
    </row>
    <row r="14" spans="1:6" ht="16.5">
      <c r="A14" s="163"/>
      <c r="B14" s="163"/>
      <c r="C14" s="161"/>
      <c r="D14" s="161"/>
      <c r="E14" s="161"/>
      <c r="F14" s="167"/>
    </row>
    <row r="15" spans="1:6" ht="68.25" customHeight="1">
      <c r="A15" s="169" t="s">
        <v>301</v>
      </c>
      <c r="B15" s="170"/>
      <c r="C15" s="372" t="str">
        <f>'Name of Bidder'!A1</f>
        <v>Construction of Pre-cast Boundary Wall at 765/400/220 KV BIDAR TBCB PROJECT, BIDAR STATION</v>
      </c>
      <c r="D15" s="372"/>
      <c r="E15" s="372"/>
      <c r="F15" s="372"/>
    </row>
    <row r="16" spans="1:6" ht="45.75" customHeight="1">
      <c r="A16" s="161" t="s">
        <v>302</v>
      </c>
      <c r="B16" s="161"/>
      <c r="C16" s="167"/>
      <c r="D16" s="167"/>
      <c r="E16" s="167"/>
      <c r="F16" s="167"/>
    </row>
    <row r="17" spans="1:28" ht="113.25" customHeight="1">
      <c r="A17" s="170">
        <v>1</v>
      </c>
      <c r="B17" s="363"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63"/>
      <c r="D17" s="363"/>
      <c r="E17" s="363"/>
      <c r="F17" s="363"/>
      <c r="Z17" s="172" t="s">
        <v>303</v>
      </c>
      <c r="AA17" s="173" t="s">
        <v>304</v>
      </c>
      <c r="AB17" s="174" t="str">
        <f>'Schedule-III-Summary'!D22</f>
        <v>Non-responsive Bid</v>
      </c>
    </row>
    <row r="18" spans="1:28" ht="42" customHeight="1">
      <c r="A18" s="161"/>
      <c r="B18" s="368" t="s">
        <v>305</v>
      </c>
      <c r="C18" s="368"/>
      <c r="D18" s="368"/>
      <c r="E18" s="368"/>
      <c r="F18" s="368"/>
    </row>
    <row r="19" spans="1:28" ht="16.5">
      <c r="A19" s="175">
        <v>2</v>
      </c>
      <c r="B19" s="367" t="s">
        <v>306</v>
      </c>
      <c r="C19" s="367"/>
      <c r="D19" s="367"/>
      <c r="E19" s="367"/>
      <c r="F19" s="367"/>
    </row>
    <row r="20" spans="1:28" ht="33.75" customHeight="1">
      <c r="A20" s="170">
        <v>2.1</v>
      </c>
      <c r="B20" s="363" t="s">
        <v>307</v>
      </c>
      <c r="C20" s="363"/>
      <c r="D20" s="363"/>
      <c r="E20" s="363"/>
      <c r="F20" s="363"/>
    </row>
    <row r="21" spans="1:28" ht="16.5">
      <c r="A21" s="170"/>
      <c r="B21" s="171" t="s">
        <v>308</v>
      </c>
      <c r="C21" s="365" t="s">
        <v>309</v>
      </c>
      <c r="D21" s="365"/>
      <c r="E21" s="365"/>
      <c r="F21" s="365"/>
    </row>
    <row r="22" spans="1:28" ht="16.5">
      <c r="A22" s="170"/>
      <c r="B22" s="171" t="s">
        <v>310</v>
      </c>
      <c r="C22" s="365" t="s">
        <v>311</v>
      </c>
      <c r="D22" s="365"/>
      <c r="E22" s="365"/>
      <c r="F22" s="365"/>
    </row>
    <row r="23" spans="1:28" ht="16.5" customHeight="1">
      <c r="A23" s="170"/>
      <c r="B23" s="171" t="s">
        <v>312</v>
      </c>
      <c r="C23" s="365" t="s">
        <v>313</v>
      </c>
      <c r="D23" s="365"/>
      <c r="E23" s="365"/>
      <c r="F23" s="365"/>
    </row>
    <row r="24" spans="1:28" ht="16.5">
      <c r="A24" s="161"/>
      <c r="B24" s="366"/>
      <c r="C24" s="366"/>
      <c r="D24" s="169"/>
      <c r="E24" s="169"/>
      <c r="F24" s="169"/>
    </row>
    <row r="25" spans="1:28" ht="87.75" customHeight="1">
      <c r="A25" s="176">
        <v>2.2000000000000002</v>
      </c>
      <c r="B25" s="363" t="s">
        <v>314</v>
      </c>
      <c r="C25" s="363"/>
      <c r="D25" s="363"/>
      <c r="E25" s="363"/>
      <c r="F25" s="363"/>
    </row>
    <row r="26" spans="1:28" ht="51" customHeight="1">
      <c r="A26" s="176">
        <v>2.2999999999999998</v>
      </c>
      <c r="B26" s="363" t="s">
        <v>315</v>
      </c>
      <c r="C26" s="363"/>
      <c r="D26" s="363"/>
      <c r="E26" s="363"/>
      <c r="F26" s="363"/>
    </row>
    <row r="27" spans="1:28" ht="120" customHeight="1">
      <c r="A27" s="176">
        <v>2.4</v>
      </c>
      <c r="B27" s="363" t="s">
        <v>316</v>
      </c>
      <c r="C27" s="363"/>
      <c r="D27" s="363"/>
      <c r="E27" s="363"/>
      <c r="F27" s="363"/>
    </row>
    <row r="28" spans="1:28" ht="97.5" customHeight="1">
      <c r="A28" s="170">
        <v>3</v>
      </c>
      <c r="B28" s="363" t="s">
        <v>317</v>
      </c>
      <c r="C28" s="363"/>
      <c r="D28" s="363"/>
      <c r="E28" s="363"/>
      <c r="F28" s="363"/>
    </row>
    <row r="29" spans="1:28" ht="62.25" customHeight="1">
      <c r="A29" s="176">
        <v>3.1</v>
      </c>
      <c r="B29" s="365" t="s">
        <v>318</v>
      </c>
      <c r="C29" s="365"/>
      <c r="D29" s="365"/>
      <c r="E29" s="365"/>
      <c r="F29" s="365"/>
    </row>
    <row r="30" spans="1:28" ht="57" customHeight="1">
      <c r="A30" s="176">
        <v>3.2</v>
      </c>
      <c r="B30" s="363" t="s">
        <v>319</v>
      </c>
      <c r="C30" s="363"/>
      <c r="D30" s="363"/>
      <c r="E30" s="363"/>
      <c r="F30" s="363"/>
    </row>
    <row r="31" spans="1:28" ht="62.25" customHeight="1">
      <c r="A31" s="176">
        <v>3.3</v>
      </c>
      <c r="B31" s="363" t="s">
        <v>320</v>
      </c>
      <c r="C31" s="363"/>
      <c r="D31" s="363"/>
      <c r="E31" s="363"/>
      <c r="F31" s="363"/>
    </row>
    <row r="32" spans="1:28" ht="79.5" customHeight="1">
      <c r="A32" s="170">
        <v>4</v>
      </c>
      <c r="B32" s="363" t="s">
        <v>321</v>
      </c>
      <c r="C32" s="363"/>
      <c r="D32" s="363"/>
      <c r="E32" s="363"/>
      <c r="F32" s="363"/>
    </row>
    <row r="33" spans="1:6" ht="89.25" customHeight="1">
      <c r="A33" s="170">
        <v>5</v>
      </c>
      <c r="B33" s="363" t="s">
        <v>322</v>
      </c>
      <c r="C33" s="363"/>
      <c r="D33" s="363"/>
      <c r="E33" s="363"/>
      <c r="F33" s="363"/>
    </row>
    <row r="34" spans="1:6" ht="16.5">
      <c r="A34" s="161"/>
      <c r="B34" s="177" t="str">
        <f>IF(ISERROR("Dated this " &amp; AG6 &amp; LOOKUP(AG6,AE1:AE27,AF1:AF27) &amp; " day of " &amp; AG8 &amp; " " &amp;AG9), "", "Dated this " &amp; AG6 &amp; LOOKUP(AG6,AE1:AE27,AF1:AF27) &amp; " day of " &amp; AG8 &amp; " " &amp;AG9)</f>
        <v/>
      </c>
      <c r="C34" s="177"/>
      <c r="D34" s="177"/>
      <c r="E34" s="178"/>
      <c r="F34" s="178"/>
    </row>
    <row r="35" spans="1:6" ht="16.5">
      <c r="A35" s="161"/>
      <c r="B35" s="177" t="s">
        <v>323</v>
      </c>
      <c r="C35" s="179"/>
      <c r="D35" s="180"/>
      <c r="E35" s="180"/>
      <c r="F35" s="180"/>
    </row>
    <row r="36" spans="1:6" ht="16.5">
      <c r="A36" s="161"/>
      <c r="B36" s="181"/>
      <c r="C36" s="180"/>
      <c r="D36" s="180"/>
      <c r="E36" s="177"/>
      <c r="F36" s="182" t="s">
        <v>324</v>
      </c>
    </row>
    <row r="37" spans="1:6" ht="16.5">
      <c r="A37" s="161"/>
      <c r="B37" s="181"/>
      <c r="C37" s="180"/>
      <c r="D37" s="177"/>
      <c r="E37" s="177"/>
      <c r="F37" s="182" t="str">
        <f>"For and on behalf of " &amp; 'Schedule-I'!C3</f>
        <v xml:space="preserve">For and on behalf of </v>
      </c>
    </row>
    <row r="38" spans="1:6" ht="16.5">
      <c r="A38" s="183"/>
      <c r="B38" s="183"/>
      <c r="C38" s="184"/>
      <c r="D38" s="183"/>
      <c r="E38" s="185"/>
      <c r="F38" s="163"/>
    </row>
    <row r="39" spans="1:6" ht="16.5">
      <c r="A39" s="186" t="s">
        <v>325</v>
      </c>
      <c r="B39" s="364">
        <f>'Name of Bidder'!C20</f>
        <v>0</v>
      </c>
      <c r="C39" s="364"/>
      <c r="D39" s="183"/>
      <c r="E39" s="185" t="s">
        <v>19</v>
      </c>
      <c r="F39" s="187">
        <f>'Name of Bidder'!C17</f>
        <v>0</v>
      </c>
    </row>
    <row r="40" spans="1:6" ht="16.5">
      <c r="A40" s="186" t="s">
        <v>295</v>
      </c>
      <c r="B40" s="187">
        <f>'Name of Bidder'!C21</f>
        <v>0</v>
      </c>
      <c r="C40" s="188"/>
      <c r="D40" s="183"/>
      <c r="E40" s="185" t="s">
        <v>21</v>
      </c>
      <c r="F40" s="187">
        <f>'Name of Bidder'!C18</f>
        <v>0</v>
      </c>
    </row>
    <row r="41" spans="1:6" ht="16.5">
      <c r="A41" s="161"/>
      <c r="B41" s="161"/>
      <c r="C41" s="161"/>
      <c r="D41" s="183"/>
      <c r="E41" s="185"/>
      <c r="F41" s="161"/>
    </row>
    <row r="42" spans="1:6" ht="16.5">
      <c r="A42" s="189" t="s">
        <v>326</v>
      </c>
      <c r="B42" s="190"/>
      <c r="C42" s="191"/>
      <c r="D42" s="177"/>
      <c r="E42" s="182"/>
      <c r="F42" s="177"/>
    </row>
    <row r="43" spans="1:6" ht="16.5">
      <c r="A43" s="360" t="s">
        <v>327</v>
      </c>
      <c r="B43" s="360"/>
      <c r="C43" s="360"/>
      <c r="D43" s="359"/>
      <c r="E43" s="359"/>
      <c r="F43" s="359"/>
    </row>
    <row r="44" spans="1:6" ht="16.5">
      <c r="A44" s="361"/>
      <c r="B44" s="361"/>
      <c r="C44" s="361"/>
      <c r="D44" s="125"/>
      <c r="E44" s="125"/>
      <c r="F44" s="125"/>
    </row>
    <row r="45" spans="1:6" ht="16.5">
      <c r="A45" s="357"/>
      <c r="B45" s="357"/>
      <c r="C45" s="357"/>
      <c r="D45" s="125"/>
      <c r="E45" s="125"/>
      <c r="F45" s="125"/>
    </row>
    <row r="46" spans="1:6" ht="16.5">
      <c r="A46" s="358" t="s">
        <v>328</v>
      </c>
      <c r="B46" s="358"/>
      <c r="C46" s="358"/>
      <c r="D46" s="359"/>
      <c r="E46" s="359"/>
      <c r="F46" s="359"/>
    </row>
    <row r="47" spans="1:6" ht="16.5">
      <c r="A47" s="358" t="s">
        <v>329</v>
      </c>
      <c r="B47" s="358"/>
      <c r="C47" s="358"/>
      <c r="D47" s="359"/>
      <c r="E47" s="359"/>
      <c r="F47" s="359"/>
    </row>
    <row r="48" spans="1:6" ht="16.5">
      <c r="A48" s="358" t="s">
        <v>330</v>
      </c>
      <c r="B48" s="358"/>
      <c r="C48" s="358"/>
      <c r="D48" s="359"/>
      <c r="E48" s="359"/>
      <c r="F48" s="359"/>
    </row>
    <row r="49" spans="1:6" ht="16.5">
      <c r="A49" s="360" t="s">
        <v>331</v>
      </c>
      <c r="B49" s="360"/>
      <c r="C49" s="360"/>
      <c r="D49" s="359"/>
      <c r="E49" s="359"/>
      <c r="F49" s="359"/>
    </row>
    <row r="50" spans="1:6" ht="16.5">
      <c r="A50" s="361"/>
      <c r="B50" s="361"/>
      <c r="C50" s="361"/>
      <c r="D50" s="125"/>
      <c r="E50" s="125"/>
      <c r="F50" s="125"/>
    </row>
    <row r="51" spans="1:6" ht="16.5">
      <c r="A51" s="357"/>
      <c r="B51" s="357"/>
      <c r="C51" s="357"/>
      <c r="D51" s="125"/>
      <c r="E51" s="125"/>
      <c r="F51" s="125"/>
    </row>
    <row r="52" spans="1:6" ht="37.5" customHeight="1">
      <c r="A52" s="36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2"/>
      <c r="C52" s="362"/>
      <c r="D52" s="362"/>
      <c r="E52" s="362"/>
      <c r="F52" s="362"/>
    </row>
    <row r="53" spans="1:6" ht="18.75">
      <c r="A53" s="356" t="s">
        <v>332</v>
      </c>
      <c r="B53" s="356"/>
      <c r="C53" s="356"/>
      <c r="D53" s="356"/>
      <c r="E53" s="356"/>
      <c r="F53" s="356"/>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805A50-763B-4E15-A45E-DC5979E12190}">
  <ds:schemaRefs>
    <ds:schemaRef ds:uri="http://schemas.microsoft.com/office/2006/metadata/properties"/>
    <ds:schemaRef ds:uri="http://schemas.microsoft.com/office/infopath/2007/PartnerControls"/>
    <ds:schemaRef ds:uri="5b1e22a1-7343-4772-b68a-36de49ad4a02"/>
    <ds:schemaRef ds:uri="a1a56b39-2d07-46dc-813a-584bd88ff0c3"/>
  </ds:schemaRefs>
</ds:datastoreItem>
</file>

<file path=customXml/itemProps2.xml><?xml version="1.0" encoding="utf-8"?>
<ds:datastoreItem xmlns:ds="http://schemas.openxmlformats.org/officeDocument/2006/customXml" ds:itemID="{971D9360-ADC8-47CA-8CC3-BC0CCC52C591}">
  <ds:schemaRefs>
    <ds:schemaRef ds:uri="http://schemas.microsoft.com/sharepoint/v3/contenttype/forms"/>
  </ds:schemaRefs>
</ds:datastoreItem>
</file>

<file path=customXml/itemProps3.xml><?xml version="1.0" encoding="utf-8"?>
<ds:datastoreItem xmlns:ds="http://schemas.openxmlformats.org/officeDocument/2006/customXml" ds:itemID="{774D6F85-99A8-433A-83E7-16E842BE6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Insha Feroz Khan {इंशा फिरोज खान}</cp:lastModifiedBy>
  <cp:revision/>
  <dcterms:created xsi:type="dcterms:W3CDTF">2010-09-27T08:09:01Z</dcterms:created>
  <dcterms:modified xsi:type="dcterms:W3CDTF">2025-09-15T05:47:31Z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0x0101001EFD0AE0786BE84BB6A8C22B19BB2AF1</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67de828d-f69d-40d4-9531-ce724429a5c7_Enabled">
    <vt:lpwstr>true</vt:lpwstr>
  </property>
  <property fmtid="{D5CDD505-2E9C-101B-9397-08002B2CF9AE}" pid="8" name="MSIP_Label_67de828d-f69d-40d4-9531-ce724429a5c7_SetDate">
    <vt:lpwstr>2025-08-12T07:16:31Z</vt:lpwstr>
  </property>
  <property fmtid="{D5CDD505-2E9C-101B-9397-08002B2CF9AE}" pid="9" name="MSIP_Label_67de828d-f69d-40d4-9531-ce724429a5c7_Method">
    <vt:lpwstr>Privileged</vt:lpwstr>
  </property>
  <property fmtid="{D5CDD505-2E9C-101B-9397-08002B2CF9AE}" pid="10" name="MSIP_Label_67de828d-f69d-40d4-9531-ce724429a5c7_Name">
    <vt:lpwstr>Unrestricted-IT</vt:lpwstr>
  </property>
  <property fmtid="{D5CDD505-2E9C-101B-9397-08002B2CF9AE}" pid="11" name="MSIP_Label_67de828d-f69d-40d4-9531-ce724429a5c7_SiteId">
    <vt:lpwstr>7048075c-52c2-4a40-8e7c-5c5a5573c87f</vt:lpwstr>
  </property>
  <property fmtid="{D5CDD505-2E9C-101B-9397-08002B2CF9AE}" pid="12" name="MSIP_Label_67de828d-f69d-40d4-9531-ce724429a5c7_ActionId">
    <vt:lpwstr>0428fbf9-d0b9-45f2-9ae9-2bfcc79edafe</vt:lpwstr>
  </property>
  <property fmtid="{D5CDD505-2E9C-101B-9397-08002B2CF9AE}" pid="13" name="MSIP_Label_67de828d-f69d-40d4-9531-ce724429a5c7_ContentBits">
    <vt:lpwstr>0</vt:lpwstr>
  </property>
  <property fmtid="{D5CDD505-2E9C-101B-9397-08002B2CF9AE}" pid="14" name="MSIP_Label_67de828d-f69d-40d4-9531-ce724429a5c7_Tag">
    <vt:lpwstr>10, 0, 1, 1</vt:lpwstr>
  </property>
</Properties>
</file>