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7.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61.xml" ContentType="application/vnd.ms-excel.controlproperties+xml"/>
  <Override PartName="/xl/drawings/drawing12.xml" ContentType="application/vnd.openxmlformats-officedocument.drawing+xml"/>
  <Override PartName="/xl/ctrlProps/ctrlProp162.xml" ContentType="application/vnd.ms-excel.controlproperties+xml"/>
  <Override PartName="/xl/drawings/drawing13.xml" ContentType="application/vnd.openxmlformats-officedocument.drawing+xml"/>
  <Override PartName="/xl/ctrlProps/ctrlProp16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64.xml" ContentType="application/vnd.ms-excel.controlproperties+xml"/>
  <Override PartName="/xl/ctrlProps/ctrlProp16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X:\15_C K KAMAT\01-RTM\15-TR-48\03-BD\"/>
    </mc:Choice>
  </mc:AlternateContent>
  <xr:revisionPtr revIDLastSave="0" documentId="13_ncr:1_{20564F20-124D-442A-AB71-9C10ECA82FAE}" xr6:coauthVersionLast="47" xr6:coauthVersionMax="47" xr10:uidLastSave="{00000000-0000-0000-0000-000000000000}"/>
  <workbookProtection workbookAlgorithmName="SHA-512" workbookHashValue="j1cl8OJ4w4Ltw7dYVFj3I65RaAnTZS7irJWMfDixLtA1I6EzXWuKjE2SsIRkHQ5itZoUpJLI7MadvJN9tx7BRg==" workbookSaltValue="IjFtJ4seNU5mnG4iZROGAA==" workbookSpinCount="100000" lockStructure="1"/>
  <bookViews>
    <workbookView xWindow="-120" yWindow="-120" windowWidth="29040" windowHeight="15720" tabRatio="942" firstSheet="10" activeTab="28"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r:id="rId6"/>
    <sheet name="Attach-3 (QR)" sheetId="7" state="hidden" r:id="rId7"/>
    <sheet name="Attach-3 (QR)_" sheetId="31" r:id="rId8"/>
    <sheet name="Attach 4" sheetId="8" r:id="rId9"/>
    <sheet name="Attach 4 (A)" sheetId="9" r:id="rId10"/>
    <sheet name="Attach 4 (B)" sheetId="10" r:id="rId11"/>
    <sheet name="Attach 5" sheetId="11" r:id="rId12"/>
    <sheet name="Attach 5A" sheetId="12" r:id="rId13"/>
    <sheet name="Attach 6" sheetId="13" r:id="rId14"/>
    <sheet name="Attach 7" sheetId="14" r:id="rId15"/>
    <sheet name="Attach 9" sheetId="15" r:id="rId16"/>
    <sheet name="Attach 10" sheetId="16" r:id="rId17"/>
    <sheet name="Attach 11" sheetId="17" r:id="rId18"/>
    <sheet name="Attach 12__" sheetId="18" state="hidden" r:id="rId19"/>
    <sheet name="Attach 12_" sheetId="19" r:id="rId20"/>
    <sheet name="Attach 13" sheetId="20" r:id="rId21"/>
    <sheet name="Attach 14" sheetId="21" r:id="rId22"/>
    <sheet name="Attach 14-IP" sheetId="22" state="hidden" r:id="rId23"/>
    <sheet name="Attach 15" sheetId="23" r:id="rId24"/>
    <sheet name="Attach 16 " sheetId="24" r:id="rId25"/>
    <sheet name="Attach 17" sheetId="25" r:id="rId26"/>
    <sheet name="Attach 18" sheetId="26" r:id="rId27"/>
    <sheet name="Attach 19" sheetId="27" r:id="rId28"/>
    <sheet name="Bid Form 1st Envelope " sheetId="28" r:id="rId29"/>
    <sheet name="N to W" sheetId="29" state="hidden" r:id="rId30"/>
    <sheet name="Sheet1" sheetId="30"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19">#REF!</definedName>
    <definedName name="\A" localSheetId="18">#REF!</definedName>
    <definedName name="\A" localSheetId="25">#REF!</definedName>
    <definedName name="\A" localSheetId="26">#REF!</definedName>
    <definedName name="\A" localSheetId="12">#REF!</definedName>
    <definedName name="\A" localSheetId="6">#REF!</definedName>
    <definedName name="\A" localSheetId="7">#REF!</definedName>
    <definedName name="\A" localSheetId="4">#REF!</definedName>
    <definedName name="\A" localSheetId="2">#REF!</definedName>
    <definedName name="\A">#REF!</definedName>
    <definedName name="\aa" localSheetId="19">#REF!</definedName>
    <definedName name="\aa" localSheetId="18">#REF!</definedName>
    <definedName name="\aa" localSheetId="12">#REF!</definedName>
    <definedName name="\aa" localSheetId="2">#REF!</definedName>
    <definedName name="\aa">#REF!</definedName>
    <definedName name="\B" localSheetId="19">#REF!</definedName>
    <definedName name="\B" localSheetId="18">#REF!</definedName>
    <definedName name="\B" localSheetId="25">#REF!</definedName>
    <definedName name="\B" localSheetId="26">#REF!</definedName>
    <definedName name="\B" localSheetId="12">#REF!</definedName>
    <definedName name="\B" localSheetId="6">#REF!</definedName>
    <definedName name="\B" localSheetId="7">#REF!</definedName>
    <definedName name="\B" localSheetId="4">#REF!</definedName>
    <definedName name="\B" localSheetId="2">#REF!</definedName>
    <definedName name="\B">#REF!</definedName>
    <definedName name="\C" localSheetId="19">#REF!</definedName>
    <definedName name="\C" localSheetId="18">#REF!</definedName>
    <definedName name="\C" localSheetId="25">#REF!</definedName>
    <definedName name="\C" localSheetId="26">#REF!</definedName>
    <definedName name="\C" localSheetId="12">#REF!</definedName>
    <definedName name="\C" localSheetId="6">#REF!</definedName>
    <definedName name="\C" localSheetId="7">#REF!</definedName>
    <definedName name="\C" localSheetId="4">#REF!</definedName>
    <definedName name="\C" localSheetId="2">#REF!</definedName>
    <definedName name="\C">#REF!</definedName>
    <definedName name="\M" localSheetId="19">#REF!</definedName>
    <definedName name="\M" localSheetId="18">#REF!</definedName>
    <definedName name="\M" localSheetId="26">#REF!</definedName>
    <definedName name="\M" localSheetId="12">#REF!</definedName>
    <definedName name="\M" localSheetId="6">#REF!</definedName>
    <definedName name="\M" localSheetId="7">#REF!</definedName>
    <definedName name="\M" localSheetId="4">#REF!</definedName>
    <definedName name="\M" localSheetId="2">#REF!</definedName>
    <definedName name="\M">#REF!</definedName>
    <definedName name="\N" localSheetId="19">#REF!</definedName>
    <definedName name="\N" localSheetId="18">#REF!</definedName>
    <definedName name="\N" localSheetId="26">#REF!</definedName>
    <definedName name="\N" localSheetId="12">#REF!</definedName>
    <definedName name="\N" localSheetId="6">#REF!</definedName>
    <definedName name="\N" localSheetId="7">#REF!</definedName>
    <definedName name="\N" localSheetId="4">#REF!</definedName>
    <definedName name="\N" localSheetId="2">#REF!</definedName>
    <definedName name="\N">#REF!</definedName>
    <definedName name="\P" localSheetId="19">#REF!</definedName>
    <definedName name="\P" localSheetId="18">#REF!</definedName>
    <definedName name="\P" localSheetId="26">#REF!</definedName>
    <definedName name="\P" localSheetId="12">#REF!</definedName>
    <definedName name="\P" localSheetId="6">#REF!</definedName>
    <definedName name="\P" localSheetId="7">#REF!</definedName>
    <definedName name="\P" localSheetId="4">#REF!</definedName>
    <definedName name="\P" localSheetId="2">#REF!</definedName>
    <definedName name="\P">#REF!</definedName>
    <definedName name="\R" localSheetId="19">#REF!</definedName>
    <definedName name="\R" localSheetId="18">#REF!</definedName>
    <definedName name="\R" localSheetId="26">#REF!</definedName>
    <definedName name="\R" localSheetId="12">#REF!</definedName>
    <definedName name="\R" localSheetId="6">#REF!</definedName>
    <definedName name="\R" localSheetId="7">#REF!</definedName>
    <definedName name="\R" localSheetId="4">#REF!</definedName>
    <definedName name="\R" localSheetId="2">#REF!</definedName>
    <definedName name="\R">#REF!</definedName>
    <definedName name="\U" localSheetId="19">#REF!</definedName>
    <definedName name="\U" localSheetId="18">#REF!</definedName>
    <definedName name="\U" localSheetId="26">#REF!</definedName>
    <definedName name="\U" localSheetId="12">#REF!</definedName>
    <definedName name="\U" localSheetId="6">#REF!</definedName>
    <definedName name="\U" localSheetId="7">#REF!</definedName>
    <definedName name="\U" localSheetId="4">#REF!</definedName>
    <definedName name="\U" localSheetId="2">#REF!</definedName>
    <definedName name="\U">#REF!</definedName>
    <definedName name="\V" localSheetId="19">#REF!</definedName>
    <definedName name="\V" localSheetId="18">#REF!</definedName>
    <definedName name="\V" localSheetId="26">#REF!</definedName>
    <definedName name="\V" localSheetId="12">#REF!</definedName>
    <definedName name="\V" localSheetId="6">#REF!</definedName>
    <definedName name="\V" localSheetId="7">#REF!</definedName>
    <definedName name="\V" localSheetId="4">#REF!</definedName>
    <definedName name="\V" localSheetId="2">#REF!</definedName>
    <definedName name="\V">#REF!</definedName>
    <definedName name="\x" localSheetId="19">#REF!</definedName>
    <definedName name="\x" localSheetId="18">#REF!</definedName>
    <definedName name="\x" localSheetId="12">#REF!</definedName>
    <definedName name="\x" localSheetId="2">#REF!</definedName>
    <definedName name="\x">#REF!</definedName>
    <definedName name="_xlnm._FilterDatabase" localSheetId="2" hidden="1">'Names of Bidder'!$B$6:$G$19</definedName>
    <definedName name="ab" localSheetId="19">#REF!</definedName>
    <definedName name="ab" localSheetId="18">#REF!</definedName>
    <definedName name="ab" localSheetId="26">#REF!</definedName>
    <definedName name="ab" localSheetId="12">#REF!</definedName>
    <definedName name="ab" localSheetId="6">#REF!</definedName>
    <definedName name="ab" localSheetId="7">#REF!</definedName>
    <definedName name="ab" localSheetId="4">#REF!</definedName>
    <definedName name="ab" localSheetId="2">#REF!</definedName>
    <definedName name="ab">#REF!</definedName>
    <definedName name="abc" localSheetId="2">#REF!</definedName>
    <definedName name="abc">#REF!</definedName>
    <definedName name="biddername" localSheetId="19">#REF!</definedName>
    <definedName name="biddername" localSheetId="18">#REF!</definedName>
    <definedName name="biddername" localSheetId="12">#REF!</definedName>
    <definedName name="biddername" localSheetId="2">#REF!</definedName>
    <definedName name="biddername">#REF!</definedName>
    <definedName name="BL2A" localSheetId="12">'[1]Attach-3 (QR)'!#REF!</definedName>
    <definedName name="BL2A" localSheetId="6">'Attach-3 (QR)'!$I$346</definedName>
    <definedName name="BL2A" localSheetId="7">'Attach-3 (QR)_'!$I$245</definedName>
    <definedName name="BL2A" localSheetId="4">'Attach-3 (QR)_old'!$I$398</definedName>
    <definedName name="BL2A">#REF!</definedName>
    <definedName name="BL2A2" localSheetId="19">'[2]Attach-3 (QR)'!#REF!</definedName>
    <definedName name="BL2A2" localSheetId="18">'[3]Attach-3 (QR)'!#REF!</definedName>
    <definedName name="BL2A2" localSheetId="12">'[4]Attach-3 (QR)'!#REF!</definedName>
    <definedName name="BL2A2" localSheetId="6">'Attach-3 (QR)'!#REF!</definedName>
    <definedName name="BL2A2" localSheetId="7">'Attach-3 (QR)_'!#REF!</definedName>
    <definedName name="BL2A2" localSheetId="4">'Attach-3 (QR)_old'!#REF!</definedName>
    <definedName name="BL2A2" localSheetId="2">'[3]Attach-3 (QR)'!#REF!</definedName>
    <definedName name="BL2A2">#REF!</definedName>
    <definedName name="BL2AA" localSheetId="12">'[1]Attach-3 (QR)'!#REF!</definedName>
    <definedName name="BL2AA" localSheetId="6">'Attach-3 (QR)'!$I$346</definedName>
    <definedName name="BL2AA" localSheetId="7">'Attach-3 (QR)_'!$I$245</definedName>
    <definedName name="BL2AA" localSheetId="4">'Attach-3 (QR)_old'!$I$398</definedName>
    <definedName name="BL2AA">#REF!</definedName>
    <definedName name="BL2AAA" localSheetId="19">'[2]Attach-3 (QR)'!#REF!</definedName>
    <definedName name="BL2AAA" localSheetId="18">'[3]Attach-3 (QR)'!#REF!</definedName>
    <definedName name="BL2AAA" localSheetId="24">#REF!</definedName>
    <definedName name="BL2AAA" localSheetId="25">'[5]Attach QR'!$J$785</definedName>
    <definedName name="BL2AAA" localSheetId="12">'[4]Attach-3 (QR)'!#REF!</definedName>
    <definedName name="BL2AAA" localSheetId="6">'Attach-3 (QR)'!#REF!</definedName>
    <definedName name="BL2AAA" localSheetId="7">'Attach-3 (QR)_'!#REF!</definedName>
    <definedName name="BL2AAA" localSheetId="4">'Attach-3 (QR)_old'!#REF!</definedName>
    <definedName name="BL2AAA" localSheetId="2">'[3]Attach-3 (QR)'!#REF!</definedName>
    <definedName name="BL2AAA">#REF!</definedName>
    <definedName name="BL2B" localSheetId="12">'[1]Attach-3 (QR)'!#REF!</definedName>
    <definedName name="BL2B" localSheetId="6">'Attach-3 (QR)'!$J$346</definedName>
    <definedName name="BL2B" localSheetId="7">'Attach-3 (QR)_'!$J$245</definedName>
    <definedName name="BL2B" localSheetId="4">'Attach-3 (QR)_old'!$J$398</definedName>
    <definedName name="BL2B">#REF!</definedName>
    <definedName name="BL2BB" localSheetId="19">'[2]Attach-3 (QR)'!#REF!</definedName>
    <definedName name="BL2BB" localSheetId="18">'[3]Attach-3 (QR)'!#REF!</definedName>
    <definedName name="BL2BB" localSheetId="12">'[4]Attach-3 (QR)'!#REF!</definedName>
    <definedName name="BL2BB" localSheetId="6">'Attach-3 (QR)'!#REF!</definedName>
    <definedName name="BL2BB" localSheetId="7">'Attach-3 (QR)_'!#REF!</definedName>
    <definedName name="BL2BB" localSheetId="4">'Attach-3 (QR)_old'!#REF!</definedName>
    <definedName name="BL2BB" localSheetId="2">'[3]Attach-3 (QR)'!#REF!</definedName>
    <definedName name="BL2BB">#REF!</definedName>
    <definedName name="BL2BBB" localSheetId="19">'[2]Attach-3 (QR)'!#REF!</definedName>
    <definedName name="BL2BBB" localSheetId="18">'[3]Attach-3 (QR)'!#REF!</definedName>
    <definedName name="BL2BBB" localSheetId="24">#REF!</definedName>
    <definedName name="BL2BBB" localSheetId="25">'[5]Attach QR'!$K$785</definedName>
    <definedName name="BL2BBB" localSheetId="12">'[4]Attach-3 (QR)'!#REF!</definedName>
    <definedName name="BL2BBB" localSheetId="6">'Attach-3 (QR)'!#REF!</definedName>
    <definedName name="BL2BBB" localSheetId="7">'Attach-3 (QR)_'!#REF!</definedName>
    <definedName name="BL2BBB" localSheetId="4">'Attach-3 (QR)_old'!#REF!</definedName>
    <definedName name="BL2BBB" localSheetId="2">'[3]Attach-3 (QR)'!#REF!</definedName>
    <definedName name="BL2BBB">#REF!</definedName>
    <definedName name="BL2C" localSheetId="12">'[1]Attach-3 (QR)'!#REF!</definedName>
    <definedName name="BL2C" localSheetId="6">'Attach-3 (QR)'!$K$346</definedName>
    <definedName name="BL2C" localSheetId="7">'Attach-3 (QR)_'!$K$245</definedName>
    <definedName name="BL2C" localSheetId="4">'Attach-3 (QR)_old'!$K$398</definedName>
    <definedName name="BL2C">#REF!</definedName>
    <definedName name="BL2CC" localSheetId="19">'[2]Attach-3 (QR)'!#REF!</definedName>
    <definedName name="BL2CC" localSheetId="18">'[3]Attach-3 (QR)'!#REF!</definedName>
    <definedName name="BL2CC" localSheetId="12">'[4]Attach-3 (QR)'!#REF!</definedName>
    <definedName name="BL2CC" localSheetId="6">'Attach-3 (QR)'!#REF!</definedName>
    <definedName name="BL2CC" localSheetId="7">'Attach-3 (QR)_'!#REF!</definedName>
    <definedName name="BL2CC" localSheetId="4">'Attach-3 (QR)_old'!#REF!</definedName>
    <definedName name="BL2CC" localSheetId="2">'[3]Attach-3 (QR)'!#REF!</definedName>
    <definedName name="BL2CC">#REF!</definedName>
    <definedName name="BL2CCC" localSheetId="19">'[2]Attach-3 (QR)'!#REF!</definedName>
    <definedName name="BL2CCC" localSheetId="18">'[3]Attach-3 (QR)'!#REF!</definedName>
    <definedName name="BL2CCC" localSheetId="24">#REF!</definedName>
    <definedName name="BL2CCC" localSheetId="25">'[5]Attach QR'!$L$785</definedName>
    <definedName name="BL2CCC" localSheetId="12">'[4]Attach-3 (QR)'!#REF!</definedName>
    <definedName name="BL2CCC" localSheetId="6">'Attach-3 (QR)'!#REF!</definedName>
    <definedName name="BL2CCC" localSheetId="7">'Attach-3 (QR)_'!#REF!</definedName>
    <definedName name="BL2CCC" localSheetId="4">'Attach-3 (QR)_old'!#REF!</definedName>
    <definedName name="BL2CCC" localSheetId="2">'[3]Attach-3 (QR)'!#REF!</definedName>
    <definedName name="BL2CCC">#REF!</definedName>
    <definedName name="BL3A" localSheetId="12">'[1]Attach-3 (QR)'!#REF!</definedName>
    <definedName name="BL3A" localSheetId="6">'Attach-3 (QR)'!$I$347</definedName>
    <definedName name="BL3A" localSheetId="7">'Attach-3 (QR)_'!$I$246</definedName>
    <definedName name="BL3A" localSheetId="4">'Attach-3 (QR)_old'!$I$399</definedName>
    <definedName name="BL3A">#REF!</definedName>
    <definedName name="BL3AA" localSheetId="19">'[2]Attach-3 (QR)'!#REF!</definedName>
    <definedName name="BL3AA" localSheetId="18">'[3]Attach-3 (QR)'!#REF!</definedName>
    <definedName name="BL3AA" localSheetId="12">'[4]Attach-3 (QR)'!#REF!</definedName>
    <definedName name="BL3AA" localSheetId="6">'Attach-3 (QR)'!#REF!</definedName>
    <definedName name="BL3AA" localSheetId="7">'Attach-3 (QR)_'!#REF!</definedName>
    <definedName name="BL3AA" localSheetId="4">'Attach-3 (QR)_old'!#REF!</definedName>
    <definedName name="BL3AA" localSheetId="2">'[3]Attach-3 (QR)'!#REF!</definedName>
    <definedName name="BL3AA">#REF!</definedName>
    <definedName name="BL3AAA" localSheetId="19">'[2]Attach-3 (QR)'!#REF!</definedName>
    <definedName name="BL3AAA" localSheetId="18">'[3]Attach-3 (QR)'!#REF!</definedName>
    <definedName name="BL3AAA" localSheetId="24">#REF!</definedName>
    <definedName name="BL3AAA" localSheetId="25">'[5]Attach QR'!$J$788</definedName>
    <definedName name="BL3AAA" localSheetId="12">'[4]Attach-3 (QR)'!#REF!</definedName>
    <definedName name="BL3AAA" localSheetId="6">'Attach-3 (QR)'!#REF!</definedName>
    <definedName name="BL3AAA" localSheetId="7">'Attach-3 (QR)_'!#REF!</definedName>
    <definedName name="BL3AAA" localSheetId="4">'Attach-3 (QR)_old'!#REF!</definedName>
    <definedName name="BL3AAA" localSheetId="2">'[3]Attach-3 (QR)'!#REF!</definedName>
    <definedName name="BL3AAA">#REF!</definedName>
    <definedName name="BL3B" localSheetId="12">'[1]Attach-3 (QR)'!#REF!</definedName>
    <definedName name="BL3B" localSheetId="6">'Attach-3 (QR)'!$J$347</definedName>
    <definedName name="BL3B" localSheetId="7">'Attach-3 (QR)_'!$J$246</definedName>
    <definedName name="BL3B" localSheetId="4">'Attach-3 (QR)_old'!$J$399</definedName>
    <definedName name="BL3B">#REF!</definedName>
    <definedName name="BL3BB" localSheetId="19">'[2]Attach-3 (QR)'!#REF!</definedName>
    <definedName name="BL3BB" localSheetId="18">'[3]Attach-3 (QR)'!#REF!</definedName>
    <definedName name="BL3BB" localSheetId="12">'[4]Attach-3 (QR)'!#REF!</definedName>
    <definedName name="BL3BB" localSheetId="6">'Attach-3 (QR)'!#REF!</definedName>
    <definedName name="BL3BB" localSheetId="7">'Attach-3 (QR)_'!#REF!</definedName>
    <definedName name="BL3BB" localSheetId="4">'Attach-3 (QR)_old'!#REF!</definedName>
    <definedName name="BL3BB" localSheetId="2">'[3]Attach-3 (QR)'!#REF!</definedName>
    <definedName name="BL3BB">#REF!</definedName>
    <definedName name="BL3BBB" localSheetId="19">'[2]Attach-3 (QR)'!#REF!</definedName>
    <definedName name="BL3BBB" localSheetId="18">'[3]Attach-3 (QR)'!#REF!</definedName>
    <definedName name="BL3BBB" localSheetId="24">#REF!</definedName>
    <definedName name="BL3BBB" localSheetId="25">'[5]Attach QR'!$K$788</definedName>
    <definedName name="BL3BBB" localSheetId="12">'[4]Attach-3 (QR)'!#REF!</definedName>
    <definedName name="BL3BBB" localSheetId="6">'Attach-3 (QR)'!#REF!</definedName>
    <definedName name="BL3BBB" localSheetId="7">'Attach-3 (QR)_'!#REF!</definedName>
    <definedName name="BL3BBB" localSheetId="4">'Attach-3 (QR)_old'!#REF!</definedName>
    <definedName name="BL3BBB" localSheetId="2">'[3]Attach-3 (QR)'!#REF!</definedName>
    <definedName name="BL3BBB">#REF!</definedName>
    <definedName name="BL3C" localSheetId="12">'[1]Attach-3 (QR)'!#REF!</definedName>
    <definedName name="BL3C" localSheetId="6">'Attach-3 (QR)'!$K$347</definedName>
    <definedName name="BL3C" localSheetId="7">'Attach-3 (QR)_'!$K$246</definedName>
    <definedName name="BL3C" localSheetId="4">'Attach-3 (QR)_old'!$K$399</definedName>
    <definedName name="BL3C">#REF!</definedName>
    <definedName name="BL3CC" localSheetId="19">'[2]Attach-3 (QR)'!#REF!</definedName>
    <definedName name="BL3CC" localSheetId="18">'[3]Attach-3 (QR)'!#REF!</definedName>
    <definedName name="BL3CC" localSheetId="12">'[4]Attach-3 (QR)'!#REF!</definedName>
    <definedName name="BL3CC" localSheetId="6">'Attach-3 (QR)'!#REF!</definedName>
    <definedName name="BL3CC" localSheetId="7">'Attach-3 (QR)_'!#REF!</definedName>
    <definedName name="BL3CC" localSheetId="4">'Attach-3 (QR)_old'!#REF!</definedName>
    <definedName name="BL3CC" localSheetId="2">'[3]Attach-3 (QR)'!#REF!</definedName>
    <definedName name="BL3CC">#REF!</definedName>
    <definedName name="BL3CCC" localSheetId="19">'[2]Attach-3 (QR)'!#REF!</definedName>
    <definedName name="BL3CCC" localSheetId="18">'[3]Attach-3 (QR)'!#REF!</definedName>
    <definedName name="BL3CCC" localSheetId="24">#REF!</definedName>
    <definedName name="BL3CCC" localSheetId="25">'[5]Attach QR'!$L$788</definedName>
    <definedName name="BL3CCC" localSheetId="12">'[4]Attach-3 (QR)'!#REF!</definedName>
    <definedName name="BL3CCC" localSheetId="6">'Attach-3 (QR)'!#REF!</definedName>
    <definedName name="BL3CCC" localSheetId="7">'Attach-3 (QR)_'!#REF!</definedName>
    <definedName name="BL3CCC" localSheetId="4">'Attach-3 (QR)_old'!#REF!</definedName>
    <definedName name="BL3CCC" localSheetId="2">'[3]Attach-3 (QR)'!#REF!</definedName>
    <definedName name="BL3CCC">#REF!</definedName>
    <definedName name="BL4A" localSheetId="12">'[1]Attach-3 (QR)'!#REF!</definedName>
    <definedName name="BL4A" localSheetId="6">'Attach-3 (QR)'!$I$348</definedName>
    <definedName name="BL4A" localSheetId="7">'Attach-3 (QR)_'!$I$247</definedName>
    <definedName name="BL4A" localSheetId="4">'Attach-3 (QR)_old'!$I$400</definedName>
    <definedName name="BL4A">#REF!</definedName>
    <definedName name="BL4AA" localSheetId="19">'[2]Attach-3 (QR)'!#REF!</definedName>
    <definedName name="BL4AA" localSheetId="18">'[3]Attach-3 (QR)'!#REF!</definedName>
    <definedName name="BL4AA" localSheetId="12">'[4]Attach-3 (QR)'!#REF!</definedName>
    <definedName name="BL4AA" localSheetId="6">'Attach-3 (QR)'!#REF!</definedName>
    <definedName name="BL4AA" localSheetId="7">'Attach-3 (QR)_'!#REF!</definedName>
    <definedName name="BL4AA" localSheetId="4">'Attach-3 (QR)_old'!#REF!</definedName>
    <definedName name="BL4AA" localSheetId="2">'[3]Attach-3 (QR)'!#REF!</definedName>
    <definedName name="BL4AA">#REF!</definedName>
    <definedName name="BL4AAA" localSheetId="19">'[2]Attach-3 (QR)'!#REF!</definedName>
    <definedName name="BL4AAA" localSheetId="18">'[3]Attach-3 (QR)'!#REF!</definedName>
    <definedName name="BL4AAA" localSheetId="24">#REF!</definedName>
    <definedName name="BL4AAA" localSheetId="25">'[5]Attach QR'!$J$791</definedName>
    <definedName name="BL4AAA" localSheetId="12">'[4]Attach-3 (QR)'!#REF!</definedName>
    <definedName name="BL4AAA" localSheetId="6">'Attach-3 (QR)'!#REF!</definedName>
    <definedName name="BL4AAA" localSheetId="7">'Attach-3 (QR)_'!#REF!</definedName>
    <definedName name="BL4AAA" localSheetId="4">'Attach-3 (QR)_old'!#REF!</definedName>
    <definedName name="BL4AAA" localSheetId="2">'[3]Attach-3 (QR)'!#REF!</definedName>
    <definedName name="BL4AAA">#REF!</definedName>
    <definedName name="BL4B" localSheetId="12">'[1]Attach-3 (QR)'!#REF!</definedName>
    <definedName name="BL4B" localSheetId="6">'Attach-3 (QR)'!$J$348</definedName>
    <definedName name="BL4B" localSheetId="7">'Attach-3 (QR)_'!$J$247</definedName>
    <definedName name="BL4B" localSheetId="4">'Attach-3 (QR)_old'!$J$400</definedName>
    <definedName name="BL4B">#REF!</definedName>
    <definedName name="BL4BB" localSheetId="19">'[2]Attach-3 (QR)'!#REF!</definedName>
    <definedName name="BL4BB" localSheetId="18">'[3]Attach-3 (QR)'!#REF!</definedName>
    <definedName name="BL4BB" localSheetId="12">'[4]Attach-3 (QR)'!#REF!</definedName>
    <definedName name="BL4BB" localSheetId="6">'Attach-3 (QR)'!#REF!</definedName>
    <definedName name="BL4BB" localSheetId="7">'Attach-3 (QR)_'!#REF!</definedName>
    <definedName name="BL4BB" localSheetId="4">'Attach-3 (QR)_old'!#REF!</definedName>
    <definedName name="BL4BB" localSheetId="2">'[3]Attach-3 (QR)'!#REF!</definedName>
    <definedName name="BL4BB">#REF!</definedName>
    <definedName name="BL4BBB" localSheetId="19">'[2]Attach-3 (QR)'!#REF!</definedName>
    <definedName name="BL4BBB" localSheetId="18">'[3]Attach-3 (QR)'!#REF!</definedName>
    <definedName name="BL4BBB" localSheetId="24">#REF!</definedName>
    <definedName name="BL4BBB" localSheetId="25">'[5]Attach QR'!$K$791</definedName>
    <definedName name="BL4BBB" localSheetId="12">'[4]Attach-3 (QR)'!#REF!</definedName>
    <definedName name="BL4BBB" localSheetId="6">'Attach-3 (QR)'!#REF!</definedName>
    <definedName name="BL4BBB" localSheetId="7">'Attach-3 (QR)_'!#REF!</definedName>
    <definedName name="BL4BBB" localSheetId="4">'Attach-3 (QR)_old'!#REF!</definedName>
    <definedName name="BL4BBB" localSheetId="2">'[3]Attach-3 (QR)'!#REF!</definedName>
    <definedName name="BL4BBB">#REF!</definedName>
    <definedName name="BL4C" localSheetId="12">'[1]Attach-3 (QR)'!#REF!</definedName>
    <definedName name="BL4C" localSheetId="6">'Attach-3 (QR)'!$K$348</definedName>
    <definedName name="BL4C" localSheetId="7">'Attach-3 (QR)_'!$K$247</definedName>
    <definedName name="BL4C" localSheetId="4">'Attach-3 (QR)_old'!$K$400</definedName>
    <definedName name="BL4C">#REF!</definedName>
    <definedName name="BL4CC" localSheetId="19">'[2]Attach-3 (QR)'!#REF!</definedName>
    <definedName name="BL4CC" localSheetId="18">'[3]Attach-3 (QR)'!#REF!</definedName>
    <definedName name="BL4CC" localSheetId="12">'[4]Attach-3 (QR)'!#REF!</definedName>
    <definedName name="BL4CC" localSheetId="6">'Attach-3 (QR)'!#REF!</definedName>
    <definedName name="BL4CC" localSheetId="7">'Attach-3 (QR)_'!#REF!</definedName>
    <definedName name="BL4CC" localSheetId="4">'Attach-3 (QR)_old'!#REF!</definedName>
    <definedName name="BL4CC" localSheetId="2">'[3]Attach-3 (QR)'!#REF!</definedName>
    <definedName name="BL4CC">#REF!</definedName>
    <definedName name="BL4CCC" localSheetId="19">'[2]Attach-3 (QR)'!#REF!</definedName>
    <definedName name="BL4CCC" localSheetId="18">'[3]Attach-3 (QR)'!#REF!</definedName>
    <definedName name="BL4CCC" localSheetId="24">#REF!</definedName>
    <definedName name="BL4CCC" localSheetId="25">'[5]Attach QR'!$L$791</definedName>
    <definedName name="BL4CCC" localSheetId="12">'[4]Attach-3 (QR)'!#REF!</definedName>
    <definedName name="BL4CCC" localSheetId="6">'Attach-3 (QR)'!#REF!</definedName>
    <definedName name="BL4CCC" localSheetId="7">'Attach-3 (QR)_'!#REF!</definedName>
    <definedName name="BL4CCC" localSheetId="4">'Attach-3 (QR)_old'!#REF!</definedName>
    <definedName name="BL4CCC" localSheetId="2">'[3]Attach-3 (QR)'!#REF!</definedName>
    <definedName name="BL4CCC">#REF!</definedName>
    <definedName name="BL5A" localSheetId="12">'[1]Attach-3 (QR)'!#REF!</definedName>
    <definedName name="BL5A" localSheetId="6">'Attach-3 (QR)'!$I$349</definedName>
    <definedName name="BL5A" localSheetId="7">'Attach-3 (QR)_'!$I$248</definedName>
    <definedName name="BL5A" localSheetId="4">'Attach-3 (QR)_old'!$I$401</definedName>
    <definedName name="BL5A">#REF!</definedName>
    <definedName name="BL5AA" localSheetId="19">'[2]Attach-3 (QR)'!#REF!</definedName>
    <definedName name="BL5AA" localSheetId="18">'[3]Attach-3 (QR)'!#REF!</definedName>
    <definedName name="BL5AA" localSheetId="12">'[4]Attach-3 (QR)'!#REF!</definedName>
    <definedName name="BL5AA" localSheetId="6">'Attach-3 (QR)'!#REF!</definedName>
    <definedName name="BL5AA" localSheetId="7">'Attach-3 (QR)_'!#REF!</definedName>
    <definedName name="BL5AA" localSheetId="4">'Attach-3 (QR)_old'!#REF!</definedName>
    <definedName name="BL5AA" localSheetId="2">'[3]Attach-3 (QR)'!#REF!</definedName>
    <definedName name="BL5AA">#REF!</definedName>
    <definedName name="BL5AAA" localSheetId="19">'[2]Attach-3 (QR)'!#REF!</definedName>
    <definedName name="BL5AAA" localSheetId="18">'[3]Attach-3 (QR)'!#REF!</definedName>
    <definedName name="BL5AAA" localSheetId="24">#REF!</definedName>
    <definedName name="BL5AAA" localSheetId="25">'[5]Attach QR'!$J$794</definedName>
    <definedName name="BL5AAA" localSheetId="12">'[4]Attach-3 (QR)'!#REF!</definedName>
    <definedName name="BL5AAA" localSheetId="6">'Attach-3 (QR)'!#REF!</definedName>
    <definedName name="BL5AAA" localSheetId="7">'Attach-3 (QR)_'!#REF!</definedName>
    <definedName name="BL5AAA" localSheetId="4">'Attach-3 (QR)_old'!#REF!</definedName>
    <definedName name="BL5AAA" localSheetId="2">'[3]Attach-3 (QR)'!#REF!</definedName>
    <definedName name="BL5AAA">#REF!</definedName>
    <definedName name="BL5B" localSheetId="12">'[1]Attach-3 (QR)'!#REF!</definedName>
    <definedName name="BL5B" localSheetId="6">'Attach-3 (QR)'!$J$349</definedName>
    <definedName name="BL5B" localSheetId="7">'Attach-3 (QR)_'!$J$248</definedName>
    <definedName name="BL5B" localSheetId="4">'Attach-3 (QR)_old'!$J$401</definedName>
    <definedName name="BL5B">#REF!</definedName>
    <definedName name="BL5BB" localSheetId="19">'[2]Attach-3 (QR)'!#REF!</definedName>
    <definedName name="BL5BB" localSheetId="18">'[3]Attach-3 (QR)'!#REF!</definedName>
    <definedName name="BL5BB" localSheetId="12">'[4]Attach-3 (QR)'!#REF!</definedName>
    <definedName name="BL5BB" localSheetId="6">'Attach-3 (QR)'!#REF!</definedName>
    <definedName name="BL5BB" localSheetId="7">'Attach-3 (QR)_'!#REF!</definedName>
    <definedName name="BL5BB" localSheetId="4">'Attach-3 (QR)_old'!#REF!</definedName>
    <definedName name="BL5BB" localSheetId="2">'[3]Attach-3 (QR)'!#REF!</definedName>
    <definedName name="BL5BB">#REF!</definedName>
    <definedName name="BL5BBB" localSheetId="19">'[2]Attach-3 (QR)'!#REF!</definedName>
    <definedName name="BL5BBB" localSheetId="18">'[3]Attach-3 (QR)'!#REF!</definedName>
    <definedName name="BL5BBB" localSheetId="24">#REF!</definedName>
    <definedName name="BL5BBB" localSheetId="25">'[5]Attach QR'!$K$794</definedName>
    <definedName name="BL5BBB" localSheetId="12">'[4]Attach-3 (QR)'!#REF!</definedName>
    <definedName name="BL5BBB" localSheetId="6">'Attach-3 (QR)'!#REF!</definedName>
    <definedName name="BL5BBB" localSheetId="7">'Attach-3 (QR)_'!#REF!</definedName>
    <definedName name="BL5BBB" localSheetId="4">'Attach-3 (QR)_old'!#REF!</definedName>
    <definedName name="BL5BBB" localSheetId="2">'[3]Attach-3 (QR)'!#REF!</definedName>
    <definedName name="BL5BBB">#REF!</definedName>
    <definedName name="BL5C" localSheetId="12">'[1]Attach-3 (QR)'!#REF!</definedName>
    <definedName name="BL5C" localSheetId="6">'Attach-3 (QR)'!$K$349</definedName>
    <definedName name="BL5C" localSheetId="7">'Attach-3 (QR)_'!$K$248</definedName>
    <definedName name="BL5C" localSheetId="4">'Attach-3 (QR)_old'!$K$401</definedName>
    <definedName name="BL5C">#REF!</definedName>
    <definedName name="BL5CC" localSheetId="19">'[2]Attach-3 (QR)'!#REF!</definedName>
    <definedName name="BL5CC" localSheetId="18">'[3]Attach-3 (QR)'!#REF!</definedName>
    <definedName name="BL5CC" localSheetId="12">'[4]Attach-3 (QR)'!#REF!</definedName>
    <definedName name="BL5CC" localSheetId="6">'Attach-3 (QR)'!#REF!</definedName>
    <definedName name="BL5CC" localSheetId="7">'Attach-3 (QR)_'!#REF!</definedName>
    <definedName name="BL5CC" localSheetId="4">'Attach-3 (QR)_old'!#REF!</definedName>
    <definedName name="BL5CC" localSheetId="2">'[3]Attach-3 (QR)'!#REF!</definedName>
    <definedName name="BL5CC">#REF!</definedName>
    <definedName name="BL5CCC" localSheetId="19">'[2]Attach-3 (QR)'!#REF!</definedName>
    <definedName name="BL5CCC" localSheetId="18">'[3]Attach-3 (QR)'!#REF!</definedName>
    <definedName name="BL5CCC" localSheetId="24">#REF!</definedName>
    <definedName name="BL5CCC" localSheetId="25">'[5]Attach QR'!$L$794</definedName>
    <definedName name="BL5CCC" localSheetId="12">'[4]Attach-3 (QR)'!#REF!</definedName>
    <definedName name="BL5CCC" localSheetId="6">'Attach-3 (QR)'!#REF!</definedName>
    <definedName name="BL5CCC" localSheetId="7">'Attach-3 (QR)_'!#REF!</definedName>
    <definedName name="BL5CCC" localSheetId="4">'Attach-3 (QR)_old'!#REF!</definedName>
    <definedName name="BL5CCC" localSheetId="2">'[3]Attach-3 (QR)'!#REF!</definedName>
    <definedName name="BL5CCC">#REF!</definedName>
    <definedName name="CAPA1" localSheetId="19">'[2]Attach-3 (QR)'!#REF!</definedName>
    <definedName name="CAPA1" localSheetId="18">'[3]Attach-3 (QR)'!#REF!</definedName>
    <definedName name="CAPA1" localSheetId="12">'[4]Attach-3 (QR)'!#REF!</definedName>
    <definedName name="CAPA1" localSheetId="6">'Attach-3 (QR)'!#REF!</definedName>
    <definedName name="CAPA1" localSheetId="7">'Attach-3 (QR)_'!#REF!</definedName>
    <definedName name="CAPA1" localSheetId="4">'Attach-3 (QR)_old'!#REF!</definedName>
    <definedName name="CAPA1" localSheetId="2">'[3]Attach-3 (QR)'!#REF!</definedName>
    <definedName name="CAPA1">#REF!</definedName>
    <definedName name="CAPA11" localSheetId="19">'[2]Attach-3 (QR)'!#REF!</definedName>
    <definedName name="CAPA11" localSheetId="18">'[3]Attach-3 (QR)'!#REF!</definedName>
    <definedName name="CAPA11" localSheetId="12">'[4]Attach-3 (QR)'!#REF!</definedName>
    <definedName name="CAPA11" localSheetId="6">'Attach-3 (QR)'!#REF!</definedName>
    <definedName name="CAPA11" localSheetId="7">'Attach-3 (QR)_'!#REF!</definedName>
    <definedName name="CAPA11" localSheetId="4">'Attach-3 (QR)_old'!#REF!</definedName>
    <definedName name="CAPA11" localSheetId="2">'[3]Attach-3 (QR)'!#REF!</definedName>
    <definedName name="CAPA11">#REF!</definedName>
    <definedName name="CAPA111" localSheetId="19">'[2]Attach-3 (QR)'!#REF!</definedName>
    <definedName name="CAPA111" localSheetId="18">'[3]Attach-3 (QR)'!#REF!</definedName>
    <definedName name="CAPA111" localSheetId="24">#REF!</definedName>
    <definedName name="CAPA111" localSheetId="25">'[5]Attach QR'!$F$505</definedName>
    <definedName name="CAPA111" localSheetId="12">'[4]Attach-3 (QR)'!#REF!</definedName>
    <definedName name="CAPA111" localSheetId="6">'Attach-3 (QR)'!#REF!</definedName>
    <definedName name="CAPA111" localSheetId="7">'Attach-3 (QR)_'!#REF!</definedName>
    <definedName name="CAPA111" localSheetId="4">'Attach-3 (QR)_old'!#REF!</definedName>
    <definedName name="CAPA111" localSheetId="2">'[3]Attach-3 (QR)'!#REF!</definedName>
    <definedName name="CAPA111">#REF!</definedName>
    <definedName name="CAPA2" localSheetId="19">'[2]Attach-3 (QR)'!#REF!</definedName>
    <definedName name="CAPA2" localSheetId="18">'[3]Attach-3 (QR)'!#REF!</definedName>
    <definedName name="CAPA2" localSheetId="12">'[4]Attach-3 (QR)'!#REF!</definedName>
    <definedName name="CAPA2" localSheetId="6">'Attach-3 (QR)'!#REF!</definedName>
    <definedName name="CAPA2" localSheetId="7">'Attach-3 (QR)_'!#REF!</definedName>
    <definedName name="CAPA2" localSheetId="4">'Attach-3 (QR)_old'!#REF!</definedName>
    <definedName name="CAPA2" localSheetId="2">'[3]Attach-3 (QR)'!#REF!</definedName>
    <definedName name="CAPA2">#REF!</definedName>
    <definedName name="CAPA22" localSheetId="19">'[2]Attach-3 (QR)'!#REF!</definedName>
    <definedName name="CAPA22" localSheetId="18">'[3]Attach-3 (QR)'!#REF!</definedName>
    <definedName name="CAPA22" localSheetId="12">'[4]Attach-3 (QR)'!#REF!</definedName>
    <definedName name="CAPA22" localSheetId="6">'Attach-3 (QR)'!#REF!</definedName>
    <definedName name="CAPA22" localSheetId="7">'Attach-3 (QR)_'!#REF!</definedName>
    <definedName name="CAPA22" localSheetId="4">'Attach-3 (QR)_old'!#REF!</definedName>
    <definedName name="CAPA22" localSheetId="2">'[3]Attach-3 (QR)'!#REF!</definedName>
    <definedName name="CAPA22">#REF!</definedName>
    <definedName name="CAPA222" localSheetId="19">'[2]Attach-3 (QR)'!#REF!</definedName>
    <definedName name="CAPA222" localSheetId="18">'[3]Attach-3 (QR)'!#REF!</definedName>
    <definedName name="CAPA222" localSheetId="24">#REF!</definedName>
    <definedName name="CAPA222" localSheetId="25">'[5]Attach QR'!$I$505</definedName>
    <definedName name="CAPA222" localSheetId="12">'[4]Attach-3 (QR)'!#REF!</definedName>
    <definedName name="CAPA222" localSheetId="6">'Attach-3 (QR)'!#REF!</definedName>
    <definedName name="CAPA222" localSheetId="7">'Attach-3 (QR)_'!#REF!</definedName>
    <definedName name="CAPA222" localSheetId="4">'Attach-3 (QR)_old'!#REF!</definedName>
    <definedName name="CAPA222" localSheetId="2">'[3]Attach-3 (QR)'!#REF!</definedName>
    <definedName name="CAPA222">#REF!</definedName>
    <definedName name="CAPA3" localSheetId="19">'[2]Attach-3 (QR)'!#REF!</definedName>
    <definedName name="CAPA3" localSheetId="18">'[3]Attach-3 (QR)'!#REF!</definedName>
    <definedName name="CAPA3" localSheetId="12">'[4]Attach-3 (QR)'!#REF!</definedName>
    <definedName name="CAPA3" localSheetId="6">'Attach-3 (QR)'!#REF!</definedName>
    <definedName name="CAPA3" localSheetId="7">'Attach-3 (QR)_'!#REF!</definedName>
    <definedName name="CAPA3" localSheetId="4">'Attach-3 (QR)_old'!#REF!</definedName>
    <definedName name="CAPA3" localSheetId="2">'[3]Attach-3 (QR)'!#REF!</definedName>
    <definedName name="CAPA3">#REF!</definedName>
    <definedName name="CAPA33" localSheetId="19">'[2]Attach-3 (QR)'!#REF!</definedName>
    <definedName name="CAPA33" localSheetId="18">'[3]Attach-3 (QR)'!#REF!</definedName>
    <definedName name="CAPA33" localSheetId="12">'[4]Attach-3 (QR)'!#REF!</definedName>
    <definedName name="CAPA33" localSheetId="6">'Attach-3 (QR)'!#REF!</definedName>
    <definedName name="CAPA33" localSheetId="7">'Attach-3 (QR)_'!#REF!</definedName>
    <definedName name="CAPA33" localSheetId="4">'Attach-3 (QR)_old'!#REF!</definedName>
    <definedName name="CAPA33" localSheetId="2">'[3]Attach-3 (QR)'!#REF!</definedName>
    <definedName name="CAPA33">#REF!</definedName>
    <definedName name="CAPA333" localSheetId="19">'[2]Attach-3 (QR)'!#REF!</definedName>
    <definedName name="CAPA333" localSheetId="18">'[3]Attach-3 (QR)'!#REF!</definedName>
    <definedName name="CAPA333" localSheetId="24">#REF!</definedName>
    <definedName name="CAPA333" localSheetId="25">'[5]Attach QR'!$G$651</definedName>
    <definedName name="CAPA333" localSheetId="12">'[4]Attach-3 (QR)'!#REF!</definedName>
    <definedName name="CAPA333" localSheetId="6">'Attach-3 (QR)'!#REF!</definedName>
    <definedName name="CAPA333" localSheetId="7">'Attach-3 (QR)_'!#REF!</definedName>
    <definedName name="CAPA333" localSheetId="4">'Attach-3 (QR)_old'!#REF!</definedName>
    <definedName name="CAPA333" localSheetId="2">'[3]Attach-3 (QR)'!#REF!</definedName>
    <definedName name="CAPA333">#REF!</definedName>
    <definedName name="CAPA4" localSheetId="19">'[2]Attach-3 (QR)'!#REF!</definedName>
    <definedName name="CAPA4" localSheetId="18">'[3]Attach-3 (QR)'!#REF!</definedName>
    <definedName name="CAPA4" localSheetId="12">'[4]Attach-3 (QR)'!#REF!</definedName>
    <definedName name="CAPA4" localSheetId="6">'Attach-3 (QR)'!#REF!</definedName>
    <definedName name="CAPA4" localSheetId="7">'Attach-3 (QR)_'!#REF!</definedName>
    <definedName name="CAPA4" localSheetId="4">'Attach-3 (QR)_old'!#REF!</definedName>
    <definedName name="CAPA4" localSheetId="2">'[3]Attach-3 (QR)'!#REF!</definedName>
    <definedName name="CAPA4">#REF!</definedName>
    <definedName name="CAPA44" localSheetId="19">'[2]Attach-3 (QR)'!#REF!</definedName>
    <definedName name="CAPA44" localSheetId="18">'[3]Attach-3 (QR)'!#REF!</definedName>
    <definedName name="CAPA44" localSheetId="12">'[4]Attach-3 (QR)'!#REF!</definedName>
    <definedName name="CAPA44" localSheetId="6">'Attach-3 (QR)'!#REF!</definedName>
    <definedName name="CAPA44" localSheetId="7">'Attach-3 (QR)_'!#REF!</definedName>
    <definedName name="CAPA44" localSheetId="4">'Attach-3 (QR)_old'!#REF!</definedName>
    <definedName name="CAPA44" localSheetId="2">'[3]Attach-3 (QR)'!#REF!</definedName>
    <definedName name="CAPA44">#REF!</definedName>
    <definedName name="CAPA444" localSheetId="19">'[2]Attach-3 (QR)'!#REF!</definedName>
    <definedName name="CAPA444" localSheetId="18">'[3]Attach-3 (QR)'!#REF!</definedName>
    <definedName name="CAPA444" localSheetId="24">#REF!</definedName>
    <definedName name="CAPA444" localSheetId="25">'[5]Attach QR'!$I$651</definedName>
    <definedName name="CAPA444" localSheetId="12">'[4]Attach-3 (QR)'!#REF!</definedName>
    <definedName name="CAPA444" localSheetId="6">'Attach-3 (QR)'!#REF!</definedName>
    <definedName name="CAPA444" localSheetId="7">'Attach-3 (QR)_'!#REF!</definedName>
    <definedName name="CAPA444" localSheetId="4">'Attach-3 (QR)_old'!#REF!</definedName>
    <definedName name="CAPA444" localSheetId="2">'[3]Attach-3 (QR)'!#REF!</definedName>
    <definedName name="CAPA444">#REF!</definedName>
    <definedName name="CAPA7" localSheetId="19">'[2]Attach-3 (QR)'!#REF!</definedName>
    <definedName name="CAPA7" localSheetId="18">'[3]Attach-3 (QR)'!#REF!</definedName>
    <definedName name="CAPA7" localSheetId="12">'[4]Attach-3 (QR)'!#REF!</definedName>
    <definedName name="CAPA7" localSheetId="6">'Attach-3 (QR)'!#REF!</definedName>
    <definedName name="CAPA7" localSheetId="7">'Attach-3 (QR)_'!#REF!</definedName>
    <definedName name="CAPA7" localSheetId="4">'Attach-3 (QR)_old'!#REF!</definedName>
    <definedName name="CAPA7" localSheetId="2">'[3]Attach-3 (QR)'!#REF!</definedName>
    <definedName name="CAPA7">#REF!</definedName>
    <definedName name="CAPA77" localSheetId="19">'[2]Attach-3 (QR)'!#REF!</definedName>
    <definedName name="CAPA77" localSheetId="18">'[3]Attach-3 (QR)'!#REF!</definedName>
    <definedName name="CAPA77" localSheetId="12">'[4]Attach-3 (QR)'!#REF!</definedName>
    <definedName name="CAPA77" localSheetId="6">'Attach-3 (QR)'!#REF!</definedName>
    <definedName name="CAPA77" localSheetId="7">'Attach-3 (QR)_'!#REF!</definedName>
    <definedName name="CAPA77" localSheetId="4">'Attach-3 (QR)_old'!#REF!</definedName>
    <definedName name="CAPA77" localSheetId="2">'[3]Attach-3 (QR)'!#REF!</definedName>
    <definedName name="CAPA77">#REF!</definedName>
    <definedName name="CAPA777" localSheetId="19">'[2]Attach-3 (QR)'!#REF!</definedName>
    <definedName name="CAPA777" localSheetId="18">'[3]Attach-3 (QR)'!#REF!</definedName>
    <definedName name="CAPA777" localSheetId="24">#REF!</definedName>
    <definedName name="CAPA777" localSheetId="25">'[5]Attach QR'!$D$505</definedName>
    <definedName name="CAPA777" localSheetId="12">'[4]Attach-3 (QR)'!#REF!</definedName>
    <definedName name="CAPA777" localSheetId="6">'Attach-3 (QR)'!#REF!</definedName>
    <definedName name="CAPA777" localSheetId="7">'Attach-3 (QR)_'!#REF!</definedName>
    <definedName name="CAPA777" localSheetId="4">'Attach-3 (QR)_old'!#REF!</definedName>
    <definedName name="CAPA777" localSheetId="2">'[3]Attach-3 (QR)'!#REF!</definedName>
    <definedName name="CAPA777">#REF!</definedName>
    <definedName name="COO" localSheetId="19">'[6]Sch-1a'!#REF!</definedName>
    <definedName name="COO" localSheetId="12">'[7]Sch-1a'!#REF!</definedName>
    <definedName name="COO" localSheetId="6">'[7]Sch-1a'!#REF!</definedName>
    <definedName name="COO" localSheetId="7">'[8]Sch-1a'!#REF!</definedName>
    <definedName name="COO" localSheetId="4">'[7]Sch-1a'!#REF!</definedName>
    <definedName name="COO" localSheetId="2">'[7]Sch-1a'!#REF!</definedName>
    <definedName name="COO">'[7]Sch-1a'!#REF!</definedName>
    <definedName name="date" localSheetId="19">#REF!</definedName>
    <definedName name="date" localSheetId="18">#REF!</definedName>
    <definedName name="date" localSheetId="12">#REF!</definedName>
    <definedName name="date" localSheetId="6">#REF!</definedName>
    <definedName name="date" localSheetId="7">#REF!</definedName>
    <definedName name="date" localSheetId="4">#REF!</definedName>
    <definedName name="date" localSheetId="2">#REF!</definedName>
    <definedName name="date">#REF!</definedName>
    <definedName name="iii" localSheetId="19">#REF!</definedName>
    <definedName name="iii" localSheetId="18">#REF!</definedName>
    <definedName name="iii" localSheetId="12">#REF!</definedName>
    <definedName name="iii" localSheetId="2">#REF!</definedName>
    <definedName name="iii">#REF!</definedName>
    <definedName name="LA">#REF!</definedName>
    <definedName name="logo1">"Picture 7"</definedName>
    <definedName name="MANU1" localSheetId="19">'[2]Attach-3 (QR)'!#REF!</definedName>
    <definedName name="MANU1" localSheetId="18">'[3]Attach-3 (QR)'!#REF!</definedName>
    <definedName name="MANU1" localSheetId="24">#REF!</definedName>
    <definedName name="MANU1" localSheetId="12">'[4]Attach-3 (QR)'!#REF!</definedName>
    <definedName name="MANU1" localSheetId="6">'Attach-3 (QR)'!#REF!</definedName>
    <definedName name="MANU1" localSheetId="7">'Attach-3 (QR)_'!#REF!</definedName>
    <definedName name="MANU1" localSheetId="4">'Attach-3 (QR)_old'!#REF!</definedName>
    <definedName name="MANU1" localSheetId="2">'[3]Attach-3 (QR)'!#REF!</definedName>
    <definedName name="MANU1">#REF!</definedName>
    <definedName name="MANU11" localSheetId="19">'[2]Attach-3 (QR)'!#REF!</definedName>
    <definedName name="MANU11" localSheetId="18">'[3]Attach-3 (QR)'!#REF!</definedName>
    <definedName name="MANU11" localSheetId="12">'[4]Attach-3 (QR)'!#REF!</definedName>
    <definedName name="MANU11" localSheetId="6">'Attach-3 (QR)'!#REF!</definedName>
    <definedName name="MANU11" localSheetId="7">'Attach-3 (QR)_'!#REF!</definedName>
    <definedName name="MANU11" localSheetId="4">'Attach-3 (QR)_old'!#REF!</definedName>
    <definedName name="MANU11" localSheetId="2">'[3]Attach-3 (QR)'!#REF!</definedName>
    <definedName name="MANU11">#REF!</definedName>
    <definedName name="MANU111" localSheetId="19">'[2]Attach-3 (QR)'!#REF!</definedName>
    <definedName name="MANU111" localSheetId="18">'[3]Attach-3 (QR)'!#REF!</definedName>
    <definedName name="MANU111" localSheetId="24">#REF!</definedName>
    <definedName name="MANU111" localSheetId="25">'[5]Attach QR'!$H$350</definedName>
    <definedName name="MANU111" localSheetId="12">'[4]Attach-3 (QR)'!#REF!</definedName>
    <definedName name="MANU111" localSheetId="6">'Attach-3 (QR)'!#REF!</definedName>
    <definedName name="MANU111" localSheetId="7">'Attach-3 (QR)_'!#REF!</definedName>
    <definedName name="MANU111" localSheetId="4">'Attach-3 (QR)_old'!#REF!</definedName>
    <definedName name="MANU111" localSheetId="2">'[3]Attach-3 (QR)'!#REF!</definedName>
    <definedName name="MANU111">#REF!</definedName>
    <definedName name="MANU2" localSheetId="19">'[2]Attach-3 (QR)'!#REF!</definedName>
    <definedName name="MANU2" localSheetId="18">'[3]Attach-3 (QR)'!#REF!</definedName>
    <definedName name="MANU2" localSheetId="12">'[4]Attach-3 (QR)'!#REF!</definedName>
    <definedName name="MANU2" localSheetId="6">'Attach-3 (QR)'!#REF!</definedName>
    <definedName name="MANU2" localSheetId="7">'Attach-3 (QR)_'!#REF!</definedName>
    <definedName name="MANU2" localSheetId="4">'Attach-3 (QR)_old'!#REF!</definedName>
    <definedName name="MANU2" localSheetId="2">'[3]Attach-3 (QR)'!#REF!</definedName>
    <definedName name="MANU2">#REF!</definedName>
    <definedName name="MANU22" localSheetId="19">'[2]Attach-3 (QR)'!#REF!</definedName>
    <definedName name="MANU22" localSheetId="18">'[3]Attach-3 (QR)'!#REF!</definedName>
    <definedName name="MANU22" localSheetId="12">'[4]Attach-3 (QR)'!#REF!</definedName>
    <definedName name="MANU22" localSheetId="6">'Attach-3 (QR)'!#REF!</definedName>
    <definedName name="MANU22" localSheetId="7">'Attach-3 (QR)_'!#REF!</definedName>
    <definedName name="MANU22" localSheetId="4">'Attach-3 (QR)_old'!#REF!</definedName>
    <definedName name="MANU22" localSheetId="2">'[3]Attach-3 (QR)'!#REF!</definedName>
    <definedName name="MANU22">#REF!</definedName>
    <definedName name="MANU222" localSheetId="19">'[2]Attach-3 (QR)'!#REF!</definedName>
    <definedName name="MANU222" localSheetId="18">'[3]Attach-3 (QR)'!#REF!</definedName>
    <definedName name="MANU222" localSheetId="24">#REF!</definedName>
    <definedName name="MANU222" localSheetId="25">'[5]Attach QR'!$H$419</definedName>
    <definedName name="MANU222" localSheetId="12">'[4]Attach-3 (QR)'!#REF!</definedName>
    <definedName name="MANU222" localSheetId="6">'Attach-3 (QR)'!#REF!</definedName>
    <definedName name="MANU222" localSheetId="7">'Attach-3 (QR)_'!#REF!</definedName>
    <definedName name="MANU222" localSheetId="4">'Attach-3 (QR)_old'!#REF!</definedName>
    <definedName name="MANU222" localSheetId="2">'[3]Attach-3 (QR)'!#REF!</definedName>
    <definedName name="MANU222">#REF!</definedName>
    <definedName name="MANU3" localSheetId="19">'[2]Attach-3 (QR)'!#REF!</definedName>
    <definedName name="MANU3" localSheetId="18">'[3]Attach-3 (QR)'!#REF!</definedName>
    <definedName name="MANU3" localSheetId="12">'[4]Attach-3 (QR)'!#REF!</definedName>
    <definedName name="MANU3" localSheetId="6">'Attach-3 (QR)'!#REF!</definedName>
    <definedName name="MANU3" localSheetId="7">'Attach-3 (QR)_'!#REF!</definedName>
    <definedName name="MANU3" localSheetId="4">'Attach-3 (QR)_old'!#REF!</definedName>
    <definedName name="MANU3" localSheetId="2">'[3]Attach-3 (QR)'!#REF!</definedName>
    <definedName name="MANU3">#REF!</definedName>
    <definedName name="MANU33" localSheetId="19">'[2]Attach-3 (QR)'!#REF!</definedName>
    <definedName name="MANU33" localSheetId="18">'[3]Attach-3 (QR)'!#REF!</definedName>
    <definedName name="MANU33" localSheetId="12">'[4]Attach-3 (QR)'!#REF!</definedName>
    <definedName name="MANU33" localSheetId="6">'Attach-3 (QR)'!#REF!</definedName>
    <definedName name="MANU33" localSheetId="7">'Attach-3 (QR)_'!#REF!</definedName>
    <definedName name="MANU33" localSheetId="4">'Attach-3 (QR)_old'!#REF!</definedName>
    <definedName name="MANU33" localSheetId="2">'[3]Attach-3 (QR)'!#REF!</definedName>
    <definedName name="MANU33">#REF!</definedName>
    <definedName name="MANU333" localSheetId="19">'[2]Attach-3 (QR)'!#REF!</definedName>
    <definedName name="MANU333" localSheetId="18">'[3]Attach-3 (QR)'!#REF!</definedName>
    <definedName name="MANU333" localSheetId="24">#REF!</definedName>
    <definedName name="MANU333" localSheetId="25">'[5]Attach QR'!$G$560</definedName>
    <definedName name="MANU333" localSheetId="12">'[4]Attach-3 (QR)'!#REF!</definedName>
    <definedName name="MANU333" localSheetId="6">'Attach-3 (QR)'!#REF!</definedName>
    <definedName name="MANU333" localSheetId="7">'Attach-3 (QR)_'!#REF!</definedName>
    <definedName name="MANU333" localSheetId="4">'Attach-3 (QR)_old'!#REF!</definedName>
    <definedName name="MANU333" localSheetId="2">'[3]Attach-3 (QR)'!#REF!</definedName>
    <definedName name="MANU333">#REF!</definedName>
    <definedName name="MANU4" localSheetId="19">'[2]Attach-3 (QR)'!#REF!</definedName>
    <definedName name="MANU4" localSheetId="18">'[3]Attach-3 (QR)'!#REF!</definedName>
    <definedName name="MANU4" localSheetId="12">'[4]Attach-3 (QR)'!#REF!</definedName>
    <definedName name="MANU4" localSheetId="6">'Attach-3 (QR)'!#REF!</definedName>
    <definedName name="MANU4" localSheetId="7">'Attach-3 (QR)_'!#REF!</definedName>
    <definedName name="MANU4" localSheetId="4">'Attach-3 (QR)_old'!#REF!</definedName>
    <definedName name="MANU4" localSheetId="2">'[3]Attach-3 (QR)'!#REF!</definedName>
    <definedName name="MANU4">#REF!</definedName>
    <definedName name="MANU44" localSheetId="19">'[2]Attach-3 (QR)'!#REF!</definedName>
    <definedName name="MANU44" localSheetId="18">'[3]Attach-3 (QR)'!#REF!</definedName>
    <definedName name="MANU44" localSheetId="12">'[4]Attach-3 (QR)'!#REF!</definedName>
    <definedName name="MANU44" localSheetId="6">'Attach-3 (QR)'!#REF!</definedName>
    <definedName name="MANU44" localSheetId="7">'Attach-3 (QR)_'!#REF!</definedName>
    <definedName name="MANU44" localSheetId="4">'Attach-3 (QR)_old'!#REF!</definedName>
    <definedName name="MANU44" localSheetId="2">'[3]Attach-3 (QR)'!#REF!</definedName>
    <definedName name="MANU44">#REF!</definedName>
    <definedName name="MANU444" localSheetId="19">'[2]Attach-3 (QR)'!#REF!</definedName>
    <definedName name="MANU444" localSheetId="18">'[3]Attach-3 (QR)'!#REF!</definedName>
    <definedName name="MANU444" localSheetId="24">#REF!</definedName>
    <definedName name="MANU444" localSheetId="25">'[5]Attach QR'!$I$560</definedName>
    <definedName name="MANU444" localSheetId="12">'[4]Attach-3 (QR)'!#REF!</definedName>
    <definedName name="MANU444" localSheetId="6">'Attach-3 (QR)'!#REF!</definedName>
    <definedName name="MANU444" localSheetId="7">'Attach-3 (QR)_'!#REF!</definedName>
    <definedName name="MANU444" localSheetId="4">'Attach-3 (QR)_old'!#REF!</definedName>
    <definedName name="MANU444" localSheetId="2">'[3]Attach-3 (QR)'!#REF!</definedName>
    <definedName name="MANU444">#REF!</definedName>
    <definedName name="MANU5" localSheetId="19">'[2]Attach-3 (QR)'!#REF!</definedName>
    <definedName name="MANU5" localSheetId="18">'[3]Attach-3 (QR)'!#REF!</definedName>
    <definedName name="MANU5" localSheetId="12">'[4]Attach-3 (QR)'!#REF!</definedName>
    <definedName name="MANU5" localSheetId="6">'Attach-3 (QR)'!#REF!</definedName>
    <definedName name="MANU5" localSheetId="7">'Attach-3 (QR)_'!#REF!</definedName>
    <definedName name="MANU5" localSheetId="4">'Attach-3 (QR)_old'!#REF!</definedName>
    <definedName name="MANU5" localSheetId="2">'[3]Attach-3 (QR)'!#REF!</definedName>
    <definedName name="MANU5">#REF!</definedName>
    <definedName name="MANU55" localSheetId="19">'[2]Attach-3 (QR)'!#REF!</definedName>
    <definedName name="MANU55" localSheetId="18">'[3]Attach-3 (QR)'!#REF!</definedName>
    <definedName name="MANU55" localSheetId="12">'[4]Attach-3 (QR)'!#REF!</definedName>
    <definedName name="MANU55" localSheetId="6">'Attach-3 (QR)'!#REF!</definedName>
    <definedName name="MANU55" localSheetId="7">'Attach-3 (QR)_'!#REF!</definedName>
    <definedName name="MANU55" localSheetId="4">'Attach-3 (QR)_old'!#REF!</definedName>
    <definedName name="MANU55" localSheetId="2">'[3]Attach-3 (QR)'!#REF!</definedName>
    <definedName name="MANU55">#REF!</definedName>
    <definedName name="MANU555" localSheetId="19">'[2]Attach-3 (QR)'!#REF!</definedName>
    <definedName name="MANU555" localSheetId="18">'[3]Attach-3 (QR)'!#REF!</definedName>
    <definedName name="MANU555" localSheetId="24">#REF!</definedName>
    <definedName name="MANU555" localSheetId="25">'[5]Attach QR'!$E$560</definedName>
    <definedName name="MANU555" localSheetId="12">'[4]Attach-3 (QR)'!#REF!</definedName>
    <definedName name="MANU555" localSheetId="6">'Attach-3 (QR)'!#REF!</definedName>
    <definedName name="MANU555" localSheetId="7">'Attach-3 (QR)_'!#REF!</definedName>
    <definedName name="MANU555" localSheetId="4">'Attach-3 (QR)_old'!#REF!</definedName>
    <definedName name="MANU555" localSheetId="2">'[3]Attach-3 (QR)'!#REF!</definedName>
    <definedName name="MANU555">#REF!</definedName>
    <definedName name="PATH1" localSheetId="19">'[2]Attach-3 (QR)'!#REF!</definedName>
    <definedName name="PATH1" localSheetId="18">'[3]Attach-3 (QR)'!#REF!</definedName>
    <definedName name="PATH1" localSheetId="12">'[4]Attach-3 (QR)'!#REF!</definedName>
    <definedName name="PATH1" localSheetId="6">'Attach-3 (QR)'!#REF!</definedName>
    <definedName name="PATH1" localSheetId="7">'Attach-3 (QR)_'!#REF!</definedName>
    <definedName name="PATH1" localSheetId="4">'Attach-3 (QR)_old'!#REF!</definedName>
    <definedName name="PATH1" localSheetId="2">'[3]Attach-3 (QR)'!#REF!</definedName>
    <definedName name="PATH1">#REF!</definedName>
    <definedName name="PATH11" localSheetId="19">'[2]Attach-3 (QR)'!#REF!</definedName>
    <definedName name="PATH11" localSheetId="18">'[3]Attach-3 (QR)'!#REF!</definedName>
    <definedName name="PATH11" localSheetId="12">'[4]Attach-3 (QR)'!#REF!</definedName>
    <definedName name="PATH11" localSheetId="6">'Attach-3 (QR)'!#REF!</definedName>
    <definedName name="PATH11" localSheetId="7">'Attach-3 (QR)_'!#REF!</definedName>
    <definedName name="PATH11" localSheetId="4">'Attach-3 (QR)_old'!#REF!</definedName>
    <definedName name="PATH11" localSheetId="2">'[3]Attach-3 (QR)'!#REF!</definedName>
    <definedName name="PATH11">#REF!</definedName>
    <definedName name="PATH111" localSheetId="19">'[2]Attach-3 (QR)'!#REF!</definedName>
    <definedName name="PATH111" localSheetId="18">'[3]Attach-3 (QR)'!#REF!</definedName>
    <definedName name="PATH111" localSheetId="24">#REF!</definedName>
    <definedName name="PATH111" localSheetId="25">'[5]Attach QR'!$G$170</definedName>
    <definedName name="PATH111" localSheetId="12">'[4]Attach-3 (QR)'!#REF!</definedName>
    <definedName name="PATH111" localSheetId="6">'Attach-3 (QR)'!#REF!</definedName>
    <definedName name="PATH111" localSheetId="7">'Attach-3 (QR)_'!#REF!</definedName>
    <definedName name="PATH111" localSheetId="4">'Attach-3 (QR)_old'!#REF!</definedName>
    <definedName name="PATH111" localSheetId="2">'[3]Attach-3 (QR)'!#REF!</definedName>
    <definedName name="PATH111">#REF!</definedName>
    <definedName name="PATH2" localSheetId="19">'[2]Attach-3 (QR)'!#REF!</definedName>
    <definedName name="PATH2" localSheetId="18">'[3]Attach-3 (QR)'!#REF!</definedName>
    <definedName name="PATH2" localSheetId="12">'[4]Attach-3 (QR)'!#REF!</definedName>
    <definedName name="PATH2" localSheetId="6">'Attach-3 (QR)'!#REF!</definedName>
    <definedName name="PATH2" localSheetId="7">'Attach-3 (QR)_'!#REF!</definedName>
    <definedName name="PATH2" localSheetId="4">'Attach-3 (QR)_old'!#REF!</definedName>
    <definedName name="PATH2" localSheetId="2">'[3]Attach-3 (QR)'!#REF!</definedName>
    <definedName name="PATH2">#REF!</definedName>
    <definedName name="PATH22" localSheetId="19">'[2]Attach-3 (QR)'!#REF!</definedName>
    <definedName name="PATH22" localSheetId="18">'[3]Attach-3 (QR)'!#REF!</definedName>
    <definedName name="PATH22" localSheetId="12">'[4]Attach-3 (QR)'!#REF!</definedName>
    <definedName name="PATH22" localSheetId="6">'Attach-3 (QR)'!#REF!</definedName>
    <definedName name="PATH22" localSheetId="7">'Attach-3 (QR)_'!#REF!</definedName>
    <definedName name="PATH22" localSheetId="4">'Attach-3 (QR)_old'!#REF!</definedName>
    <definedName name="PATH22" localSheetId="2">'[3]Attach-3 (QR)'!#REF!</definedName>
    <definedName name="PATH22">#REF!</definedName>
    <definedName name="PATH222" localSheetId="19">'[2]Attach-3 (QR)'!#REF!</definedName>
    <definedName name="PATH222" localSheetId="18">'[3]Attach-3 (QR)'!#REF!</definedName>
    <definedName name="PATH222" localSheetId="24">#REF!</definedName>
    <definedName name="PATH222" localSheetId="25">'[5]Attach QR'!$I$170</definedName>
    <definedName name="PATH222" localSheetId="12">'[4]Attach-3 (QR)'!#REF!</definedName>
    <definedName name="PATH222" localSheetId="6">'Attach-3 (QR)'!#REF!</definedName>
    <definedName name="PATH222" localSheetId="7">'Attach-3 (QR)_'!#REF!</definedName>
    <definedName name="PATH222" localSheetId="4">'Attach-3 (QR)_old'!#REF!</definedName>
    <definedName name="PATH222" localSheetId="2">'[3]Attach-3 (QR)'!#REF!</definedName>
    <definedName name="PATH222">#REF!</definedName>
    <definedName name="PATH3" localSheetId="19">'[2]Attach-3 (QR)'!#REF!</definedName>
    <definedName name="PATH3" localSheetId="18">'[3]Attach-3 (QR)'!#REF!</definedName>
    <definedName name="PATH3" localSheetId="12">'[4]Attach-3 (QR)'!#REF!</definedName>
    <definedName name="PATH3" localSheetId="6">'Attach-3 (QR)'!#REF!</definedName>
    <definedName name="PATH3" localSheetId="7">'Attach-3 (QR)_'!#REF!</definedName>
    <definedName name="PATH3" localSheetId="4">'Attach-3 (QR)_old'!#REF!</definedName>
    <definedName name="PATH3" localSheetId="2">'[3]Attach-3 (QR)'!#REF!</definedName>
    <definedName name="PATH3">#REF!</definedName>
    <definedName name="PATH33" localSheetId="19">'[2]Attach-3 (QR)'!#REF!</definedName>
    <definedName name="PATH33" localSheetId="18">'[3]Attach-3 (QR)'!#REF!</definedName>
    <definedName name="PATH33" localSheetId="12">'[4]Attach-3 (QR)'!#REF!</definedName>
    <definedName name="PATH33" localSheetId="6">'Attach-3 (QR)'!#REF!</definedName>
    <definedName name="PATH33" localSheetId="7">'Attach-3 (QR)_'!#REF!</definedName>
    <definedName name="PATH33" localSheetId="4">'Attach-3 (QR)_old'!#REF!</definedName>
    <definedName name="PATH33" localSheetId="2">'[3]Attach-3 (QR)'!#REF!</definedName>
    <definedName name="PATH33">#REF!</definedName>
    <definedName name="PATH333" localSheetId="19">'[2]Attach-3 (QR)'!#REF!</definedName>
    <definedName name="PATH333" localSheetId="18">'[3]Attach-3 (QR)'!#REF!</definedName>
    <definedName name="PATH333" localSheetId="24">#REF!</definedName>
    <definedName name="PATH333" localSheetId="25">'[5]Attach QR'!$G$246</definedName>
    <definedName name="PATH333" localSheetId="12">'[4]Attach-3 (QR)'!#REF!</definedName>
    <definedName name="PATH333" localSheetId="6">'Attach-3 (QR)'!#REF!</definedName>
    <definedName name="PATH333" localSheetId="7">'Attach-3 (QR)_'!#REF!</definedName>
    <definedName name="PATH333" localSheetId="4">'Attach-3 (QR)_old'!#REF!</definedName>
    <definedName name="PATH333" localSheetId="2">'[3]Attach-3 (QR)'!#REF!</definedName>
    <definedName name="PATH333">#REF!</definedName>
    <definedName name="PATH4" localSheetId="19">'[2]Attach-3 (QR)'!#REF!</definedName>
    <definedName name="PATH4" localSheetId="18">'[3]Attach-3 (QR)'!#REF!</definedName>
    <definedName name="PATH4" localSheetId="12">'[4]Attach-3 (QR)'!#REF!</definedName>
    <definedName name="PATH4" localSheetId="6">'Attach-3 (QR)'!#REF!</definedName>
    <definedName name="PATH4" localSheetId="7">'Attach-3 (QR)_'!#REF!</definedName>
    <definedName name="PATH4" localSheetId="4">'Attach-3 (QR)_old'!#REF!</definedName>
    <definedName name="PATH4" localSheetId="2">'[3]Attach-3 (QR)'!#REF!</definedName>
    <definedName name="PATH4">#REF!</definedName>
    <definedName name="PATH44" localSheetId="19">'[2]Attach-3 (QR)'!#REF!</definedName>
    <definedName name="PATH44" localSheetId="18">'[3]Attach-3 (QR)'!#REF!</definedName>
    <definedName name="PATH44" localSheetId="12">'[4]Attach-3 (QR)'!#REF!</definedName>
    <definedName name="PATH44" localSheetId="6">'Attach-3 (QR)'!#REF!</definedName>
    <definedName name="PATH44" localSheetId="7">'Attach-3 (QR)_'!#REF!</definedName>
    <definedName name="PATH44" localSheetId="4">'Attach-3 (QR)_old'!#REF!</definedName>
    <definedName name="PATH44" localSheetId="2">'[3]Attach-3 (QR)'!#REF!</definedName>
    <definedName name="PATH44">#REF!</definedName>
    <definedName name="PATH444" localSheetId="19">'[2]Attach-3 (QR)'!#REF!</definedName>
    <definedName name="PATH444" localSheetId="18">'[3]Attach-3 (QR)'!#REF!</definedName>
    <definedName name="PATH444" localSheetId="24">#REF!</definedName>
    <definedName name="PATH444" localSheetId="25">'[5]Attach QR'!$I$246</definedName>
    <definedName name="PATH444" localSheetId="12">'[4]Attach-3 (QR)'!#REF!</definedName>
    <definedName name="PATH444" localSheetId="6">'Attach-3 (QR)'!#REF!</definedName>
    <definedName name="PATH444" localSheetId="7">'Attach-3 (QR)_'!#REF!</definedName>
    <definedName name="PATH444" localSheetId="4">'Attach-3 (QR)_old'!#REF!</definedName>
    <definedName name="PATH444" localSheetId="2">'[3]Attach-3 (QR)'!#REF!</definedName>
    <definedName name="PATH444">#REF!</definedName>
    <definedName name="PATH5" localSheetId="19">'[2]Attach-3 (QR)'!#REF!</definedName>
    <definedName name="PATH5" localSheetId="18">'[3]Attach-3 (QR)'!#REF!</definedName>
    <definedName name="PATH5" localSheetId="12">'[4]Attach-3 (QR)'!#REF!</definedName>
    <definedName name="PATH5" localSheetId="6">'Attach-3 (QR)'!#REF!</definedName>
    <definedName name="PATH5" localSheetId="7">'Attach-3 (QR)_'!#REF!</definedName>
    <definedName name="PATH5" localSheetId="4">'Attach-3 (QR)_old'!#REF!</definedName>
    <definedName name="PATH5" localSheetId="2">'[3]Attach-3 (QR)'!#REF!</definedName>
    <definedName name="PATH5">#REF!</definedName>
    <definedName name="PATH55" localSheetId="19">'[2]Attach-3 (QR)'!#REF!</definedName>
    <definedName name="PATH55" localSheetId="18">'[3]Attach-3 (QR)'!#REF!</definedName>
    <definedName name="PATH55" localSheetId="12">'[4]Attach-3 (QR)'!#REF!</definedName>
    <definedName name="PATH55" localSheetId="6">'Attach-3 (QR)'!#REF!</definedName>
    <definedName name="PATH55" localSheetId="7">'Attach-3 (QR)_'!#REF!</definedName>
    <definedName name="PATH55" localSheetId="4">'Attach-3 (QR)_old'!#REF!</definedName>
    <definedName name="PATH55" localSheetId="2">'[3]Attach-3 (QR)'!#REF!</definedName>
    <definedName name="PATH55">#REF!</definedName>
    <definedName name="PATH555" localSheetId="19">'[2]Attach-3 (QR)'!#REF!</definedName>
    <definedName name="PATH555" localSheetId="18">'[3]Attach-3 (QR)'!#REF!</definedName>
    <definedName name="PATH555" localSheetId="12">'[4]Attach-3 (QR)'!#REF!</definedName>
    <definedName name="PATH555" localSheetId="6">'Attach-3 (QR)'!#REF!</definedName>
    <definedName name="PATH555" localSheetId="7">'Attach-3 (QR)_'!#REF!</definedName>
    <definedName name="PATH555" localSheetId="4">'Attach-3 (QR)_old'!#REF!</definedName>
    <definedName name="PATH555" localSheetId="2">'[3]Attach-3 (QR)'!#REF!</definedName>
    <definedName name="PATH555">#REF!</definedName>
    <definedName name="PATHAR1" localSheetId="12">'[1]Attach-3 (QR)'!#REF!</definedName>
    <definedName name="PATHAR1" localSheetId="6">'Attach-3 (QR)'!$AN$301</definedName>
    <definedName name="PATHAR1" localSheetId="7">'Attach-3 (QR)_'!#REF!</definedName>
    <definedName name="PATHAR1" localSheetId="4">'Attach-3 (QR)_old'!$AN$354</definedName>
    <definedName name="PATHAR1">#REF!</definedName>
    <definedName name="PATHAR2" localSheetId="12">'[1]Attach-3 (QR)'!#REF!</definedName>
    <definedName name="PATHAR2" localSheetId="6">'Attach-3 (QR)'!$AN$302</definedName>
    <definedName name="PATHAR2" localSheetId="7">'Attach-3 (QR)_'!#REF!</definedName>
    <definedName name="PATHAR2" localSheetId="4">'Attach-3 (QR)_old'!$AN$355</definedName>
    <definedName name="PATHAR2">#REF!</definedName>
    <definedName name="PATHAR3" localSheetId="25">'[5]Attach QR'!$AO$750</definedName>
    <definedName name="PATHAR3" localSheetId="12">'[1]Attach-3 (QR)'!#REF!</definedName>
    <definedName name="PATHAR3" localSheetId="6">'Attach-3 (QR)'!$AN$303</definedName>
    <definedName name="PATHAR3" localSheetId="7">'Attach-3 (QR)_'!#REF!</definedName>
    <definedName name="PATHAR3" localSheetId="4">'Attach-3 (QR)_old'!$AN$356</definedName>
    <definedName name="PATHAR3">#REF!</definedName>
    <definedName name="PATHJV1" localSheetId="19">'[2]Attach-3 (QR)'!#REF!</definedName>
    <definedName name="PATHJV1" localSheetId="18">'[3]Attach-3 (QR)'!#REF!</definedName>
    <definedName name="PATHJV1" localSheetId="12">'[4]Attach-3 (QR)'!#REF!</definedName>
    <definedName name="PATHJV1" localSheetId="6">'Attach-3 (QR)'!#REF!</definedName>
    <definedName name="PATHJV1" localSheetId="7">'Attach-3 (QR)_'!#REF!</definedName>
    <definedName name="PATHJV1" localSheetId="4">'Attach-3 (QR)_old'!#REF!</definedName>
    <definedName name="PATHJV1" localSheetId="2">'[3]Attach-3 (QR)'!#REF!</definedName>
    <definedName name="PATHJV1">#REF!</definedName>
    <definedName name="PATHJV11" localSheetId="19">'[2]Attach-3 (QR)'!#REF!</definedName>
    <definedName name="PATHJV11" localSheetId="18">'[3]Attach-3 (QR)'!#REF!</definedName>
    <definedName name="PATHJV11" localSheetId="12">'[4]Attach-3 (QR)'!#REF!</definedName>
    <definedName name="PATHJV11" localSheetId="6">'Attach-3 (QR)'!#REF!</definedName>
    <definedName name="PATHJV11" localSheetId="7">'Attach-3 (QR)_'!#REF!</definedName>
    <definedName name="PATHJV11" localSheetId="4">'Attach-3 (QR)_old'!#REF!</definedName>
    <definedName name="PATHJV11" localSheetId="2">'[3]Attach-3 (QR)'!#REF!</definedName>
    <definedName name="PATHJV11">#REF!</definedName>
    <definedName name="PATHJV111" localSheetId="19">'[2]Attach-3 (QR)'!#REF!</definedName>
    <definedName name="PATHJV111" localSheetId="18">'[3]Attach-3 (QR)'!#REF!</definedName>
    <definedName name="PATHJV111" localSheetId="12">'[4]Attach-3 (QR)'!#REF!</definedName>
    <definedName name="PATHJV111" localSheetId="6">'Attach-3 (QR)'!#REF!</definedName>
    <definedName name="PATHJV111" localSheetId="7">'Attach-3 (QR)_'!#REF!</definedName>
    <definedName name="PATHJV111" localSheetId="4">'Attach-3 (QR)_old'!#REF!</definedName>
    <definedName name="PATHJV111" localSheetId="2">'[3]Attach-3 (QR)'!#REF!</definedName>
    <definedName name="PATHJV111">#REF!</definedName>
    <definedName name="PATHJV2" localSheetId="19">'[2]Attach-3 (QR)'!#REF!</definedName>
    <definedName name="PATHJV2" localSheetId="18">'[3]Attach-3 (QR)'!#REF!</definedName>
    <definedName name="PATHJV2" localSheetId="12">'[4]Attach-3 (QR)'!#REF!</definedName>
    <definedName name="PATHJV2" localSheetId="6">'Attach-3 (QR)'!#REF!</definedName>
    <definedName name="PATHJV2" localSheetId="7">'Attach-3 (QR)_'!#REF!</definedName>
    <definedName name="PATHJV2" localSheetId="4">'Attach-3 (QR)_old'!#REF!</definedName>
    <definedName name="PATHJV2" localSheetId="2">'[3]Attach-3 (QR)'!#REF!</definedName>
    <definedName name="PATHJV2">#REF!</definedName>
    <definedName name="PATHJV22" localSheetId="19">'[2]Attach-3 (QR)'!#REF!</definedName>
    <definedName name="PATHJV22" localSheetId="18">'[3]Attach-3 (QR)'!#REF!</definedName>
    <definedName name="PATHJV22" localSheetId="12">'[4]Attach-3 (QR)'!#REF!</definedName>
    <definedName name="PATHJV22" localSheetId="6">'Attach-3 (QR)'!#REF!</definedName>
    <definedName name="PATHJV22" localSheetId="7">'Attach-3 (QR)_'!#REF!</definedName>
    <definedName name="PATHJV22" localSheetId="4">'Attach-3 (QR)_old'!#REF!</definedName>
    <definedName name="PATHJV22" localSheetId="2">'[3]Attach-3 (QR)'!#REF!</definedName>
    <definedName name="PATHJV22">#REF!</definedName>
    <definedName name="PATHJV222" localSheetId="19">'[2]Attach-3 (QR)'!#REF!</definedName>
    <definedName name="PATHJV222" localSheetId="18">'[3]Attach-3 (QR)'!#REF!</definedName>
    <definedName name="PATHJV222" localSheetId="12">'[4]Attach-3 (QR)'!#REF!</definedName>
    <definedName name="PATHJV222" localSheetId="6">'Attach-3 (QR)'!#REF!</definedName>
    <definedName name="PATHJV222" localSheetId="7">'Attach-3 (QR)_'!#REF!</definedName>
    <definedName name="PATHJV222" localSheetId="4">'Attach-3 (QR)_old'!#REF!</definedName>
    <definedName name="PATHJV222" localSheetId="2">'[3]Attach-3 (QR)'!#REF!</definedName>
    <definedName name="PATHJV222">#REF!</definedName>
    <definedName name="PATHJV3" localSheetId="19">'[2]Attach-3 (QR)'!#REF!</definedName>
    <definedName name="PATHJV3" localSheetId="18">'[3]Attach-3 (QR)'!#REF!</definedName>
    <definedName name="PATHJV3" localSheetId="24">#REF!</definedName>
    <definedName name="PATHJV3" localSheetId="25">'[5]Attach QR'!$I$61</definedName>
    <definedName name="PATHJV3" localSheetId="12">'[4]Attach-3 (QR)'!#REF!</definedName>
    <definedName name="PATHJV3" localSheetId="6">'Attach-3 (QR)'!#REF!</definedName>
    <definedName name="PATHJV3" localSheetId="7">'Attach-3 (QR)_'!#REF!</definedName>
    <definedName name="PATHJV3" localSheetId="4">'Attach-3 (QR)_old'!#REF!</definedName>
    <definedName name="PATHJV3" localSheetId="2">'[3]Attach-3 (QR)'!#REF!</definedName>
    <definedName name="PATHJV3">#REF!</definedName>
    <definedName name="PATHJV33" localSheetId="19">'[2]Attach-3 (QR)'!#REF!</definedName>
    <definedName name="PATHJV33" localSheetId="18">'[3]Attach-3 (QR)'!#REF!</definedName>
    <definedName name="PATHJV33" localSheetId="24">#REF!</definedName>
    <definedName name="PATHJV33" localSheetId="25">'[5]Attach QR'!$G$61</definedName>
    <definedName name="PATHJV33" localSheetId="12">'[4]Attach-3 (QR)'!#REF!</definedName>
    <definedName name="PATHJV33" localSheetId="6">'Attach-3 (QR)'!#REF!</definedName>
    <definedName name="PATHJV33" localSheetId="7">'Attach-3 (QR)_'!#REF!</definedName>
    <definedName name="PATHJV33" localSheetId="4">'Attach-3 (QR)_old'!#REF!</definedName>
    <definedName name="PATHJV33" localSheetId="2">'[3]Attach-3 (QR)'!#REF!</definedName>
    <definedName name="PATHJV33">#REF!</definedName>
    <definedName name="PATHJV333" localSheetId="19">'[2]Attach-3 (QR)'!#REF!</definedName>
    <definedName name="PATHJV333" localSheetId="18">'[3]Attach-3 (QR)'!#REF!</definedName>
    <definedName name="PATHJV333" localSheetId="24">#REF!</definedName>
    <definedName name="PATHJV333" localSheetId="25">'[5]Attach QR'!$E$61</definedName>
    <definedName name="PATHJV333" localSheetId="12">'[4]Attach-3 (QR)'!#REF!</definedName>
    <definedName name="PATHJV333" localSheetId="6">'Attach-3 (QR)'!#REF!</definedName>
    <definedName name="PATHJV333" localSheetId="7">'Attach-3 (QR)_'!#REF!</definedName>
    <definedName name="PATHJV333" localSheetId="4">'Attach-3 (QR)_old'!#REF!</definedName>
    <definedName name="PATHJV333" localSheetId="2">'[3]Attach-3 (QR)'!#REF!</definedName>
    <definedName name="PATHJV333">#REF!</definedName>
    <definedName name="PATHJVPR1" localSheetId="12">'[1]Attach-3 (QR)'!#REF!</definedName>
    <definedName name="PATHJVPR1" localSheetId="6">'Attach-3 (QR)'!$J$345</definedName>
    <definedName name="PATHJVPR1" localSheetId="7">'Attach-3 (QR)_'!$J$244</definedName>
    <definedName name="PATHJVPR1" localSheetId="4">'Attach-3 (QR)_old'!$J$397</definedName>
    <definedName name="PATHJVPR1">#REF!</definedName>
    <definedName name="PATHJVPR11" localSheetId="19">'[2]Attach-3 (QR)'!#REF!</definedName>
    <definedName name="PATHJVPR11" localSheetId="18">'[3]Attach-3 (QR)'!#REF!</definedName>
    <definedName name="PATHJVPR11" localSheetId="12">'[4]Attach-3 (QR)'!#REF!</definedName>
    <definedName name="PATHJVPR11" localSheetId="6">'Attach-3 (QR)'!#REF!</definedName>
    <definedName name="PATHJVPR11" localSheetId="7">'Attach-3 (QR)_'!#REF!</definedName>
    <definedName name="PATHJVPR11" localSheetId="4">'Attach-3 (QR)_old'!#REF!</definedName>
    <definedName name="PATHJVPR11" localSheetId="2">'[3]Attach-3 (QR)'!#REF!</definedName>
    <definedName name="PATHJVPR11">#REF!</definedName>
    <definedName name="PATHJVPR111" localSheetId="19">'[2]Attach-3 (QR)'!#REF!</definedName>
    <definedName name="PATHJVPR111" localSheetId="18">'[3]Attach-3 (QR)'!#REF!</definedName>
    <definedName name="PATHJVPR111" localSheetId="24">#REF!</definedName>
    <definedName name="PATHJVPR111" localSheetId="25">'[5]Attach QR'!$K$782</definedName>
    <definedName name="PATHJVPR111" localSheetId="12">'[4]Attach-3 (QR)'!#REF!</definedName>
    <definedName name="PATHJVPR111" localSheetId="6">'Attach-3 (QR)'!#REF!</definedName>
    <definedName name="PATHJVPR111" localSheetId="7">'Attach-3 (QR)_'!#REF!</definedName>
    <definedName name="PATHJVPR111" localSheetId="4">'Attach-3 (QR)_old'!#REF!</definedName>
    <definedName name="PATHJVPR111" localSheetId="2">'[3]Attach-3 (QR)'!#REF!</definedName>
    <definedName name="PATHJVPR111">#REF!</definedName>
    <definedName name="PATHJVPR2" localSheetId="12">'[1]Attach-3 (QR)'!#REF!</definedName>
    <definedName name="PATHJVPR2" localSheetId="6">'Attach-3 (QR)'!$K$345</definedName>
    <definedName name="PATHJVPR2" localSheetId="7">'Attach-3 (QR)_'!$K$244</definedName>
    <definedName name="PATHJVPR2" localSheetId="4">'Attach-3 (QR)_old'!$K$397</definedName>
    <definedName name="PATHJVPR2">#REF!</definedName>
    <definedName name="PATHJVPR22" localSheetId="19">'[2]Attach-3 (QR)'!#REF!</definedName>
    <definedName name="PATHJVPR22" localSheetId="18">'[3]Attach-3 (QR)'!#REF!</definedName>
    <definedName name="PATHJVPR22" localSheetId="12">'[4]Attach-3 (QR)'!#REF!</definedName>
    <definedName name="PATHJVPR22" localSheetId="6">'Attach-3 (QR)'!#REF!</definedName>
    <definedName name="PATHJVPR22" localSheetId="7">'Attach-3 (QR)_'!#REF!</definedName>
    <definedName name="PATHJVPR22" localSheetId="4">'Attach-3 (QR)_old'!#REF!</definedName>
    <definedName name="PATHJVPR22" localSheetId="2">'[3]Attach-3 (QR)'!#REF!</definedName>
    <definedName name="PATHJVPR22">#REF!</definedName>
    <definedName name="PATHJVPR222" localSheetId="19">'[2]Attach-3 (QR)'!#REF!</definedName>
    <definedName name="PATHJVPR222" localSheetId="18">'[3]Attach-3 (QR)'!#REF!</definedName>
    <definedName name="PATHJVPR222" localSheetId="24">#REF!</definedName>
    <definedName name="PATHJVPR222" localSheetId="25">'[5]Attach QR'!$L$782</definedName>
    <definedName name="PATHJVPR222" localSheetId="12">'[4]Attach-3 (QR)'!#REF!</definedName>
    <definedName name="PATHJVPR222" localSheetId="6">'Attach-3 (QR)'!#REF!</definedName>
    <definedName name="PATHJVPR222" localSheetId="7">'Attach-3 (QR)_'!#REF!</definedName>
    <definedName name="PATHJVPR222" localSheetId="4">'Attach-3 (QR)_old'!#REF!</definedName>
    <definedName name="PATHJVPR222" localSheetId="2">'[3]Attach-3 (QR)'!#REF!</definedName>
    <definedName name="PATHJVPR222">#REF!</definedName>
    <definedName name="PATHLA1" localSheetId="19">'[2]Attach-3 (QR)'!#REF!</definedName>
    <definedName name="PATHLA1" localSheetId="18">'[3]Attach-3 (QR)'!#REF!</definedName>
    <definedName name="PATHLA1" localSheetId="12">'[4]Attach-3 (QR)'!#REF!</definedName>
    <definedName name="PATHLA1" localSheetId="6">'Attach-3 (QR)'!#REF!</definedName>
    <definedName name="PATHLA1" localSheetId="7">'Attach-3 (QR)_'!#REF!</definedName>
    <definedName name="PATHLA1" localSheetId="4">'Attach-3 (QR)_old'!#REF!</definedName>
    <definedName name="PATHLA1" localSheetId="2">'[3]Attach-3 (QR)'!#REF!</definedName>
    <definedName name="PATHLA1">#REF!</definedName>
    <definedName name="PATHLA2" localSheetId="19">'[2]Attach-3 (QR)'!#REF!</definedName>
    <definedName name="PATHLA2" localSheetId="18">'[3]Attach-3 (QR)'!#REF!</definedName>
    <definedName name="PATHLA2" localSheetId="12">'[4]Attach-3 (QR)'!#REF!</definedName>
    <definedName name="PATHLA2" localSheetId="6">'Attach-3 (QR)'!#REF!</definedName>
    <definedName name="PATHLA2" localSheetId="7">'Attach-3 (QR)_'!#REF!</definedName>
    <definedName name="PATHLA2" localSheetId="4">'Attach-3 (QR)_old'!#REF!</definedName>
    <definedName name="PATHLA2" localSheetId="2">'[3]Attach-3 (QR)'!#REF!</definedName>
    <definedName name="PATHLA2">#REF!</definedName>
    <definedName name="PATHLA3" localSheetId="19">'[2]Attach-3 (QR)'!#REF!</definedName>
    <definedName name="PATHLA3" localSheetId="18">'[3]Attach-3 (QR)'!#REF!</definedName>
    <definedName name="PATHLA3" localSheetId="24">#REF!</definedName>
    <definedName name="PATHLA3" localSheetId="25">'[5]Attach QR'!$D$651</definedName>
    <definedName name="PATHLA3" localSheetId="12">'[4]Attach-3 (QR)'!#REF!</definedName>
    <definedName name="PATHLA3" localSheetId="6">'Attach-3 (QR)'!#REF!</definedName>
    <definedName name="PATHLA3" localSheetId="7">'Attach-3 (QR)_'!#REF!</definedName>
    <definedName name="PATHLA3" localSheetId="4">'Attach-3 (QR)_old'!#REF!</definedName>
    <definedName name="PATHLA3" localSheetId="2">'[3]Attach-3 (QR)'!#REF!</definedName>
    <definedName name="PATHLA3">#REF!</definedName>
    <definedName name="PATHLP1" localSheetId="12">'[1]Attach-3 (QR)'!#REF!</definedName>
    <definedName name="PATHLP1" localSheetId="6">'Attach-3 (QR)'!$I$345</definedName>
    <definedName name="PATHLP1" localSheetId="7">'Attach-3 (QR)_'!$I$244</definedName>
    <definedName name="PATHLP1" localSheetId="4">'Attach-3 (QR)_old'!$I$397</definedName>
    <definedName name="PATHLP1">#REF!</definedName>
    <definedName name="PATHLP2" localSheetId="19">'[2]Attach-3 (QR)'!#REF!</definedName>
    <definedName name="PATHLP2" localSheetId="18">'[3]Attach-3 (QR)'!#REF!</definedName>
    <definedName name="PATHLP2" localSheetId="12">'[4]Attach-3 (QR)'!#REF!</definedName>
    <definedName name="PATHLP2" localSheetId="6">'Attach-3 (QR)'!#REF!</definedName>
    <definedName name="PATHLP2" localSheetId="7">'Attach-3 (QR)_'!#REF!</definedName>
    <definedName name="PATHLP2" localSheetId="4">'Attach-3 (QR)_old'!#REF!</definedName>
    <definedName name="PATHLP2" localSheetId="2">'[3]Attach-3 (QR)'!#REF!</definedName>
    <definedName name="PATHLP2">#REF!</definedName>
    <definedName name="PATHLP3" localSheetId="19">'[2]Attach-3 (QR)'!#REF!</definedName>
    <definedName name="PATHLP3" localSheetId="18">'[3]Attach-3 (QR)'!#REF!</definedName>
    <definedName name="PATHLP3" localSheetId="24">#REF!</definedName>
    <definedName name="PATHLP3" localSheetId="25">'[5]Attach QR'!$J$782</definedName>
    <definedName name="PATHLP3" localSheetId="12">'[4]Attach-3 (QR)'!#REF!</definedName>
    <definedName name="PATHLP3" localSheetId="6">'Attach-3 (QR)'!#REF!</definedName>
    <definedName name="PATHLP3" localSheetId="7">'Attach-3 (QR)_'!#REF!</definedName>
    <definedName name="PATHLP3" localSheetId="4">'Attach-3 (QR)_old'!#REF!</definedName>
    <definedName name="PATHLP3" localSheetId="2">'[3]Attach-3 (QR)'!#REF!</definedName>
    <definedName name="PATHLP3">#REF!</definedName>
    <definedName name="PATHPR1" localSheetId="12">'[1]Attach-3 (QR)'!#REF!</definedName>
    <definedName name="PATHPR1" localSheetId="6">'Attach-3 (QR)'!$J$345</definedName>
    <definedName name="PATHPR1" localSheetId="7">'Attach-3 (QR)_'!$J$244</definedName>
    <definedName name="PATHPR1" localSheetId="4">'Attach-3 (QR)_old'!$J$397</definedName>
    <definedName name="PATHPR1">#REF!</definedName>
    <definedName name="PATHPR2" localSheetId="19">'[2]Attach-3 (QR)'!#REF!</definedName>
    <definedName name="PATHPR2" localSheetId="18">'[3]Attach-3 (QR)'!#REF!</definedName>
    <definedName name="PATHPR2" localSheetId="12">'[4]Attach-3 (QR)'!#REF!</definedName>
    <definedName name="PATHPR2" localSheetId="6">'Attach-3 (QR)'!#REF!</definedName>
    <definedName name="PATHPR2" localSheetId="7">'Attach-3 (QR)_'!#REF!</definedName>
    <definedName name="PATHPR2" localSheetId="4">'Attach-3 (QR)_old'!#REF!</definedName>
    <definedName name="PATHPR2" localSheetId="2">'[3]Attach-3 (QR)'!#REF!</definedName>
    <definedName name="PATHPR2">#REF!</definedName>
    <definedName name="_xlnm.Print_Area" localSheetId="16">'Attach 10'!$A$1:$F$18</definedName>
    <definedName name="_xlnm.Print_Area" localSheetId="17">'Attach 11'!$A$1:$E$86</definedName>
    <definedName name="_xlnm.Print_Area" localSheetId="19">'Attach 12_'!$A$1:$H$37</definedName>
    <definedName name="_xlnm.Print_Area" localSheetId="18">'Attach 12__'!$A$1:$F$21</definedName>
    <definedName name="_xlnm.Print_Area" localSheetId="20">'Attach 13'!$A$1:$E$26</definedName>
    <definedName name="_xlnm.Print_Area" localSheetId="21">'Attach 14'!$A$1:$E$26</definedName>
    <definedName name="_xlnm.Print_Area" localSheetId="22">'Attach 14-IP'!$A$8:$I$225</definedName>
    <definedName name="_xlnm.Print_Area" localSheetId="23">'Attach 15'!$A$1:$E$94</definedName>
    <definedName name="_xlnm.Print_Area" localSheetId="24">'Attach 16 '!$A$1:$L$96</definedName>
    <definedName name="_xlnm.Print_Area" localSheetId="25">'Attach 17'!$A$1:$E$34</definedName>
    <definedName name="_xlnm.Print_Area" localSheetId="26">'Attach 18'!$A$1:$E$21</definedName>
    <definedName name="_xlnm.Print_Area" localSheetId="27">'Attach 19'!$A$1:$E$31</definedName>
    <definedName name="_xlnm.Print_Area" localSheetId="3">'Attach 3(JV)'!$A$1:$E$26</definedName>
    <definedName name="_xlnm.Print_Area" localSheetId="5">'Attach 3(QR)'!$A$1:$E$28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9'!$A$1:$E$53</definedName>
    <definedName name="_xlnm.Print_Area" localSheetId="6">'Attach-3 (QR)'!$A$1:$I$355</definedName>
    <definedName name="_xlnm.Print_Area" localSheetId="7">'Attach-3 (QR)_'!$A$1:$I$254</definedName>
    <definedName name="_xlnm.Print_Area" localSheetId="4">'Attach-3 (QR)_old'!$A$1:$J$407</definedName>
    <definedName name="_xlnm.Print_Area" localSheetId="28">'Bid Form 1st Envelope '!$A$1:$F$119</definedName>
    <definedName name="_xlnm.Print_Area" localSheetId="1">Cover!$A$1:$F$26</definedName>
    <definedName name="_xlnm.Print_Area" localSheetId="2">'Names of Bidder'!$B$1:$G$38</definedName>
    <definedName name="_xlnm.Print_Titles" localSheetId="15">'Attach 9'!$18:$18</definedName>
    <definedName name="printedname" localSheetId="19">#REF!</definedName>
    <definedName name="printedname" localSheetId="18">#REF!</definedName>
    <definedName name="printedname" localSheetId="12">#REF!</definedName>
    <definedName name="printedname" localSheetId="6">#REF!</definedName>
    <definedName name="printedname" localSheetId="7">#REF!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9">#REF!</definedName>
    <definedName name="_xlnm.Recorder" localSheetId="18">#REF!</definedName>
    <definedName name="_xlnm.Recorder" localSheetId="25">#REF!</definedName>
    <definedName name="_xlnm.Recorder" localSheetId="26">#REF!</definedName>
    <definedName name="_xlnm.Recorder" localSheetId="12">#REF!</definedName>
    <definedName name="_xlnm.Recorder" localSheetId="6">#REF!</definedName>
    <definedName name="_xlnm.Recorder" localSheetId="7">#REF!</definedName>
    <definedName name="_xlnm.Recorder" localSheetId="4">#REF!</definedName>
    <definedName name="_xlnm.Recorder" localSheetId="2">#REF!</definedName>
    <definedName name="_xlnm.Recorder">#REF!</definedName>
    <definedName name="sss" localSheetId="19">'[9]Attach-3 (QR)'!#REF!</definedName>
    <definedName name="sss" localSheetId="6">'[10]Attach-3 (QR)'!#REF!</definedName>
    <definedName name="sss" localSheetId="7">'[11]Attach-3 (QR)'!#REF!</definedName>
    <definedName name="sss" localSheetId="2">'[12]Attach-3 (QR)'!#REF!</definedName>
    <definedName name="sss">'[12]Attach-3 (QR)'!#REF!</definedName>
    <definedName name="TEST" localSheetId="19">#REF!</definedName>
    <definedName name="TEST" localSheetId="18">#REF!</definedName>
    <definedName name="TEST" localSheetId="25">#REF!</definedName>
    <definedName name="TEST" localSheetId="26">#REF!</definedName>
    <definedName name="TEST" localSheetId="12">#REF!</definedName>
    <definedName name="TEST" localSheetId="6">#REF!</definedName>
    <definedName name="TEST" localSheetId="7">#REF!</definedName>
    <definedName name="TEST" localSheetId="4">#REF!</definedName>
    <definedName name="TEST" localSheetId="2">#REF!</definedName>
    <definedName name="TEST">#REF!</definedName>
    <definedName name="TO">#REF!</definedName>
    <definedName name="ttt" localSheetId="19">#REF!</definedName>
    <definedName name="ttt" localSheetId="18">#REF!</definedName>
    <definedName name="ttt" localSheetId="12">#REF!</definedName>
    <definedName name="ttt" localSheetId="2">#REF!</definedName>
    <definedName name="ttt">#REF!</definedName>
    <definedName name="typeofbidder" localSheetId="19">#REF!</definedName>
    <definedName name="typeofbidder" localSheetId="18">#REF!</definedName>
    <definedName name="typeofbidder" localSheetId="12">#REF!</definedName>
    <definedName name="typeofbidder" localSheetId="2">#REF!</definedName>
    <definedName name="typeofbidder">#REF!</definedName>
    <definedName name="uuu" localSheetId="19">#REF!</definedName>
    <definedName name="uuu" localSheetId="18">#REF!</definedName>
    <definedName name="uuu" localSheetId="12">#REF!</definedName>
    <definedName name="uuu" localSheetId="2">#REF!</definedName>
    <definedName name="uuu">#REF!</definedName>
    <definedName name="yyy" localSheetId="19">#REF!</definedName>
    <definedName name="yyy" localSheetId="18">#REF!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9" hidden="1">'Attach 12_'!$F:$H</definedName>
    <definedName name="Z_05855B4F_D61E_4C97_B759_B2F96767F6F8_.wvu.Cols" localSheetId="18" hidden="1">'Attach 12__'!$F:$H</definedName>
    <definedName name="Z_05855B4F_D61E_4C97_B759_B2F96767F6F8_.wvu.Cols" localSheetId="23" hidden="1">'Attach 15'!$H:$H</definedName>
    <definedName name="Z_05855B4F_D61E_4C97_B759_B2F96767F6F8_.wvu.Cols" localSheetId="3"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9" hidden="1">'Attach 12_'!$A$1:$E$37</definedName>
    <definedName name="Z_05855B4F_D61E_4C97_B759_B2F96767F6F8_.wvu.PrintArea" localSheetId="18" hidden="1">'Attach 12__'!$A$1:$E$21</definedName>
    <definedName name="Z_05855B4F_D61E_4C97_B759_B2F96767F6F8_.wvu.PrintArea" localSheetId="20" hidden="1">'Attach 13'!$A$1:$E$27</definedName>
    <definedName name="Z_05855B4F_D61E_4C97_B759_B2F96767F6F8_.wvu.PrintArea" localSheetId="21" hidden="1">'Attach 14'!$A$1:$E$29</definedName>
    <definedName name="Z_05855B4F_D61E_4C97_B759_B2F96767F6F8_.wvu.PrintArea" localSheetId="22" hidden="1">'Attach 14-IP'!$A$8:$I$225</definedName>
    <definedName name="Z_05855B4F_D61E_4C97_B759_B2F96767F6F8_.wvu.PrintArea" localSheetId="23" hidden="1">'Attach 15'!$A$1:$E$94</definedName>
    <definedName name="Z_05855B4F_D61E_4C97_B759_B2F96767F6F8_.wvu.PrintArea" localSheetId="24" hidden="1">'Attach 16 '!$A$1:$L$96</definedName>
    <definedName name="Z_05855B4F_D61E_4C97_B759_B2F96767F6F8_.wvu.PrintArea" localSheetId="25" hidden="1">'Attach 17'!$A$1:$E$33</definedName>
    <definedName name="Z_05855B4F_D61E_4C97_B759_B2F96767F6F8_.wvu.PrintArea" localSheetId="26" hidden="1">'Attach 18'!$A$1:$E$24</definedName>
    <definedName name="Z_05855B4F_D61E_4C97_B759_B2F96767F6F8_.wvu.PrintArea" localSheetId="27"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9'!$A$1:$D$53</definedName>
    <definedName name="Z_05855B4F_D61E_4C97_B759_B2F96767F6F8_.wvu.PrintArea" localSheetId="6" hidden="1">'Attach-3 (QR)'!$A$1:$H$355</definedName>
    <definedName name="Z_05855B4F_D61E_4C97_B759_B2F96767F6F8_.wvu.PrintArea" localSheetId="7" hidden="1">'Attach-3 (QR)_'!$A$1:$H$254</definedName>
    <definedName name="Z_05855B4F_D61E_4C97_B759_B2F96767F6F8_.wvu.PrintArea" localSheetId="4" hidden="1">'Attach-3 (QR)_old'!$A$1:$H$407</definedName>
    <definedName name="Z_05855B4F_D61E_4C97_B759_B2F96767F6F8_.wvu.PrintArea" localSheetId="28" hidden="1">'Bid Form 1st Envelope '!$A$1:$F$120</definedName>
    <definedName name="Z_05855B4F_D61E_4C97_B759_B2F96767F6F8_.wvu.PrintArea" localSheetId="1" hidden="1">Cover!$A$1:$F$26</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9" hidden="1">'Attach 12_'!#REF!</definedName>
    <definedName name="Z_05855B4F_D61E_4C97_B759_B2F96767F6F8_.wvu.Rows" localSheetId="18" hidden="1">'Attach 12__'!#REF!</definedName>
    <definedName name="Z_05855B4F_D61E_4C97_B759_B2F96767F6F8_.wvu.Rows" localSheetId="23" hidden="1">'Attach 15'!$16:$16</definedName>
    <definedName name="Z_05855B4F_D61E_4C97_B759_B2F96767F6F8_.wvu.Rows" localSheetId="25" hidden="1">'Attach 17'!$26:$26,'Attach 17'!$32:$209</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6" hidden="1">'Attach-3 (QR)'!#REF!,'Attach-3 (QR)'!$157:$163,'Attach-3 (QR)'!#REF!,'Attach-3 (QR)'!#REF!,'Attach-3 (QR)'!#REF!,'Attach-3 (QR)'!$171:$171,'Attach-3 (QR)'!$220:$222,'Attach-3 (QR)'!$281:$295</definedName>
    <definedName name="Z_05855B4F_D61E_4C97_B759_B2F96767F6F8_.wvu.Rows" localSheetId="7" hidden="1">'Attach-3 (QR)_'!#REF!,'Attach-3 (QR)_'!$69:$176,'Attach-3 (QR)_'!#REF!,'Attach-3 (QR)_'!#REF!,'Attach-3 (QR)_'!#REF!,'Attach-3 (QR)_'!#REF!,'Attach-3 (QR)_'!#REF!,'Attach-3 (QR)_'!#REF!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'!$103:$103,'Bid Form 1st Envelope '!$106:$107</definedName>
    <definedName name="Z_067EF7EF_2552_42C0_8B2F_9338A16B73EB_.wvu.Cols" localSheetId="19" hidden="1">'Attach 12_'!$F:$H</definedName>
    <definedName name="Z_067EF7EF_2552_42C0_8B2F_9338A16B73EB_.wvu.Cols" localSheetId="18" hidden="1">'Attach 12__'!$F:$H</definedName>
    <definedName name="Z_067EF7EF_2552_42C0_8B2F_9338A16B73EB_.wvu.Cols" localSheetId="23" hidden="1">'Attach 15'!$H:$H,'Attach 15'!$L:$N</definedName>
    <definedName name="Z_067EF7EF_2552_42C0_8B2F_9338A16B73EB_.wvu.Cols" localSheetId="3"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9" hidden="1">'Attach 12_'!$A$1:$E$37</definedName>
    <definedName name="Z_067EF7EF_2552_42C0_8B2F_9338A16B73EB_.wvu.PrintArea" localSheetId="18" hidden="1">'Attach 12__'!$A$1:$E$21</definedName>
    <definedName name="Z_067EF7EF_2552_42C0_8B2F_9338A16B73EB_.wvu.PrintArea" localSheetId="20" hidden="1">'Attach 13'!$A$1:$E$26</definedName>
    <definedName name="Z_067EF7EF_2552_42C0_8B2F_9338A16B73EB_.wvu.PrintArea" localSheetId="21" hidden="1">'Attach 14'!$A$1:$E$26</definedName>
    <definedName name="Z_067EF7EF_2552_42C0_8B2F_9338A16B73EB_.wvu.PrintArea" localSheetId="22" hidden="1">'Attach 14-IP'!$A$8:$I$225</definedName>
    <definedName name="Z_067EF7EF_2552_42C0_8B2F_9338A16B73EB_.wvu.PrintArea" localSheetId="23" hidden="1">'Attach 15'!$A$1:$E$94</definedName>
    <definedName name="Z_067EF7EF_2552_42C0_8B2F_9338A16B73EB_.wvu.PrintArea" localSheetId="24" hidden="1">'Attach 16 '!$A$1:$L$96</definedName>
    <definedName name="Z_067EF7EF_2552_42C0_8B2F_9338A16B73EB_.wvu.PrintArea" localSheetId="25" hidden="1">'Attach 17'!$A$1:$E$33</definedName>
    <definedName name="Z_067EF7EF_2552_42C0_8B2F_9338A16B73EB_.wvu.PrintArea" localSheetId="26" hidden="1">'Attach 18'!$A$1:$E$21</definedName>
    <definedName name="Z_067EF7EF_2552_42C0_8B2F_9338A16B73EB_.wvu.PrintArea" localSheetId="27"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9'!$A$1:$E$53</definedName>
    <definedName name="Z_067EF7EF_2552_42C0_8B2F_9338A16B73EB_.wvu.PrintArea" localSheetId="6" hidden="1">'Attach-3 (QR)'!$A$1:$I$355</definedName>
    <definedName name="Z_067EF7EF_2552_42C0_8B2F_9338A16B73EB_.wvu.PrintArea" localSheetId="4" hidden="1">'Attach-3 (QR)_old'!$A$1:$J$407</definedName>
    <definedName name="Z_067EF7EF_2552_42C0_8B2F_9338A16B73EB_.wvu.PrintArea" localSheetId="28" hidden="1">'Bid Form 1st Envelope '!$A$1:$J$119</definedName>
    <definedName name="Z_067EF7EF_2552_42C0_8B2F_9338A16B73EB_.wvu.PrintArea" localSheetId="1" hidden="1">Cover!$A$1:$F$26</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9" hidden="1">'Attach 12_'!$4:$4</definedName>
    <definedName name="Z_067EF7EF_2552_42C0_8B2F_9338A16B73EB_.wvu.Rows" localSheetId="18" hidden="1">'Attach 12__'!$4:$4</definedName>
    <definedName name="Z_067EF7EF_2552_42C0_8B2F_9338A16B73EB_.wvu.Rows" localSheetId="23" hidden="1">'Attach 15'!$16:$16</definedName>
    <definedName name="Z_067EF7EF_2552_42C0_8B2F_9338A16B73EB_.wvu.Rows" localSheetId="25"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6" hidden="1">'Attach-3 (QR)'!$19:$23,'Attach-3 (QR)'!$25:$25,'Attach-3 (QR)'!$35:$35,'Attach-3 (QR)'!$100:$100,'Attach-3 (QR)'!$135:$135,'Attach-3 (QR)'!$157:$163,'Attach-3 (QR)'!$171:$171,'Attach-3 (QR)'!$207:$333</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8" hidden="1">'Bid Form 1st Envelope '!$28:$29,'Bid Form 1st Envelope '!$103:$103,'Bid Form 1st Envelope '!$106:$107</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Cols" localSheetId="18" hidden="1">'Attach 12__'!$F:$H</definedName>
    <definedName name="Z_0DA5794E_7F08_4FD6_A9AE_0A7BA2271047_.wvu.Cols" localSheetId="23" hidden="1">'Attach 15'!$H:$H,'Attach 15'!$L:$N</definedName>
    <definedName name="Z_0DA5794E_7F08_4FD6_A9AE_0A7BA2271047_.wvu.Cols" localSheetId="3" hidden="1">'Attach 3(JV)'!$G:$H</definedName>
    <definedName name="Z_0DA5794E_7F08_4FD6_A9AE_0A7BA2271047_.wvu.Cols" localSheetId="8" hidden="1">'Attach 4'!$H:$O</definedName>
    <definedName name="Z_0DA5794E_7F08_4FD6_A9AE_0A7BA2271047_.wvu.Cols" localSheetId="11" hidden="1">'Attach 5'!$H:$H</definedName>
    <definedName name="Z_0DA5794E_7F08_4FD6_A9AE_0A7BA2271047_.wvu.Cols" localSheetId="12" hidden="1">'Attach 5A'!$H:$H</definedName>
    <definedName name="Z_0DA5794E_7F08_4FD6_A9AE_0A7BA2271047_.wvu.Cols" localSheetId="13" hidden="1">'Attach 6'!$H:$H</definedName>
    <definedName name="Z_0DA5794E_7F08_4FD6_A9AE_0A7BA2271047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DA5794E_7F08_4FD6_A9AE_0A7BA2271047_.wvu.Cols" localSheetId="4" hidden="1">'Attach-3 (QR)_old'!$J:$AB</definedName>
    <definedName name="Z_0DA5794E_7F08_4FD6_A9AE_0A7BA2271047_.wvu.Cols" localSheetId="28" hidden="1">'Bid Form 1st Envelope '!$K:$K,'Bid Form 1st Envelope '!$AA:$AH</definedName>
    <definedName name="Z_0DA5794E_7F08_4FD6_A9AE_0A7BA2271047_.wvu.Cols" localSheetId="2" hidden="1">'Names of Bidder'!$H:$M,'Names of Bidder'!$O:$O,'Names of Bidder'!$AA:$AB</definedName>
    <definedName name="Z_0DA5794E_7F08_4FD6_A9AE_0A7BA2271047_.wvu.FilterData" localSheetId="2" hidden="1">'Names of Bidder'!$B$6:$G$19</definedName>
    <definedName name="Z_0DA5794E_7F08_4FD6_A9AE_0A7BA2271047_.wvu.PrintArea" localSheetId="16" hidden="1">'Attach 10'!$A$1:$F$18</definedName>
    <definedName name="Z_0DA5794E_7F08_4FD6_A9AE_0A7BA2271047_.wvu.PrintArea" localSheetId="17" hidden="1">'Attach 11'!$A$1:$E$86</definedName>
    <definedName name="Z_0DA5794E_7F08_4FD6_A9AE_0A7BA2271047_.wvu.PrintArea" localSheetId="18" hidden="1">'Attach 12__'!$A$1:$F$21</definedName>
    <definedName name="Z_0DA5794E_7F08_4FD6_A9AE_0A7BA2271047_.wvu.PrintArea" localSheetId="20" hidden="1">'Attach 13'!$A$1:$E$26</definedName>
    <definedName name="Z_0DA5794E_7F08_4FD6_A9AE_0A7BA2271047_.wvu.PrintArea" localSheetId="21" hidden="1">'Attach 14'!$A$1:$E$26</definedName>
    <definedName name="Z_0DA5794E_7F08_4FD6_A9AE_0A7BA2271047_.wvu.PrintArea" localSheetId="22" hidden="1">'Attach 14-IP'!$A$8:$I$225</definedName>
    <definedName name="Z_0DA5794E_7F08_4FD6_A9AE_0A7BA2271047_.wvu.PrintArea" localSheetId="23" hidden="1">'Attach 15'!$A$1:$E$94</definedName>
    <definedName name="Z_0DA5794E_7F08_4FD6_A9AE_0A7BA2271047_.wvu.PrintArea" localSheetId="24" hidden="1">'Attach 16 '!$A$1:$L$96</definedName>
    <definedName name="Z_0DA5794E_7F08_4FD6_A9AE_0A7BA2271047_.wvu.PrintArea" localSheetId="25" hidden="1">'Attach 17'!$A$1:$E$33</definedName>
    <definedName name="Z_0DA5794E_7F08_4FD6_A9AE_0A7BA2271047_.wvu.PrintArea" localSheetId="26" hidden="1">'Attach 18'!$A$1:$E$21</definedName>
    <definedName name="Z_0DA5794E_7F08_4FD6_A9AE_0A7BA2271047_.wvu.PrintArea" localSheetId="27" hidden="1">'Attach 19'!$A$1:$E$31</definedName>
    <definedName name="Z_0DA5794E_7F08_4FD6_A9AE_0A7BA2271047_.wvu.PrintArea" localSheetId="3" hidden="1">'Attach 3(JV)'!$A$1:$E$26</definedName>
    <definedName name="Z_0DA5794E_7F08_4FD6_A9AE_0A7BA2271047_.wvu.PrintArea" localSheetId="5" hidden="1">'Attach 3(QR)'!$A$1:$E$28</definedName>
    <definedName name="Z_0DA5794E_7F08_4FD6_A9AE_0A7BA2271047_.wvu.PrintArea" localSheetId="8" hidden="1">'Attach 4'!$A$1:$G$25</definedName>
    <definedName name="Z_0DA5794E_7F08_4FD6_A9AE_0A7BA2271047_.wvu.PrintArea" localSheetId="9" hidden="1">'Attach 4 (A)'!$A$1:$E$27</definedName>
    <definedName name="Z_0DA5794E_7F08_4FD6_A9AE_0A7BA2271047_.wvu.PrintArea" localSheetId="10" hidden="1">'Attach 4 (B)'!$A$1:$E$26</definedName>
    <definedName name="Z_0DA5794E_7F08_4FD6_A9AE_0A7BA2271047_.wvu.PrintArea" localSheetId="11" hidden="1">'Attach 5'!$A$1:$E$35</definedName>
    <definedName name="Z_0DA5794E_7F08_4FD6_A9AE_0A7BA2271047_.wvu.PrintArea" localSheetId="12" hidden="1">'Attach 5A'!$A$1:$E$73</definedName>
    <definedName name="Z_0DA5794E_7F08_4FD6_A9AE_0A7BA2271047_.wvu.PrintArea" localSheetId="13" hidden="1">'Attach 6'!$A$1:$E$28</definedName>
    <definedName name="Z_0DA5794E_7F08_4FD6_A9AE_0A7BA2271047_.wvu.PrintArea" localSheetId="14" hidden="1">'Attach 7'!$A$1:$E$24</definedName>
    <definedName name="Z_0DA5794E_7F08_4FD6_A9AE_0A7BA2271047_.wvu.PrintArea" localSheetId="15" hidden="1">'Attach 9'!$A$1:$G$53</definedName>
    <definedName name="Z_0DA5794E_7F08_4FD6_A9AE_0A7BA2271047_.wvu.PrintArea" localSheetId="6" hidden="1">'Attach-3 (QR)'!$A$1:$I$355</definedName>
    <definedName name="Z_0DA5794E_7F08_4FD6_A9AE_0A7BA2271047_.wvu.PrintArea" localSheetId="4" hidden="1">'Attach-3 (QR)_old'!$A$1:$J$407</definedName>
    <definedName name="Z_0DA5794E_7F08_4FD6_A9AE_0A7BA2271047_.wvu.PrintArea" localSheetId="28" hidden="1">'Bid Form 1st Envelope '!$A$1:$F$119</definedName>
    <definedName name="Z_0DA5794E_7F08_4FD6_A9AE_0A7BA2271047_.wvu.PrintArea" localSheetId="1" hidden="1">Cover!$A$1:$F$26</definedName>
    <definedName name="Z_0DA5794E_7F08_4FD6_A9AE_0A7BA2271047_.wvu.PrintArea" localSheetId="2" hidden="1">'Names of Bidder'!$B$1:$G$38</definedName>
    <definedName name="Z_0DA5794E_7F08_4FD6_A9AE_0A7BA2271047_.wvu.PrintTitles" localSheetId="15" hidden="1">'Attach 9'!$18:$18</definedName>
    <definedName name="Z_0DA5794E_7F08_4FD6_A9AE_0A7BA2271047_.wvu.Rows" localSheetId="18" hidden="1">'Attach 12__'!$4:$4</definedName>
    <definedName name="Z_0DA5794E_7F08_4FD6_A9AE_0A7BA2271047_.wvu.Rows" localSheetId="23" hidden="1">'Attach 15'!$16:$16</definedName>
    <definedName name="Z_0DA5794E_7F08_4FD6_A9AE_0A7BA2271047_.wvu.Rows" localSheetId="25" hidden="1">'Attach 17'!$26:$26,'Attach 17'!$32:$209</definedName>
    <definedName name="Z_0DA5794E_7F08_4FD6_A9AE_0A7BA2271047_.wvu.Rows" localSheetId="27" hidden="1">'Attach 19'!$13:$13,'Attach 19'!$20:$28</definedName>
    <definedName name="Z_0DA5794E_7F08_4FD6_A9AE_0A7BA2271047_.wvu.Rows" localSheetId="11" hidden="1">'Attach 5'!$4:$4</definedName>
    <definedName name="Z_0DA5794E_7F08_4FD6_A9AE_0A7BA2271047_.wvu.Rows" localSheetId="12" hidden="1">'Attach 5A'!$25:$30</definedName>
    <definedName name="Z_0DA5794E_7F08_4FD6_A9AE_0A7BA2271047_.wvu.Rows" localSheetId="15" hidden="1">'Attach 9'!$27:$29</definedName>
    <definedName name="Z_0DA5794E_7F08_4FD6_A9AE_0A7BA2271047_.wvu.Rows" localSheetId="6" hidden="1">'Attach-3 (QR)'!$19:$23,'Attach-3 (QR)'!$25:$25,'Attach-3 (QR)'!$35:$35,'Attach-3 (QR)'!$100:$100,'Attach-3 (QR)'!$111:$111,'Attach-3 (QR)'!$135:$135,'Attach-3 (QR)'!$157:$163,'Attach-3 (QR)'!$171:$171,'Attach-3 (QR)'!$207:$333</definedName>
    <definedName name="Z_0DA5794E_7F08_4FD6_A9AE_0A7BA2271047_.wvu.Rows" localSheetId="4" hidden="1">'Attach-3 (QR)_old'!$19:$23,'Attach-3 (QR)_old'!$25:$25,'Attach-3 (QR)_old'!$34:$34,'Attach-3 (QR)_old'!$91:$91,'Attach-3 (QR)_old'!$117:$117,'Attach-3 (QR)_old'!$204:$204,'Attach-3 (QR)_old'!$235:$235,'Attach-3 (QR)_old'!$260:$386</definedName>
    <definedName name="Z_0DA5794E_7F08_4FD6_A9AE_0A7BA2271047_.wvu.Rows" localSheetId="28" hidden="1">'Bid Form 1st Envelope '!$28:$29,'Bid Form 1st Envelope '!$103:$103,'Bid Form 1st Envelope '!$106:$107</definedName>
    <definedName name="Z_0DA5794E_7F08_4FD6_A9AE_0A7BA2271047_.wvu.Rows" localSheetId="2" hidden="1">'Names of Bidder'!$6:$7,'Names of Bidder'!$23:$26,'Names of Bidder'!$28:$31</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7" hidden="1">'Attach-3 (QR)_'!$K:$M</definedName>
    <definedName name="Z_1586E746_E770_4DE8_8EE8_42BC4CF5206B_.wvu.Cols" localSheetId="4" hidden="1">'Attach-3 (QR)_old'!$K:$M</definedName>
    <definedName name="Z_1586E746_E770_4DE8_8EE8_42BC4CF5206B_.wvu.PrintArea" localSheetId="6" hidden="1">'Attach-3 (QR)'!$A$1:$H$355</definedName>
    <definedName name="Z_1586E746_E770_4DE8_8EE8_42BC4CF5206B_.wvu.PrintArea" localSheetId="7" hidden="1">'Attach-3 (QR)_'!$A$1:$H$254</definedName>
    <definedName name="Z_1586E746_E770_4DE8_8EE8_42BC4CF5206B_.wvu.PrintArea" localSheetId="4" hidden="1">'Attach-3 (QR)_old'!$A$1:$H$407</definedName>
    <definedName name="Z_15A19D23_A9FD_4FC1_B7B0_F2D16BDFC729_.wvu.Cols" localSheetId="23"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20" hidden="1">'Attach 13'!$A$1:$E$27</definedName>
    <definedName name="Z_15A19D23_A9FD_4FC1_B7B0_F2D16BDFC729_.wvu.PrintArea" localSheetId="21" hidden="1">'Attach 14'!$A$1:$E$29</definedName>
    <definedName name="Z_15A19D23_A9FD_4FC1_B7B0_F2D16BDFC729_.wvu.PrintArea" localSheetId="22" hidden="1">'Attach 14-IP'!$A$8:$I$225</definedName>
    <definedName name="Z_15A19D23_A9FD_4FC1_B7B0_F2D16BDFC729_.wvu.PrintArea" localSheetId="23" hidden="1">'Attach 15'!$A$1:$E$94</definedName>
    <definedName name="Z_15A19D23_A9FD_4FC1_B7B0_F2D16BDFC729_.wvu.PrintArea" localSheetId="24" hidden="1">'Attach 16 '!$A$1:$L$96</definedName>
    <definedName name="Z_15A19D23_A9FD_4FC1_B7B0_F2D16BDFC729_.wvu.PrintArea" localSheetId="25" hidden="1">'Attach 17'!$A$1:$E$33</definedName>
    <definedName name="Z_15A19D23_A9FD_4FC1_B7B0_F2D16BDFC729_.wvu.PrintArea" localSheetId="26" hidden="1">'Attach 18'!$A$1:$E$24</definedName>
    <definedName name="Z_15A19D23_A9FD_4FC1_B7B0_F2D16BDFC729_.wvu.PrintArea" localSheetId="27"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'!$A$1:$F$120</definedName>
    <definedName name="Z_15A19D23_A9FD_4FC1_B7B0_F2D16BDFC729_.wvu.PrintTitles" localSheetId="15" hidden="1">'Attach 9'!$18:$18</definedName>
    <definedName name="Z_15A19D23_A9FD_4FC1_B7B0_F2D16BDFC729_.wvu.Rows" localSheetId="23" hidden="1">'Attach 15'!$16:$16</definedName>
    <definedName name="Z_15A19D23_A9FD_4FC1_B7B0_F2D16BDFC729_.wvu.Rows" localSheetId="25"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6" hidden="1">'Attach-3 (QR)'!$J:$X</definedName>
    <definedName name="Z_176A4F7E_17B2_43CD_BA12_35A58E9B73EF_.wvu.PrintArea" localSheetId="6" hidden="1">'Attach-3 (QR)'!$A$1:$I$355</definedName>
    <definedName name="Z_176A4F7E_17B2_43CD_BA12_35A58E9B73EF_.wvu.Rows" localSheetId="6" hidden="1">'Attach-3 (QR)'!$19:$23,'Attach-3 (QR)'!$25:$25,'Attach-3 (QR)'!$35:$35,'Attach-3 (QR)'!$100:$100,'Attach-3 (QR)'!$135:$135,'Attach-3 (QR)'!$157:$163,'Attach-3 (QR)'!$171:$171,'Attach-3 (QR)'!$207:$333</definedName>
    <definedName name="Z_1C70608C_646A_4043_A222_6253B5006A93_.wvu.Cols" localSheetId="19" hidden="1">'Attach 12_'!$G:$H</definedName>
    <definedName name="Z_1C70608C_646A_4043_A222_6253B5006A93_.wvu.Cols" localSheetId="18" hidden="1">'Attach 12__'!$G:$H</definedName>
    <definedName name="Z_1C70608C_646A_4043_A222_6253B5006A93_.wvu.Cols" localSheetId="12" hidden="1">'Attach 5A'!$H:$H</definedName>
    <definedName name="Z_1C70608C_646A_4043_A222_6253B5006A93_.wvu.PrintArea" localSheetId="19" hidden="1">'Attach 12_'!$A$1:$E$37</definedName>
    <definedName name="Z_1C70608C_646A_4043_A222_6253B5006A93_.wvu.PrintArea" localSheetId="18" hidden="1">'Attach 12__'!$A$1:$E$21</definedName>
    <definedName name="Z_1C70608C_646A_4043_A222_6253B5006A93_.wvu.PrintArea" localSheetId="12" hidden="1">'Attach 5A'!$A$1:$E$73</definedName>
    <definedName name="Z_1C70608C_646A_4043_A222_6253B5006A93_.wvu.PrintTitles" localSheetId="19" hidden="1">'Attach 12_'!#REF!</definedName>
    <definedName name="Z_1C70608C_646A_4043_A222_6253B5006A93_.wvu.PrintTitles" localSheetId="18" hidden="1">'Attach 12__'!#REF!</definedName>
    <definedName name="Z_1C70608C_646A_4043_A222_6253B5006A93_.wvu.Rows" localSheetId="19" hidden="1">'Attach 12_'!#REF!</definedName>
    <definedName name="Z_1C70608C_646A_4043_A222_6253B5006A93_.wvu.Rows" localSheetId="18" hidden="1">'Attach 12__'!#REF!</definedName>
    <definedName name="Z_1C70608C_646A_4043_A222_6253B5006A93_.wvu.Rows" localSheetId="12" hidden="1">'Attach 5A'!$25:$30</definedName>
    <definedName name="Z_1FD9ACA5_802E_4240_ABEA_3FAA854014ED_.wvu.Cols" localSheetId="6" hidden="1">'Attach-3 (QR)'!$I:$K</definedName>
    <definedName name="Z_1FD9ACA5_802E_4240_ABEA_3FAA854014ED_.wvu.Cols" localSheetId="7" hidden="1">'Attach-3 (QR)_'!$I:$K</definedName>
    <definedName name="Z_1FD9ACA5_802E_4240_ABEA_3FAA854014ED_.wvu.Cols" localSheetId="4" hidden="1">'Attach-3 (QR)_old'!$I:$K</definedName>
    <definedName name="Z_1FD9ACA5_802E_4240_ABEA_3FAA854014ED_.wvu.PrintArea" localSheetId="25" hidden="1">'Attach 17'!$A$1:$E$33</definedName>
    <definedName name="Z_1FD9ACA5_802E_4240_ABEA_3FAA854014ED_.wvu.PrintArea" localSheetId="6" hidden="1">'Attach-3 (QR)'!$A$1:$H$355</definedName>
    <definedName name="Z_1FD9ACA5_802E_4240_ABEA_3FAA854014ED_.wvu.PrintArea" localSheetId="7" hidden="1">'Attach-3 (QR)_'!$A$1:$H$254</definedName>
    <definedName name="Z_1FD9ACA5_802E_4240_ABEA_3FAA854014ED_.wvu.PrintArea" localSheetId="4" hidden="1">'Attach-3 (QR)_old'!$A$1:$H$407</definedName>
    <definedName name="Z_1FD9ACA5_802E_4240_ABEA_3FAA854014ED_.wvu.Rows" localSheetId="25"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7" hidden="1">'Attach-3 (QR)_'!$31:$35,'Attach-3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7" hidden="1">'Attach-3 (QR)_'!$M:$O</definedName>
    <definedName name="Z_20A53A97_D2BD_4E7F_8ABC_E5DF94CF88E8_.wvu.Cols" localSheetId="4" hidden="1">'Attach-3 (QR)_old'!$M:$O</definedName>
    <definedName name="Z_20A53A97_D2BD_4E7F_8ABC_E5DF94CF88E8_.wvu.PrintArea" localSheetId="6" hidden="1">'Attach-3 (QR)'!$A$1:$H$355</definedName>
    <definedName name="Z_20A53A97_D2BD_4E7F_8ABC_E5DF94CF88E8_.wvu.PrintArea" localSheetId="7" hidden="1">'Attach-3 (QR)_'!$A$1:$H$254</definedName>
    <definedName name="Z_20A53A97_D2BD_4E7F_8ABC_E5DF94CF88E8_.wvu.PrintArea" localSheetId="4" hidden="1">'Attach-3 (QR)_old'!$A$1:$H$407</definedName>
    <definedName name="Z_20A53A97_D2BD_4E7F_8ABC_E5DF94CF88E8_.wvu.Rows" localSheetId="6" hidden="1">'Attach-3 (QR)'!#REF!,'Attach-3 (QR)'!#REF!,'Attach-3 (QR)'!#REF!,'Attach-3 (QR)'!$220:$222,'Attach-3 (QR)'!$244:$275,'Attach-3 (QR)'!$286:$295</definedName>
    <definedName name="Z_20A53A97_D2BD_4E7F_8ABC_E5DF94CF88E8_.wvu.Rows" localSheetId="7" hidden="1">'Attach-3 (QR)_'!#REF!,'Attach-3 (QR)_'!#REF!,'Attach-3 (QR)_'!#REF!,'Attach-3 (QR)_'!#REF!,'Attach-3 (QR)_'!#REF!,'Attach-3 (QR)_'!#REF!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9" hidden="1">'Attach 12_'!$G:$H</definedName>
    <definedName name="Z_237D8718_39ED_4FFE_B3B2_D1192F8D2E87_.wvu.Cols" localSheetId="18" hidden="1">'Attach 12__'!$G:$H</definedName>
    <definedName name="Z_237D8718_39ED_4FFE_B3B2_D1192F8D2E87_.wvu.Cols" localSheetId="12" hidden="1">'Attach 5A'!$H:$H</definedName>
    <definedName name="Z_237D8718_39ED_4FFE_B3B2_D1192F8D2E87_.wvu.PrintArea" localSheetId="19" hidden="1">'Attach 12_'!$A$1:$E$37</definedName>
    <definedName name="Z_237D8718_39ED_4FFE_B3B2_D1192F8D2E87_.wvu.PrintArea" localSheetId="18" hidden="1">'Attach 12__'!$A$1:$E$21</definedName>
    <definedName name="Z_237D8718_39ED_4FFE_B3B2_D1192F8D2E87_.wvu.PrintArea" localSheetId="12" hidden="1">'Attach 5A'!$A$1:$E$73</definedName>
    <definedName name="Z_237D8718_39ED_4FFE_B3B2_D1192F8D2E87_.wvu.PrintTitles" localSheetId="19" hidden="1">'Attach 12_'!#REF!</definedName>
    <definedName name="Z_237D8718_39ED_4FFE_B3B2_D1192F8D2E87_.wvu.PrintTitles" localSheetId="18" hidden="1">'Attach 12__'!#REF!</definedName>
    <definedName name="Z_237D8718_39ED_4FFE_B3B2_D1192F8D2E87_.wvu.Rows" localSheetId="12" hidden="1">'Attach 5A'!$25:$30</definedName>
    <definedName name="Z_240327DD_375F_45D4_BA52_89AFD79FE6A1_.wvu.Cols" localSheetId="23"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20" hidden="1">'Attach 13'!$A$1:$E$29</definedName>
    <definedName name="Z_240327DD_375F_45D4_BA52_89AFD79FE6A1_.wvu.PrintArea" localSheetId="21" hidden="1">'Attach 14'!$A$1:$E$29</definedName>
    <definedName name="Z_240327DD_375F_45D4_BA52_89AFD79FE6A1_.wvu.PrintArea" localSheetId="22" hidden="1">'Attach 14-IP'!$A$8:$I$225</definedName>
    <definedName name="Z_240327DD_375F_45D4_BA52_89AFD79FE6A1_.wvu.PrintArea" localSheetId="23" hidden="1">'Attach 15'!$A$1:$E$94</definedName>
    <definedName name="Z_240327DD_375F_45D4_BA52_89AFD79FE6A1_.wvu.PrintArea" localSheetId="24" hidden="1">'Attach 16 '!$A$1:$L$96</definedName>
    <definedName name="Z_240327DD_375F_45D4_BA52_89AFD79FE6A1_.wvu.PrintArea" localSheetId="25" hidden="1">'Attach 17'!$A$1:$E$33</definedName>
    <definedName name="Z_240327DD_375F_45D4_BA52_89AFD79FE6A1_.wvu.PrintArea" localSheetId="26" hidden="1">'Attach 18'!$A$1:$E$24</definedName>
    <definedName name="Z_240327DD_375F_45D4_BA52_89AFD79FE6A1_.wvu.PrintArea" localSheetId="27"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'!$A$1:$F$120</definedName>
    <definedName name="Z_240327DD_375F_45D4_BA52_89AFD79FE6A1_.wvu.PrintTitles" localSheetId="15" hidden="1">'Attach 9'!$18:$18</definedName>
    <definedName name="Z_240327DD_375F_45D4_BA52_89AFD79FE6A1_.wvu.Rows" localSheetId="23" hidden="1">'Attach 15'!$16:$16</definedName>
    <definedName name="Z_240327DD_375F_45D4_BA52_89AFD79FE6A1_.wvu.Rows" localSheetId="25"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9" hidden="1">'Attach 12_'!$F:$F</definedName>
    <definedName name="Z_24FB9AF1_17BD_4082_A3EA_FA7FEE02F32F_.wvu.Cols" localSheetId="18" hidden="1">'Attach 12__'!$F:$F</definedName>
    <definedName name="Z_24FB9AF1_17BD_4082_A3EA_FA7FEE02F32F_.wvu.PrintArea" localSheetId="19" hidden="1">'Attach 12_'!$A$1:$E$37</definedName>
    <definedName name="Z_24FB9AF1_17BD_4082_A3EA_FA7FEE02F32F_.wvu.PrintArea" localSheetId="18" hidden="1">'Attach 12__'!$A$1:$E$21</definedName>
    <definedName name="Z_24FB9AF1_17BD_4082_A3EA_FA7FEE02F32F_.wvu.Rows" localSheetId="19" hidden="1">'Attach 12_'!#REF!</definedName>
    <definedName name="Z_24FB9AF1_17BD_4082_A3EA_FA7FEE02F32F_.wvu.Rows" localSheetId="18" hidden="1">'Attach 12__'!#REF!</definedName>
    <definedName name="Z_25421BE0_1124_425D_B86C_8E4240949C04_.wvu.Cols" localSheetId="18" hidden="1">'Attach 12__'!$F:$H</definedName>
    <definedName name="Z_25421BE0_1124_425D_B86C_8E4240949C04_.wvu.Cols" localSheetId="23" hidden="1">'Attach 15'!$H:$H,'Attach 15'!$L:$N</definedName>
    <definedName name="Z_25421BE0_1124_425D_B86C_8E4240949C04_.wvu.Cols" localSheetId="3" hidden="1">'Attach 3(JV)'!$G:$H</definedName>
    <definedName name="Z_25421BE0_1124_425D_B86C_8E4240949C04_.wvu.Cols" localSheetId="8" hidden="1">'Attach 4'!$H:$O</definedName>
    <definedName name="Z_25421BE0_1124_425D_B86C_8E4240949C04_.wvu.Cols" localSheetId="11" hidden="1">'Attach 5'!$H:$H</definedName>
    <definedName name="Z_25421BE0_1124_425D_B86C_8E4240949C04_.wvu.Cols" localSheetId="12" hidden="1">'Attach 5A'!$H:$H</definedName>
    <definedName name="Z_25421BE0_1124_425D_B86C_8E4240949C04_.wvu.Cols" localSheetId="13" hidden="1">'Attach 6'!$H:$H</definedName>
    <definedName name="Z_25421BE0_1124_425D_B86C_8E4240949C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5421BE0_1124_425D_B86C_8E4240949C04_.wvu.Cols" localSheetId="4" hidden="1">'Attach-3 (QR)_old'!$J:$AB</definedName>
    <definedName name="Z_25421BE0_1124_425D_B86C_8E4240949C04_.wvu.Cols" localSheetId="28" hidden="1">'Bid Form 1st Envelope '!$K:$K,'Bid Form 1st Envelope '!$AA:$AH</definedName>
    <definedName name="Z_25421BE0_1124_425D_B86C_8E4240949C04_.wvu.Cols" localSheetId="2" hidden="1">'Names of Bidder'!$H:$M,'Names of Bidder'!$O:$O,'Names of Bidder'!$AA:$AB</definedName>
    <definedName name="Z_25421BE0_1124_425D_B86C_8E4240949C04_.wvu.FilterData" localSheetId="2" hidden="1">'Names of Bidder'!$B$6:$G$19</definedName>
    <definedName name="Z_25421BE0_1124_425D_B86C_8E4240949C04_.wvu.PrintArea" localSheetId="16" hidden="1">'Attach 10'!$A$1:$F$18</definedName>
    <definedName name="Z_25421BE0_1124_425D_B86C_8E4240949C04_.wvu.PrintArea" localSheetId="17" hidden="1">'Attach 11'!$A$1:$E$86</definedName>
    <definedName name="Z_25421BE0_1124_425D_B86C_8E4240949C04_.wvu.PrintArea" localSheetId="18" hidden="1">'Attach 12__'!$A$1:$F$21</definedName>
    <definedName name="Z_25421BE0_1124_425D_B86C_8E4240949C04_.wvu.PrintArea" localSheetId="20" hidden="1">'Attach 13'!$A$1:$E$26</definedName>
    <definedName name="Z_25421BE0_1124_425D_B86C_8E4240949C04_.wvu.PrintArea" localSheetId="21" hidden="1">'Attach 14'!$A$1:$E$26</definedName>
    <definedName name="Z_25421BE0_1124_425D_B86C_8E4240949C04_.wvu.PrintArea" localSheetId="22" hidden="1">'Attach 14-IP'!$A$8:$I$225</definedName>
    <definedName name="Z_25421BE0_1124_425D_B86C_8E4240949C04_.wvu.PrintArea" localSheetId="23" hidden="1">'Attach 15'!$A$1:$E$94</definedName>
    <definedName name="Z_25421BE0_1124_425D_B86C_8E4240949C04_.wvu.PrintArea" localSheetId="24" hidden="1">'Attach 16 '!$A$1:$L$96</definedName>
    <definedName name="Z_25421BE0_1124_425D_B86C_8E4240949C04_.wvu.PrintArea" localSheetId="25" hidden="1">'Attach 17'!$A$1:$E$33</definedName>
    <definedName name="Z_25421BE0_1124_425D_B86C_8E4240949C04_.wvu.PrintArea" localSheetId="26" hidden="1">'Attach 18'!$A$1:$E$21</definedName>
    <definedName name="Z_25421BE0_1124_425D_B86C_8E4240949C04_.wvu.PrintArea" localSheetId="27" hidden="1">'Attach 19'!$A$1:$E$31</definedName>
    <definedName name="Z_25421BE0_1124_425D_B86C_8E4240949C04_.wvu.PrintArea" localSheetId="3" hidden="1">'Attach 3(JV)'!$A$1:$E$26</definedName>
    <definedName name="Z_25421BE0_1124_425D_B86C_8E4240949C04_.wvu.PrintArea" localSheetId="5" hidden="1">'Attach 3(QR)'!$A$1:$E$28</definedName>
    <definedName name="Z_25421BE0_1124_425D_B86C_8E4240949C04_.wvu.PrintArea" localSheetId="8" hidden="1">'Attach 4'!$A$1:$G$25</definedName>
    <definedName name="Z_25421BE0_1124_425D_B86C_8E4240949C04_.wvu.PrintArea" localSheetId="9" hidden="1">'Attach 4 (A)'!$A$1:$E$27</definedName>
    <definedName name="Z_25421BE0_1124_425D_B86C_8E4240949C04_.wvu.PrintArea" localSheetId="10" hidden="1">'Attach 4 (B)'!$A$1:$E$26</definedName>
    <definedName name="Z_25421BE0_1124_425D_B86C_8E4240949C04_.wvu.PrintArea" localSheetId="11" hidden="1">'Attach 5'!$A$1:$E$35</definedName>
    <definedName name="Z_25421BE0_1124_425D_B86C_8E4240949C04_.wvu.PrintArea" localSheetId="12" hidden="1">'Attach 5A'!$A$1:$E$73</definedName>
    <definedName name="Z_25421BE0_1124_425D_B86C_8E4240949C04_.wvu.PrintArea" localSheetId="13" hidden="1">'Attach 6'!$A$1:$E$28</definedName>
    <definedName name="Z_25421BE0_1124_425D_B86C_8E4240949C04_.wvu.PrintArea" localSheetId="14" hidden="1">'Attach 7'!$A$1:$E$24</definedName>
    <definedName name="Z_25421BE0_1124_425D_B86C_8E4240949C04_.wvu.PrintArea" localSheetId="15" hidden="1">'Attach 9'!$A$1:$E$53</definedName>
    <definedName name="Z_25421BE0_1124_425D_B86C_8E4240949C04_.wvu.PrintArea" localSheetId="6" hidden="1">'Attach-3 (QR)'!$A$1:$I$355</definedName>
    <definedName name="Z_25421BE0_1124_425D_B86C_8E4240949C04_.wvu.PrintArea" localSheetId="4" hidden="1">'Attach-3 (QR)_old'!$A$1:$J$407</definedName>
    <definedName name="Z_25421BE0_1124_425D_B86C_8E4240949C04_.wvu.PrintArea" localSheetId="28" hidden="1">'Bid Form 1st Envelope '!$A$1:$F$119</definedName>
    <definedName name="Z_25421BE0_1124_425D_B86C_8E4240949C04_.wvu.PrintArea" localSheetId="1" hidden="1">Cover!$A$1:$F$26</definedName>
    <definedName name="Z_25421BE0_1124_425D_B86C_8E4240949C04_.wvu.PrintArea" localSheetId="2" hidden="1">'Names of Bidder'!$B$1:$G$38</definedName>
    <definedName name="Z_25421BE0_1124_425D_B86C_8E4240949C04_.wvu.PrintTitles" localSheetId="15" hidden="1">'Attach 9'!$18:$18</definedName>
    <definedName name="Z_25421BE0_1124_425D_B86C_8E4240949C04_.wvu.Rows" localSheetId="18" hidden="1">'Attach 12__'!$4:$4</definedName>
    <definedName name="Z_25421BE0_1124_425D_B86C_8E4240949C04_.wvu.Rows" localSheetId="23" hidden="1">'Attach 15'!$16:$16</definedName>
    <definedName name="Z_25421BE0_1124_425D_B86C_8E4240949C04_.wvu.Rows" localSheetId="25" hidden="1">'Attach 17'!$26:$26,'Attach 17'!$32:$209</definedName>
    <definedName name="Z_25421BE0_1124_425D_B86C_8E4240949C04_.wvu.Rows" localSheetId="27" hidden="1">'Attach 19'!$13:$13,'Attach 19'!$20:$28</definedName>
    <definedName name="Z_25421BE0_1124_425D_B86C_8E4240949C04_.wvu.Rows" localSheetId="11" hidden="1">'Attach 5'!$4:$4</definedName>
    <definedName name="Z_25421BE0_1124_425D_B86C_8E4240949C04_.wvu.Rows" localSheetId="12" hidden="1">'Attach 5A'!$25:$30</definedName>
    <definedName name="Z_25421BE0_1124_425D_B86C_8E4240949C04_.wvu.Rows" localSheetId="15" hidden="1">'Attach 9'!$27:$29</definedName>
    <definedName name="Z_25421BE0_1124_425D_B86C_8E4240949C04_.wvu.Rows" localSheetId="6" hidden="1">'Attach-3 (QR)'!$19:$23,'Attach-3 (QR)'!$25:$25,'Attach-3 (QR)'!$35:$35,'Attach-3 (QR)'!$100:$100,'Attach-3 (QR)'!$111:$111,'Attach-3 (QR)'!$135:$135,'Attach-3 (QR)'!$157:$163,'Attach-3 (QR)'!$171:$171,'Attach-3 (QR)'!$179:$179,'Attach-3 (QR)'!$185:$185,'Attach-3 (QR)'!$192:$192,'Attach-3 (QR)'!$198:$198,'Attach-3 (QR)'!$207:$333</definedName>
    <definedName name="Z_25421BE0_1124_425D_B86C_8E4240949C04_.wvu.Rows" localSheetId="4" hidden="1">'Attach-3 (QR)_old'!$19:$23,'Attach-3 (QR)_old'!$25:$25,'Attach-3 (QR)_old'!$34:$34,'Attach-3 (QR)_old'!$91:$91,'Attach-3 (QR)_old'!$117:$117,'Attach-3 (QR)_old'!$204:$204,'Attach-3 (QR)_old'!$235:$235,'Attach-3 (QR)_old'!$260:$386</definedName>
    <definedName name="Z_25421BE0_1124_425D_B86C_8E4240949C04_.wvu.Rows" localSheetId="28" hidden="1">'Bid Form 1st Envelope '!$28:$29,'Bid Form 1st Envelope '!$103:$103,'Bid Form 1st Envelope '!$106:$107</definedName>
    <definedName name="Z_25421BE0_1124_425D_B86C_8E4240949C04_.wvu.Rows" localSheetId="2" hidden="1">'Names of Bidder'!$6:$7,'Names of Bidder'!$23:$26,'Names of Bidder'!$28:$31</definedName>
    <definedName name="Z_2648A02A_7B8C_446F_A14E_7410EA5360FE_.wvu.Cols" localSheetId="19" hidden="1">'Attach 12_'!$F:$F</definedName>
    <definedName name="Z_2648A02A_7B8C_446F_A14E_7410EA5360FE_.wvu.Cols" localSheetId="18" hidden="1">'Attach 12__'!$F:$F</definedName>
    <definedName name="Z_2648A02A_7B8C_446F_A14E_7410EA5360FE_.wvu.Cols" localSheetId="2" hidden="1">'Names of Bidder'!$L:$L</definedName>
    <definedName name="Z_2648A02A_7B8C_446F_A14E_7410EA5360FE_.wvu.PrintArea" localSheetId="19" hidden="1">'Attach 12_'!$A$1:$E$37</definedName>
    <definedName name="Z_2648A02A_7B8C_446F_A14E_7410EA5360FE_.wvu.PrintArea" localSheetId="18" hidden="1">'Attach 12__'!$A$1:$E$21</definedName>
    <definedName name="Z_2648A02A_7B8C_446F_A14E_7410EA5360FE_.wvu.PrintArea" localSheetId="2" hidden="1">'Names of Bidder'!$B$1:$G$38</definedName>
    <definedName name="Z_273BBCBD_8F12_4445_A7CA_FDA7C67AE3D5_.wvu.Cols" localSheetId="19" hidden="1">'Attach 12_'!$F:$H</definedName>
    <definedName name="Z_273BBCBD_8F12_4445_A7CA_FDA7C67AE3D5_.wvu.PrintArea" localSheetId="19" hidden="1">'Attach 12_'!$A$1:$F$37</definedName>
    <definedName name="Z_273BBCBD_8F12_4445_A7CA_FDA7C67AE3D5_.wvu.Rows" localSheetId="19" hidden="1">'Attach 12_'!$4:$4</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9" hidden="1">'Attach 12_'!$F:$H</definedName>
    <definedName name="Z_27CB7082_4FAB_46F1_8968_11E3E4A629B2_.wvu.PrintArea" localSheetId="19" hidden="1">'Attach 12_'!$A$1:$F$37</definedName>
    <definedName name="Z_27CB7082_4FAB_46F1_8968_11E3E4A629B2_.wvu.Rows" localSheetId="19" hidden="1">'Attach 12_'!$4:$4</definedName>
    <definedName name="Z_280EA05C_4582_4B0F_895F_5C9134A73222_.wvu.Cols" localSheetId="6" hidden="1">'Attach-3 (QR)'!$M:$O</definedName>
    <definedName name="Z_280EA05C_4582_4B0F_895F_5C9134A73222_.wvu.Cols" localSheetId="7" hidden="1">'Attach-3 (QR)_'!$M:$O</definedName>
    <definedName name="Z_280EA05C_4582_4B0F_895F_5C9134A73222_.wvu.Cols" localSheetId="4" hidden="1">'Attach-3 (QR)_old'!$M:$O</definedName>
    <definedName name="Z_280EA05C_4582_4B0F_895F_5C9134A73222_.wvu.PrintArea" localSheetId="6" hidden="1">'Attach-3 (QR)'!$A$1:$H$355</definedName>
    <definedName name="Z_280EA05C_4582_4B0F_895F_5C9134A73222_.wvu.PrintArea" localSheetId="7" hidden="1">'Attach-3 (QR)_'!$A$1:$H$254</definedName>
    <definedName name="Z_280EA05C_4582_4B0F_895F_5C9134A73222_.wvu.PrintArea" localSheetId="4" hidden="1">'Attach-3 (QR)_old'!$A$1:$H$407</definedName>
    <definedName name="Z_280EA05C_4582_4B0F_895F_5C9134A73222_.wvu.Rows" localSheetId="6" hidden="1">'Attach-3 (QR)'!$157:$163,'Attach-3 (QR)'!#REF!,'Attach-3 (QR)'!#REF!,'Attach-3 (QR)'!$220:$222,'Attach-3 (QR)'!$244:$275,'Attach-3 (QR)'!$286:$295</definedName>
    <definedName name="Z_280EA05C_4582_4B0F_895F_5C9134A73222_.wvu.Rows" localSheetId="7" hidden="1">'Attach-3 (QR)_'!$69:$176,'Attach-3 (QR)_'!#REF!,'Attach-3 (QR)_'!#REF!,'Attach-3 (QR)_'!#REF!,'Attach-3 (QR)_'!#REF!,'Attach-3 (QR)_'!#REF!</definedName>
    <definedName name="Z_280EA05C_4582_4B0F_895F_5C9134A73222_.wvu.Rows" localSheetId="4" hidden="1">'Attach-3 (QR)_old'!$144:$178,'Attach-3 (QR)_old'!#REF!,'Attach-3 (QR)_old'!#REF!,'Attach-3 (QR)_old'!$273:$275,'Attach-3 (QR)_old'!$297:$328,'Attach-3 (QR)_old'!$339:$348</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9" hidden="1">'Attach 12_'!$F:$H</definedName>
    <definedName name="Z_2CF6F19D_227C_4840_A9E1_6C944B0145DB_.wvu.Cols" localSheetId="18" hidden="1">'Attach 12__'!$F:$H</definedName>
    <definedName name="Z_2CF6F19D_227C_4840_A9E1_6C944B0145DB_.wvu.Cols" localSheetId="23" hidden="1">'Attach 15'!$H:$H,'Attach 15'!$L:$N</definedName>
    <definedName name="Z_2CF6F19D_227C_4840_A9E1_6C944B0145DB_.wvu.Cols" localSheetId="3"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CF6F19D_227C_4840_A9E1_6C944B0145DB_.wvu.Cols" localSheetId="7" hidden="1">'Attach-3 (QR)_'!$J:$AB</definedName>
    <definedName name="Z_2CF6F19D_227C_4840_A9E1_6C944B0145DB_.wvu.Cols" localSheetId="4" hidden="1">'Attach-3 (QR)_old'!$J:$AB</definedName>
    <definedName name="Z_2CF6F19D_227C_4840_A9E1_6C944B0145DB_.wvu.Cols" localSheetId="28" hidden="1">'Bid Form 1st Envelope '!$K:$K,'Bid Form 1st Envelope '!$AA:$AH</definedName>
    <definedName name="Z_2CF6F19D_227C_4840_A9E1_6C944B0145DB_.wvu.Cols" localSheetId="2" hidden="1">'Names of Bidder'!$H:$M,'Names of Bidder'!$O:$O,'Names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9" hidden="1">'Attach 12_'!$A$1:$E$37</definedName>
    <definedName name="Z_2CF6F19D_227C_4840_A9E1_6C944B0145DB_.wvu.PrintArea" localSheetId="18" hidden="1">'Attach 12__'!$A$1:$F$21</definedName>
    <definedName name="Z_2CF6F19D_227C_4840_A9E1_6C944B0145DB_.wvu.PrintArea" localSheetId="20" hidden="1">'Attach 13'!$A$1:$E$26</definedName>
    <definedName name="Z_2CF6F19D_227C_4840_A9E1_6C944B0145DB_.wvu.PrintArea" localSheetId="21" hidden="1">'Attach 14'!$A$1:$E$26</definedName>
    <definedName name="Z_2CF6F19D_227C_4840_A9E1_6C944B0145DB_.wvu.PrintArea" localSheetId="22" hidden="1">'Attach 14-IP'!$A$8:$I$225</definedName>
    <definedName name="Z_2CF6F19D_227C_4840_A9E1_6C944B0145DB_.wvu.PrintArea" localSheetId="23" hidden="1">'Attach 15'!$A$1:$E$94</definedName>
    <definedName name="Z_2CF6F19D_227C_4840_A9E1_6C944B0145DB_.wvu.PrintArea" localSheetId="24" hidden="1">'Attach 16 '!$A$1:$L$96</definedName>
    <definedName name="Z_2CF6F19D_227C_4840_A9E1_6C944B0145DB_.wvu.PrintArea" localSheetId="25" hidden="1">'Attach 17'!$A$1:$E$33</definedName>
    <definedName name="Z_2CF6F19D_227C_4840_A9E1_6C944B0145DB_.wvu.PrintArea" localSheetId="26" hidden="1">'Attach 18'!$A$1:$E$21</definedName>
    <definedName name="Z_2CF6F19D_227C_4840_A9E1_6C944B0145DB_.wvu.PrintArea" localSheetId="27"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9'!$A$1:$G$53</definedName>
    <definedName name="Z_2CF6F19D_227C_4840_A9E1_6C944B0145DB_.wvu.PrintArea" localSheetId="6" hidden="1">'Attach-3 (QR)'!$A$1:$I$355</definedName>
    <definedName name="Z_2CF6F19D_227C_4840_A9E1_6C944B0145DB_.wvu.PrintArea" localSheetId="7" hidden="1">'Attach-3 (QR)_'!$A$1:$I$254</definedName>
    <definedName name="Z_2CF6F19D_227C_4840_A9E1_6C944B0145DB_.wvu.PrintArea" localSheetId="4" hidden="1">'Attach-3 (QR)_old'!$A$1:$J$407</definedName>
    <definedName name="Z_2CF6F19D_227C_4840_A9E1_6C944B0145DB_.wvu.PrintArea" localSheetId="28" hidden="1">'Bid Form 1st Envelope '!$A$1:$F$119</definedName>
    <definedName name="Z_2CF6F19D_227C_4840_A9E1_6C944B0145DB_.wvu.PrintArea" localSheetId="1" hidden="1">Cover!$A$1:$F$26</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9" hidden="1">'Attach 12_'!$4:$4</definedName>
    <definedName name="Z_2CF6F19D_227C_4840_A9E1_6C944B0145DB_.wvu.Rows" localSheetId="18" hidden="1">'Attach 12__'!$4:$4</definedName>
    <definedName name="Z_2CF6F19D_227C_4840_A9E1_6C944B0145DB_.wvu.Rows" localSheetId="23" hidden="1">'Attach 15'!$16:$16</definedName>
    <definedName name="Z_2CF6F19D_227C_4840_A9E1_6C944B0145DB_.wvu.Rows" localSheetId="25"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15" hidden="1">'Attach 9'!$27:$29</definedName>
    <definedName name="Z_2CF6F19D_227C_4840_A9E1_6C944B0145DB_.wvu.Rows" localSheetId="6" hidden="1">'Attach-3 (QR)'!$19:$23,'Attach-3 (QR)'!$25:$25,'Attach-3 (QR)'!$35:$35,'Attach-3 (QR)'!$100:$100,'Attach-3 (QR)'!$111:$111,'Attach-3 (QR)'!$135:$135,'Attach-3 (QR)'!$157:$163,'Attach-3 (QR)'!$171:$171,'Attach-3 (QR)'!$207:$333</definedName>
    <definedName name="Z_2CF6F19D_227C_4840_A9E1_6C944B0145DB_.wvu.Rows" localSheetId="7" hidden="1">'Attach-3 (QR)_'!$19:$23,'Attach-3 (QR)_'!$25:$25,'Attach-3 (QR)_'!$34:$34,'Attach-3 (QR)_'!$88:$88,'Attach-3 (QR)_'!$114:$114</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'!$28:$29,'Bid Form 1st Envelope '!$103:$103,'Bid Form 1st Envelope '!$106:$107</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7" hidden="1">'Attach-3 (QR)_'!$M:$O</definedName>
    <definedName name="Z_308F00E9_5A71_4486_BCFD_DF8513C1906D_.wvu.Cols" localSheetId="4" hidden="1">'Attach-3 (QR)_old'!$M:$O</definedName>
    <definedName name="Z_308F00E9_5A71_4486_BCFD_DF8513C1906D_.wvu.PrintArea" localSheetId="6" hidden="1">'Attach-3 (QR)'!$A$1:$H$355</definedName>
    <definedName name="Z_308F00E9_5A71_4486_BCFD_DF8513C1906D_.wvu.PrintArea" localSheetId="7" hidden="1">'Attach-3 (QR)_'!$A$1:$H$254</definedName>
    <definedName name="Z_308F00E9_5A71_4486_BCFD_DF8513C1906D_.wvu.PrintArea" localSheetId="4" hidden="1">'Attach-3 (QR)_old'!$A$1:$H$407</definedName>
    <definedName name="Z_308F00E9_5A71_4486_BCFD_DF8513C1906D_.wvu.Rows" localSheetId="6" hidden="1">'Attach-3 (QR)'!#REF!,'Attach-3 (QR)'!$157:$163,'Attach-3 (QR)'!#REF!,'Attach-3 (QR)'!#REF!,'Attach-3 (QR)'!#REF!,'Attach-3 (QR)'!$171:$171,'Attach-3 (QR)'!$220:$222,'Attach-3 (QR)'!$244:$275,'Attach-3 (QR)'!$281:$295</definedName>
    <definedName name="Z_308F00E9_5A71_4486_BCFD_DF8513C1906D_.wvu.Rows" localSheetId="7" hidden="1">'Attach-3 (QR)_'!#REF!,'Attach-3 (QR)_'!$69:$176,'Attach-3 (QR)_'!#REF!,'Attach-3 (QR)_'!#REF!,'Attach-3 (QR)_'!#REF!,'Attach-3 (QR)_'!#REF!,'Attach-3 (QR)_'!#REF!,'Attach-3 (QR)_'!#REF!,'Attach-3 (QR)_'!#REF!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7" hidden="1">'Attach-3 (QR)_'!$M:$O</definedName>
    <definedName name="Z_3365131F_6BE7_432A_859B_F41B794BB9E6_.wvu.Cols" localSheetId="4" hidden="1">'Attach-3 (QR)_old'!$M:$O</definedName>
    <definedName name="Z_3365131F_6BE7_432A_859B_F41B794BB9E6_.wvu.PrintArea" localSheetId="6" hidden="1">'Attach-3 (QR)'!$A$1:$H$355</definedName>
    <definedName name="Z_3365131F_6BE7_432A_859B_F41B794BB9E6_.wvu.PrintArea" localSheetId="7" hidden="1">'Attach-3 (QR)_'!$A$1:$H$254</definedName>
    <definedName name="Z_3365131F_6BE7_432A_859B_F41B794BB9E6_.wvu.PrintArea" localSheetId="4" hidden="1">'Attach-3 (QR)_old'!$A$1:$H$407</definedName>
    <definedName name="Z_3365131F_6BE7_432A_859B_F41B794BB9E6_.wvu.Rows" localSheetId="6" hidden="1">'Attach-3 (QR)'!#REF!,'Attach-3 (QR)'!$157:$163,'Attach-3 (QR)'!#REF!,'Attach-3 (QR)'!#REF!,'Attach-3 (QR)'!#REF!,'Attach-3 (QR)'!$171:$171,'Attach-3 (QR)'!$220:$222,'Attach-3 (QR)'!$236:$276,'Attach-3 (QR)'!$281:$295,'Attach-3 (QR)'!$313:$334</definedName>
    <definedName name="Z_3365131F_6BE7_432A_859B_F41B794BB9E6_.wvu.Rows" localSheetId="7" hidden="1">'Attach-3 (QR)_'!#REF!,'Attach-3 (QR)_'!$69:$176,'Attach-3 (QR)_'!#REF!,'Attach-3 (QR)_'!#REF!,'Attach-3 (QR)_'!#REF!,'Attach-3 (QR)_'!#REF!,'Attach-3 (QR)_'!#REF!,'Attach-3 (QR)_'!#REF!,'Attach-3 (QR)_'!#REF!,'Attach-3 (QR)_'!#REF!</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3"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20" hidden="1">'Attach 13'!$A$1:$E$27</definedName>
    <definedName name="Z_340562B9_6CEE_4962_8D7D_CA1C6778F52C_.wvu.PrintArea" localSheetId="21" hidden="1">'Attach 14'!$A$1:$E$29</definedName>
    <definedName name="Z_340562B9_6CEE_4962_8D7D_CA1C6778F52C_.wvu.PrintArea" localSheetId="22" hidden="1">'Attach 14-IP'!$A$8:$I$225</definedName>
    <definedName name="Z_340562B9_6CEE_4962_8D7D_CA1C6778F52C_.wvu.PrintArea" localSheetId="23" hidden="1">'Attach 15'!$A$1:$E$94</definedName>
    <definedName name="Z_340562B9_6CEE_4962_8D7D_CA1C6778F52C_.wvu.PrintArea" localSheetId="24" hidden="1">'Attach 16 '!$A$1:$L$96</definedName>
    <definedName name="Z_340562B9_6CEE_4962_8D7D_CA1C6778F52C_.wvu.PrintArea" localSheetId="25" hidden="1">'Attach 17'!$A$1:$E$33</definedName>
    <definedName name="Z_340562B9_6CEE_4962_8D7D_CA1C6778F52C_.wvu.PrintArea" localSheetId="26" hidden="1">'Attach 18'!$A$1:$E$24</definedName>
    <definedName name="Z_340562B9_6CEE_4962_8D7D_CA1C6778F52C_.wvu.PrintArea" localSheetId="27"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'!$A$1:$F$120</definedName>
    <definedName name="Z_340562B9_6CEE_4962_8D7D_CA1C6778F52C_.wvu.PrintTitles" localSheetId="15" hidden="1">'Attach 9'!$18:$18</definedName>
    <definedName name="Z_340562B9_6CEE_4962_8D7D_CA1C6778F52C_.wvu.Rows" localSheetId="23" hidden="1">'Attach 15'!$16:$16</definedName>
    <definedName name="Z_340562B9_6CEE_4962_8D7D_CA1C6778F52C_.wvu.Rows" localSheetId="25"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9" hidden="1">'Attach 12_'!$F:$H</definedName>
    <definedName name="Z_3836A67F_51F8_4B52_B51D_937DC398CD1F_.wvu.Cols" localSheetId="18" hidden="1">'Attach 12__'!$F:$H</definedName>
    <definedName name="Z_3836A67F_51F8_4B52_B51D_937DC398CD1F_.wvu.Cols" localSheetId="23" hidden="1">'Attach 15'!$H:$H,'Attach 15'!$L:$N</definedName>
    <definedName name="Z_3836A67F_51F8_4B52_B51D_937DC398CD1F_.wvu.Cols" localSheetId="3"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(QR)_'!$J:$AB</definedName>
    <definedName name="Z_3836A67F_51F8_4B52_B51D_937DC398CD1F_.wvu.Cols" localSheetId="4"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9" hidden="1">'Attach 12_'!$A$1:$E$37</definedName>
    <definedName name="Z_3836A67F_51F8_4B52_B51D_937DC398CD1F_.wvu.PrintArea" localSheetId="18" hidden="1">'Attach 12__'!$A$1:$E$21</definedName>
    <definedName name="Z_3836A67F_51F8_4B52_B51D_937DC398CD1F_.wvu.PrintArea" localSheetId="20" hidden="1">'Attach 13'!$A$1:$E$26</definedName>
    <definedName name="Z_3836A67F_51F8_4B52_B51D_937DC398CD1F_.wvu.PrintArea" localSheetId="21" hidden="1">'Attach 14'!$A$1:$E$26</definedName>
    <definedName name="Z_3836A67F_51F8_4B52_B51D_937DC398CD1F_.wvu.PrintArea" localSheetId="22" hidden="1">'Attach 14-IP'!$A$8:$I$225</definedName>
    <definedName name="Z_3836A67F_51F8_4B52_B51D_937DC398CD1F_.wvu.PrintArea" localSheetId="23" hidden="1">'Attach 15'!$A$1:$E$94</definedName>
    <definedName name="Z_3836A67F_51F8_4B52_B51D_937DC398CD1F_.wvu.PrintArea" localSheetId="24" hidden="1">'Attach 16 '!$A$1:$L$96</definedName>
    <definedName name="Z_3836A67F_51F8_4B52_B51D_937DC398CD1F_.wvu.PrintArea" localSheetId="25" hidden="1">'Attach 17'!$A$1:$E$33</definedName>
    <definedName name="Z_3836A67F_51F8_4B52_B51D_937DC398CD1F_.wvu.PrintArea" localSheetId="26" hidden="1">'Attach 18'!$A$1:$E$21</definedName>
    <definedName name="Z_3836A67F_51F8_4B52_B51D_937DC398CD1F_.wvu.PrintArea" localSheetId="27"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9'!$A$1:$E$53</definedName>
    <definedName name="Z_3836A67F_51F8_4B52_B51D_937DC398CD1F_.wvu.PrintArea" localSheetId="7" hidden="1">'Attach-3 (QR)_'!$A$1:$I$254</definedName>
    <definedName name="Z_3836A67F_51F8_4B52_B51D_937DC398CD1F_.wvu.PrintArea" localSheetId="4" hidden="1">'Attach-3 (QR)_old'!$A$1:$J$407</definedName>
    <definedName name="Z_3836A67F_51F8_4B52_B51D_937DC398CD1F_.wvu.PrintArea" localSheetId="28" hidden="1">'Bid Form 1st Envelope '!$A$1:$J$119</definedName>
    <definedName name="Z_3836A67F_51F8_4B52_B51D_937DC398CD1F_.wvu.PrintArea" localSheetId="1" hidden="1">Cover!$A$1:$F$26</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9" hidden="1">'Attach 12_'!$4:$4</definedName>
    <definedName name="Z_3836A67F_51F8_4B52_B51D_937DC398CD1F_.wvu.Rows" localSheetId="18" hidden="1">'Attach 12__'!$4:$4</definedName>
    <definedName name="Z_3836A67F_51F8_4B52_B51D_937DC398CD1F_.wvu.Rows" localSheetId="23" hidden="1">'Attach 15'!$16:$16</definedName>
    <definedName name="Z_3836A67F_51F8_4B52_B51D_937DC398CD1F_.wvu.Rows" localSheetId="25" hidden="1">'Attach 17'!$26:$26,'Attach 17'!$32:$209</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(QR)_'!$19:$23,'Attach-3 (QR)_'!$25:$25,'Attach-3 (QR)_'!$34:$34,'Attach-3 (QR)_'!$88:$88,'Attach-3 (QR)_'!$114:$114</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'!$103:$103,'Bid Form 1st Envelope '!$106:$107</definedName>
    <definedName name="Z_3836A67F_51F8_4B52_B51D_937DC398CD1F_.wvu.Rows" localSheetId="2" hidden="1">'Names of Bidder'!$6:$7,'Names of Bidder'!$23:$26,'Names of Bidder'!$28:$31</definedName>
    <definedName name="Z_3881FE0E_DEB9_4339_A806_1EDAFD591227_.wvu.Cols" localSheetId="7" hidden="1">'Attach-3 (QR)_'!$J:$AB</definedName>
    <definedName name="Z_3881FE0E_DEB9_4339_A806_1EDAFD591227_.wvu.PrintArea" localSheetId="7" hidden="1">'Attach-3 (QR)_'!$A$1:$I$254</definedName>
    <definedName name="Z_3881FE0E_DEB9_4339_A806_1EDAFD591227_.wvu.Rows" localSheetId="7" hidden="1">'Attach-3 (QR)_'!$19:$23,'Attach-3 (QR)_'!$25:$25,'Attach-3 (QR)_'!$34:$34,'Attach-3 (QR)_'!#REF!,'Attach-3 (QR)_'!#REF!,'Attach-3 (QR)_'!$69:$176,'Attach-3 (QR)_'!#REF!,'Attach-3 (QR)_'!#REF!,'Attach-3 (QR)_'!#REF!</definedName>
    <definedName name="Z_38BECF6E_1A53_4F98_87B9_44F2C5F77E08_.wvu.Cols" localSheetId="23"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20" hidden="1">'Attach 13'!$A$1:$E$27</definedName>
    <definedName name="Z_38BECF6E_1A53_4F98_87B9_44F2C5F77E08_.wvu.PrintArea" localSheetId="21" hidden="1">'Attach 14'!$A$1:$E$29</definedName>
    <definedName name="Z_38BECF6E_1A53_4F98_87B9_44F2C5F77E08_.wvu.PrintArea" localSheetId="22" hidden="1">'Attach 14-IP'!$A$8:$I$225</definedName>
    <definedName name="Z_38BECF6E_1A53_4F98_87B9_44F2C5F77E08_.wvu.PrintArea" localSheetId="23" hidden="1">'Attach 15'!$A$1:$E$94</definedName>
    <definedName name="Z_38BECF6E_1A53_4F98_87B9_44F2C5F77E08_.wvu.PrintArea" localSheetId="24" hidden="1">'Attach 16 '!$A$1:$L$96</definedName>
    <definedName name="Z_38BECF6E_1A53_4F98_87B9_44F2C5F77E08_.wvu.PrintArea" localSheetId="25" hidden="1">'Attach 17'!$A$1:$E$33</definedName>
    <definedName name="Z_38BECF6E_1A53_4F98_87B9_44F2C5F77E08_.wvu.PrintArea" localSheetId="26" hidden="1">'Attach 18'!$A$1:$E$24</definedName>
    <definedName name="Z_38BECF6E_1A53_4F98_87B9_44F2C5F77E08_.wvu.PrintArea" localSheetId="27"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'!$A$1:$F$120</definedName>
    <definedName name="Z_38BECF6E_1A53_4F98_87B9_44F2C5F77E08_.wvu.PrintTitles" localSheetId="15" hidden="1">'Attach 9'!$18:$18</definedName>
    <definedName name="Z_38BECF6E_1A53_4F98_87B9_44F2C5F77E08_.wvu.Rows" localSheetId="23" hidden="1">'Attach 15'!$16:$16</definedName>
    <definedName name="Z_38BECF6E_1A53_4F98_87B9_44F2C5F77E08_.wvu.Rows" localSheetId="25"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3"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20" hidden="1">'Attach 13'!$A$1:$E$29</definedName>
    <definedName name="Z_43BCBF1E_CDCF_4541_8D79_87EDCECBC1FD_.wvu.PrintArea" localSheetId="21" hidden="1">'Attach 14'!$A$1:$E$29</definedName>
    <definedName name="Z_43BCBF1E_CDCF_4541_8D79_87EDCECBC1FD_.wvu.PrintArea" localSheetId="23" hidden="1">'Attach 15'!$A$1:$E$95</definedName>
    <definedName name="Z_43BCBF1E_CDCF_4541_8D79_87EDCECBC1FD_.wvu.PrintArea" localSheetId="24" hidden="1">'Attach 16 '!$A$1:$L$96</definedName>
    <definedName name="Z_43BCBF1E_CDCF_4541_8D79_87EDCECBC1FD_.wvu.PrintArea" localSheetId="26" hidden="1">'Attach 18'!$A$1:$E$24</definedName>
    <definedName name="Z_43BCBF1E_CDCF_4541_8D79_87EDCECBC1FD_.wvu.PrintArea" localSheetId="27"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9'!$A$1:$D$54</definedName>
    <definedName name="Z_43BCBF1E_CDCF_4541_8D79_87EDCECBC1FD_.wvu.PrintArea" localSheetId="28" hidden="1">'Bid Form 1st Envelope '!$A$1:$F$120</definedName>
    <definedName name="Z_43BCBF1E_CDCF_4541_8D79_87EDCECBC1FD_.wvu.PrintTitles" localSheetId="15" hidden="1">'Attach 9'!$18:$18</definedName>
    <definedName name="Z_43BCBF1E_CDCF_4541_8D79_87EDCECBC1FD_.wvu.Rows" localSheetId="23" hidden="1">'Attach 15'!$13:$14,'Attach 15'!$16:$16</definedName>
    <definedName name="Z_477F7E43_D393_45BA_B99B_D838E4629B5D_.wvu.Cols" localSheetId="23"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20" hidden="1">'Attach 13'!$A$1:$E$27</definedName>
    <definedName name="Z_477F7E43_D393_45BA_B99B_D838E4629B5D_.wvu.PrintArea" localSheetId="21" hidden="1">'Attach 14'!$A$1:$E$29</definedName>
    <definedName name="Z_477F7E43_D393_45BA_B99B_D838E4629B5D_.wvu.PrintArea" localSheetId="22" hidden="1">'Attach 14-IP'!$A$8:$I$225</definedName>
    <definedName name="Z_477F7E43_D393_45BA_B99B_D838E4629B5D_.wvu.PrintArea" localSheetId="23" hidden="1">'Attach 15'!$A$1:$E$94</definedName>
    <definedName name="Z_477F7E43_D393_45BA_B99B_D838E4629B5D_.wvu.PrintArea" localSheetId="24" hidden="1">'Attach 16 '!$A$1:$L$96</definedName>
    <definedName name="Z_477F7E43_D393_45BA_B99B_D838E4629B5D_.wvu.PrintArea" localSheetId="25" hidden="1">'Attach 17'!$A$1:$E$33</definedName>
    <definedName name="Z_477F7E43_D393_45BA_B99B_D838E4629B5D_.wvu.PrintArea" localSheetId="26" hidden="1">'Attach 18'!$A$1:$E$24</definedName>
    <definedName name="Z_477F7E43_D393_45BA_B99B_D838E4629B5D_.wvu.PrintArea" localSheetId="27"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'!$A$1:$F$120</definedName>
    <definedName name="Z_477F7E43_D393_45BA_B99B_D838E4629B5D_.wvu.PrintTitles" localSheetId="15" hidden="1">'Attach 9'!$18:$18</definedName>
    <definedName name="Z_477F7E43_D393_45BA_B99B_D838E4629B5D_.wvu.Rows" localSheetId="23" hidden="1">'Attach 15'!$16:$16</definedName>
    <definedName name="Z_477F7E43_D393_45BA_B99B_D838E4629B5D_.wvu.Rows" localSheetId="25"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3"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6" hidden="1">'Attach-3 (QR)'!$I:$K</definedName>
    <definedName name="Z_494F6778_23FE_4AAC_B37D_6C7543FC13B9_.wvu.Cols" localSheetId="7" hidden="1">'Attach-3 (QR)_'!$I:$K</definedName>
    <definedName name="Z_494F6778_23FE_4AAC_B37D_6C7543FC13B9_.wvu.Cols" localSheetId="4"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20" hidden="1">'Attach 13'!$A$1:$E$29</definedName>
    <definedName name="Z_494F6778_23FE_4AAC_B37D_6C7543FC13B9_.wvu.PrintArea" localSheetId="21" hidden="1">'Attach 14'!$A$1:$E$29</definedName>
    <definedName name="Z_494F6778_23FE_4AAC_B37D_6C7543FC13B9_.wvu.PrintArea" localSheetId="22" hidden="1">'Attach 14-IP'!$A$8:$I$225</definedName>
    <definedName name="Z_494F6778_23FE_4AAC_B37D_6C7543FC13B9_.wvu.PrintArea" localSheetId="23" hidden="1">'Attach 15'!$A$1:$E$94</definedName>
    <definedName name="Z_494F6778_23FE_4AAC_B37D_6C7543FC13B9_.wvu.PrintArea" localSheetId="24" hidden="1">'Attach 16 '!$A$1:$L$96</definedName>
    <definedName name="Z_494F6778_23FE_4AAC_B37D_6C7543FC13B9_.wvu.PrintArea" localSheetId="26" hidden="1">'Attach 18'!$A$1:$E$24</definedName>
    <definedName name="Z_494F6778_23FE_4AAC_B37D_6C7543FC13B9_.wvu.PrintArea" localSheetId="27"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9'!$A$1:$D$54</definedName>
    <definedName name="Z_494F6778_23FE_4AAC_B37D_6C7543FC13B9_.wvu.PrintArea" localSheetId="6" hidden="1">'Attach-3 (QR)'!$A$1:$H$355</definedName>
    <definedName name="Z_494F6778_23FE_4AAC_B37D_6C7543FC13B9_.wvu.PrintArea" localSheetId="7" hidden="1">'Attach-3 (QR)_'!$A$1:$H$254</definedName>
    <definedName name="Z_494F6778_23FE_4AAC_B37D_6C7543FC13B9_.wvu.PrintArea" localSheetId="4" hidden="1">'Attach-3 (QR)_old'!$A$1:$H$407</definedName>
    <definedName name="Z_494F6778_23FE_4AAC_B37D_6C7543FC13B9_.wvu.PrintArea" localSheetId="28" hidden="1">'Bid Form 1st Envelope '!$A$1:$F$120</definedName>
    <definedName name="Z_494F6778_23FE_4AAC_B37D_6C7543FC13B9_.wvu.PrintTitles" localSheetId="15" hidden="1">'Attach 9'!$18:$18</definedName>
    <definedName name="Z_494F6778_23FE_4AAC_B37D_6C7543FC13B9_.wvu.Rows" localSheetId="23"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7" hidden="1">'Attach-3 (QR)_'!$31:$35,'Attach-3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9" hidden="1">'Attach 12_'!$F:$H</definedName>
    <definedName name="Z_4B898AE2_7356_489E_882D_EC3B09CB95AA_.wvu.PrintArea" localSheetId="19" hidden="1">'Attach 12_'!$A$1:$F$37</definedName>
    <definedName name="Z_4B898AE2_7356_489E_882D_EC3B09CB95AA_.wvu.Rows" localSheetId="19" hidden="1">'Attach 12_'!$4:$4</definedName>
    <definedName name="Z_4F65FF32_EC61_4022_A399_2986D7B6B8B3_.wvu.PrintArea" localSheetId="2" hidden="1">'Names of Bidder'!$B$1:$E$35</definedName>
    <definedName name="Z_5476C51C_4037_4B28_A818_10D7CDF0C66A_.wvu.Cols" localSheetId="19" hidden="1">'Attach 12_'!$F:$H</definedName>
    <definedName name="Z_5476C51C_4037_4B28_A818_10D7CDF0C66A_.wvu.Cols" localSheetId="18" hidden="1">'Attach 12__'!$F:$H</definedName>
    <definedName name="Z_5476C51C_4037_4B28_A818_10D7CDF0C66A_.wvu.Cols" localSheetId="23" hidden="1">'Attach 15'!$H:$H,'Attach 15'!$L:$N</definedName>
    <definedName name="Z_5476C51C_4037_4B28_A818_10D7CDF0C66A_.wvu.Cols" localSheetId="3"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6" hidden="1">'Attach-3 (QR)'!$J:$X</definedName>
    <definedName name="Z_5476C51C_4037_4B28_A818_10D7CDF0C66A_.wvu.Cols" localSheetId="7" hidden="1">'Attach-3 (QR)_'!$J:$AB</definedName>
    <definedName name="Z_5476C51C_4037_4B28_A818_10D7CDF0C66A_.wvu.Cols" localSheetId="4" hidden="1">'Attach-3 (QR)_old'!$J:$AB</definedName>
    <definedName name="Z_5476C51C_4037_4B28_A818_10D7CDF0C66A_.wvu.Cols" localSheetId="28" hidden="1">'Bid Form 1st Envelope '!$AA:$AI</definedName>
    <definedName name="Z_5476C51C_4037_4B28_A818_10D7CDF0C66A_.wvu.Cols" localSheetId="2" hidden="1">'Names of Bidder'!$H:$M,'Names of Bidder'!$AA:$AB</definedName>
    <definedName name="Z_5476C51C_4037_4B28_A818_10D7CDF0C66A_.wvu.FilterData" localSheetId="2"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9" hidden="1">'Attach 12_'!$A$1:$F$37</definedName>
    <definedName name="Z_5476C51C_4037_4B28_A818_10D7CDF0C66A_.wvu.PrintArea" localSheetId="18" hidden="1">'Attach 12__'!$A$1:$E$21</definedName>
    <definedName name="Z_5476C51C_4037_4B28_A818_10D7CDF0C66A_.wvu.PrintArea" localSheetId="20" hidden="1">'Attach 13'!$A$1:$E$27</definedName>
    <definedName name="Z_5476C51C_4037_4B28_A818_10D7CDF0C66A_.wvu.PrintArea" localSheetId="21" hidden="1">'Attach 14'!$A$1:$E$29</definedName>
    <definedName name="Z_5476C51C_4037_4B28_A818_10D7CDF0C66A_.wvu.PrintArea" localSheetId="22" hidden="1">'Attach 14-IP'!$A$8:$I$225</definedName>
    <definedName name="Z_5476C51C_4037_4B28_A818_10D7CDF0C66A_.wvu.PrintArea" localSheetId="23" hidden="1">'Attach 15'!$A$1:$E$94</definedName>
    <definedName name="Z_5476C51C_4037_4B28_A818_10D7CDF0C66A_.wvu.PrintArea" localSheetId="24" hidden="1">'Attach 16 '!$A$1:$L$96</definedName>
    <definedName name="Z_5476C51C_4037_4B28_A818_10D7CDF0C66A_.wvu.PrintArea" localSheetId="25" hidden="1">'Attach 17'!$A$1:$E$33</definedName>
    <definedName name="Z_5476C51C_4037_4B28_A818_10D7CDF0C66A_.wvu.PrintArea" localSheetId="26" hidden="1">'Attach 18'!$A$1:$E$24</definedName>
    <definedName name="Z_5476C51C_4037_4B28_A818_10D7CDF0C66A_.wvu.PrintArea" localSheetId="27" hidden="1">'Attach 19'!$A$1:$E$31</definedName>
    <definedName name="Z_5476C51C_4037_4B28_A818_10D7CDF0C66A_.wvu.PrintArea" localSheetId="3" hidden="1">'Attach 3(JV)'!$A$1:$E$28</definedName>
    <definedName name="Z_5476C51C_4037_4B28_A818_10D7CDF0C66A_.wvu.PrintArea" localSheetId="5"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9'!$A$1:$D$53</definedName>
    <definedName name="Z_5476C51C_4037_4B28_A818_10D7CDF0C66A_.wvu.PrintArea" localSheetId="6" hidden="1">'Attach-3 (QR)'!$A$1:$I$355</definedName>
    <definedName name="Z_5476C51C_4037_4B28_A818_10D7CDF0C66A_.wvu.PrintArea" localSheetId="7" hidden="1">'Attach-3 (QR)_'!$A$1:$I$254</definedName>
    <definedName name="Z_5476C51C_4037_4B28_A818_10D7CDF0C66A_.wvu.PrintArea" localSheetId="4" hidden="1">'Attach-3 (QR)_old'!$A$1:$I$407</definedName>
    <definedName name="Z_5476C51C_4037_4B28_A818_10D7CDF0C66A_.wvu.PrintArea" localSheetId="28" hidden="1">'Bid Form 1st Envelope '!$A$1:$K$120</definedName>
    <definedName name="Z_5476C51C_4037_4B28_A818_10D7CDF0C66A_.wvu.PrintArea" localSheetId="1" hidden="1">Cover!$A$1:$F$26</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9" hidden="1">'Attach 12_'!$4:$4</definedName>
    <definedName name="Z_5476C51C_4037_4B28_A818_10D7CDF0C66A_.wvu.Rows" localSheetId="18" hidden="1">'Attach 12__'!$4:$4</definedName>
    <definedName name="Z_5476C51C_4037_4B28_A818_10D7CDF0C66A_.wvu.Rows" localSheetId="23" hidden="1">'Attach 15'!$16:$16</definedName>
    <definedName name="Z_5476C51C_4037_4B28_A818_10D7CDF0C66A_.wvu.Rows" localSheetId="25"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6" hidden="1">'Attach-3 (QR)'!$19:$23,'Attach-3 (QR)'!$25:$25,'Attach-3 (QR)'!$35:$35,'Attach-3 (QR)'!$100:$100,'Attach-3 (QR)'!$135:$135,'Attach-3 (QR)'!$157:$163,'Attach-3 (QR)'!$171:$171,'Attach-3 (QR)'!$207:$333</definedName>
    <definedName name="Z_5476C51C_4037_4B28_A818_10D7CDF0C66A_.wvu.Rows" localSheetId="7" hidden="1">'Attach-3 (QR)_'!$19:$23,'Attach-3 (QR)_'!$25:$25,'Attach-3 (QR)_'!$34:$34,'Attach-3 (QR)_'!#REF!,'Attach-3 (QR)_'!#REF!,'Attach-3 (QR)_'!$69:$176,'Attach-3 (QR)_'!#REF!,'Attach-3 (QR)_'!#REF!</definedName>
    <definedName name="Z_5476C51C_4037_4B28_A818_10D7CDF0C66A_.wvu.Rows" localSheetId="4"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'!$103:$103,'Bid Form 1st Envelope '!$106:$107</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6" hidden="1">'Attach-3 (QR)'!$I:$I,'Attach-3 (QR)'!$K:$M</definedName>
    <definedName name="Z_57EC2AB3_459C_475C_AFE6_EBB6882FA67E_.wvu.Cols" localSheetId="7" hidden="1">'Attach-3 (QR)_'!$I:$I,'Attach-3 (QR)_'!$K:$M</definedName>
    <definedName name="Z_57EC2AB3_459C_475C_AFE6_EBB6882FA67E_.wvu.Cols" localSheetId="4" hidden="1">'Attach-3 (QR)_old'!$I:$I,'Attach-3 (QR)_old'!$K:$M</definedName>
    <definedName name="Z_57EC2AB3_459C_475C_AFE6_EBB6882FA67E_.wvu.PrintArea" localSheetId="6" hidden="1">'Attach-3 (QR)'!$A$1:$H$355</definedName>
    <definedName name="Z_57EC2AB3_459C_475C_AFE6_EBB6882FA67E_.wvu.PrintArea" localSheetId="7" hidden="1">'Attach-3 (QR)_'!$A$1:$H$254</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(QR)'!$A$1:$I$355</definedName>
    <definedName name="Z_5802F788_6BC6_4DD2_9B34_FB4B8F376754_.wvu.Rows" localSheetId="6" hidden="1">'Attach-3 (QR)'!$19:$23,'Attach-3 (QR)'!$25:$25,'Attach-3 (QR)'!$35:$35,'Attach-3 (QR)'!$100:$100,'Attach-3 (QR)'!$135:$135,'Attach-3 (QR)'!$157:$163,'Attach-3 (QR)'!$171:$171,'Attach-3 (QR)'!$207:$333</definedName>
    <definedName name="Z_582CF44B_0703_4CA2_AB84_00685031CD39_.wvu.Cols" localSheetId="6" hidden="1">'Attach-3 (QR)'!$M:$O</definedName>
    <definedName name="Z_582CF44B_0703_4CA2_AB84_00685031CD39_.wvu.Cols" localSheetId="7" hidden="1">'Attach-3 (QR)_'!$M:$O</definedName>
    <definedName name="Z_582CF44B_0703_4CA2_AB84_00685031CD39_.wvu.Cols" localSheetId="4" hidden="1">'Attach-3 (QR)_old'!$M:$O</definedName>
    <definedName name="Z_582CF44B_0703_4CA2_AB84_00685031CD39_.wvu.PrintArea" localSheetId="6" hidden="1">'Attach-3 (QR)'!$A$1:$H$355</definedName>
    <definedName name="Z_582CF44B_0703_4CA2_AB84_00685031CD39_.wvu.PrintArea" localSheetId="7" hidden="1">'Attach-3 (QR)_'!$A$1:$H$254</definedName>
    <definedName name="Z_582CF44B_0703_4CA2_AB84_00685031CD39_.wvu.PrintArea" localSheetId="4" hidden="1">'Attach-3 (QR)_old'!$A$1:$H$407</definedName>
    <definedName name="Z_582CF44B_0703_4CA2_AB84_00685031CD39_.wvu.Rows" localSheetId="6" hidden="1">'Attach-3 (QR)'!#REF!,'Attach-3 (QR)'!$157:$163,'Attach-3 (QR)'!#REF!,'Attach-3 (QR)'!#REF!,'Attach-3 (QR)'!#REF!,'Attach-3 (QR)'!$171:$171,'Attach-3 (QR)'!$220:$222,'Attach-3 (QR)'!$244:$275,'Attach-3 (QR)'!$281:$295</definedName>
    <definedName name="Z_582CF44B_0703_4CA2_AB84_00685031CD39_.wvu.Rows" localSheetId="7" hidden="1">'Attach-3 (QR)_'!#REF!,'Attach-3 (QR)_'!$69:$176,'Attach-3 (QR)_'!#REF!,'Attach-3 (QR)_'!#REF!,'Attach-3 (QR)_'!#REF!,'Attach-3 (QR)_'!#REF!,'Attach-3 (QR)_'!#REF!,'Attach-3 (QR)_'!#REF!,'Attach-3 (QR)_'!#REF!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A689FA6_07D0_46C9_9BC0_124A2CC13302_.wvu.Cols" localSheetId="7" hidden="1">'Attach-3 (QR)_'!$J:$AB</definedName>
    <definedName name="Z_5A689FA6_07D0_46C9_9BC0_124A2CC13302_.wvu.PrintArea" localSheetId="7" hidden="1">'Attach-3 (QR)_'!$A$1:$I$254</definedName>
    <definedName name="Z_5A689FA6_07D0_46C9_9BC0_124A2CC13302_.wvu.Rows" localSheetId="7" hidden="1">'Attach-3 (QR)_'!$19:$23,'Attach-3 (QR)_'!$25:$25,'Attach-3 (QR)_'!$34:$34,'Attach-3 (QR)_'!$88:$88,'Attach-3 (QR)_'!$114:$114</definedName>
    <definedName name="Z_5B8D5D4A_E3F3_4270_9E8A_31566626E806_.wvu.Cols" localSheetId="19" hidden="1">'Attach 12_'!$F:$F</definedName>
    <definedName name="Z_5B8D5D4A_E3F3_4270_9E8A_31566626E806_.wvu.Cols" localSheetId="18" hidden="1">'Attach 12__'!$F:$F</definedName>
    <definedName name="Z_5B8D5D4A_E3F3_4270_9E8A_31566626E806_.wvu.Cols" localSheetId="2" hidden="1">'Names of Bidder'!$L:$L</definedName>
    <definedName name="Z_5B8D5D4A_E3F3_4270_9E8A_31566626E806_.wvu.PrintArea" localSheetId="19" hidden="1">'Attach 12_'!$A$1:$E$37</definedName>
    <definedName name="Z_5B8D5D4A_E3F3_4270_9E8A_31566626E806_.wvu.PrintArea" localSheetId="18" hidden="1">'Attach 12__'!$A$1:$E$21</definedName>
    <definedName name="Z_5B8D5D4A_E3F3_4270_9E8A_31566626E806_.wvu.PrintArea" localSheetId="2" hidden="1">'Names of Bidder'!$B$1:$G$38</definedName>
    <definedName name="Z_5D67CA2D_8BB3_4F00_894F_4872C1BBE88F_.wvu.Cols" localSheetId="19" hidden="1">'Attach 12_'!$F:$H</definedName>
    <definedName name="Z_5D67CA2D_8BB3_4F00_894F_4872C1BBE88F_.wvu.PrintArea" localSheetId="19" hidden="1">'Attach 12_'!$A$1:$F$37</definedName>
    <definedName name="Z_5D67CA2D_8BB3_4F00_894F_4872C1BBE88F_.wvu.Rows" localSheetId="19" hidden="1">'Attach 12_'!$4:$4</definedName>
    <definedName name="Z_5FD74E67_DB24_44D3_983B_19D633AA18A1_.wvu.Cols" localSheetId="19" hidden="1">'Attach 12_'!$F:$F</definedName>
    <definedName name="Z_5FD74E67_DB24_44D3_983B_19D633AA18A1_.wvu.Cols" localSheetId="18" hidden="1">'Attach 12__'!$F:$F</definedName>
    <definedName name="Z_5FD74E67_DB24_44D3_983B_19D633AA18A1_.wvu.Cols" localSheetId="2" hidden="1">'Names of Bidder'!$L:$L</definedName>
    <definedName name="Z_5FD74E67_DB24_44D3_983B_19D633AA18A1_.wvu.PrintArea" localSheetId="19" hidden="1">'Attach 12_'!$A$1:$E$37</definedName>
    <definedName name="Z_5FD74E67_DB24_44D3_983B_19D633AA18A1_.wvu.PrintArea" localSheetId="18" hidden="1">'Attach 12__'!$A$1:$E$21</definedName>
    <definedName name="Z_5FD74E67_DB24_44D3_983B_19D633AA18A1_.wvu.PrintArea" localSheetId="2" hidden="1">'Names of Bidder'!$B$1:$G$38</definedName>
    <definedName name="Z_611D8B62_9C40_451B_ABB4_92F111B2BF43_.wvu.Cols" localSheetId="2" hidden="1">'Names of Bidder'!$L:$L</definedName>
    <definedName name="Z_611D8B62_9C40_451B_ABB4_92F111B2BF43_.wvu.PrintArea" localSheetId="2" hidden="1">'Names of Bidder'!$B$1:$E$35</definedName>
    <definedName name="Z_6932EAEA_792E_48CA_959F_B878273178E8_.wvu.Cols" localSheetId="19" hidden="1">'Attach 12_'!$F:$H</definedName>
    <definedName name="Z_6932EAEA_792E_48CA_959F_B878273178E8_.wvu.PrintArea" localSheetId="19" hidden="1">'Attach 12_'!$A$1:$F$37</definedName>
    <definedName name="Z_6932EAEA_792E_48CA_959F_B878273178E8_.wvu.Rows" localSheetId="19" hidden="1">'Attach 12_'!$4:$4</definedName>
    <definedName name="Z_696D4A13_5E44_4B16_B107_EB70ABB06CBE_.wvu.Cols" localSheetId="19" hidden="1">'Attach 12_'!$F:$H</definedName>
    <definedName name="Z_696D4A13_5E44_4B16_B107_EB70ABB06CBE_.wvu.PrintArea" localSheetId="19" hidden="1">'Attach 12_'!$A$1:$F$37</definedName>
    <definedName name="Z_696D4A13_5E44_4B16_B107_EB70ABB06CBE_.wvu.Rows" localSheetId="19" hidden="1">'Attach 12_'!$4:$4</definedName>
    <definedName name="Z_6B2C1320_5106_401D_86E8_03FFC7419150_.wvu.Cols" localSheetId="19" hidden="1">'Attach 12_'!$F:$F</definedName>
    <definedName name="Z_6B2C1320_5106_401D_86E8_03FFC7419150_.wvu.Cols" localSheetId="18" hidden="1">'Attach 12__'!$F:$F</definedName>
    <definedName name="Z_6B2C1320_5106_401D_86E8_03FFC7419150_.wvu.Cols" localSheetId="6" hidden="1">'Attach-3 (QR)'!$I:$I,'Attach-3 (QR)'!$M:$M</definedName>
    <definedName name="Z_6B2C1320_5106_401D_86E8_03FFC7419150_.wvu.Cols" localSheetId="7" hidden="1">'Attach-3 (QR)_'!$I:$I,'Attach-3 (QR)_'!$M:$M</definedName>
    <definedName name="Z_6B2C1320_5106_401D_86E8_03FFC7419150_.wvu.Cols" localSheetId="4" hidden="1">'Attach-3 (QR)_old'!$I:$I,'Attach-3 (QR)_old'!$M:$M</definedName>
    <definedName name="Z_6B2C1320_5106_401D_86E8_03FFC7419150_.wvu.PrintArea" localSheetId="19" hidden="1">'Attach 12_'!$A$1:$E$37</definedName>
    <definedName name="Z_6B2C1320_5106_401D_86E8_03FFC7419150_.wvu.PrintArea" localSheetId="18" hidden="1">'Attach 12__'!$A$1:$E$21</definedName>
    <definedName name="Z_6B2C1320_5106_401D_86E8_03FFC7419150_.wvu.PrintArea" localSheetId="6" hidden="1">'Attach-3 (QR)'!$A$1:$H$355</definedName>
    <definedName name="Z_6B2C1320_5106_401D_86E8_03FFC7419150_.wvu.PrintArea" localSheetId="7" hidden="1">'Attach-3 (QR)_'!$A$1:$H$254</definedName>
    <definedName name="Z_6B2C1320_5106_401D_86E8_03FFC7419150_.wvu.PrintArea" localSheetId="4" hidden="1">'Attach-3 (QR)_old'!$A$1:$H$407</definedName>
    <definedName name="Z_6B2C1320_5106_401D_86E8_03FFC7419150_.wvu.Rows" localSheetId="6" hidden="1">'Attach-3 (QR)'!#REF!,'Attach-3 (QR)'!#REF!</definedName>
    <definedName name="Z_6B2C1320_5106_401D_86E8_03FFC7419150_.wvu.Rows" localSheetId="7" hidden="1">'Attach-3 (QR)_'!#REF!,'Attach-3 (QR)_'!#REF!</definedName>
    <definedName name="Z_6B2C1320_5106_401D_86E8_03FFC7419150_.wvu.Rows" localSheetId="4" hidden="1">'Attach-3 (QR)_old'!#REF!,'Attach-3 (QR)_old'!#REF!</definedName>
    <definedName name="Z_6C47A7D6_4963_4999_9645_C02AA0A4D7C6_.wvu.Cols" localSheetId="18" hidden="1">'Attach 12__'!$F:$H</definedName>
    <definedName name="Z_6C47A7D6_4963_4999_9645_C02AA0A4D7C6_.wvu.Cols" localSheetId="23" hidden="1">'Attach 15'!$H:$H,'Attach 15'!$L:$N</definedName>
    <definedName name="Z_6C47A7D6_4963_4999_9645_C02AA0A4D7C6_.wvu.Cols" localSheetId="3" hidden="1">'Attach 3(JV)'!$G:$H</definedName>
    <definedName name="Z_6C47A7D6_4963_4999_9645_C02AA0A4D7C6_.wvu.Cols" localSheetId="8" hidden="1">'Attach 4'!$H:$O</definedName>
    <definedName name="Z_6C47A7D6_4963_4999_9645_C02AA0A4D7C6_.wvu.Cols" localSheetId="11" hidden="1">'Attach 5'!$H:$H</definedName>
    <definedName name="Z_6C47A7D6_4963_4999_9645_C02AA0A4D7C6_.wvu.Cols" localSheetId="12" hidden="1">'Attach 5A'!$H:$H</definedName>
    <definedName name="Z_6C47A7D6_4963_4999_9645_C02AA0A4D7C6_.wvu.Cols" localSheetId="13" hidden="1">'Attach 6'!$H:$H</definedName>
    <definedName name="Z_6C47A7D6_4963_4999_9645_C02AA0A4D7C6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C47A7D6_4963_4999_9645_C02AA0A4D7C6_.wvu.Cols" localSheetId="4" hidden="1">'Attach-3 (QR)_old'!$J:$AB</definedName>
    <definedName name="Z_6C47A7D6_4963_4999_9645_C02AA0A4D7C6_.wvu.Cols" localSheetId="28" hidden="1">'Bid Form 1st Envelope '!$K:$K,'Bid Form 1st Envelope '!$AA:$AI</definedName>
    <definedName name="Z_6C47A7D6_4963_4999_9645_C02AA0A4D7C6_.wvu.Cols" localSheetId="2" hidden="1">'Names of Bidder'!$H:$M,'Names of Bidder'!$O:$O,'Names of Bidder'!$AA:$AB</definedName>
    <definedName name="Z_6C47A7D6_4963_4999_9645_C02AA0A4D7C6_.wvu.FilterData" localSheetId="2" hidden="1">'Names of Bidder'!$B$6:$G$19</definedName>
    <definedName name="Z_6C47A7D6_4963_4999_9645_C02AA0A4D7C6_.wvu.PrintArea" localSheetId="16" hidden="1">'Attach 10'!$A$1:$F$18</definedName>
    <definedName name="Z_6C47A7D6_4963_4999_9645_C02AA0A4D7C6_.wvu.PrintArea" localSheetId="17" hidden="1">'Attach 11'!$A$1:$E$86</definedName>
    <definedName name="Z_6C47A7D6_4963_4999_9645_C02AA0A4D7C6_.wvu.PrintArea" localSheetId="18" hidden="1">'Attach 12__'!$A$1:$F$21</definedName>
    <definedName name="Z_6C47A7D6_4963_4999_9645_C02AA0A4D7C6_.wvu.PrintArea" localSheetId="20" hidden="1">'Attach 13'!$A$1:$E$26</definedName>
    <definedName name="Z_6C47A7D6_4963_4999_9645_C02AA0A4D7C6_.wvu.PrintArea" localSheetId="21" hidden="1">'Attach 14'!$A$1:$E$26</definedName>
    <definedName name="Z_6C47A7D6_4963_4999_9645_C02AA0A4D7C6_.wvu.PrintArea" localSheetId="22" hidden="1">'Attach 14-IP'!$A$8:$I$225</definedName>
    <definedName name="Z_6C47A7D6_4963_4999_9645_C02AA0A4D7C6_.wvu.PrintArea" localSheetId="23" hidden="1">'Attach 15'!$A$1:$E$94</definedName>
    <definedName name="Z_6C47A7D6_4963_4999_9645_C02AA0A4D7C6_.wvu.PrintArea" localSheetId="24" hidden="1">'Attach 16 '!$A$1:$L$96</definedName>
    <definedName name="Z_6C47A7D6_4963_4999_9645_C02AA0A4D7C6_.wvu.PrintArea" localSheetId="25" hidden="1">'Attach 17'!$A$1:$E$33</definedName>
    <definedName name="Z_6C47A7D6_4963_4999_9645_C02AA0A4D7C6_.wvu.PrintArea" localSheetId="26" hidden="1">'Attach 18'!$A$1:$E$21</definedName>
    <definedName name="Z_6C47A7D6_4963_4999_9645_C02AA0A4D7C6_.wvu.PrintArea" localSheetId="27" hidden="1">'Attach 19'!$A$1:$E$31</definedName>
    <definedName name="Z_6C47A7D6_4963_4999_9645_C02AA0A4D7C6_.wvu.PrintArea" localSheetId="3" hidden="1">'Attach 3(JV)'!$A$1:$E$26</definedName>
    <definedName name="Z_6C47A7D6_4963_4999_9645_C02AA0A4D7C6_.wvu.PrintArea" localSheetId="5" hidden="1">'Attach 3(QR)'!$A$1:$E$28</definedName>
    <definedName name="Z_6C47A7D6_4963_4999_9645_C02AA0A4D7C6_.wvu.PrintArea" localSheetId="8" hidden="1">'Attach 4'!$A$1:$G$25</definedName>
    <definedName name="Z_6C47A7D6_4963_4999_9645_C02AA0A4D7C6_.wvu.PrintArea" localSheetId="9" hidden="1">'Attach 4 (A)'!$A$1:$E$27</definedName>
    <definedName name="Z_6C47A7D6_4963_4999_9645_C02AA0A4D7C6_.wvu.PrintArea" localSheetId="10" hidden="1">'Attach 4 (B)'!$A$1:$E$26</definedName>
    <definedName name="Z_6C47A7D6_4963_4999_9645_C02AA0A4D7C6_.wvu.PrintArea" localSheetId="11" hidden="1">'Attach 5'!$A$1:$E$35</definedName>
    <definedName name="Z_6C47A7D6_4963_4999_9645_C02AA0A4D7C6_.wvu.PrintArea" localSheetId="12" hidden="1">'Attach 5A'!$A$1:$E$73</definedName>
    <definedName name="Z_6C47A7D6_4963_4999_9645_C02AA0A4D7C6_.wvu.PrintArea" localSheetId="13" hidden="1">'Attach 6'!$A$1:$E$28</definedName>
    <definedName name="Z_6C47A7D6_4963_4999_9645_C02AA0A4D7C6_.wvu.PrintArea" localSheetId="14" hidden="1">'Attach 7'!$A$1:$E$24</definedName>
    <definedName name="Z_6C47A7D6_4963_4999_9645_C02AA0A4D7C6_.wvu.PrintArea" localSheetId="15" hidden="1">'Attach 9'!$A$1:$E$53</definedName>
    <definedName name="Z_6C47A7D6_4963_4999_9645_C02AA0A4D7C6_.wvu.PrintArea" localSheetId="6" hidden="1">'Attach-3 (QR)'!$A$1:$I$355</definedName>
    <definedName name="Z_6C47A7D6_4963_4999_9645_C02AA0A4D7C6_.wvu.PrintArea" localSheetId="4" hidden="1">'Attach-3 (QR)_old'!$A$1:$J$407</definedName>
    <definedName name="Z_6C47A7D6_4963_4999_9645_C02AA0A4D7C6_.wvu.PrintArea" localSheetId="28" hidden="1">'Bid Form 1st Envelope '!$A$1:$F$119</definedName>
    <definedName name="Z_6C47A7D6_4963_4999_9645_C02AA0A4D7C6_.wvu.PrintArea" localSheetId="1" hidden="1">Cover!$A$1:$F$26</definedName>
    <definedName name="Z_6C47A7D6_4963_4999_9645_C02AA0A4D7C6_.wvu.PrintArea" localSheetId="2" hidden="1">'Names of Bidder'!$B$1:$G$38</definedName>
    <definedName name="Z_6C47A7D6_4963_4999_9645_C02AA0A4D7C6_.wvu.PrintTitles" localSheetId="15" hidden="1">'Attach 9'!$18:$18</definedName>
    <definedName name="Z_6C47A7D6_4963_4999_9645_C02AA0A4D7C6_.wvu.Rows" localSheetId="18" hidden="1">'Attach 12__'!$4:$4</definedName>
    <definedName name="Z_6C47A7D6_4963_4999_9645_C02AA0A4D7C6_.wvu.Rows" localSheetId="23" hidden="1">'Attach 15'!$16:$16</definedName>
    <definedName name="Z_6C47A7D6_4963_4999_9645_C02AA0A4D7C6_.wvu.Rows" localSheetId="25" hidden="1">'Attach 17'!$26:$26,'Attach 17'!$32:$209</definedName>
    <definedName name="Z_6C47A7D6_4963_4999_9645_C02AA0A4D7C6_.wvu.Rows" localSheetId="27" hidden="1">'Attach 19'!$13:$13,'Attach 19'!$20:$28</definedName>
    <definedName name="Z_6C47A7D6_4963_4999_9645_C02AA0A4D7C6_.wvu.Rows" localSheetId="11" hidden="1">'Attach 5'!$4:$4</definedName>
    <definedName name="Z_6C47A7D6_4963_4999_9645_C02AA0A4D7C6_.wvu.Rows" localSheetId="12" hidden="1">'Attach 5A'!$25:$30</definedName>
    <definedName name="Z_6C47A7D6_4963_4999_9645_C02AA0A4D7C6_.wvu.Rows" localSheetId="15" hidden="1">'Attach 9'!$27:$29</definedName>
    <definedName name="Z_6C47A7D6_4963_4999_9645_C02AA0A4D7C6_.wvu.Rows" localSheetId="6" hidden="1">'Attach-3 (QR)'!$19:$23,'Attach-3 (QR)'!$25:$25,'Attach-3 (QR)'!$35:$35,'Attach-3 (QR)'!$100:$100,'Attach-3 (QR)'!$135:$135,'Attach-3 (QR)'!$157:$163,'Attach-3 (QR)'!$171:$171,'Attach-3 (QR)'!$207:$333</definedName>
    <definedName name="Z_6C47A7D6_4963_4999_9645_C02AA0A4D7C6_.wvu.Rows" localSheetId="4" hidden="1">'Attach-3 (QR)_old'!$19:$23,'Attach-3 (QR)_old'!$25:$25,'Attach-3 (QR)_old'!$34:$34,'Attach-3 (QR)_old'!$91:$91,'Attach-3 (QR)_old'!$117:$117,'Attach-3 (QR)_old'!$204:$204,'Attach-3 (QR)_old'!$235:$235,'Attach-3 (QR)_old'!$260:$386</definedName>
    <definedName name="Z_6C47A7D6_4963_4999_9645_C02AA0A4D7C6_.wvu.Rows" localSheetId="28" hidden="1">'Bid Form 1st Envelope '!$28:$29,'Bid Form 1st Envelope '!$103:$103,'Bid Form 1st Envelope '!$106:$107</definedName>
    <definedName name="Z_6C47A7D6_4963_4999_9645_C02AA0A4D7C6_.wvu.Rows" localSheetId="2" hidden="1">'Names of Bidder'!$6:$7,'Names of Bidder'!$23:$26,'Names of Bidder'!$28:$31</definedName>
    <definedName name="Z_6DC6C963_9F04_44DD_BC90_C1641F014E55_.wvu.Cols" localSheetId="6" hidden="1">'Attach-3 (QR)'!$J:$X</definedName>
    <definedName name="Z_6DC6C963_9F04_44DD_BC90_C1641F014E55_.wvu.PrintArea" localSheetId="6" hidden="1">'Attach-3 (QR)'!$A$1:$I$355</definedName>
    <definedName name="Z_6DC6C963_9F04_44DD_BC90_C1641F014E55_.wvu.Rows" localSheetId="6" hidden="1">'Attach-3 (QR)'!$19:$23,'Attach-3 (QR)'!$25:$25,'Attach-3 (QR)'!$35:$35,'Attach-3 (QR)'!$100:$100,'Attach-3 (QR)'!$135:$135,'Attach-3 (QR)'!$157:$163,'Attach-3 (QR)'!$171:$171,'Attach-3 (QR)'!$207:$333</definedName>
    <definedName name="Z_6FD3A41D_DEEE_48F5_96DB_6021F0BEBAF6_.wvu.Cols" localSheetId="6" hidden="1">'Attach-3 (QR)'!$M:$O</definedName>
    <definedName name="Z_6FD3A41D_DEEE_48F5_96DB_6021F0BEBAF6_.wvu.Cols" localSheetId="7" hidden="1">'Attach-3 (QR)_'!$M:$O</definedName>
    <definedName name="Z_6FD3A41D_DEEE_48F5_96DB_6021F0BEBAF6_.wvu.Cols" localSheetId="4" hidden="1">'Attach-3 (QR)_old'!$M:$O</definedName>
    <definedName name="Z_6FD3A41D_DEEE_48F5_96DB_6021F0BEBAF6_.wvu.PrintArea" localSheetId="6" hidden="1">'Attach-3 (QR)'!$A$1:$H$355</definedName>
    <definedName name="Z_6FD3A41D_DEEE_48F5_96DB_6021F0BEBAF6_.wvu.PrintArea" localSheetId="7" hidden="1">'Attach-3 (QR)_'!$A$1:$H$254</definedName>
    <definedName name="Z_6FD3A41D_DEEE_48F5_96DB_6021F0BEBAF6_.wvu.PrintArea" localSheetId="4" hidden="1">'Attach-3 (QR)_old'!$A$1:$H$407</definedName>
    <definedName name="Z_6FD3A41D_DEEE_48F5_96DB_6021F0BEBAF6_.wvu.Rows" localSheetId="6" hidden="1">'Attach-3 (QR)'!#REF!,'Attach-3 (QR)'!$157:$163,'Attach-3 (QR)'!#REF!,'Attach-3 (QR)'!#REF!,'Attach-3 (QR)'!#REF!,'Attach-3 (QR)'!$171:$171,'Attach-3 (QR)'!$220:$222,'Attach-3 (QR)'!$236:$276,'Attach-3 (QR)'!$281:$295,'Attach-3 (QR)'!$313:$334</definedName>
    <definedName name="Z_6FD3A41D_DEEE_48F5_96DB_6021F0BEBAF6_.wvu.Rows" localSheetId="7" hidden="1">'Attach-3 (QR)_'!#REF!,'Attach-3 (QR)_'!$69:$176,'Attach-3 (QR)_'!#REF!,'Attach-3 (QR)_'!#REF!,'Attach-3 (QR)_'!#REF!,'Attach-3 (QR)_'!#REF!,'Attach-3 (QR)_'!#REF!,'Attach-3 (QR)_'!#REF!,'Attach-3 (QR)_'!#REF!,'Attach-3 (QR)_'!#REF!</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6" hidden="1">'Attach-3 (QR)'!$J:$P</definedName>
    <definedName name="Z_70B78559_AE2A_4A85_855C_A3044383137A_.wvu.Cols" localSheetId="7" hidden="1">'Attach-3 (QR)_'!$J:$P</definedName>
    <definedName name="Z_70B78559_AE2A_4A85_855C_A3044383137A_.wvu.Cols" localSheetId="4" hidden="1">'Attach-3 (QR)_old'!$J:$P</definedName>
    <definedName name="Z_70B78559_AE2A_4A85_855C_A3044383137A_.wvu.PrintArea" localSheetId="6" hidden="1">'Attach-3 (QR)'!$A$1:$I$355</definedName>
    <definedName name="Z_70B78559_AE2A_4A85_855C_A3044383137A_.wvu.PrintArea" localSheetId="7" hidden="1">'Attach-3 (QR)_'!$A$1:$I$254</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(QR)'!$100:$100,'Attach-3 (QR)'!$157:$163,'Attach-3 (QR)'!$171:$171,'Attach-3 (QR)'!$207:$333</definedName>
    <definedName name="Z_70B78559_AE2A_4A85_855C_A3044383137A_.wvu.Rows" localSheetId="7" hidden="1">'Attach-3 (QR)_'!$19:$23,'Attach-3 (QR)_'!$25:$25,'Attach-3 (QR)_'!$34:$34,'Attach-3 (QR)_'!#REF!,'Attach-3 (QR)_'!#REF!,'Attach-3 (QR)_'!$69:$176,'Attach-3 (QR)_'!#REF!,'Attach-3 (QR)_'!#REF!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9" hidden="1">'Attach 12_'!$F:$F</definedName>
    <definedName name="Z_71CED947_16BC_4420_B977_41F665B59AFF_.wvu.Cols" localSheetId="18" hidden="1">'Attach 12__'!$F:$F</definedName>
    <definedName name="Z_71CED947_16BC_4420_B977_41F665B59AFF_.wvu.Cols" localSheetId="2" hidden="1">'Names of Bidder'!$L:$L</definedName>
    <definedName name="Z_71CED947_16BC_4420_B977_41F665B59AFF_.wvu.PrintArea" localSheetId="19" hidden="1">'Attach 12_'!$A$1:$E$37</definedName>
    <definedName name="Z_71CED947_16BC_4420_B977_41F665B59AFF_.wvu.PrintArea" localSheetId="18" hidden="1">'Attach 12__'!$A$1:$E$21</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7" hidden="1">'Attach-3 (QR)_'!$M:$O</definedName>
    <definedName name="Z_728AEB16_F9CD_4198_B4E9_2E28A5E42262_.wvu.Cols" localSheetId="4" hidden="1">'Attach-3 (QR)_old'!$M:$O</definedName>
    <definedName name="Z_728AEB16_F9CD_4198_B4E9_2E28A5E42262_.wvu.PrintArea" localSheetId="6" hidden="1">'Attach-3 (QR)'!$A$1:$H$355</definedName>
    <definedName name="Z_728AEB16_F9CD_4198_B4E9_2E28A5E42262_.wvu.PrintArea" localSheetId="7" hidden="1">'Attach-3 (QR)_'!$A$1:$H$254</definedName>
    <definedName name="Z_728AEB16_F9CD_4198_B4E9_2E28A5E42262_.wvu.PrintArea" localSheetId="4" hidden="1">'Attach-3 (QR)_old'!$A$1:$H$407</definedName>
    <definedName name="Z_728AEB16_F9CD_4198_B4E9_2E28A5E42262_.wvu.Rows" localSheetId="6" hidden="1">'Attach-3 (QR)'!#REF!,'Attach-3 (QR)'!$157:$163,'Attach-3 (QR)'!#REF!,'Attach-3 (QR)'!#REF!,'Attach-3 (QR)'!#REF!,'Attach-3 (QR)'!$171:$171,'Attach-3 (QR)'!$220:$222,'Attach-3 (QR)'!$236:$276,'Attach-3 (QR)'!$281:$295,'Attach-3 (QR)'!$313:$334</definedName>
    <definedName name="Z_728AEB16_F9CD_4198_B4E9_2E28A5E42262_.wvu.Rows" localSheetId="7" hidden="1">'Attach-3 (QR)_'!#REF!,'Attach-3 (QR)_'!$69:$176,'Attach-3 (QR)_'!#REF!,'Attach-3 (QR)_'!#REF!,'Attach-3 (QR)_'!#REF!,'Attach-3 (QR)_'!#REF!,'Attach-3 (QR)_'!#REF!,'Attach-3 (QR)_'!#REF!,'Attach-3 (QR)_'!#REF!,'Attach-3 (QR)_'!#REF!</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12" hidden="1">'Attach 5A'!$H:$H</definedName>
    <definedName name="Z_7450D003_2D71_4937_8099_C282E69FF570_.wvu.PrintArea" localSheetId="12" hidden="1">'Attach 5A'!$A$1:$E$73</definedName>
    <definedName name="Z_7450D003_2D71_4937_8099_C282E69FF570_.wvu.Rows" localSheetId="12" hidden="1">'Attach 5A'!$25:$30</definedName>
    <definedName name="Z_757C3C2F_C668_4CD7_806B_CA71CC57DCC1_.wvu.Cols" localSheetId="19" hidden="1">'Attach 12_'!$F:$H</definedName>
    <definedName name="Z_757C3C2F_C668_4CD7_806B_CA71CC57DCC1_.wvu.PrintArea" localSheetId="19" hidden="1">'Attach 12_'!$A$1:$F$37</definedName>
    <definedName name="Z_757C3C2F_C668_4CD7_806B_CA71CC57DCC1_.wvu.Rows" localSheetId="19" hidden="1">'Attach 12_'!$4:$4</definedName>
    <definedName name="Z_7951453C_4A9A_41E1_B5EB_C9032A630325_.wvu.Cols" localSheetId="12" hidden="1">'Attach 5A'!$H:$H</definedName>
    <definedName name="Z_7951453C_4A9A_41E1_B5EB_C9032A630325_.wvu.PrintArea" localSheetId="12" hidden="1">'Attach 5A'!$A$1:$E$73</definedName>
    <definedName name="Z_7951453C_4A9A_41E1_B5EB_C9032A630325_.wvu.Rows" localSheetId="12" hidden="1">'Attach 5A'!$25:$30</definedName>
    <definedName name="Z_7A9EA6D6_4DDF_43D9_92E6_C6AFAD14E266_.wvu.Cols" localSheetId="23"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20" hidden="1">'Attach 13'!$A$1:$E$29</definedName>
    <definedName name="Z_7A9EA6D6_4DDF_43D9_92E6_C6AFAD14E266_.wvu.PrintArea" localSheetId="21" hidden="1">'Attach 14'!$A$1:$E$29</definedName>
    <definedName name="Z_7A9EA6D6_4DDF_43D9_92E6_C6AFAD14E266_.wvu.PrintArea" localSheetId="22" hidden="1">'Attach 14-IP'!$A$8:$I$225</definedName>
    <definedName name="Z_7A9EA6D6_4DDF_43D9_92E6_C6AFAD14E266_.wvu.PrintArea" localSheetId="23" hidden="1">'Attach 15'!$A$1:$E$94</definedName>
    <definedName name="Z_7A9EA6D6_4DDF_43D9_92E6_C6AFAD14E266_.wvu.PrintArea" localSheetId="24" hidden="1">'Attach 16 '!$A$1:$L$96</definedName>
    <definedName name="Z_7A9EA6D6_4DDF_43D9_92E6_C6AFAD14E266_.wvu.PrintArea" localSheetId="25" hidden="1">'Attach 17'!$A$1:$E$33</definedName>
    <definedName name="Z_7A9EA6D6_4DDF_43D9_92E6_C6AFAD14E266_.wvu.PrintArea" localSheetId="26" hidden="1">'Attach 18'!$A$1:$E$24</definedName>
    <definedName name="Z_7A9EA6D6_4DDF_43D9_92E6_C6AFAD14E266_.wvu.PrintArea" localSheetId="27"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9'!$A$1:$D$54</definedName>
    <definedName name="Z_7A9EA6D6_4DDF_43D9_92E6_C6AFAD14E266_.wvu.PrintArea" localSheetId="28" hidden="1">'Bid Form 1st Envelope '!$A$1:$F$120</definedName>
    <definedName name="Z_7A9EA6D6_4DDF_43D9_92E6_C6AFAD14E266_.wvu.PrintTitles" localSheetId="15" hidden="1">'Attach 9'!$18:$18</definedName>
    <definedName name="Z_7A9EA6D6_4DDF_43D9_92E6_C6AFAD14E266_.wvu.Rows" localSheetId="23" hidden="1">'Attach 15'!$16:$16</definedName>
    <definedName name="Z_7A9EA6D6_4DDF_43D9_92E6_C6AFAD14E266_.wvu.Rows" localSheetId="25"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6" hidden="1">'Attach-3 (QR)'!$M:$O</definedName>
    <definedName name="Z_7DC13EB1_5F25_4667_BD87_340DAD4F0E72_.wvu.Cols" localSheetId="7" hidden="1">'Attach-3 (QR)_'!$M:$O</definedName>
    <definedName name="Z_7DC13EB1_5F25_4667_BD87_340DAD4F0E72_.wvu.Cols" localSheetId="4" hidden="1">'Attach-3 (QR)_old'!$M:$O</definedName>
    <definedName name="Z_7DC13EB1_5F25_4667_BD87_340DAD4F0E72_.wvu.PrintArea" localSheetId="6" hidden="1">'Attach-3 (QR)'!$A$1:$H$355</definedName>
    <definedName name="Z_7DC13EB1_5F25_4667_BD87_340DAD4F0E72_.wvu.PrintArea" localSheetId="7" hidden="1">'Attach-3 (QR)_'!$A$1:$H$254</definedName>
    <definedName name="Z_7DC13EB1_5F25_4667_BD87_340DAD4F0E72_.wvu.PrintArea" localSheetId="4" hidden="1">'Attach-3 (QR)_old'!$A$1:$H$407</definedName>
    <definedName name="Z_7DC13EB1_5F25_4667_BD87_340DAD4F0E72_.wvu.Rows" localSheetId="6" hidden="1">'Attach-3 (QR)'!#REF!,'Attach-3 (QR)'!$157:$163,'Attach-3 (QR)'!#REF!,'Attach-3 (QR)'!#REF!,'Attach-3 (QR)'!#REF!,'Attach-3 (QR)'!$171:$171,'Attach-3 (QR)'!$220:$222,'Attach-3 (QR)'!$244:$275,'Attach-3 (QR)'!$281:$295</definedName>
    <definedName name="Z_7DC13EB1_5F25_4667_BD87_340DAD4F0E72_.wvu.Rows" localSheetId="7" hidden="1">'Attach-3 (QR)_'!#REF!,'Attach-3 (QR)_'!$69:$176,'Attach-3 (QR)_'!#REF!,'Attach-3 (QR)_'!#REF!,'Attach-3 (QR)_'!#REF!,'Attach-3 (QR)_'!#REF!,'Attach-3 (QR)_'!#REF!,'Attach-3 (QR)_'!#REF!,'Attach-3 (QR)_'!#REF!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7" hidden="1">'Attach-3 (QR)_'!$I:$I,'Attach-3 (QR)_'!$K:$M</definedName>
    <definedName name="Z_7FED4A88_DA6B_4AEC_96D2_BAE29634CEBD_.wvu.Cols" localSheetId="4" hidden="1">'Attach-3 (QR)_old'!$I:$I,'Attach-3 (QR)_old'!$K:$M</definedName>
    <definedName name="Z_7FED4A88_DA6B_4AEC_96D2_BAE29634CEBD_.wvu.PrintArea" localSheetId="6" hidden="1">'Attach-3 (QR)'!$A$1:$H$355</definedName>
    <definedName name="Z_7FED4A88_DA6B_4AEC_96D2_BAE29634CEBD_.wvu.PrintArea" localSheetId="7" hidden="1">'Attach-3 (QR)_'!$A$1:$H$254</definedName>
    <definedName name="Z_7FED4A88_DA6B_4AEC_96D2_BAE29634CEBD_.wvu.PrintArea" localSheetId="4" hidden="1">'Attach-3 (QR)_old'!$A$1:$H$407</definedName>
    <definedName name="Z_82E8A0F5_0020_4355_95CF_28601763A783_.wvu.Cols" localSheetId="23"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20" hidden="1">'Attach 13'!$A$1:$E$27</definedName>
    <definedName name="Z_82E8A0F5_0020_4355_95CF_28601763A783_.wvu.PrintArea" localSheetId="21" hidden="1">'Attach 14'!$A$1:$E$29</definedName>
    <definedName name="Z_82E8A0F5_0020_4355_95CF_28601763A783_.wvu.PrintArea" localSheetId="22" hidden="1">'Attach 14-IP'!$A$8:$I$225</definedName>
    <definedName name="Z_82E8A0F5_0020_4355_95CF_28601763A783_.wvu.PrintArea" localSheetId="23" hidden="1">'Attach 15'!$A$1:$E$94</definedName>
    <definedName name="Z_82E8A0F5_0020_4355_95CF_28601763A783_.wvu.PrintArea" localSheetId="24" hidden="1">'Attach 16 '!$A$1:$L$96</definedName>
    <definedName name="Z_82E8A0F5_0020_4355_95CF_28601763A783_.wvu.PrintArea" localSheetId="25" hidden="1">'Attach 17'!$A$1:$E$33</definedName>
    <definedName name="Z_82E8A0F5_0020_4355_95CF_28601763A783_.wvu.PrintArea" localSheetId="26" hidden="1">'Attach 18'!$A$1:$E$24</definedName>
    <definedName name="Z_82E8A0F5_0020_4355_95CF_28601763A783_.wvu.PrintArea" localSheetId="27"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'!$A$1:$F$120</definedName>
    <definedName name="Z_82E8A0F5_0020_4355_95CF_28601763A783_.wvu.PrintTitles" localSheetId="15" hidden="1">'Attach 9'!$18:$18</definedName>
    <definedName name="Z_82E8A0F5_0020_4355_95CF_28601763A783_.wvu.Rows" localSheetId="23" hidden="1">'Attach 15'!$16:$16</definedName>
    <definedName name="Z_82E8A0F5_0020_4355_95CF_28601763A783_.wvu.Rows" localSheetId="25"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9" hidden="1">'Attach 12_'!$F:$F</definedName>
    <definedName name="Z_83E639F0_925C_438D_A777_FD99BFFD55B2_.wvu.Cols" localSheetId="18" hidden="1">'Attach 12__'!$F:$F</definedName>
    <definedName name="Z_83E639F0_925C_438D_A777_FD99BFFD55B2_.wvu.Cols" localSheetId="2" hidden="1">'Names of Bidder'!$L:$L</definedName>
    <definedName name="Z_83E639F0_925C_438D_A777_FD99BFFD55B2_.wvu.PrintArea" localSheetId="19" hidden="1">'Attach 12_'!$A$1:$E$37</definedName>
    <definedName name="Z_83E639F0_925C_438D_A777_FD99BFFD55B2_.wvu.PrintArea" localSheetId="18" hidden="1">'Attach 12__'!$A$1:$E$21</definedName>
    <definedName name="Z_83E639F0_925C_438D_A777_FD99BFFD55B2_.wvu.PrintArea" localSheetId="2" hidden="1">'Names of Bidder'!$B$1:$G$38</definedName>
    <definedName name="Z_869B0F9C_77A4_468D_A350_EA35CAE357D9_.wvu.Cols" localSheetId="19" hidden="1">'Attach 12_'!$F:$H</definedName>
    <definedName name="Z_869B0F9C_77A4_468D_A350_EA35CAE357D9_.wvu.PrintArea" localSheetId="19" hidden="1">'Attach 12_'!$A$1:$F$37</definedName>
    <definedName name="Z_869B0F9C_77A4_468D_A350_EA35CAE357D9_.wvu.Rows" localSheetId="19" hidden="1">'Attach 12_'!$4:$4</definedName>
    <definedName name="Z_8E3ED18F_7B8F_4A1C_969D_A70DC3B696C3_.wvu.Cols" localSheetId="23"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20" hidden="1">'Attach 13'!$A$1:$E$27</definedName>
    <definedName name="Z_8E3ED18F_7B8F_4A1C_969D_A70DC3B696C3_.wvu.PrintArea" localSheetId="21" hidden="1">'Attach 14'!$A$1:$E$29</definedName>
    <definedName name="Z_8E3ED18F_7B8F_4A1C_969D_A70DC3B696C3_.wvu.PrintArea" localSheetId="22" hidden="1">'Attach 14-IP'!$A$8:$I$225</definedName>
    <definedName name="Z_8E3ED18F_7B8F_4A1C_969D_A70DC3B696C3_.wvu.PrintArea" localSheetId="23" hidden="1">'Attach 15'!$A$1:$E$94</definedName>
    <definedName name="Z_8E3ED18F_7B8F_4A1C_969D_A70DC3B696C3_.wvu.PrintArea" localSheetId="24" hidden="1">'Attach 16 '!$A$1:$L$96</definedName>
    <definedName name="Z_8E3ED18F_7B8F_4A1C_969D_A70DC3B696C3_.wvu.PrintArea" localSheetId="25" hidden="1">'Attach 17'!$A$1:$E$33</definedName>
    <definedName name="Z_8E3ED18F_7B8F_4A1C_969D_A70DC3B696C3_.wvu.PrintArea" localSheetId="26" hidden="1">'Attach 18'!$A$1:$E$24</definedName>
    <definedName name="Z_8E3ED18F_7B8F_4A1C_969D_A70DC3B696C3_.wvu.PrintArea" localSheetId="27"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'!$A$1:$F$120</definedName>
    <definedName name="Z_8E3ED18F_7B8F_4A1C_969D_A70DC3B696C3_.wvu.PrintTitles" localSheetId="15" hidden="1">'Attach 9'!$18:$18</definedName>
    <definedName name="Z_8E3ED18F_7B8F_4A1C_969D_A70DC3B696C3_.wvu.Rows" localSheetId="23" hidden="1">'Attach 15'!$16:$16</definedName>
    <definedName name="Z_8E3ED18F_7B8F_4A1C_969D_A70DC3B696C3_.wvu.Rows" localSheetId="25"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9" hidden="1">'Attach 12_'!$A$1:$E$37</definedName>
    <definedName name="Z_8E7B022F_1113_4BA2_B2BA_8EDBE02A2557_.wvu.PrintArea" localSheetId="18" hidden="1">'Attach 12__'!$A$1:$E$21</definedName>
    <definedName name="Z_8E7B022F_1113_4BA2_B2BA_8EDBE02A2557_.wvu.PrintArea" localSheetId="20" hidden="1">'Attach 13'!$A$1:$E$29</definedName>
    <definedName name="Z_8E7B022F_1113_4BA2_B2BA_8EDBE02A2557_.wvu.PrintArea" localSheetId="21" hidden="1">'Attach 14'!$A$1:$E$29</definedName>
    <definedName name="Z_8E7B022F_1113_4BA2_B2BA_8EDBE02A2557_.wvu.PrintArea" localSheetId="23" hidden="1">'Attach 15'!$A$1:$E$95</definedName>
    <definedName name="Z_8E7B022F_1113_4BA2_B2BA_8EDBE02A2557_.wvu.PrintArea" localSheetId="24" hidden="1">'Attach 16 '!$A$1:$L$96</definedName>
    <definedName name="Z_8E7B022F_1113_4BA2_B2BA_8EDBE02A2557_.wvu.PrintArea" localSheetId="26" hidden="1">'Attach 18'!$A$1:$E$24</definedName>
    <definedName name="Z_8E7B022F_1113_4BA2_B2BA_8EDBE02A2557_.wvu.PrintArea" localSheetId="27"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9'!$A$1:$D$54</definedName>
    <definedName name="Z_8E7B022F_1113_4BA2_B2BA_8EDBE02A2557_.wvu.PrintArea" localSheetId="28" hidden="1">'Bid Form 1st Envelope '!$A$1:$F$120</definedName>
    <definedName name="Z_8E7B022F_1113_4BA2_B2BA_8EDBE02A2557_.wvu.PrintTitles" localSheetId="19" hidden="1">'Attach 12_'!#REF!</definedName>
    <definedName name="Z_8E7B022F_1113_4BA2_B2BA_8EDBE02A2557_.wvu.PrintTitles" localSheetId="18" hidden="1">'Attach 12__'!#REF!</definedName>
    <definedName name="Z_8E7B022F_1113_4BA2_B2BA_8EDBE02A2557_.wvu.PrintTitles" localSheetId="15" hidden="1">'Attach 9'!$18:$18</definedName>
    <definedName name="Z_97C0FC0E_800C_45C9_895E_E91A3F1ADBA4_.wvu.Cols" localSheetId="23"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20" hidden="1">'Attach 13'!$A$1:$E$27</definedName>
    <definedName name="Z_97C0FC0E_800C_45C9_895E_E91A3F1ADBA4_.wvu.PrintArea" localSheetId="21" hidden="1">'Attach 14'!$A$1:$E$29</definedName>
    <definedName name="Z_97C0FC0E_800C_45C9_895E_E91A3F1ADBA4_.wvu.PrintArea" localSheetId="22" hidden="1">'Attach 14-IP'!$A$8:$I$225</definedName>
    <definedName name="Z_97C0FC0E_800C_45C9_895E_E91A3F1ADBA4_.wvu.PrintArea" localSheetId="23" hidden="1">'Attach 15'!$A$1:$E$94</definedName>
    <definedName name="Z_97C0FC0E_800C_45C9_895E_E91A3F1ADBA4_.wvu.PrintArea" localSheetId="24" hidden="1">'Attach 16 '!$A$1:$L$96</definedName>
    <definedName name="Z_97C0FC0E_800C_45C9_895E_E91A3F1ADBA4_.wvu.PrintArea" localSheetId="25" hidden="1">'Attach 17'!$A$1:$E$33</definedName>
    <definedName name="Z_97C0FC0E_800C_45C9_895E_E91A3F1ADBA4_.wvu.PrintArea" localSheetId="26" hidden="1">'Attach 18'!$A$1:$E$24</definedName>
    <definedName name="Z_97C0FC0E_800C_45C9_895E_E91A3F1ADBA4_.wvu.PrintArea" localSheetId="27"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'!$A$1:$F$120</definedName>
    <definedName name="Z_97C0FC0E_800C_45C9_895E_E91A3F1ADBA4_.wvu.PrintTitles" localSheetId="15" hidden="1">'Attach 9'!$18:$18</definedName>
    <definedName name="Z_97C0FC0E_800C_45C9_895E_E91A3F1ADBA4_.wvu.Rows" localSheetId="23" hidden="1">'Attach 15'!$16:$16</definedName>
    <definedName name="Z_97C0FC0E_800C_45C9_895E_E91A3F1ADBA4_.wvu.Rows" localSheetId="25"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CD72AD0_8BDA_437F_A784_A667464C809C_.wvu.Cols" localSheetId="19" hidden="1">'Attach 12_'!$F:$H</definedName>
    <definedName name="Z_9CD72AD0_8BDA_437F_A784_A667464C809C_.wvu.PrintArea" localSheetId="19" hidden="1">'Attach 12_'!$A$1:$F$37</definedName>
    <definedName name="Z_9CD72AD0_8BDA_437F_A784_A667464C809C_.wvu.Rows" localSheetId="19" hidden="1">'Attach 12_'!$4:$4</definedName>
    <definedName name="Z_9E4D8F37_E7CE_4C8B_856D_527A9B5DC972_.wvu.Cols" localSheetId="7" hidden="1">'Attach-3 (QR)_'!$J:$AB</definedName>
    <definedName name="Z_9E4D8F37_E7CE_4C8B_856D_527A9B5DC972_.wvu.PrintArea" localSheetId="7" hidden="1">'Attach-3 (QR)_'!$A$1:$I$254</definedName>
    <definedName name="Z_9E4D8F37_E7CE_4C8B_856D_527A9B5DC972_.wvu.Rows" localSheetId="7" hidden="1">'Attach-3 (QR)_'!$19:$23,'Attach-3 (QR)_'!$25:$25,'Attach-3 (QR)_'!$34:$34,'Attach-3 (QR)_'!$88:$88,'Attach-3 (QR)_'!$114:$114</definedName>
    <definedName name="Z_9F8CD454_46B1_47B9_9F5F_73ED69AC40D4_.wvu.Cols" localSheetId="6" hidden="1">'Attach-3 (QR)'!$M:$O</definedName>
    <definedName name="Z_9F8CD454_46B1_47B9_9F5F_73ED69AC40D4_.wvu.Cols" localSheetId="7" hidden="1">'Attach-3 (QR)_'!$M:$O</definedName>
    <definedName name="Z_9F8CD454_46B1_47B9_9F5F_73ED69AC40D4_.wvu.Cols" localSheetId="4" hidden="1">'Attach-3 (QR)_old'!$M:$O</definedName>
    <definedName name="Z_9F8CD454_46B1_47B9_9F5F_73ED69AC40D4_.wvu.PrintArea" localSheetId="6" hidden="1">'Attach-3 (QR)'!$A$1:$H$355</definedName>
    <definedName name="Z_9F8CD454_46B1_47B9_9F5F_73ED69AC40D4_.wvu.PrintArea" localSheetId="7" hidden="1">'Attach-3 (QR)_'!$A$1:$H$254</definedName>
    <definedName name="Z_9F8CD454_46B1_47B9_9F5F_73ED69AC40D4_.wvu.PrintArea" localSheetId="4" hidden="1">'Attach-3 (QR)_old'!$A$1:$H$407</definedName>
    <definedName name="Z_9F8CD454_46B1_47B9_9F5F_73ED69AC40D4_.wvu.Rows" localSheetId="6" hidden="1">'Attach-3 (QR)'!#REF!,'Attach-3 (QR)'!$157:$163,'Attach-3 (QR)'!#REF!,'Attach-3 (QR)'!#REF!,'Attach-3 (QR)'!#REF!,'Attach-3 (QR)'!$171:$171,'Attach-3 (QR)'!$220:$222,'Attach-3 (QR)'!$244:$275,'Attach-3 (QR)'!$281:$295</definedName>
    <definedName name="Z_9F8CD454_46B1_47B9_9F5F_73ED69AC40D4_.wvu.Rows" localSheetId="7" hidden="1">'Attach-3 (QR)_'!#REF!,'Attach-3 (QR)_'!$69:$176,'Attach-3 (QR)_'!#REF!,'Attach-3 (QR)_'!#REF!,'Attach-3 (QR)_'!#REF!,'Attach-3 (QR)_'!#REF!,'Attach-3 (QR)_'!#REF!,'Attach-3 (QR)_'!#REF!,'Attach-3 (QR)_'!#REF!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7" hidden="1">'Attach-3 (QR)_'!$M:$O</definedName>
    <definedName name="Z_A317F5C2_E44F_4A46_8833_2AE6CAE06F6E_.wvu.Cols" localSheetId="4" hidden="1">'Attach-3 (QR)_old'!$M:$O</definedName>
    <definedName name="Z_A317F5C2_E44F_4A46_8833_2AE6CAE06F6E_.wvu.PrintArea" localSheetId="6" hidden="1">'Attach-3 (QR)'!$A$1:$H$355</definedName>
    <definedName name="Z_A317F5C2_E44F_4A46_8833_2AE6CAE06F6E_.wvu.PrintArea" localSheetId="7" hidden="1">'Attach-3 (QR)_'!$A$1:$H$254</definedName>
    <definedName name="Z_A317F5C2_E44F_4A46_8833_2AE6CAE06F6E_.wvu.PrintArea" localSheetId="4" hidden="1">'Attach-3 (QR)_old'!$A$1:$H$407</definedName>
    <definedName name="Z_A317F5C2_E44F_4A46_8833_2AE6CAE06F6E_.wvu.Rows" localSheetId="6" hidden="1">'Attach-3 (QR)'!#REF!,'Attach-3 (QR)'!#REF!,'Attach-3 (QR)'!#REF!,'Attach-3 (QR)'!$220:$222</definedName>
    <definedName name="Z_A317F5C2_E44F_4A46_8833_2AE6CAE06F6E_.wvu.Rows" localSheetId="7" hidden="1">'Attach-3 (QR)_'!#REF!,'Attach-3 (QR)_'!#REF!,'Attach-3 (QR)_'!#REF!,'Attach-3 (QR)_'!#REF!</definedName>
    <definedName name="Z_A317F5C2_E44F_4A46_8833_2AE6CAE06F6E_.wvu.Rows" localSheetId="4"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9" hidden="1">'Attach 12_'!$A$1:$E$37</definedName>
    <definedName name="Z_A3F641DF_CF1D_48E3_AFDC_E52726A449CB_.wvu.PrintArea" localSheetId="18" hidden="1">'Attach 12__'!$A$1:$E$21</definedName>
    <definedName name="Z_A3F641DF_CF1D_48E3_AFDC_E52726A449CB_.wvu.PrintArea" localSheetId="20" hidden="1">'Attach 13'!$A$1:$E$30</definedName>
    <definedName name="Z_A3F641DF_CF1D_48E3_AFDC_E52726A449CB_.wvu.PrintArea" localSheetId="21" hidden="1">'Attach 14'!$A$1:$E$30</definedName>
    <definedName name="Z_A3F641DF_CF1D_48E3_AFDC_E52726A449CB_.wvu.PrintArea" localSheetId="23" hidden="1">'Attach 15'!$A$1:$E$96</definedName>
    <definedName name="Z_A3F641DF_CF1D_48E3_AFDC_E52726A449CB_.wvu.PrintArea" localSheetId="24" hidden="1">'Attach 16 '!$A$1:$L$96</definedName>
    <definedName name="Z_A3F641DF_CF1D_48E3_AFDC_E52726A449CB_.wvu.PrintArea" localSheetId="26" hidden="1">'Attach 18'!$A$1:$E$25</definedName>
    <definedName name="Z_A3F641DF_CF1D_48E3_AFDC_E52726A449CB_.wvu.PrintArea" localSheetId="27"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9'!$A$1:$D$54</definedName>
    <definedName name="Z_A3F641DF_CF1D_48E3_AFDC_E52726A449CB_.wvu.PrintArea" localSheetId="28" hidden="1">'Bid Form 1st Envelope '!$A$1:$F$120</definedName>
    <definedName name="Z_A3F641DF_CF1D_48E3_AFDC_E52726A449CB_.wvu.PrintTitles" localSheetId="19" hidden="1">'Attach 12_'!#REF!</definedName>
    <definedName name="Z_A3F641DF_CF1D_48E3_AFDC_E52726A449CB_.wvu.PrintTitles" localSheetId="18" hidden="1">'Attach 12__'!#REF!</definedName>
    <definedName name="Z_A3F641DF_CF1D_48E3_AFDC_E52726A449CB_.wvu.PrintTitles" localSheetId="15" hidden="1">'Attach 9'!$18:$18</definedName>
    <definedName name="Z_A8583C01_5E6A_4469_ADCA_440E12AA8084_.wvu.Cols" localSheetId="19" hidden="1">'Attach 12_'!$F:$H</definedName>
    <definedName name="Z_A8583C01_5E6A_4469_ADCA_440E12AA8084_.wvu.Cols" localSheetId="18" hidden="1">'Attach 12__'!$F:$H</definedName>
    <definedName name="Z_A8583C01_5E6A_4469_ADCA_440E12AA8084_.wvu.Cols" localSheetId="23" hidden="1">'Attach 15'!$H:$H,'Attach 15'!$L:$N</definedName>
    <definedName name="Z_A8583C01_5E6A_4469_ADCA_440E12AA8084_.wvu.Cols" localSheetId="3"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(QR)_'!$J:$AB</definedName>
    <definedName name="Z_A8583C01_5E6A_4469_ADCA_440E12AA8084_.wvu.Cols" localSheetId="4"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9" hidden="1">'Attach 12_'!$A$1:$E$37</definedName>
    <definedName name="Z_A8583C01_5E6A_4469_ADCA_440E12AA8084_.wvu.PrintArea" localSheetId="18" hidden="1">'Attach 12__'!$A$1:$E$21</definedName>
    <definedName name="Z_A8583C01_5E6A_4469_ADCA_440E12AA8084_.wvu.PrintArea" localSheetId="20" hidden="1">'Attach 13'!$A$1:$E$26</definedName>
    <definedName name="Z_A8583C01_5E6A_4469_ADCA_440E12AA8084_.wvu.PrintArea" localSheetId="21" hidden="1">'Attach 14'!$A$1:$E$26</definedName>
    <definedName name="Z_A8583C01_5E6A_4469_ADCA_440E12AA8084_.wvu.PrintArea" localSheetId="22" hidden="1">'Attach 14-IP'!$A$8:$I$225</definedName>
    <definedName name="Z_A8583C01_5E6A_4469_ADCA_440E12AA8084_.wvu.PrintArea" localSheetId="23" hidden="1">'Attach 15'!$A$1:$E$94</definedName>
    <definedName name="Z_A8583C01_5E6A_4469_ADCA_440E12AA8084_.wvu.PrintArea" localSheetId="24" hidden="1">'Attach 16 '!$A$1:$L$96</definedName>
    <definedName name="Z_A8583C01_5E6A_4469_ADCA_440E12AA8084_.wvu.PrintArea" localSheetId="25" hidden="1">'Attach 17'!$A$1:$E$33</definedName>
    <definedName name="Z_A8583C01_5E6A_4469_ADCA_440E12AA8084_.wvu.PrintArea" localSheetId="26" hidden="1">'Attach 18'!$A$1:$E$21</definedName>
    <definedName name="Z_A8583C01_5E6A_4469_ADCA_440E12AA8084_.wvu.PrintArea" localSheetId="27"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9'!$A$1:$E$53</definedName>
    <definedName name="Z_A8583C01_5E6A_4469_ADCA_440E12AA8084_.wvu.PrintArea" localSheetId="7" hidden="1">'Attach-3 (QR)_'!$A$1:$I$254</definedName>
    <definedName name="Z_A8583C01_5E6A_4469_ADCA_440E12AA8084_.wvu.PrintArea" localSheetId="4" hidden="1">'Attach-3 (QR)_old'!$A$1:$I$407</definedName>
    <definedName name="Z_A8583C01_5E6A_4469_ADCA_440E12AA8084_.wvu.PrintArea" localSheetId="28" hidden="1">'Bid Form 1st Envelope '!$A$1:$J$119</definedName>
    <definedName name="Z_A8583C01_5E6A_4469_ADCA_440E12AA8084_.wvu.PrintArea" localSheetId="1" hidden="1">Cover!$A$1:$F$26</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9" hidden="1">'Attach 12_'!$4:$4</definedName>
    <definedName name="Z_A8583C01_5E6A_4469_ADCA_440E12AA8084_.wvu.Rows" localSheetId="18" hidden="1">'Attach 12__'!$4:$4</definedName>
    <definedName name="Z_A8583C01_5E6A_4469_ADCA_440E12AA8084_.wvu.Rows" localSheetId="23" hidden="1">'Attach 15'!$16:$16</definedName>
    <definedName name="Z_A8583C01_5E6A_4469_ADCA_440E12AA8084_.wvu.Rows" localSheetId="25"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7" hidden="1">'Attach-3 (QR)_'!$19:$23,'Attach-3 (QR)_'!$25:$25,'Attach-3 (QR)_'!$34:$34,'Attach-3 (QR)_'!#REF!,'Attach-3 (QR)_'!#REF!,'Attach-3 (QR)_'!$69:$176,'Attach-3 (QR)_'!#REF!,'Attach-3 (QR)_'!#REF!,'Attach-3 (QR)_'!#REF!</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'!$28:$29,'Bid Form 1st Envelope '!$103:$103,'Bid Form 1st Envelope '!$106:$107</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7" hidden="1">'Attach-3 (QR)_'!$M:$O</definedName>
    <definedName name="Z_AF19F13B_761B_48FB_A70F_9439A4D7530B_.wvu.Cols" localSheetId="4" hidden="1">'Attach-3 (QR)_old'!$M:$O</definedName>
    <definedName name="Z_AF19F13B_761B_48FB_A70F_9439A4D7530B_.wvu.PrintArea" localSheetId="6" hidden="1">'Attach-3 (QR)'!$A$1:$H$355</definedName>
    <definedName name="Z_AF19F13B_761B_48FB_A70F_9439A4D7530B_.wvu.PrintArea" localSheetId="7" hidden="1">'Attach-3 (QR)_'!$A$1:$H$254</definedName>
    <definedName name="Z_AF19F13B_761B_48FB_A70F_9439A4D7530B_.wvu.PrintArea" localSheetId="4" hidden="1">'Attach-3 (QR)_old'!$A$1:$H$407</definedName>
    <definedName name="Z_AF19F13B_761B_48FB_A70F_9439A4D7530B_.wvu.Rows" localSheetId="6" hidden="1">'Attach-3 (QR)'!$157:$163,'Attach-3 (QR)'!#REF!,'Attach-3 (QR)'!#REF!,'Attach-3 (QR)'!#REF!,'Attach-3 (QR)'!$220:$222,'Attach-3 (QR)'!$244:$275,'Attach-3 (QR)'!$286:$295</definedName>
    <definedName name="Z_AF19F13B_761B_48FB_A70F_9439A4D7530B_.wvu.Rows" localSheetId="7" hidden="1">'Attach-3 (QR)_'!$69:$176,'Attach-3 (QR)_'!#REF!,'Attach-3 (QR)_'!#REF!,'Attach-3 (QR)_'!#REF!,'Attach-3 (QR)_'!#REF!,'Attach-3 (QR)_'!#REF!,'Attach-3 (QR)_'!#REF!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9" hidden="1">'Attach 12_'!$F:$F</definedName>
    <definedName name="Z_B7A16C2F_5026_4C0C_BBB1_23B0149C8FB9_.wvu.Cols" localSheetId="18" hidden="1">'Attach 12__'!$F:$F</definedName>
    <definedName name="Z_B7A16C2F_5026_4C0C_BBB1_23B0149C8FB9_.wvu.Cols" localSheetId="2" hidden="1">'Names of Bidder'!$L:$L</definedName>
    <definedName name="Z_B7A16C2F_5026_4C0C_BBB1_23B0149C8FB9_.wvu.PrintArea" localSheetId="19" hidden="1">'Attach 12_'!$A$1:$E$37</definedName>
    <definedName name="Z_B7A16C2F_5026_4C0C_BBB1_23B0149C8FB9_.wvu.PrintArea" localSheetId="18" hidden="1">'Attach 12__'!$A$1:$E$21</definedName>
    <definedName name="Z_B7A16C2F_5026_4C0C_BBB1_23B0149C8FB9_.wvu.PrintArea" localSheetId="2" hidden="1">'Names of Bidder'!$B$1:$G$38</definedName>
    <definedName name="Z_B805D886_3091_4997_9C19_07E2C1978FA4_.wvu.Cols" localSheetId="18" hidden="1">'Attach 12__'!$F:$H</definedName>
    <definedName name="Z_B805D886_3091_4997_9C19_07E2C1978FA4_.wvu.Cols" localSheetId="23" hidden="1">'Attach 15'!$H:$H,'Attach 15'!$L:$N</definedName>
    <definedName name="Z_B805D886_3091_4997_9C19_07E2C1978FA4_.wvu.Cols" localSheetId="3" hidden="1">'Attach 3(JV)'!$G:$H</definedName>
    <definedName name="Z_B805D886_3091_4997_9C19_07E2C1978FA4_.wvu.Cols" localSheetId="8" hidden="1">'Attach 4'!$H:$O</definedName>
    <definedName name="Z_B805D886_3091_4997_9C19_07E2C1978FA4_.wvu.Cols" localSheetId="11" hidden="1">'Attach 5'!$H:$H</definedName>
    <definedName name="Z_B805D886_3091_4997_9C19_07E2C1978FA4_.wvu.Cols" localSheetId="12" hidden="1">'Attach 5A'!$H:$H</definedName>
    <definedName name="Z_B805D886_3091_4997_9C19_07E2C1978FA4_.wvu.Cols" localSheetId="13" hidden="1">'Attach 6'!$H:$H</definedName>
    <definedName name="Z_B805D886_3091_4997_9C19_07E2C1978FA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05D886_3091_4997_9C19_07E2C1978FA4_.wvu.Cols" localSheetId="4" hidden="1">'Attach-3 (QR)_old'!$J:$AB</definedName>
    <definedName name="Z_B805D886_3091_4997_9C19_07E2C1978FA4_.wvu.Cols" localSheetId="28" hidden="1">'Bid Form 1st Envelope '!$K:$K,'Bid Form 1st Envelope '!$AA:$AH</definedName>
    <definedName name="Z_B805D886_3091_4997_9C19_07E2C1978FA4_.wvu.Cols" localSheetId="2" hidden="1">'Names of Bidder'!$H:$M,'Names of Bidder'!$O:$O,'Names of Bidder'!$AA:$AB</definedName>
    <definedName name="Z_B805D886_3091_4997_9C19_07E2C1978FA4_.wvu.FilterData" localSheetId="2" hidden="1">'Names of Bidder'!$B$6:$G$19</definedName>
    <definedName name="Z_B805D886_3091_4997_9C19_07E2C1978FA4_.wvu.PrintArea" localSheetId="16" hidden="1">'Attach 10'!$A$1:$F$18</definedName>
    <definedName name="Z_B805D886_3091_4997_9C19_07E2C1978FA4_.wvu.PrintArea" localSheetId="17" hidden="1">'Attach 11'!$A$1:$E$86</definedName>
    <definedName name="Z_B805D886_3091_4997_9C19_07E2C1978FA4_.wvu.PrintArea" localSheetId="18" hidden="1">'Attach 12__'!$A$1:$F$21</definedName>
    <definedName name="Z_B805D886_3091_4997_9C19_07E2C1978FA4_.wvu.PrintArea" localSheetId="20" hidden="1">'Attach 13'!$A$1:$E$26</definedName>
    <definedName name="Z_B805D886_3091_4997_9C19_07E2C1978FA4_.wvu.PrintArea" localSheetId="21" hidden="1">'Attach 14'!$A$1:$E$26</definedName>
    <definedName name="Z_B805D886_3091_4997_9C19_07E2C1978FA4_.wvu.PrintArea" localSheetId="22" hidden="1">'Attach 14-IP'!$A$8:$I$225</definedName>
    <definedName name="Z_B805D886_3091_4997_9C19_07E2C1978FA4_.wvu.PrintArea" localSheetId="23" hidden="1">'Attach 15'!$A$1:$E$94</definedName>
    <definedName name="Z_B805D886_3091_4997_9C19_07E2C1978FA4_.wvu.PrintArea" localSheetId="24" hidden="1">'Attach 16 '!$A$1:$L$96</definedName>
    <definedName name="Z_B805D886_3091_4997_9C19_07E2C1978FA4_.wvu.PrintArea" localSheetId="25" hidden="1">'Attach 17'!$A$1:$E$33</definedName>
    <definedName name="Z_B805D886_3091_4997_9C19_07E2C1978FA4_.wvu.PrintArea" localSheetId="26" hidden="1">'Attach 18'!$A$1:$E$21</definedName>
    <definedName name="Z_B805D886_3091_4997_9C19_07E2C1978FA4_.wvu.PrintArea" localSheetId="27" hidden="1">'Attach 19'!$A$1:$E$31</definedName>
    <definedName name="Z_B805D886_3091_4997_9C19_07E2C1978FA4_.wvu.PrintArea" localSheetId="3" hidden="1">'Attach 3(JV)'!$A$1:$E$26</definedName>
    <definedName name="Z_B805D886_3091_4997_9C19_07E2C1978FA4_.wvu.PrintArea" localSheetId="5" hidden="1">'Attach 3(QR)'!$A$1:$E$28</definedName>
    <definedName name="Z_B805D886_3091_4997_9C19_07E2C1978FA4_.wvu.PrintArea" localSheetId="8" hidden="1">'Attach 4'!$A$1:$G$25</definedName>
    <definedName name="Z_B805D886_3091_4997_9C19_07E2C1978FA4_.wvu.PrintArea" localSheetId="9" hidden="1">'Attach 4 (A)'!$A$1:$E$27</definedName>
    <definedName name="Z_B805D886_3091_4997_9C19_07E2C1978FA4_.wvu.PrintArea" localSheetId="10" hidden="1">'Attach 4 (B)'!$A$1:$E$26</definedName>
    <definedName name="Z_B805D886_3091_4997_9C19_07E2C1978FA4_.wvu.PrintArea" localSheetId="11" hidden="1">'Attach 5'!$A$1:$E$35</definedName>
    <definedName name="Z_B805D886_3091_4997_9C19_07E2C1978FA4_.wvu.PrintArea" localSheetId="12" hidden="1">'Attach 5A'!$A$1:$E$73</definedName>
    <definedName name="Z_B805D886_3091_4997_9C19_07E2C1978FA4_.wvu.PrintArea" localSheetId="13" hidden="1">'Attach 6'!$A$1:$E$28</definedName>
    <definedName name="Z_B805D886_3091_4997_9C19_07E2C1978FA4_.wvu.PrintArea" localSheetId="14" hidden="1">'Attach 7'!$A$1:$E$24</definedName>
    <definedName name="Z_B805D886_3091_4997_9C19_07E2C1978FA4_.wvu.PrintArea" localSheetId="15" hidden="1">'Attach 9'!$A$1:$E$53</definedName>
    <definedName name="Z_B805D886_3091_4997_9C19_07E2C1978FA4_.wvu.PrintArea" localSheetId="6" hidden="1">'Attach-3 (QR)'!$A$1:$I$355</definedName>
    <definedName name="Z_B805D886_3091_4997_9C19_07E2C1978FA4_.wvu.PrintArea" localSheetId="4" hidden="1">'Attach-3 (QR)_old'!$A$1:$J$407</definedName>
    <definedName name="Z_B805D886_3091_4997_9C19_07E2C1978FA4_.wvu.PrintArea" localSheetId="28" hidden="1">'Bid Form 1st Envelope '!$A$1:$F$119</definedName>
    <definedName name="Z_B805D886_3091_4997_9C19_07E2C1978FA4_.wvu.PrintArea" localSheetId="1" hidden="1">Cover!$A$1:$F$26</definedName>
    <definedName name="Z_B805D886_3091_4997_9C19_07E2C1978FA4_.wvu.PrintArea" localSheetId="2" hidden="1">'Names of Bidder'!$B$1:$G$38</definedName>
    <definedName name="Z_B805D886_3091_4997_9C19_07E2C1978FA4_.wvu.PrintTitles" localSheetId="15" hidden="1">'Attach 9'!$18:$18</definedName>
    <definedName name="Z_B805D886_3091_4997_9C19_07E2C1978FA4_.wvu.Rows" localSheetId="18" hidden="1">'Attach 12__'!$4:$4</definedName>
    <definedName name="Z_B805D886_3091_4997_9C19_07E2C1978FA4_.wvu.Rows" localSheetId="23" hidden="1">'Attach 15'!$16:$16</definedName>
    <definedName name="Z_B805D886_3091_4997_9C19_07E2C1978FA4_.wvu.Rows" localSheetId="25" hidden="1">'Attach 17'!$26:$26,'Attach 17'!$32:$209</definedName>
    <definedName name="Z_B805D886_3091_4997_9C19_07E2C1978FA4_.wvu.Rows" localSheetId="27" hidden="1">'Attach 19'!$13:$13,'Attach 19'!$20:$28</definedName>
    <definedName name="Z_B805D886_3091_4997_9C19_07E2C1978FA4_.wvu.Rows" localSheetId="11" hidden="1">'Attach 5'!$4:$4</definedName>
    <definedName name="Z_B805D886_3091_4997_9C19_07E2C1978FA4_.wvu.Rows" localSheetId="12" hidden="1">'Attach 5A'!$25:$30</definedName>
    <definedName name="Z_B805D886_3091_4997_9C19_07E2C1978FA4_.wvu.Rows" localSheetId="15" hidden="1">'Attach 9'!$27:$29</definedName>
    <definedName name="Z_B805D886_3091_4997_9C19_07E2C1978FA4_.wvu.Rows" localSheetId="6" hidden="1">'Attach-3 (QR)'!$19:$23,'Attach-3 (QR)'!$25:$25,'Attach-3 (QR)'!$35:$35,'Attach-3 (QR)'!$100:$100,'Attach-3 (QR)'!$135:$135,'Attach-3 (QR)'!$157:$163,'Attach-3 (QR)'!$171:$171,'Attach-3 (QR)'!$207:$333</definedName>
    <definedName name="Z_B805D886_3091_4997_9C19_07E2C1978FA4_.wvu.Rows" localSheetId="4" hidden="1">'Attach-3 (QR)_old'!$19:$23,'Attach-3 (QR)_old'!$25:$25,'Attach-3 (QR)_old'!$34:$34,'Attach-3 (QR)_old'!$91:$91,'Attach-3 (QR)_old'!$117:$117,'Attach-3 (QR)_old'!$204:$204,'Attach-3 (QR)_old'!$235:$235,'Attach-3 (QR)_old'!$260:$386</definedName>
    <definedName name="Z_B805D886_3091_4997_9C19_07E2C1978FA4_.wvu.Rows" localSheetId="28" hidden="1">'Bid Form 1st Envelope '!$28:$29,'Bid Form 1st Envelope '!$103:$103,'Bid Form 1st Envelope '!$106:$107</definedName>
    <definedName name="Z_B805D886_3091_4997_9C19_07E2C1978FA4_.wvu.Rows" localSheetId="2" hidden="1">'Names of Bidder'!$6:$7,'Names of Bidder'!$23:$26,'Names of Bidder'!$28:$31</definedName>
    <definedName name="Z_B91EC26D_75AC_424B_8A9A_6507DA2B48E7_.wvu.PrintArea" localSheetId="25" hidden="1">'Attach 17'!$A$1:$E$33</definedName>
    <definedName name="Z_B91EC26D_75AC_424B_8A9A_6507DA2B48E7_.wvu.Rows" localSheetId="25" hidden="1">'Attach 17'!$26:$26,'Attach 17'!$32:$209</definedName>
    <definedName name="Z_B9DDBA10_9BB0_4D91_9619_C113F75B2489_.wvu.Cols" localSheetId="19" hidden="1">'Attach 12_'!$F:$H</definedName>
    <definedName name="Z_B9DDBA10_9BB0_4D91_9619_C113F75B2489_.wvu.PrintArea" localSheetId="19" hidden="1">'Attach 12_'!$A$1:$F$37</definedName>
    <definedName name="Z_B9DDBA10_9BB0_4D91_9619_C113F75B2489_.wvu.Rows" localSheetId="19" hidden="1">'Attach 12_'!$4:$4</definedName>
    <definedName name="Z_BEBC2BCF_3C2E_482B_92A6_F191EBEA5DE6_.wvu.Cols" localSheetId="19" hidden="1">'Attach 12_'!$F:$F</definedName>
    <definedName name="Z_BEBC2BCF_3C2E_482B_92A6_F191EBEA5DE6_.wvu.Cols" localSheetId="18" hidden="1">'Attach 12__'!$F:$F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9" hidden="1">'Attach 12_'!$A$1:$E$37</definedName>
    <definedName name="Z_BEBC2BCF_3C2E_482B_92A6_F191EBEA5DE6_.wvu.PrintArea" localSheetId="18" hidden="1">'Attach 12__'!$A$1:$E$21</definedName>
    <definedName name="Z_BEBC2BCF_3C2E_482B_92A6_F191EBEA5DE6_.wvu.PrintArea" localSheetId="2" hidden="1">'Names of Bidder'!$B$1:$G$38</definedName>
    <definedName name="Z_BEBC2BCF_3C2E_482B_92A6_F191EBEA5DE6_.wvu.Rows" localSheetId="19" hidden="1">'Attach 12_'!#REF!</definedName>
    <definedName name="Z_BEBC2BCF_3C2E_482B_92A6_F191EBEA5DE6_.wvu.Rows" localSheetId="18" hidden="1">'Attach 12__'!#REF!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3"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20" hidden="1">'Attach 13'!$A$1:$E$27</definedName>
    <definedName name="Z_C5EDD9E3_0801_4479_8600_A80B0FCFDF0B_.wvu.PrintArea" localSheetId="21" hidden="1">'Attach 14'!$A$1:$E$29</definedName>
    <definedName name="Z_C5EDD9E3_0801_4479_8600_A80B0FCFDF0B_.wvu.PrintArea" localSheetId="22" hidden="1">'Attach 14-IP'!$A$8:$I$225</definedName>
    <definedName name="Z_C5EDD9E3_0801_4479_8600_A80B0FCFDF0B_.wvu.PrintArea" localSheetId="23" hidden="1">'Attach 15'!$A$1:$E$94</definedName>
    <definedName name="Z_C5EDD9E3_0801_4479_8600_A80B0FCFDF0B_.wvu.PrintArea" localSheetId="24" hidden="1">'Attach 16 '!$A$1:$L$96</definedName>
    <definedName name="Z_C5EDD9E3_0801_4479_8600_A80B0FCFDF0B_.wvu.PrintArea" localSheetId="25" hidden="1">'Attach 17'!$A$1:$E$33</definedName>
    <definedName name="Z_C5EDD9E3_0801_4479_8600_A80B0FCFDF0B_.wvu.PrintArea" localSheetId="26" hidden="1">'Attach 18'!$A$1:$E$24</definedName>
    <definedName name="Z_C5EDD9E3_0801_4479_8600_A80B0FCFDF0B_.wvu.PrintArea" localSheetId="27"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'!$A$1:$F$120</definedName>
    <definedName name="Z_C5EDD9E3_0801_4479_8600_A80B0FCFDF0B_.wvu.PrintTitles" localSheetId="15" hidden="1">'Attach 9'!$18:$18</definedName>
    <definedName name="Z_C5EDD9E3_0801_4479_8600_A80B0FCFDF0B_.wvu.Rows" localSheetId="23" hidden="1">'Attach 15'!$16:$16</definedName>
    <definedName name="Z_C5EDD9E3_0801_4479_8600_A80B0FCFDF0B_.wvu.Rows" localSheetId="25"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12" hidden="1">'Attach 5A'!$H:$H</definedName>
    <definedName name="Z_C67BDB47_88AF_4F4C_B4D8_CA6175AD6D46_.wvu.PrintArea" localSheetId="12" hidden="1">'Attach 5A'!$A$1:$E$73</definedName>
    <definedName name="Z_C67BDB47_88AF_4F4C_B4D8_CA6175AD6D46_.wvu.Rows" localSheetId="12" hidden="1">'Attach 5A'!$25:$30</definedName>
    <definedName name="Z_C7FCA09A_C3E0_4408_81A0_5CFFEB0C6237_.wvu.Cols" localSheetId="6" hidden="1">'Attach-3 (QR)'!$I:$K</definedName>
    <definedName name="Z_C7FCA09A_C3E0_4408_81A0_5CFFEB0C6237_.wvu.Cols" localSheetId="7" hidden="1">'Attach-3 (QR)_'!$I:$K</definedName>
    <definedName name="Z_C7FCA09A_C3E0_4408_81A0_5CFFEB0C6237_.wvu.Cols" localSheetId="4" hidden="1">'Attach-3 (QR)_old'!$I:$K</definedName>
    <definedName name="Z_C7FCA09A_C3E0_4408_81A0_5CFFEB0C6237_.wvu.PrintArea" localSheetId="25" hidden="1">'Attach 17'!$A$1:$F$30</definedName>
    <definedName name="Z_C7FCA09A_C3E0_4408_81A0_5CFFEB0C6237_.wvu.PrintArea" localSheetId="6" hidden="1">'Attach-3 (QR)'!$A$1:$H$355</definedName>
    <definedName name="Z_C7FCA09A_C3E0_4408_81A0_5CFFEB0C6237_.wvu.PrintArea" localSheetId="7" hidden="1">'Attach-3 (QR)_'!$A$1:$H$254</definedName>
    <definedName name="Z_C7FCA09A_C3E0_4408_81A0_5CFFEB0C6237_.wvu.PrintArea" localSheetId="4" hidden="1">'Attach-3 (QR)_old'!$A$1:$H$407</definedName>
    <definedName name="Z_C7FCA09A_C3E0_4408_81A0_5CFFEB0C6237_.wvu.Rows" localSheetId="25"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7" hidden="1">'Attach-3 (QR)_'!$31:$35,'Attach-3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12" hidden="1">'Attach 5A'!$H:$H</definedName>
    <definedName name="Z_C8CCAA5D_CB26_4EC5_ABA8_6FDF0DF0183E_.wvu.PrintArea" localSheetId="12" hidden="1">'Attach 5A'!$A$1:$E$73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3"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20" hidden="1">'Attach 13'!$A$1:$E$27</definedName>
    <definedName name="Z_CB7992C9_ABA5_4C7D_8C49_1E1D8E8875C7_.wvu.PrintArea" localSheetId="21" hidden="1">'Attach 14'!$A$1:$E$29</definedName>
    <definedName name="Z_CB7992C9_ABA5_4C7D_8C49_1E1D8E8875C7_.wvu.PrintArea" localSheetId="22" hidden="1">'Attach 14-IP'!$A$8:$I$225</definedName>
    <definedName name="Z_CB7992C9_ABA5_4C7D_8C49_1E1D8E8875C7_.wvu.PrintArea" localSheetId="23" hidden="1">'Attach 15'!$A$1:$E$94</definedName>
    <definedName name="Z_CB7992C9_ABA5_4C7D_8C49_1E1D8E8875C7_.wvu.PrintArea" localSheetId="24" hidden="1">'Attach 16 '!$A$1:$L$96</definedName>
    <definedName name="Z_CB7992C9_ABA5_4C7D_8C49_1E1D8E8875C7_.wvu.PrintArea" localSheetId="25" hidden="1">'Attach 17'!$A$1:$E$33</definedName>
    <definedName name="Z_CB7992C9_ABA5_4C7D_8C49_1E1D8E8875C7_.wvu.PrintArea" localSheetId="26" hidden="1">'Attach 18'!$A$1:$E$24</definedName>
    <definedName name="Z_CB7992C9_ABA5_4C7D_8C49_1E1D8E8875C7_.wvu.PrintArea" localSheetId="27"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'!$A$1:$F$120</definedName>
    <definedName name="Z_CB7992C9_ABA5_4C7D_8C49_1E1D8E8875C7_.wvu.PrintTitles" localSheetId="15" hidden="1">'Attach 9'!$18:$18</definedName>
    <definedName name="Z_CB7992C9_ABA5_4C7D_8C49_1E1D8E8875C7_.wvu.Rows" localSheetId="23" hidden="1">'Attach 15'!$16:$16</definedName>
    <definedName name="Z_CB7992C9_ABA5_4C7D_8C49_1E1D8E8875C7_.wvu.Rows" localSheetId="25"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9" hidden="1">'Attach 12_'!$G:$H</definedName>
    <definedName name="Z_CD4CA1A8_824A_452F_BDBA_32A47C1B3013_.wvu.Cols" localSheetId="18" hidden="1">'Attach 12__'!$G:$H</definedName>
    <definedName name="Z_CD4CA1A8_824A_452F_BDBA_32A47C1B3013_.wvu.Cols" localSheetId="23"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9" hidden="1">'Attach 12_'!$A$1:$E$37</definedName>
    <definedName name="Z_CD4CA1A8_824A_452F_BDBA_32A47C1B3013_.wvu.PrintArea" localSheetId="18" hidden="1">'Attach 12__'!$A$1:$E$21</definedName>
    <definedName name="Z_CD4CA1A8_824A_452F_BDBA_32A47C1B3013_.wvu.PrintArea" localSheetId="20" hidden="1">'Attach 13'!$A$1:$E$29</definedName>
    <definedName name="Z_CD4CA1A8_824A_452F_BDBA_32A47C1B3013_.wvu.PrintArea" localSheetId="21" hidden="1">'Attach 14'!$A$1:$E$29</definedName>
    <definedName name="Z_CD4CA1A8_824A_452F_BDBA_32A47C1B3013_.wvu.PrintArea" localSheetId="23" hidden="1">'Attach 15'!$A$1:$E$95</definedName>
    <definedName name="Z_CD4CA1A8_824A_452F_BDBA_32A47C1B3013_.wvu.PrintArea" localSheetId="24" hidden="1">'Attach 16 '!$A$1:$L$96</definedName>
    <definedName name="Z_CD4CA1A8_824A_452F_BDBA_32A47C1B3013_.wvu.PrintArea" localSheetId="26" hidden="1">'Attach 18'!$A$1:$E$24</definedName>
    <definedName name="Z_CD4CA1A8_824A_452F_BDBA_32A47C1B3013_.wvu.PrintArea" localSheetId="27"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9'!$A$1:$D$54</definedName>
    <definedName name="Z_CD4CA1A8_824A_452F_BDBA_32A47C1B3013_.wvu.PrintTitles" localSheetId="19" hidden="1">'Attach 12_'!#REF!</definedName>
    <definedName name="Z_CD4CA1A8_824A_452F_BDBA_32A47C1B3013_.wvu.PrintTitles" localSheetId="18" hidden="1">'Attach 12__'!#REF!</definedName>
    <definedName name="Z_CD4CA1A8_824A_452F_BDBA_32A47C1B3013_.wvu.PrintTitles" localSheetId="15" hidden="1">'Attach 9'!$18:$18</definedName>
    <definedName name="Z_CD4CA1A8_824A_452F_BDBA_32A47C1B3013_.wvu.Rows" localSheetId="23" hidden="1">'Attach 15'!$13:$14,'Attach 15'!$16:$16</definedName>
    <definedName name="Z_CD4CA1A8_824A_452F_BDBA_32A47C1B3013_.wvu.Rows" localSheetId="12" hidden="1">'Attach 5A'!$25:$30</definedName>
    <definedName name="Z_CDF7C778_C53B_45C7_952D_968F867FB204_.wvu.Cols" localSheetId="19" hidden="1">'Attach 12_'!$F:$H</definedName>
    <definedName name="Z_CDF7C778_C53B_45C7_952D_968F867FB204_.wvu.Cols" localSheetId="18" hidden="1">'Attach 12__'!$F:$H</definedName>
    <definedName name="Z_CDF7C778_C53B_45C7_952D_968F867FB204_.wvu.Cols" localSheetId="23" hidden="1">'Attach 15'!$H:$H,'Attach 15'!$L:$N</definedName>
    <definedName name="Z_CDF7C778_C53B_45C7_952D_968F867FB204_.wvu.Cols" localSheetId="3"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9" hidden="1">'Attach 12_'!$A$1:$F$37</definedName>
    <definedName name="Z_CDF7C778_C53B_45C7_952D_968F867FB204_.wvu.PrintArea" localSheetId="18" hidden="1">'Attach 12__'!$A$1:$F$21</definedName>
    <definedName name="Z_CDF7C778_C53B_45C7_952D_968F867FB204_.wvu.PrintArea" localSheetId="20" hidden="1">'Attach 13'!$A$1:$E$26</definedName>
    <definedName name="Z_CDF7C778_C53B_45C7_952D_968F867FB204_.wvu.PrintArea" localSheetId="21" hidden="1">'Attach 14'!$A$1:$E$26</definedName>
    <definedName name="Z_CDF7C778_C53B_45C7_952D_968F867FB204_.wvu.PrintArea" localSheetId="22" hidden="1">'Attach 14-IP'!$A$8:$I$225</definedName>
    <definedName name="Z_CDF7C778_C53B_45C7_952D_968F867FB204_.wvu.PrintArea" localSheetId="23" hidden="1">'Attach 15'!$A$1:$E$94</definedName>
    <definedName name="Z_CDF7C778_C53B_45C7_952D_968F867FB204_.wvu.PrintArea" localSheetId="24" hidden="1">'Attach 16 '!$A$1:$L$96</definedName>
    <definedName name="Z_CDF7C778_C53B_45C7_952D_968F867FB204_.wvu.PrintArea" localSheetId="25" hidden="1">'Attach 17'!$A$1:$E$33</definedName>
    <definedName name="Z_CDF7C778_C53B_45C7_952D_968F867FB204_.wvu.PrintArea" localSheetId="26" hidden="1">'Attach 18'!$A$1:$E$21</definedName>
    <definedName name="Z_CDF7C778_C53B_45C7_952D_968F867FB204_.wvu.PrintArea" localSheetId="27"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9'!$A$1:$E$53</definedName>
    <definedName name="Z_CDF7C778_C53B_45C7_952D_968F867FB204_.wvu.PrintArea" localSheetId="6" hidden="1">'Attach-3 (QR)'!$A$1:$I$355</definedName>
    <definedName name="Z_CDF7C778_C53B_45C7_952D_968F867FB204_.wvu.PrintArea" localSheetId="4" hidden="1">'Attach-3 (QR)_old'!$A$1:$J$407</definedName>
    <definedName name="Z_CDF7C778_C53B_45C7_952D_968F867FB204_.wvu.PrintArea" localSheetId="28" hidden="1">'Bid Form 1st Envelope '!$A$1:$J$119</definedName>
    <definedName name="Z_CDF7C778_C53B_45C7_952D_968F867FB204_.wvu.PrintArea" localSheetId="1" hidden="1">Cover!$A$1:$F$26</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9" hidden="1">'Attach 12_'!$4:$4</definedName>
    <definedName name="Z_CDF7C778_C53B_45C7_952D_968F867FB204_.wvu.Rows" localSheetId="18" hidden="1">'Attach 12__'!$4:$4</definedName>
    <definedName name="Z_CDF7C778_C53B_45C7_952D_968F867FB204_.wvu.Rows" localSheetId="23" hidden="1">'Attach 15'!$16:$16</definedName>
    <definedName name="Z_CDF7C778_C53B_45C7_952D_968F867FB204_.wvu.Rows" localSheetId="25"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9'!$27:$29</definedName>
    <definedName name="Z_CDF7C778_C53B_45C7_952D_968F867FB204_.wvu.Rows" localSheetId="6" hidden="1">'Attach-3 (QR)'!$19:$23,'Attach-3 (QR)'!$25:$25,'Attach-3 (QR)'!$35:$35,'Attach-3 (QR)'!$100:$100,'Attach-3 (QR)'!$135:$135,'Attach-3 (QR)'!$157:$163,'Attach-3 (QR)'!$171:$171,'Attach-3 (QR)'!$207:$333</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8" hidden="1">'Bid Form 1st Envelope '!$28:$29,'Bid Form 1st Envelope '!$103:$103,'Bid Form 1st Envelope '!$106:$107</definedName>
    <definedName name="Z_CDF7C778_C53B_45C7_952D_968F867FB204_.wvu.Rows" localSheetId="2" hidden="1">'Names of Bidder'!$6:$7,'Names of Bidder'!$23:$26,'Names of Bidder'!$28:$31</definedName>
    <definedName name="Z_CF17E9CE_6256_454A_8F64_F1E1D655931E_.wvu.Cols" localSheetId="19" hidden="1">'Attach 12_'!$F:$F</definedName>
    <definedName name="Z_CF17E9CE_6256_454A_8F64_F1E1D655931E_.wvu.Cols" localSheetId="18" hidden="1">'Attach 12__'!$F:$F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9" hidden="1">'Attach 12_'!$A$1:$E$37</definedName>
    <definedName name="Z_CF17E9CE_6256_454A_8F64_F1E1D655931E_.wvu.PrintArea" localSheetId="18" hidden="1">'Attach 12__'!$A$1:$E$21</definedName>
    <definedName name="Z_CF17E9CE_6256_454A_8F64_F1E1D655931E_.wvu.PrintArea" localSheetId="2" hidden="1">'Names of Bidder'!$B$1:$G$38</definedName>
    <definedName name="Z_CF17E9CE_6256_454A_8F64_F1E1D655931E_.wvu.Rows" localSheetId="19" hidden="1">'Attach 12_'!#REF!</definedName>
    <definedName name="Z_CF17E9CE_6256_454A_8F64_F1E1D655931E_.wvu.Rows" localSheetId="18" hidden="1">'Attach 12__'!#REF!</definedName>
    <definedName name="Z_D5994A17_2357_4B78_B667_DDB5D94B6FD1_.wvu.Cols" localSheetId="6" hidden="1">'Attach-3 (QR)'!$M:$O</definedName>
    <definedName name="Z_D5994A17_2357_4B78_B667_DDB5D94B6FD1_.wvu.Cols" localSheetId="7" hidden="1">'Attach-3 (QR)_'!$M:$O</definedName>
    <definedName name="Z_D5994A17_2357_4B78_B667_DDB5D94B6FD1_.wvu.Cols" localSheetId="4" hidden="1">'Attach-3 (QR)_old'!$M:$O</definedName>
    <definedName name="Z_D5994A17_2357_4B78_B667_DDB5D94B6FD1_.wvu.PrintArea" localSheetId="6" hidden="1">'Attach-3 (QR)'!$A$1:$H$355</definedName>
    <definedName name="Z_D5994A17_2357_4B78_B667_DDB5D94B6FD1_.wvu.PrintArea" localSheetId="7" hidden="1">'Attach-3 (QR)_'!$A$1:$H$254</definedName>
    <definedName name="Z_D5994A17_2357_4B78_B667_DDB5D94B6FD1_.wvu.PrintArea" localSheetId="4" hidden="1">'Attach-3 (QR)_old'!$A$1:$H$407</definedName>
    <definedName name="Z_D5994A17_2357_4B78_B667_DDB5D94B6FD1_.wvu.Rows" localSheetId="6" hidden="1">'Attach-3 (QR)'!#REF!,'Attach-3 (QR)'!#REF!,'Attach-3 (QR)'!#REF!,'Attach-3 (QR)'!$220:$222</definedName>
    <definedName name="Z_D5994A17_2357_4B78_B667_DDB5D94B6FD1_.wvu.Rows" localSheetId="7" hidden="1">'Attach-3 (QR)_'!#REF!,'Attach-3 (QR)_'!#REF!,'Attach-3 (QR)_'!#REF!,'Attach-3 (QR)_'!#REF!</definedName>
    <definedName name="Z_D5994A17_2357_4B78_B667_DDB5D94B6FD1_.wvu.Rows" localSheetId="4" hidden="1">'Attach-3 (QR)_old'!#REF!,'Attach-3 (QR)_old'!#REF!,'Attach-3 (QR)_old'!#REF!,'Attach-3 (QR)_old'!$273:$275</definedName>
    <definedName name="Z_D9ED55BB_C254_4A9E_86ED_08A9ADD4E3D4_.wvu.Cols" localSheetId="19" hidden="1">'Attach 12_'!$F:$H</definedName>
    <definedName name="Z_D9ED55BB_C254_4A9E_86ED_08A9ADD4E3D4_.wvu.Cols" localSheetId="18" hidden="1">'Attach 12__'!$F:$H</definedName>
    <definedName name="Z_D9ED55BB_C254_4A9E_86ED_08A9ADD4E3D4_.wvu.Cols" localSheetId="23" hidden="1">'Attach 15'!$H:$H,'Attach 15'!$L:$N</definedName>
    <definedName name="Z_D9ED55BB_C254_4A9E_86ED_08A9ADD4E3D4_.wvu.Cols" localSheetId="3" hidden="1">'Attach 3(JV)'!$G:$H</definedName>
    <definedName name="Z_D9ED55BB_C254_4A9E_86ED_08A9ADD4E3D4_.wvu.Cols" localSheetId="8" hidden="1">'Attach 4'!$H:$O</definedName>
    <definedName name="Z_D9ED55BB_C254_4A9E_86ED_08A9ADD4E3D4_.wvu.Cols" localSheetId="11" hidden="1">'Attach 5'!$H:$H</definedName>
    <definedName name="Z_D9ED55BB_C254_4A9E_86ED_08A9ADD4E3D4_.wvu.Cols" localSheetId="12" hidden="1">'Attach 5A'!$H:$H</definedName>
    <definedName name="Z_D9ED55BB_C254_4A9E_86ED_08A9ADD4E3D4_.wvu.Cols" localSheetId="13" hidden="1">'Attach 6'!$H:$H</definedName>
    <definedName name="Z_D9ED55BB_C254_4A9E_86ED_08A9ADD4E3D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9ED55BB_C254_4A9E_86ED_08A9ADD4E3D4_.wvu.Cols" localSheetId="4" hidden="1">'Attach-3 (QR)_old'!$J:$AB</definedName>
    <definedName name="Z_D9ED55BB_C254_4A9E_86ED_08A9ADD4E3D4_.wvu.Cols" localSheetId="28" hidden="1">'Bid Form 1st Envelope '!$K:$K,'Bid Form 1st Envelope '!$AA:$AH</definedName>
    <definedName name="Z_D9ED55BB_C254_4A9E_86ED_08A9ADD4E3D4_.wvu.Cols" localSheetId="2" hidden="1">'Names of Bidder'!$H:$M,'Names of Bidder'!$O:$O,'Names of Bidder'!$AA:$AB</definedName>
    <definedName name="Z_D9ED55BB_C254_4A9E_86ED_08A9ADD4E3D4_.wvu.FilterData" localSheetId="2" hidden="1">'Names of Bidder'!$B$6:$G$19</definedName>
    <definedName name="Z_D9ED55BB_C254_4A9E_86ED_08A9ADD4E3D4_.wvu.PrintArea" localSheetId="16" hidden="1">'Attach 10'!$A$1:$F$18</definedName>
    <definedName name="Z_D9ED55BB_C254_4A9E_86ED_08A9ADD4E3D4_.wvu.PrintArea" localSheetId="17" hidden="1">'Attach 11'!$A$1:$E$86</definedName>
    <definedName name="Z_D9ED55BB_C254_4A9E_86ED_08A9ADD4E3D4_.wvu.PrintArea" localSheetId="19" hidden="1">'Attach 12_'!$A$1:$H$37</definedName>
    <definedName name="Z_D9ED55BB_C254_4A9E_86ED_08A9ADD4E3D4_.wvu.PrintArea" localSheetId="18" hidden="1">'Attach 12__'!$A$1:$F$21</definedName>
    <definedName name="Z_D9ED55BB_C254_4A9E_86ED_08A9ADD4E3D4_.wvu.PrintArea" localSheetId="20" hidden="1">'Attach 13'!$A$1:$E$26</definedName>
    <definedName name="Z_D9ED55BB_C254_4A9E_86ED_08A9ADD4E3D4_.wvu.PrintArea" localSheetId="21" hidden="1">'Attach 14'!$A$1:$E$26</definedName>
    <definedName name="Z_D9ED55BB_C254_4A9E_86ED_08A9ADD4E3D4_.wvu.PrintArea" localSheetId="22" hidden="1">'Attach 14-IP'!$A$8:$I$225</definedName>
    <definedName name="Z_D9ED55BB_C254_4A9E_86ED_08A9ADD4E3D4_.wvu.PrintArea" localSheetId="23" hidden="1">'Attach 15'!$A$1:$E$94</definedName>
    <definedName name="Z_D9ED55BB_C254_4A9E_86ED_08A9ADD4E3D4_.wvu.PrintArea" localSheetId="24" hidden="1">'Attach 16 '!$A$1:$L$96</definedName>
    <definedName name="Z_D9ED55BB_C254_4A9E_86ED_08A9ADD4E3D4_.wvu.PrintArea" localSheetId="25" hidden="1">'Attach 17'!$A$1:$E$34</definedName>
    <definedName name="Z_D9ED55BB_C254_4A9E_86ED_08A9ADD4E3D4_.wvu.PrintArea" localSheetId="26" hidden="1">'Attach 18'!$A$1:$E$21</definedName>
    <definedName name="Z_D9ED55BB_C254_4A9E_86ED_08A9ADD4E3D4_.wvu.PrintArea" localSheetId="27" hidden="1">'Attach 19'!$A$1:$E$31</definedName>
    <definedName name="Z_D9ED55BB_C254_4A9E_86ED_08A9ADD4E3D4_.wvu.PrintArea" localSheetId="3" hidden="1">'Attach 3(JV)'!$A$1:$E$26</definedName>
    <definedName name="Z_D9ED55BB_C254_4A9E_86ED_08A9ADD4E3D4_.wvu.PrintArea" localSheetId="5" hidden="1">'Attach 3(QR)'!$A$1:$E$28</definedName>
    <definedName name="Z_D9ED55BB_C254_4A9E_86ED_08A9ADD4E3D4_.wvu.PrintArea" localSheetId="8" hidden="1">'Attach 4'!$A$1:$G$25</definedName>
    <definedName name="Z_D9ED55BB_C254_4A9E_86ED_08A9ADD4E3D4_.wvu.PrintArea" localSheetId="9" hidden="1">'Attach 4 (A)'!$A$1:$E$27</definedName>
    <definedName name="Z_D9ED55BB_C254_4A9E_86ED_08A9ADD4E3D4_.wvu.PrintArea" localSheetId="10" hidden="1">'Attach 4 (B)'!$A$1:$E$26</definedName>
    <definedName name="Z_D9ED55BB_C254_4A9E_86ED_08A9ADD4E3D4_.wvu.PrintArea" localSheetId="11" hidden="1">'Attach 5'!$A$1:$E$35</definedName>
    <definedName name="Z_D9ED55BB_C254_4A9E_86ED_08A9ADD4E3D4_.wvu.PrintArea" localSheetId="12" hidden="1">'Attach 5A'!$A$1:$E$73</definedName>
    <definedName name="Z_D9ED55BB_C254_4A9E_86ED_08A9ADD4E3D4_.wvu.PrintArea" localSheetId="13" hidden="1">'Attach 6'!$A$1:$E$28</definedName>
    <definedName name="Z_D9ED55BB_C254_4A9E_86ED_08A9ADD4E3D4_.wvu.PrintArea" localSheetId="14" hidden="1">'Attach 7'!$A$1:$E$24</definedName>
    <definedName name="Z_D9ED55BB_C254_4A9E_86ED_08A9ADD4E3D4_.wvu.PrintArea" localSheetId="15" hidden="1">'Attach 9'!$A$1:$E$53</definedName>
    <definedName name="Z_D9ED55BB_C254_4A9E_86ED_08A9ADD4E3D4_.wvu.PrintArea" localSheetId="6" hidden="1">'Attach-3 (QR)'!$A$1:$I$355</definedName>
    <definedName name="Z_D9ED55BB_C254_4A9E_86ED_08A9ADD4E3D4_.wvu.PrintArea" localSheetId="4" hidden="1">'Attach-3 (QR)_old'!$A$1:$J$407</definedName>
    <definedName name="Z_D9ED55BB_C254_4A9E_86ED_08A9ADD4E3D4_.wvu.PrintArea" localSheetId="28" hidden="1">'Bid Form 1st Envelope '!$A$1:$F$119</definedName>
    <definedName name="Z_D9ED55BB_C254_4A9E_86ED_08A9ADD4E3D4_.wvu.PrintArea" localSheetId="1" hidden="1">Cover!$A$1:$F$26</definedName>
    <definedName name="Z_D9ED55BB_C254_4A9E_86ED_08A9ADD4E3D4_.wvu.PrintArea" localSheetId="2" hidden="1">'Names of Bidder'!$B$1:$G$38</definedName>
    <definedName name="Z_D9ED55BB_C254_4A9E_86ED_08A9ADD4E3D4_.wvu.PrintTitles" localSheetId="15" hidden="1">'Attach 9'!$18:$18</definedName>
    <definedName name="Z_D9ED55BB_C254_4A9E_86ED_08A9ADD4E3D4_.wvu.Rows" localSheetId="19" hidden="1">'Attach 12_'!$4:$4</definedName>
    <definedName name="Z_D9ED55BB_C254_4A9E_86ED_08A9ADD4E3D4_.wvu.Rows" localSheetId="18" hidden="1">'Attach 12__'!$4:$4</definedName>
    <definedName name="Z_D9ED55BB_C254_4A9E_86ED_08A9ADD4E3D4_.wvu.Rows" localSheetId="23" hidden="1">'Attach 15'!$16:$16</definedName>
    <definedName name="Z_D9ED55BB_C254_4A9E_86ED_08A9ADD4E3D4_.wvu.Rows" localSheetId="25" hidden="1">'Attach 17'!$26:$26,'Attach 17'!$32:$209</definedName>
    <definedName name="Z_D9ED55BB_C254_4A9E_86ED_08A9ADD4E3D4_.wvu.Rows" localSheetId="27" hidden="1">'Attach 19'!$13:$13,'Attach 19'!$20:$28</definedName>
    <definedName name="Z_D9ED55BB_C254_4A9E_86ED_08A9ADD4E3D4_.wvu.Rows" localSheetId="11" hidden="1">'Attach 5'!$4:$4</definedName>
    <definedName name="Z_D9ED55BB_C254_4A9E_86ED_08A9ADD4E3D4_.wvu.Rows" localSheetId="12" hidden="1">'Attach 5A'!$25:$30</definedName>
    <definedName name="Z_D9ED55BB_C254_4A9E_86ED_08A9ADD4E3D4_.wvu.Rows" localSheetId="15" hidden="1">'Attach 9'!$46:$47</definedName>
    <definedName name="Z_D9ED55BB_C254_4A9E_86ED_08A9ADD4E3D4_.wvu.Rows" localSheetId="6" hidden="1">'Attach-3 (QR)'!$19:$23,'Attach-3 (QR)'!$25:$25,'Attach-3 (QR)'!$35:$35,'Attach-3 (QR)'!$100:$100,'Attach-3 (QR)'!$111:$111,'Attach-3 (QR)'!$135:$135,'Attach-3 (QR)'!$157:$163,'Attach-3 (QR)'!$171:$171,'Attach-3 (QR)'!$179:$179,'Attach-3 (QR)'!$185:$185,'Attach-3 (QR)'!$192:$192,'Attach-3 (QR)'!$198:$198,'Attach-3 (QR)'!$207:$333</definedName>
    <definedName name="Z_D9ED55BB_C254_4A9E_86ED_08A9ADD4E3D4_.wvu.Rows" localSheetId="4" hidden="1">'Attach-3 (QR)_old'!$19:$23,'Attach-3 (QR)_old'!$25:$25,'Attach-3 (QR)_old'!$34:$34,'Attach-3 (QR)_old'!$91:$91,'Attach-3 (QR)_old'!$117:$117,'Attach-3 (QR)_old'!$204:$204,'Attach-3 (QR)_old'!$235:$235,'Attach-3 (QR)_old'!$260:$386</definedName>
    <definedName name="Z_D9ED55BB_C254_4A9E_86ED_08A9ADD4E3D4_.wvu.Rows" localSheetId="28" hidden="1">'Bid Form 1st Envelope '!$22:$23,'Bid Form 1st Envelope '!$28:$29,'Bid Form 1st Envelope '!$103:$103,'Bid Form 1st Envelope '!$106:$107</definedName>
    <definedName name="Z_D9ED55BB_C254_4A9E_86ED_08A9ADD4E3D4_.wvu.Rows" localSheetId="2" hidden="1">'Names of Bidder'!$6:$7,'Names of Bidder'!$23:$26,'Names of Bidder'!$28:$31</definedName>
    <definedName name="Z_DBB6855E_D634_47BF_8EAD_2479D63E426E_.wvu.Cols" localSheetId="19" hidden="1">'Attach 12_'!$F:$H</definedName>
    <definedName name="Z_DBB6855E_D634_47BF_8EAD_2479D63E426E_.wvu.PrintArea" localSheetId="19" hidden="1">'Attach 12_'!$A$1:$F$37</definedName>
    <definedName name="Z_DBB6855E_D634_47BF_8EAD_2479D63E426E_.wvu.Rows" localSheetId="19" hidden="1">'Attach 12_'!$4:$4</definedName>
    <definedName name="Z_DC28ED1E_3E35_4094_9C2B_5C0A1C1D459C_.wvu.Cols" localSheetId="23"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20" hidden="1">'Attach 13'!$A$1:$E$29</definedName>
    <definedName name="Z_DC28ED1E_3E35_4094_9C2B_5C0A1C1D459C_.wvu.PrintArea" localSheetId="21" hidden="1">'Attach 14'!$A$1:$E$29</definedName>
    <definedName name="Z_DC28ED1E_3E35_4094_9C2B_5C0A1C1D459C_.wvu.PrintArea" localSheetId="22" hidden="1">'Attach 14-IP'!$A$8:$I$225</definedName>
    <definedName name="Z_DC28ED1E_3E35_4094_9C2B_5C0A1C1D459C_.wvu.PrintArea" localSheetId="23" hidden="1">'Attach 15'!$A$1:$E$94</definedName>
    <definedName name="Z_DC28ED1E_3E35_4094_9C2B_5C0A1C1D459C_.wvu.PrintArea" localSheetId="24" hidden="1">'Attach 16 '!$A$1:$L$96</definedName>
    <definedName name="Z_DC28ED1E_3E35_4094_9C2B_5C0A1C1D459C_.wvu.PrintArea" localSheetId="25" hidden="1">'Attach 17'!$A$1:$E$33</definedName>
    <definedName name="Z_DC28ED1E_3E35_4094_9C2B_5C0A1C1D459C_.wvu.PrintArea" localSheetId="26" hidden="1">'Attach 18'!$A$1:$E$24</definedName>
    <definedName name="Z_DC28ED1E_3E35_4094_9C2B_5C0A1C1D459C_.wvu.PrintArea" localSheetId="27"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9'!$A$1:$D$54</definedName>
    <definedName name="Z_DC28ED1E_3E35_4094_9C2B_5C0A1C1D459C_.wvu.PrintArea" localSheetId="28" hidden="1">'Bid Form 1st Envelope '!$A$1:$F$120</definedName>
    <definedName name="Z_DC28ED1E_3E35_4094_9C2B_5C0A1C1D459C_.wvu.PrintTitles" localSheetId="15" hidden="1">'Attach 9'!$18:$18</definedName>
    <definedName name="Z_DC28ED1E_3E35_4094_9C2B_5C0A1C1D459C_.wvu.Rows" localSheetId="23" hidden="1">'Attach 15'!$16:$16</definedName>
    <definedName name="Z_DC28ED1E_3E35_4094_9C2B_5C0A1C1D459C_.wvu.Rows" localSheetId="25"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5" hidden="1">'Attach 17'!$A$1:$E$33</definedName>
    <definedName name="Z_E0F296A4_A978_4686_BFBB_37CA7822B74C_.wvu.Rows" localSheetId="25" hidden="1">'Attach 17'!$26:$26,'Attach 17'!$32:$209</definedName>
    <definedName name="Z_E237C3B6_A641_4C13_81D1_D485BFC922DF_.wvu.Cols" localSheetId="7" hidden="1">'Attach-3 (QR)_'!$J:$AB</definedName>
    <definedName name="Z_E237C3B6_A641_4C13_81D1_D485BFC922DF_.wvu.PrintArea" localSheetId="7" hidden="1">'Attach-3 (QR)_'!$A$1:$I$254</definedName>
    <definedName name="Z_E237C3B6_A641_4C13_81D1_D485BFC922DF_.wvu.Rows" localSheetId="7" hidden="1">'Attach-3 (QR)_'!$19:$23,'Attach-3 (QR)_'!$25:$25,'Attach-3 (QR)_'!$34:$34,'Attach-3 (QR)_'!$88:$88,'Attach-3 (QR)_'!$114:$114</definedName>
    <definedName name="Z_E51D3662_FFCE_4FD6_A590_7DDC9E38C41F_.wvu.Cols" localSheetId="23"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20" hidden="1">'Attach 13'!$A$1:$E$27</definedName>
    <definedName name="Z_E51D3662_FFCE_4FD6_A590_7DDC9E38C41F_.wvu.PrintArea" localSheetId="21" hidden="1">'Attach 14'!$A$1:$E$29</definedName>
    <definedName name="Z_E51D3662_FFCE_4FD6_A590_7DDC9E38C41F_.wvu.PrintArea" localSheetId="22" hidden="1">'Attach 14-IP'!$A$8:$I$225</definedName>
    <definedName name="Z_E51D3662_FFCE_4FD6_A590_7DDC9E38C41F_.wvu.PrintArea" localSheetId="23" hidden="1">'Attach 15'!$A$1:$E$94</definedName>
    <definedName name="Z_E51D3662_FFCE_4FD6_A590_7DDC9E38C41F_.wvu.PrintArea" localSheetId="24" hidden="1">'Attach 16 '!$A$1:$L$96</definedName>
    <definedName name="Z_E51D3662_FFCE_4FD6_A590_7DDC9E38C41F_.wvu.PrintArea" localSheetId="25" hidden="1">'Attach 17'!$A$1:$E$33</definedName>
    <definedName name="Z_E51D3662_FFCE_4FD6_A590_7DDC9E38C41F_.wvu.PrintArea" localSheetId="26" hidden="1">'Attach 18'!$A$1:$E$24</definedName>
    <definedName name="Z_E51D3662_FFCE_4FD6_A590_7DDC9E38C41F_.wvu.PrintArea" localSheetId="27"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'!$A$1:$F$120</definedName>
    <definedName name="Z_E51D3662_FFCE_4FD6_A590_7DDC9E38C41F_.wvu.PrintTitles" localSheetId="15" hidden="1">'Attach 9'!$18:$18</definedName>
    <definedName name="Z_E51D3662_FFCE_4FD6_A590_7DDC9E38C41F_.wvu.Rows" localSheetId="23" hidden="1">'Attach 15'!$16:$16</definedName>
    <definedName name="Z_E51D3662_FFCE_4FD6_A590_7DDC9E38C41F_.wvu.Rows" localSheetId="25"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6" hidden="1">'Attach-3 (QR)'!$J:$P</definedName>
    <definedName name="Z_EB6D706F_EAFA_4638_9794_291A4840DB97_.wvu.Cols" localSheetId="7" hidden="1">'Attach-3 (QR)_'!$J:$P</definedName>
    <definedName name="Z_EB6D706F_EAFA_4638_9794_291A4840DB97_.wvu.Cols" localSheetId="4" hidden="1">'Attach-3 (QR)_old'!$J:$P</definedName>
    <definedName name="Z_EB6D706F_EAFA_4638_9794_291A4840DB97_.wvu.PrintArea" localSheetId="6" hidden="1">'Attach-3 (QR)'!$A$1:$I$355</definedName>
    <definedName name="Z_EB6D706F_EAFA_4638_9794_291A4840DB97_.wvu.PrintArea" localSheetId="7" hidden="1">'Attach-3 (QR)_'!$A$1:$I$254</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(QR)'!$100:$100,'Attach-3 (QR)'!$157:$163,'Attach-3 (QR)'!$171:$171,'Attach-3 (QR)'!$207:$333</definedName>
    <definedName name="Z_EB6D706F_EAFA_4638_9794_291A4840DB97_.wvu.Rows" localSheetId="7" hidden="1">'Attach-3 (QR)_'!$19:$23,'Attach-3 (QR)_'!$25:$25,'Attach-3 (QR)_'!$34:$34,'Attach-3 (QR)_'!#REF!,'Attach-3 (QR)_'!#REF!,'Attach-3 (QR)_'!$69:$176,'Attach-3 (QR)_'!#REF!,'Attach-3 (QR)_'!#REF!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7" hidden="1">'Attach-3 (QR)_'!$I:$I,'Attach-3 (QR)_'!$K:$M</definedName>
    <definedName name="Z_EBAEADC8_DFAF_4DD1_92A4_0349F1C8EBDD_.wvu.Cols" localSheetId="4" hidden="1">'Attach-3 (QR)_old'!$I:$I,'Attach-3 (QR)_old'!$K:$M</definedName>
    <definedName name="Z_EBAEADC8_DFAF_4DD1_92A4_0349F1C8EBDD_.wvu.PrintArea" localSheetId="6" hidden="1">'Attach-3 (QR)'!$A$1:$H$355</definedName>
    <definedName name="Z_EBAEADC8_DFAF_4DD1_92A4_0349F1C8EBDD_.wvu.PrintArea" localSheetId="7" hidden="1">'Attach-3 (QR)_'!$A$1:$H$254</definedName>
    <definedName name="Z_EBAEADC8_DFAF_4DD1_92A4_0349F1C8EBDD_.wvu.PrintArea" localSheetId="4"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9" hidden="1">'Attach 12_'!$A$1:$E$37</definedName>
    <definedName name="Z_ECEBABD0_566A_41C4_AA9A_38EA30EFEDA8_.wvu.PrintArea" localSheetId="18" hidden="1">'Attach 12__'!$A$1:$E$21</definedName>
    <definedName name="Z_ECEBABD0_566A_41C4_AA9A_38EA30EFEDA8_.wvu.PrintArea" localSheetId="20" hidden="1">'Attach 13'!$A$1:$E$29</definedName>
    <definedName name="Z_ECEBABD0_566A_41C4_AA9A_38EA30EFEDA8_.wvu.PrintArea" localSheetId="21" hidden="1">'Attach 14'!$A$1:$E$29</definedName>
    <definedName name="Z_ECEBABD0_566A_41C4_AA9A_38EA30EFEDA8_.wvu.PrintArea" localSheetId="23" hidden="1">'Attach 15'!$A$1:$E$95</definedName>
    <definedName name="Z_ECEBABD0_566A_41C4_AA9A_38EA30EFEDA8_.wvu.PrintArea" localSheetId="24" hidden="1">'Attach 16 '!$A$1:$L$96</definedName>
    <definedName name="Z_ECEBABD0_566A_41C4_AA9A_38EA30EFEDA8_.wvu.PrintArea" localSheetId="26" hidden="1">'Attach 18'!$A$1:$E$24</definedName>
    <definedName name="Z_ECEBABD0_566A_41C4_AA9A_38EA30EFEDA8_.wvu.PrintArea" localSheetId="27"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9'!$A$1:$D$54</definedName>
    <definedName name="Z_ECEBABD0_566A_41C4_AA9A_38EA30EFEDA8_.wvu.PrintArea" localSheetId="28" hidden="1">'Bid Form 1st Envelope '!$A$1:$F$120</definedName>
    <definedName name="Z_ECEBABD0_566A_41C4_AA9A_38EA30EFEDA8_.wvu.PrintTitles" localSheetId="19" hidden="1">'Attach 12_'!#REF!</definedName>
    <definedName name="Z_ECEBABD0_566A_41C4_AA9A_38EA30EFEDA8_.wvu.PrintTitles" localSheetId="18" hidden="1">'Attach 12__'!#REF!</definedName>
    <definedName name="Z_ECEBABD0_566A_41C4_AA9A_38EA30EFEDA8_.wvu.PrintTitles" localSheetId="15" hidden="1">'Attach 9'!$18:$18</definedName>
    <definedName name="Z_EEAC0015_AAB8_4F57_BE69_98E15E1F0D6E_.wvu.Cols" localSheetId="18" hidden="1">'Attach 12__'!$F:$H</definedName>
    <definedName name="Z_EEAC0015_AAB8_4F57_BE69_98E15E1F0D6E_.wvu.Cols" localSheetId="23" hidden="1">'Attach 15'!$H:$H,'Attach 15'!$L:$N</definedName>
    <definedName name="Z_EEAC0015_AAB8_4F57_BE69_98E15E1F0D6E_.wvu.Cols" localSheetId="3" hidden="1">'Attach 3(JV)'!$G:$H</definedName>
    <definedName name="Z_EEAC0015_AAB8_4F57_BE69_98E15E1F0D6E_.wvu.Cols" localSheetId="8" hidden="1">'Attach 4'!$H:$O</definedName>
    <definedName name="Z_EEAC0015_AAB8_4F57_BE69_98E15E1F0D6E_.wvu.Cols" localSheetId="11" hidden="1">'Attach 5'!$H:$H</definedName>
    <definedName name="Z_EEAC0015_AAB8_4F57_BE69_98E15E1F0D6E_.wvu.Cols" localSheetId="12" hidden="1">'Attach 5A'!$H:$H</definedName>
    <definedName name="Z_EEAC0015_AAB8_4F57_BE69_98E15E1F0D6E_.wvu.Cols" localSheetId="13" hidden="1">'Attach 6'!$H:$H</definedName>
    <definedName name="Z_EEAC0015_AAB8_4F57_BE69_98E15E1F0D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EEAC0015_AAB8_4F57_BE69_98E15E1F0D6E_.wvu.Cols" localSheetId="4" hidden="1">'Attach-3 (QR)_old'!$J:$AB</definedName>
    <definedName name="Z_EEAC0015_AAB8_4F57_BE69_98E15E1F0D6E_.wvu.Cols" localSheetId="28" hidden="1">'Bid Form 1st Envelope '!$K:$K,'Bid Form 1st Envelope '!$AA:$AH</definedName>
    <definedName name="Z_EEAC0015_AAB8_4F57_BE69_98E15E1F0D6E_.wvu.Cols" localSheetId="2" hidden="1">'Names of Bidder'!$H:$M,'Names of Bidder'!$O:$O,'Names of Bidder'!$AA:$AB</definedName>
    <definedName name="Z_EEAC0015_AAB8_4F57_BE69_98E15E1F0D6E_.wvu.FilterData" localSheetId="2" hidden="1">'Names of Bidder'!$B$6:$G$19</definedName>
    <definedName name="Z_EEAC0015_AAB8_4F57_BE69_98E15E1F0D6E_.wvu.PrintArea" localSheetId="16" hidden="1">'Attach 10'!$A$1:$F$18</definedName>
    <definedName name="Z_EEAC0015_AAB8_4F57_BE69_98E15E1F0D6E_.wvu.PrintArea" localSheetId="17" hidden="1">'Attach 11'!$A$1:$E$86</definedName>
    <definedName name="Z_EEAC0015_AAB8_4F57_BE69_98E15E1F0D6E_.wvu.PrintArea" localSheetId="18" hidden="1">'Attach 12__'!$A$1:$F$21</definedName>
    <definedName name="Z_EEAC0015_AAB8_4F57_BE69_98E15E1F0D6E_.wvu.PrintArea" localSheetId="20" hidden="1">'Attach 13'!$A$1:$E$26</definedName>
    <definedName name="Z_EEAC0015_AAB8_4F57_BE69_98E15E1F0D6E_.wvu.PrintArea" localSheetId="21" hidden="1">'Attach 14'!$A$1:$E$26</definedName>
    <definedName name="Z_EEAC0015_AAB8_4F57_BE69_98E15E1F0D6E_.wvu.PrintArea" localSheetId="22" hidden="1">'Attach 14-IP'!$A$8:$I$225</definedName>
    <definedName name="Z_EEAC0015_AAB8_4F57_BE69_98E15E1F0D6E_.wvu.PrintArea" localSheetId="23" hidden="1">'Attach 15'!$A$1:$E$94</definedName>
    <definedName name="Z_EEAC0015_AAB8_4F57_BE69_98E15E1F0D6E_.wvu.PrintArea" localSheetId="24" hidden="1">'Attach 16 '!$A$1:$L$96</definedName>
    <definedName name="Z_EEAC0015_AAB8_4F57_BE69_98E15E1F0D6E_.wvu.PrintArea" localSheetId="25" hidden="1">'Attach 17'!$A$1:$E$33</definedName>
    <definedName name="Z_EEAC0015_AAB8_4F57_BE69_98E15E1F0D6E_.wvu.PrintArea" localSheetId="26" hidden="1">'Attach 18'!$A$1:$E$21</definedName>
    <definedName name="Z_EEAC0015_AAB8_4F57_BE69_98E15E1F0D6E_.wvu.PrintArea" localSheetId="27" hidden="1">'Attach 19'!$A$1:$E$31</definedName>
    <definedName name="Z_EEAC0015_AAB8_4F57_BE69_98E15E1F0D6E_.wvu.PrintArea" localSheetId="3" hidden="1">'Attach 3(JV)'!$A$1:$E$26</definedName>
    <definedName name="Z_EEAC0015_AAB8_4F57_BE69_98E15E1F0D6E_.wvu.PrintArea" localSheetId="5" hidden="1">'Attach 3(QR)'!$A$1:$E$28</definedName>
    <definedName name="Z_EEAC0015_AAB8_4F57_BE69_98E15E1F0D6E_.wvu.PrintArea" localSheetId="8" hidden="1">'Attach 4'!$A$1:$G$25</definedName>
    <definedName name="Z_EEAC0015_AAB8_4F57_BE69_98E15E1F0D6E_.wvu.PrintArea" localSheetId="9" hidden="1">'Attach 4 (A)'!$A$1:$E$27</definedName>
    <definedName name="Z_EEAC0015_AAB8_4F57_BE69_98E15E1F0D6E_.wvu.PrintArea" localSheetId="10" hidden="1">'Attach 4 (B)'!$A$1:$E$26</definedName>
    <definedName name="Z_EEAC0015_AAB8_4F57_BE69_98E15E1F0D6E_.wvu.PrintArea" localSheetId="11" hidden="1">'Attach 5'!$A$1:$E$35</definedName>
    <definedName name="Z_EEAC0015_AAB8_4F57_BE69_98E15E1F0D6E_.wvu.PrintArea" localSheetId="12" hidden="1">'Attach 5A'!$A$1:$E$73</definedName>
    <definedName name="Z_EEAC0015_AAB8_4F57_BE69_98E15E1F0D6E_.wvu.PrintArea" localSheetId="13" hidden="1">'Attach 6'!$A$1:$E$28</definedName>
    <definedName name="Z_EEAC0015_AAB8_4F57_BE69_98E15E1F0D6E_.wvu.PrintArea" localSheetId="14" hidden="1">'Attach 7'!$A$1:$E$24</definedName>
    <definedName name="Z_EEAC0015_AAB8_4F57_BE69_98E15E1F0D6E_.wvu.PrintArea" localSheetId="15" hidden="1">'Attach 9'!$A$1:$E$53</definedName>
    <definedName name="Z_EEAC0015_AAB8_4F57_BE69_98E15E1F0D6E_.wvu.PrintArea" localSheetId="6" hidden="1">'Attach-3 (QR)'!$A$1:$I$355</definedName>
    <definedName name="Z_EEAC0015_AAB8_4F57_BE69_98E15E1F0D6E_.wvu.PrintArea" localSheetId="4" hidden="1">'Attach-3 (QR)_old'!$A$1:$J$407</definedName>
    <definedName name="Z_EEAC0015_AAB8_4F57_BE69_98E15E1F0D6E_.wvu.PrintArea" localSheetId="28" hidden="1">'Bid Form 1st Envelope '!$A$1:$F$119</definedName>
    <definedName name="Z_EEAC0015_AAB8_4F57_BE69_98E15E1F0D6E_.wvu.PrintArea" localSheetId="1" hidden="1">Cover!$A$1:$F$26</definedName>
    <definedName name="Z_EEAC0015_AAB8_4F57_BE69_98E15E1F0D6E_.wvu.PrintArea" localSheetId="2" hidden="1">'Names of Bidder'!$B$1:$G$38</definedName>
    <definedName name="Z_EEAC0015_AAB8_4F57_BE69_98E15E1F0D6E_.wvu.PrintTitles" localSheetId="15" hidden="1">'Attach 9'!$18:$18</definedName>
    <definedName name="Z_EEAC0015_AAB8_4F57_BE69_98E15E1F0D6E_.wvu.Rows" localSheetId="18" hidden="1">'Attach 12__'!$4:$4</definedName>
    <definedName name="Z_EEAC0015_AAB8_4F57_BE69_98E15E1F0D6E_.wvu.Rows" localSheetId="23" hidden="1">'Attach 15'!$16:$16</definedName>
    <definedName name="Z_EEAC0015_AAB8_4F57_BE69_98E15E1F0D6E_.wvu.Rows" localSheetId="25" hidden="1">'Attach 17'!$26:$26,'Attach 17'!$32:$209</definedName>
    <definedName name="Z_EEAC0015_AAB8_4F57_BE69_98E15E1F0D6E_.wvu.Rows" localSheetId="27" hidden="1">'Attach 19'!$13:$13,'Attach 19'!$20:$28</definedName>
    <definedName name="Z_EEAC0015_AAB8_4F57_BE69_98E15E1F0D6E_.wvu.Rows" localSheetId="11" hidden="1">'Attach 5'!$4:$4</definedName>
    <definedName name="Z_EEAC0015_AAB8_4F57_BE69_98E15E1F0D6E_.wvu.Rows" localSheetId="12" hidden="1">'Attach 5A'!$25:$30</definedName>
    <definedName name="Z_EEAC0015_AAB8_4F57_BE69_98E15E1F0D6E_.wvu.Rows" localSheetId="15" hidden="1">'Attach 9'!$46:$47</definedName>
    <definedName name="Z_EEAC0015_AAB8_4F57_BE69_98E15E1F0D6E_.wvu.Rows" localSheetId="6" hidden="1">'Attach-3 (QR)'!$19:$23,'Attach-3 (QR)'!$25:$25,'Attach-3 (QR)'!$35:$35,'Attach-3 (QR)'!$100:$100,'Attach-3 (QR)'!$111:$111,'Attach-3 (QR)'!$135:$135,'Attach-3 (QR)'!$157:$163,'Attach-3 (QR)'!$171:$171,'Attach-3 (QR)'!$179:$179,'Attach-3 (QR)'!$185:$185,'Attach-3 (QR)'!$192:$192,'Attach-3 (QR)'!$198:$198,'Attach-3 (QR)'!$207:$333</definedName>
    <definedName name="Z_EEAC0015_AAB8_4F57_BE69_98E15E1F0D6E_.wvu.Rows" localSheetId="4" hidden="1">'Attach-3 (QR)_old'!$19:$23,'Attach-3 (QR)_old'!$25:$25,'Attach-3 (QR)_old'!$34:$34,'Attach-3 (QR)_old'!$91:$91,'Attach-3 (QR)_old'!$117:$117,'Attach-3 (QR)_old'!$204:$204,'Attach-3 (QR)_old'!$235:$235,'Attach-3 (QR)_old'!$260:$386</definedName>
    <definedName name="Z_EEAC0015_AAB8_4F57_BE69_98E15E1F0D6E_.wvu.Rows" localSheetId="28" hidden="1">'Bid Form 1st Envelope '!$28:$29,'Bid Form 1st Envelope '!$103:$103,'Bid Form 1st Envelope '!$106:$107</definedName>
    <definedName name="Z_EEAC0015_AAB8_4F57_BE69_98E15E1F0D6E_.wvu.Rows" localSheetId="2" hidden="1">'Names of Bidder'!$6:$7,'Names of Bidder'!$23:$26,'Names of Bidder'!$28:$31</definedName>
    <definedName name="Z_F0C5A243_1ADF_42BF_85A0_B6506A13618B_.wvu.Cols" localSheetId="19" hidden="1">'Attach 12_'!$F:$H</definedName>
    <definedName name="Z_F0C5A243_1ADF_42BF_85A0_B6506A13618B_.wvu.Cols" localSheetId="18" hidden="1">'Attach 12__'!$F:$H</definedName>
    <definedName name="Z_F0C5A243_1ADF_42BF_85A0_B6506A13618B_.wvu.Cols" localSheetId="23" hidden="1">'Attach 15'!$H:$H,'Attach 15'!$L:$N</definedName>
    <definedName name="Z_F0C5A243_1ADF_42BF_85A0_B6506A13618B_.wvu.Cols" localSheetId="3"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9" hidden="1">'Attach 12_'!$A$1:$F$37</definedName>
    <definedName name="Z_F0C5A243_1ADF_42BF_85A0_B6506A13618B_.wvu.PrintArea" localSheetId="18" hidden="1">'Attach 12__'!$A$1:$E$21</definedName>
    <definedName name="Z_F0C5A243_1ADF_42BF_85A0_B6506A13618B_.wvu.PrintArea" localSheetId="20" hidden="1">'Attach 13'!$A$1:$E$26</definedName>
    <definedName name="Z_F0C5A243_1ADF_42BF_85A0_B6506A13618B_.wvu.PrintArea" localSheetId="21" hidden="1">'Attach 14'!$A$1:$E$26</definedName>
    <definedName name="Z_F0C5A243_1ADF_42BF_85A0_B6506A13618B_.wvu.PrintArea" localSheetId="22" hidden="1">'Attach 14-IP'!$A$8:$I$225</definedName>
    <definedName name="Z_F0C5A243_1ADF_42BF_85A0_B6506A13618B_.wvu.PrintArea" localSheetId="23" hidden="1">'Attach 15'!$A$1:$E$94</definedName>
    <definedName name="Z_F0C5A243_1ADF_42BF_85A0_B6506A13618B_.wvu.PrintArea" localSheetId="24" hidden="1">'Attach 16 '!$A$1:$L$96</definedName>
    <definedName name="Z_F0C5A243_1ADF_42BF_85A0_B6506A13618B_.wvu.PrintArea" localSheetId="25" hidden="1">'Attach 17'!$A$1:$E$33</definedName>
    <definedName name="Z_F0C5A243_1ADF_42BF_85A0_B6506A13618B_.wvu.PrintArea" localSheetId="26" hidden="1">'Attach 18'!$A$1:$E$21</definedName>
    <definedName name="Z_F0C5A243_1ADF_42BF_85A0_B6506A13618B_.wvu.PrintArea" localSheetId="27"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5A'!$A$1:$E$73</definedName>
    <definedName name="Z_F0C5A243_1ADF_42BF_85A0_B6506A13618B_.wvu.PrintArea" localSheetId="13" hidden="1">'Attach 6'!$A$1:$E$28</definedName>
    <definedName name="Z_F0C5A243_1ADF_42BF_85A0_B6506A13618B_.wvu.PrintArea" localSheetId="14" hidden="1">'Attach 7'!$A$1:$E$24</definedName>
    <definedName name="Z_F0C5A243_1ADF_42BF_85A0_B6506A13618B_.wvu.PrintArea" localSheetId="15" hidden="1">'Attach 9'!$A$1:$E$53</definedName>
    <definedName name="Z_F0C5A243_1ADF_42BF_85A0_B6506A13618B_.wvu.PrintArea" localSheetId="6" hidden="1">'Attach-3 (QR)'!$A$1:$I$355</definedName>
    <definedName name="Z_F0C5A243_1ADF_42BF_85A0_B6506A13618B_.wvu.PrintArea" localSheetId="4" hidden="1">'Attach-3 (QR)_old'!$A$1:$J$407</definedName>
    <definedName name="Z_F0C5A243_1ADF_42BF_85A0_B6506A13618B_.wvu.PrintArea" localSheetId="28" hidden="1">'Bid Form 1st Envelope '!$A$1:$J$119</definedName>
    <definedName name="Z_F0C5A243_1ADF_42BF_85A0_B6506A13618B_.wvu.PrintArea" localSheetId="1" hidden="1">Cover!$A$1:$F$26</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9" hidden="1">'Attach 12_'!$4:$4</definedName>
    <definedName name="Z_F0C5A243_1ADF_42BF_85A0_B6506A13618B_.wvu.Rows" localSheetId="18" hidden="1">'Attach 12__'!$4:$4</definedName>
    <definedName name="Z_F0C5A243_1ADF_42BF_85A0_B6506A13618B_.wvu.Rows" localSheetId="23" hidden="1">'Attach 15'!$16:$16</definedName>
    <definedName name="Z_F0C5A243_1ADF_42BF_85A0_B6506A13618B_.wvu.Rows" localSheetId="25" hidden="1">'Attach 17'!$26:$26,'Attach 17'!$32:$209</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9'!$27:$29</definedName>
    <definedName name="Z_F0C5A243_1ADF_42BF_85A0_B6506A13618B_.wvu.Rows" localSheetId="6" hidden="1">'Attach-3 (QR)'!$19:$23,'Attach-3 (QR)'!$25:$25,'Attach-3 (QR)'!$35:$35,'Attach-3 (QR)'!$100:$100,'Attach-3 (QR)'!$135:$135,'Attach-3 (QR)'!$157:$163,'Attach-3 (QR)'!$171:$171,'Attach-3 (QR)'!$179:$179,'Attach-3 (QR)'!$192:$192,'Attach-3 (QR)'!$207:$333</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8" hidden="1">'Bid Form 1st Envelope '!$28:$29,'Bid Form 1st Envelope '!$103:$103,'Bid Form 1st Envelope '!$106:$107</definedName>
    <definedName name="Z_F0C5A243_1ADF_42BF_85A0_B6506A13618B_.wvu.Rows" localSheetId="2" hidden="1">'Names of Bidder'!$6:$7,'Names of Bidder'!$23:$26,'Names of Bidder'!$28:$31</definedName>
    <definedName name="Z_F8DC905B_04E9_41D7_B695_0DB8D092215B_.wvu.Cols" localSheetId="19" hidden="1">'Attach 12_'!$F:$H</definedName>
    <definedName name="Z_F8DC905B_04E9_41D7_B695_0DB8D092215B_.wvu.Cols" localSheetId="18" hidden="1">'Attach 12__'!$F:$H</definedName>
    <definedName name="Z_F8DC905B_04E9_41D7_B695_0DB8D092215B_.wvu.Cols" localSheetId="23" hidden="1">'Attach 15'!$H:$H,'Attach 15'!$L:$N</definedName>
    <definedName name="Z_F8DC905B_04E9_41D7_B695_0DB8D092215B_.wvu.Cols" localSheetId="3"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7" hidden="1">'Attach-3 (QR)_'!$J:$AB</definedName>
    <definedName name="Z_F8DC905B_04E9_41D7_B695_0DB8D092215B_.wvu.Cols" localSheetId="4" hidden="1">'Attach-3 (QR)_old'!$J:$AB</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9" hidden="1">'Attach 12_'!$A$1:$E$37</definedName>
    <definedName name="Z_F8DC905B_04E9_41D7_B695_0DB8D092215B_.wvu.PrintArea" localSheetId="18" hidden="1">'Attach 12__'!$A$1:$E$21</definedName>
    <definedName name="Z_F8DC905B_04E9_41D7_B695_0DB8D092215B_.wvu.PrintArea" localSheetId="20" hidden="1">'Attach 13'!$A$1:$E$26</definedName>
    <definedName name="Z_F8DC905B_04E9_41D7_B695_0DB8D092215B_.wvu.PrintArea" localSheetId="21" hidden="1">'Attach 14'!$A$1:$E$26</definedName>
    <definedName name="Z_F8DC905B_04E9_41D7_B695_0DB8D092215B_.wvu.PrintArea" localSheetId="22" hidden="1">'Attach 14-IP'!$A$8:$I$225</definedName>
    <definedName name="Z_F8DC905B_04E9_41D7_B695_0DB8D092215B_.wvu.PrintArea" localSheetId="23" hidden="1">'Attach 15'!$A$1:$E$94</definedName>
    <definedName name="Z_F8DC905B_04E9_41D7_B695_0DB8D092215B_.wvu.PrintArea" localSheetId="24" hidden="1">'Attach 16 '!$A$1:$L$96</definedName>
    <definedName name="Z_F8DC905B_04E9_41D7_B695_0DB8D092215B_.wvu.PrintArea" localSheetId="25" hidden="1">'Attach 17'!$A$1:$E$33</definedName>
    <definedName name="Z_F8DC905B_04E9_41D7_B695_0DB8D092215B_.wvu.PrintArea" localSheetId="26" hidden="1">'Attach 18'!$A$1:$E$21</definedName>
    <definedName name="Z_F8DC905B_04E9_41D7_B695_0DB8D092215B_.wvu.PrintArea" localSheetId="27"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9'!$A$1:$E$53</definedName>
    <definedName name="Z_F8DC905B_04E9_41D7_B695_0DB8D092215B_.wvu.PrintArea" localSheetId="6" hidden="1">'Attach-3 (QR)'!$A$1:$I$355</definedName>
    <definedName name="Z_F8DC905B_04E9_41D7_B695_0DB8D092215B_.wvu.PrintArea" localSheetId="7" hidden="1">'Attach-3 (QR)_'!$A$1:$I$254</definedName>
    <definedName name="Z_F8DC905B_04E9_41D7_B695_0DB8D092215B_.wvu.PrintArea" localSheetId="4" hidden="1">'Attach-3 (QR)_old'!$A$1:$J$407</definedName>
    <definedName name="Z_F8DC905B_04E9_41D7_B695_0DB8D092215B_.wvu.PrintArea" localSheetId="28" hidden="1">'Bid Form 1st Envelope '!$A$1:$J$119</definedName>
    <definedName name="Z_F8DC905B_04E9_41D7_B695_0DB8D092215B_.wvu.PrintArea" localSheetId="1" hidden="1">Cover!$A$1:$F$26</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9" hidden="1">'Attach 12_'!$4:$4</definedName>
    <definedName name="Z_F8DC905B_04E9_41D7_B695_0DB8D092215B_.wvu.Rows" localSheetId="18" hidden="1">'Attach 12__'!$4:$4</definedName>
    <definedName name="Z_F8DC905B_04E9_41D7_B695_0DB8D092215B_.wvu.Rows" localSheetId="23" hidden="1">'Attach 15'!$16:$16</definedName>
    <definedName name="Z_F8DC905B_04E9_41D7_B695_0DB8D092215B_.wvu.Rows" localSheetId="25"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6" hidden="1">'Attach-3 (QR)'!$19:$23,'Attach-3 (QR)'!$25:$25,'Attach-3 (QR)'!$35:$35,'Attach-3 (QR)'!$100:$100,'Attach-3 (QR)'!$135:$135,'Attach-3 (QR)'!$157:$163,'Attach-3 (QR)'!$171:$171,'Attach-3 (QR)'!$207:$333</definedName>
    <definedName name="Z_F8DC905B_04E9_41D7_B695_0DB8D092215B_.wvu.Rows" localSheetId="7" hidden="1">'Attach-3 (QR)_'!$19:$23,'Attach-3 (QR)_'!$25:$25,'Attach-3 (QR)_'!$34:$34,'Attach-3 (QR)_'!$88:$88,'Attach-3 (QR)_'!$114:$114</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8" hidden="1">'Bid Form 1st Envelope '!$28:$29,'Bid Form 1st Envelope '!$103:$103,'Bid Form 1st Envelope '!$106:$107</definedName>
    <definedName name="Z_F8DC905B_04E9_41D7_B695_0DB8D092215B_.wvu.Rows" localSheetId="2" hidden="1">'Names of Bidder'!$6:$7,'Names of Bidder'!$23:$26,'Names of Bidder'!$28:$31</definedName>
    <definedName name="Z_F9FE2C60_2849_4C32_B532_2B1A89FFA9CD_.wvu.Cols" localSheetId="23"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20" hidden="1">'Attach 13'!$A$1:$E$29</definedName>
    <definedName name="Z_F9FE2C60_2849_4C32_B532_2B1A89FFA9CD_.wvu.PrintArea" localSheetId="21" hidden="1">'Attach 14'!$A$1:$E$29</definedName>
    <definedName name="Z_F9FE2C60_2849_4C32_B532_2B1A89FFA9CD_.wvu.PrintArea" localSheetId="22" hidden="1">'Attach 14-IP'!$A$8:$I$225</definedName>
    <definedName name="Z_F9FE2C60_2849_4C32_B532_2B1A89FFA9CD_.wvu.PrintArea" localSheetId="23" hidden="1">'Attach 15'!$A$1:$E$94</definedName>
    <definedName name="Z_F9FE2C60_2849_4C32_B532_2B1A89FFA9CD_.wvu.PrintArea" localSheetId="24" hidden="1">'Attach 16 '!$A$1:$L$96</definedName>
    <definedName name="Z_F9FE2C60_2849_4C32_B532_2B1A89FFA9CD_.wvu.PrintArea" localSheetId="25" hidden="1">'Attach 17'!$A$1:$E$33</definedName>
    <definedName name="Z_F9FE2C60_2849_4C32_B532_2B1A89FFA9CD_.wvu.PrintArea" localSheetId="26" hidden="1">'Attach 18'!$A$1:$E$24</definedName>
    <definedName name="Z_F9FE2C60_2849_4C32_B532_2B1A89FFA9CD_.wvu.PrintArea" localSheetId="27"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'!$A$1:$F$120</definedName>
    <definedName name="Z_F9FE2C60_2849_4C32_B532_2B1A89FFA9CD_.wvu.PrintTitles" localSheetId="15" hidden="1">'Attach 9'!$18:$18</definedName>
    <definedName name="Z_F9FE2C60_2849_4C32_B532_2B1A89FFA9CD_.wvu.Rows" localSheetId="23" hidden="1">'Attach 15'!$16:$16</definedName>
    <definedName name="Z_F9FE2C60_2849_4C32_B532_2B1A89FFA9CD_.wvu.Rows" localSheetId="25"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3"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20" hidden="1">'Attach 13'!$A$1:$E$29</definedName>
    <definedName name="Z_FE4EC9C4_31B9_4D40_8323_5B16C3BC840F_.wvu.PrintArea" localSheetId="21" hidden="1">'Attach 14'!$A$1:$E$29</definedName>
    <definedName name="Z_FE4EC9C4_31B9_4D40_8323_5B16C3BC840F_.wvu.PrintArea" localSheetId="22" hidden="1">'Attach 14-IP'!$A$8:$I$225</definedName>
    <definedName name="Z_FE4EC9C4_31B9_4D40_8323_5B16C3BC840F_.wvu.PrintArea" localSheetId="23" hidden="1">'Attach 15'!$A$1:$E$94</definedName>
    <definedName name="Z_FE4EC9C4_31B9_4D40_8323_5B16C3BC840F_.wvu.PrintArea" localSheetId="24" hidden="1">'Attach 16 '!$A$1:$L$96</definedName>
    <definedName name="Z_FE4EC9C4_31B9_4D40_8323_5B16C3BC840F_.wvu.PrintArea" localSheetId="25" hidden="1">'Attach 17'!$A$1:$E$33</definedName>
    <definedName name="Z_FE4EC9C4_31B9_4D40_8323_5B16C3BC840F_.wvu.PrintArea" localSheetId="26" hidden="1">'Attach 18'!$A$1:$E$24</definedName>
    <definedName name="Z_FE4EC9C4_31B9_4D40_8323_5B16C3BC840F_.wvu.PrintArea" localSheetId="27"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'!$A$1:$F$120</definedName>
    <definedName name="Z_FE4EC9C4_31B9_4D40_8323_5B16C3BC840F_.wvu.PrintTitles" localSheetId="15" hidden="1">'Attach 9'!$18:$18</definedName>
    <definedName name="Z_FE4EC9C4_31B9_4D40_8323_5B16C3BC840F_.wvu.Rows" localSheetId="23" hidden="1">'Attach 15'!$16:$16</definedName>
    <definedName name="Z_FE4EC9C4_31B9_4D40_8323_5B16C3BC840F_.wvu.Rows" localSheetId="25"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AAKASH KHANDELWAL {Aakash Khandelwal} - Personal View" guid="{D9ED55BB-C254-4A9E-86ED-08A9ADD4E3D4}" mergeInterval="0" personalView="1" maximized="1" xWindow="-8" yWindow="-8" windowWidth="1936" windowHeight="1056" tabRatio="942" activeSheetId="2" showComments="commIndAndComment"/>
    <customWorkbookView name="Aakash - Personal View" guid="{EEAC0015-AAB8-4F57-BE69-98E15E1F0D6E}" mergeInterval="0" personalView="1" maximized="1" xWindow="-9" yWindow="-9" windowWidth="1938" windowHeight="1048" tabRatio="942" activeSheetId="2"/>
    <customWorkbookView name="USER - Personal View" guid="{0DA5794E-7F08-4FD6-A9AE-0A7BA2271047}" mergeInterval="0" personalView="1" maximized="1" xWindow="-11" yWindow="-11" windowWidth="1942" windowHeight="1042" tabRatio="942" activeSheetId="28"/>
    <customWorkbookView name="Parvinder Malik {परविंदर मलिक} - Personal View" guid="{B805D886-3091-4997-9C19-07E2C1978FA4}" mergeInterval="0" personalView="1" maximized="1" windowWidth="1362" windowHeight="482" tabRatio="942" activeSheetId="28"/>
    <customWorkbookView name="Ram Lal - Personal View" guid="{CDF7C778-C53B-45C7-952D-968F867FB204}" mergeInterval="0" personalView="1" maximized="1" windowWidth="1362" windowHeight="542" tabRatio="942" activeSheetId="2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Chandra Kumar Kamat - Personal View" guid="{6C47A7D6-4963-4999-9645-C02AA0A4D7C6}" mergeInterval="0" personalView="1" maximized="1" xWindow="-8" yWindow="-8" windowWidth="1382" windowHeight="744" tabRatio="942" activeSheetId="2"/>
    <customWorkbookView name="Akhilesh Kumar Singh {अखिलेश कुमार सिंह} - Personal View" guid="{2CF6F19D-227C-4840-A9E1-6C944B0145DB}" mergeInterval="0" personalView="1" maximized="1" windowWidth="1916" windowHeight="834" tabRatio="942" activeSheetId="28"/>
    <customWorkbookView name="Atul Singh - Personal View" guid="{25421BE0-1124-425D-B86C-8E4240949C04}" mergeInterval="0" personalView="1" maximized="1" windowWidth="1362" windowHeight="542" tabRatio="942"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8" l="1"/>
  <c r="A1" i="31"/>
  <c r="A3" i="31"/>
  <c r="G253" i="31"/>
  <c r="C253" i="31"/>
  <c r="G252" i="31"/>
  <c r="C252" i="31"/>
  <c r="M211" i="31"/>
  <c r="N76" i="31"/>
  <c r="N75" i="31"/>
  <c r="B22" i="31"/>
  <c r="M21" i="31"/>
  <c r="M187" i="31" s="1"/>
  <c r="B21" i="31"/>
  <c r="M20" i="31"/>
  <c r="B20" i="31"/>
  <c r="B13" i="31"/>
  <c r="H11" i="31"/>
  <c r="H10" i="31"/>
  <c r="H9" i="31"/>
  <c r="H8" i="31"/>
  <c r="A8" i="31"/>
  <c r="H7" i="31"/>
  <c r="A7" i="31"/>
  <c r="A1" i="19" l="1"/>
  <c r="A3" i="19"/>
  <c r="E36" i="19"/>
  <c r="B36" i="19"/>
  <c r="E35" i="19"/>
  <c r="B35" i="19"/>
  <c r="A26" i="19"/>
  <c r="D12" i="19"/>
  <c r="D11" i="19"/>
  <c r="D10" i="19"/>
  <c r="D9" i="19"/>
  <c r="D8" i="19"/>
  <c r="A8" i="19"/>
  <c r="D7" i="19"/>
  <c r="A7" i="19"/>
  <c r="B91" i="28" l="1"/>
  <c r="E47" i="15" l="1"/>
  <c r="B53" i="28" l="1"/>
  <c r="B51" i="28"/>
  <c r="B50" i="28"/>
  <c r="G23" i="28" l="1"/>
  <c r="B52" i="28" l="1"/>
  <c r="B49" i="28"/>
  <c r="E174" i="7" l="1"/>
  <c r="D43" i="7"/>
  <c r="A50" i="22" l="1"/>
  <c r="A7" i="4" l="1"/>
  <c r="A7" i="7" s="1"/>
  <c r="B20" i="24" l="1"/>
  <c r="G11" i="24"/>
  <c r="G10" i="24"/>
  <c r="G9" i="24"/>
  <c r="G8" i="24"/>
  <c r="A8" i="24"/>
  <c r="G7" i="24"/>
  <c r="Z2" i="24"/>
  <c r="E243" i="7" l="1"/>
  <c r="E207" i="7"/>
  <c r="N78" i="7"/>
  <c r="N77" i="7"/>
  <c r="N76" i="7"/>
  <c r="B22" i="7"/>
  <c r="M21" i="7"/>
  <c r="M173" i="7" s="1"/>
  <c r="B21" i="7"/>
  <c r="M20" i="7"/>
  <c r="M171" i="7" s="1"/>
  <c r="B20" i="7"/>
  <c r="H11" i="7"/>
  <c r="H10" i="7"/>
  <c r="H9" i="7"/>
  <c r="H8" i="7"/>
  <c r="A8" i="7"/>
  <c r="H7" i="7"/>
  <c r="I1" i="7"/>
  <c r="B243" i="7" l="1"/>
  <c r="B323" i="7" s="1"/>
  <c r="B174" i="7"/>
  <c r="B299" i="7" s="1"/>
  <c r="B207" i="7"/>
  <c r="B311" i="7" s="1"/>
  <c r="B17" i="28" l="1"/>
  <c r="B152" i="5" l="1"/>
  <c r="B10" i="4" l="1"/>
  <c r="B10" i="7" s="1"/>
  <c r="B11" i="4"/>
  <c r="B12" i="4"/>
  <c r="B9" i="4"/>
  <c r="B9" i="7" s="1"/>
  <c r="B12" i="5" l="1"/>
  <c r="B12" i="7"/>
  <c r="B11" i="5"/>
  <c r="B11" i="7"/>
  <c r="B9" i="5"/>
  <c r="A37" i="22"/>
  <c r="B10" i="5"/>
  <c r="A38" i="22"/>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20" i="28"/>
  <c r="E1" i="27"/>
  <c r="E7" i="27"/>
  <c r="E8" i="27"/>
  <c r="E9" i="27"/>
  <c r="E10" i="27"/>
  <c r="E11"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42" i="23"/>
  <c r="E78" i="23"/>
  <c r="A39" i="22"/>
  <c r="A40" i="22"/>
  <c r="A41" i="22"/>
  <c r="A45" i="22"/>
  <c r="E1" i="21"/>
  <c r="E7" i="21"/>
  <c r="E8" i="21"/>
  <c r="E9" i="21"/>
  <c r="E10" i="21"/>
  <c r="E11" i="21"/>
  <c r="E1" i="20"/>
  <c r="E7" i="20"/>
  <c r="E8" i="20"/>
  <c r="E9" i="20"/>
  <c r="E10" i="20"/>
  <c r="E11" i="20"/>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16" i="15" s="1"/>
  <c r="A8" i="4"/>
  <c r="A8" i="25" s="1"/>
  <c r="Z8" i="4"/>
  <c r="B9" i="26"/>
  <c r="B10" i="25"/>
  <c r="B11" i="26"/>
  <c r="B12" i="25"/>
  <c r="A14" i="4"/>
  <c r="B17" i="4"/>
  <c r="B38" i="17" s="1"/>
  <c r="B18" i="4"/>
  <c r="B39" i="17" s="1"/>
  <c r="B19" i="4"/>
  <c r="B40" i="17" s="1"/>
  <c r="B20" i="4"/>
  <c r="B41" i="17" s="1"/>
  <c r="H22" i="4"/>
  <c r="B24" i="4"/>
  <c r="E24" i="4"/>
  <c r="AA24" i="4"/>
  <c r="B25" i="4"/>
  <c r="C354" i="7" s="1"/>
  <c r="E25" i="4"/>
  <c r="AA25" i="4"/>
  <c r="B1" i="3"/>
  <c r="B2" i="3"/>
  <c r="I6" i="3"/>
  <c r="J6" i="3" s="1"/>
  <c r="K90" i="28" s="1"/>
  <c r="AA6" i="3"/>
  <c r="B7" i="3"/>
  <c r="I15" i="3"/>
  <c r="J15" i="3" s="1"/>
  <c r="L15" i="3"/>
  <c r="J21" i="3"/>
  <c r="B23" i="3"/>
  <c r="B24" i="3"/>
  <c r="H36" i="3"/>
  <c r="F1" i="2"/>
  <c r="B3" i="2"/>
  <c r="A1" i="7" l="1"/>
  <c r="A1" i="23"/>
  <c r="A1" i="24" s="1"/>
  <c r="A1" i="15"/>
  <c r="G353" i="7"/>
  <c r="E49" i="15"/>
  <c r="G354" i="7"/>
  <c r="E50" i="15"/>
  <c r="E19" i="4"/>
  <c r="B68" i="17" s="1"/>
  <c r="A3" i="7"/>
  <c r="A3" i="15"/>
  <c r="C353" i="7"/>
  <c r="B6" i="28"/>
  <c r="AI6" i="28" s="1"/>
  <c r="A1" i="26"/>
  <c r="B31" i="27"/>
  <c r="D67" i="25"/>
  <c r="D64" i="17"/>
  <c r="D38" i="17"/>
  <c r="D42" i="25"/>
  <c r="A106" i="28"/>
  <c r="A3" i="27"/>
  <c r="D30" i="25"/>
  <c r="D58" i="25" s="1"/>
  <c r="D86" i="25" s="1"/>
  <c r="D68" i="17"/>
  <c r="F99" i="28"/>
  <c r="I26" i="8"/>
  <c r="A18" i="8" s="1"/>
  <c r="H26" i="8"/>
  <c r="A17" i="8" s="1"/>
  <c r="D67" i="17"/>
  <c r="D68" i="25"/>
  <c r="D66" i="25"/>
  <c r="A107" i="28"/>
  <c r="D65" i="17"/>
  <c r="A11" i="29"/>
  <c r="B11" i="29" s="1"/>
  <c r="D11" i="29" s="1"/>
  <c r="E17" i="4"/>
  <c r="B66" i="17" s="1"/>
  <c r="D69" i="25"/>
  <c r="A7" i="29"/>
  <c r="B7" i="29" s="1"/>
  <c r="D7" i="29" s="1"/>
  <c r="B260" i="5"/>
  <c r="B364" i="5" s="1"/>
  <c r="E20" i="4"/>
  <c r="B69" i="17" s="1"/>
  <c r="E18" i="4"/>
  <c r="B67" i="17" s="1"/>
  <c r="E16" i="4"/>
  <c r="A65" i="17" s="1"/>
  <c r="B16" i="4"/>
  <c r="A37" i="17" s="1"/>
  <c r="K91" i="28"/>
  <c r="K15" i="3"/>
  <c r="A7" i="26"/>
  <c r="A7" i="14"/>
  <c r="A7" i="10"/>
  <c r="A7" i="6"/>
  <c r="A7" i="17"/>
  <c r="A7" i="15"/>
  <c r="A7" i="13"/>
  <c r="A7" i="11"/>
  <c r="A7" i="9"/>
  <c r="A7" i="8"/>
  <c r="A7" i="25"/>
  <c r="A7" i="21"/>
  <c r="A7" i="20"/>
  <c r="A7" i="16"/>
  <c r="A7" i="27"/>
  <c r="A8" i="23"/>
  <c r="A7" i="24"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9" i="19" s="1"/>
  <c r="B17" i="16"/>
  <c r="E28" i="17"/>
  <c r="D56" i="17" s="1"/>
  <c r="D84" i="17" s="1"/>
  <c r="B12" i="17"/>
  <c r="B10" i="17"/>
  <c r="A8" i="17"/>
  <c r="E19" i="18"/>
  <c r="B25" i="20"/>
  <c r="B25" i="21"/>
  <c r="B94" i="23"/>
  <c r="B96" i="24" s="1"/>
  <c r="B30" i="25"/>
  <c r="B58" i="25" s="1"/>
  <c r="B86" i="25" s="1"/>
  <c r="B19" i="26"/>
  <c r="E30" i="27"/>
  <c r="B11" i="27"/>
  <c r="B9" i="27"/>
  <c r="C99" i="28"/>
  <c r="A9" i="29"/>
  <c r="B9" i="29" s="1"/>
  <c r="D9" i="29" s="1"/>
  <c r="A6" i="29"/>
  <c r="B6" i="29" s="1"/>
  <c r="B296" i="5"/>
  <c r="B376" i="5" s="1"/>
  <c r="E23" i="6"/>
  <c r="B12" i="6"/>
  <c r="B12" i="31" s="1"/>
  <c r="B10" i="6"/>
  <c r="B10" i="31" s="1"/>
  <c r="A8" i="6"/>
  <c r="A1" i="6"/>
  <c r="B26" i="9"/>
  <c r="E25" i="10"/>
  <c r="B12" i="10"/>
  <c r="B10" i="10"/>
  <c r="A8" i="10"/>
  <c r="A1" i="10"/>
  <c r="B34" i="11"/>
  <c r="B71" i="11" s="1"/>
  <c r="B108" i="11" s="1"/>
  <c r="B33" i="12"/>
  <c r="B71" i="12" s="1"/>
  <c r="A9" i="12"/>
  <c r="A1" i="12"/>
  <c r="A36" i="12" s="1"/>
  <c r="B27" i="13"/>
  <c r="B50" i="13" s="1"/>
  <c r="E23" i="14"/>
  <c r="B12" i="14"/>
  <c r="B10" i="14"/>
  <c r="A8" i="14"/>
  <c r="A1" i="14"/>
  <c r="B12" i="15"/>
  <c r="B12" i="19" s="1"/>
  <c r="A8" i="15"/>
  <c r="F16" i="16"/>
  <c r="B11" i="16"/>
  <c r="B9" i="16"/>
  <c r="B28" i="17"/>
  <c r="B56" i="17" s="1"/>
  <c r="B84" i="17" s="1"/>
  <c r="A1" i="17"/>
  <c r="A30" i="17" s="1"/>
  <c r="A58" i="17" s="1"/>
  <c r="B19" i="18"/>
  <c r="B11" i="18"/>
  <c r="B9" i="18"/>
  <c r="E24" i="20"/>
  <c r="B11" i="20"/>
  <c r="B9" i="20"/>
  <c r="E24" i="21"/>
  <c r="B11" i="21"/>
  <c r="B9" i="21"/>
  <c r="E93" i="23"/>
  <c r="H95" i="24" s="1"/>
  <c r="B12" i="23"/>
  <c r="B11" i="24" s="1"/>
  <c r="B10" i="23"/>
  <c r="D29" i="25"/>
  <c r="D57" i="25" s="1"/>
  <c r="D85" i="25" s="1"/>
  <c r="B11" i="25"/>
  <c r="B9" i="25"/>
  <c r="E20" i="26"/>
  <c r="B12" i="26"/>
  <c r="B10" i="26"/>
  <c r="A8" i="26"/>
  <c r="B30" i="27"/>
  <c r="F100" i="28"/>
  <c r="F97"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50" i="15"/>
  <c r="B11" i="15"/>
  <c r="B11" i="19" s="1"/>
  <c r="B16" i="16"/>
  <c r="E27" i="17"/>
  <c r="D55" i="17" s="1"/>
  <c r="D83" i="17" s="1"/>
  <c r="B11" i="17"/>
  <c r="B9" i="17"/>
  <c r="E20" i="18"/>
  <c r="A1" i="18"/>
  <c r="B24" i="20"/>
  <c r="B24" i="21"/>
  <c r="A3" i="21"/>
  <c r="B93" i="23"/>
  <c r="B95" i="24" s="1"/>
  <c r="A9" i="23"/>
  <c r="B29" i="25"/>
  <c r="B57" i="25" s="1"/>
  <c r="B85" i="25" s="1"/>
  <c r="A3" i="25"/>
  <c r="A34" i="25" s="1"/>
  <c r="A62" i="25" s="1"/>
  <c r="B20" i="26"/>
  <c r="E31" i="27"/>
  <c r="B12" i="27"/>
  <c r="B10" i="27"/>
  <c r="A8" i="27"/>
  <c r="C100" i="28"/>
  <c r="E22" i="6"/>
  <c r="B11" i="6"/>
  <c r="B11" i="31" s="1"/>
  <c r="B9" i="6"/>
  <c r="B9" i="31" s="1"/>
  <c r="B22" i="8"/>
  <c r="B21" i="8"/>
  <c r="B25" i="9"/>
  <c r="E24" i="10"/>
  <c r="B11" i="10"/>
  <c r="B9" i="10"/>
  <c r="B33" i="11"/>
  <c r="B70" i="11" s="1"/>
  <c r="B107" i="11" s="1"/>
  <c r="B34" i="12"/>
  <c r="B72" i="12" s="1"/>
  <c r="B26" i="13"/>
  <c r="B49" i="13" s="1"/>
  <c r="E22" i="14"/>
  <c r="B11" i="14"/>
  <c r="B9" i="14"/>
  <c r="B49" i="15"/>
  <c r="B10" i="15"/>
  <c r="B10" i="19" s="1"/>
  <c r="F17" i="16"/>
  <c r="B12" i="16"/>
  <c r="B10" i="16"/>
  <c r="A8" i="16"/>
  <c r="A1" i="16"/>
  <c r="B27" i="17"/>
  <c r="B55" i="17" s="1"/>
  <c r="B83" i="17" s="1"/>
  <c r="B20" i="18"/>
  <c r="B12" i="18"/>
  <c r="B10" i="18"/>
  <c r="A8" i="18"/>
  <c r="E25" i="20"/>
  <c r="B12" i="20"/>
  <c r="B10" i="20"/>
  <c r="A8" i="20"/>
  <c r="E25" i="21"/>
  <c r="B12" i="21"/>
  <c r="B10" i="21"/>
  <c r="A8" i="21"/>
  <c r="E94" i="23"/>
  <c r="H96" i="24" s="1"/>
  <c r="B13" i="23"/>
  <c r="B12" i="24" s="1"/>
  <c r="B11" i="23"/>
  <c r="B10" i="24" s="1"/>
  <c r="E19" i="26"/>
  <c r="A1" i="21"/>
  <c r="A1" i="28"/>
  <c r="A1" i="27"/>
  <c r="A1" i="11"/>
  <c r="A1" i="20"/>
  <c r="A1" i="25"/>
  <c r="A32" i="25" s="1"/>
  <c r="A60" i="25" s="1"/>
  <c r="A1" i="8"/>
  <c r="A3" i="9"/>
  <c r="A3" i="11"/>
  <c r="A3" i="12"/>
  <c r="A3" i="13"/>
  <c r="A3" i="16"/>
  <c r="A3" i="26"/>
  <c r="A3" i="6"/>
  <c r="A3" i="17" s="1"/>
  <c r="A32" i="17" s="1"/>
  <c r="A60" i="17" s="1"/>
  <c r="A3" i="8"/>
  <c r="A3" i="10"/>
  <c r="A3" i="14"/>
  <c r="A3" i="18"/>
  <c r="A3" i="20"/>
  <c r="A4" i="29" l="1"/>
  <c r="E29" i="23"/>
  <c r="B9" i="24"/>
  <c r="H20" i="24" s="1"/>
  <c r="AI9" i="28"/>
  <c r="AI7" i="28"/>
  <c r="AI8" i="28" s="1"/>
  <c r="A73" i="11"/>
  <c r="A36" i="11"/>
  <c r="B93" i="28" l="1"/>
</calcChain>
</file>

<file path=xl/sharedStrings.xml><?xml version="1.0" encoding="utf-8"?>
<sst xmlns="http://schemas.openxmlformats.org/spreadsheetml/2006/main" count="2118" uniqueCount="999">
  <si>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</si>
  <si>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</si>
  <si>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</si>
  <si>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</si>
  <si>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</si>
  <si>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</si>
  <si>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</si>
  <si>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</si>
  <si>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</si>
  <si>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</si>
  <si>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</si>
  <si>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</si>
  <si>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</si>
  <si>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</si>
  <si>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</si>
  <si>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</si>
  <si>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</si>
  <si>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</si>
  <si>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</si>
  <si>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</si>
  <si>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</si>
  <si>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</si>
  <si>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</si>
  <si>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</si>
  <si>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</si>
  <si>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</si>
  <si>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</si>
  <si>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</si>
  <si>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</si>
  <si>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</si>
  <si>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</si>
  <si>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</si>
  <si>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</si>
  <si>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</si>
  <si>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</si>
  <si>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</si>
  <si>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</si>
  <si>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</si>
  <si>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</si>
  <si>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</si>
  <si>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</si>
  <si>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</si>
  <si>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</si>
  <si>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</si>
  <si>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</si>
  <si>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</si>
  <si>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</si>
  <si>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</si>
  <si>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</si>
  <si>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</si>
  <si>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</si>
  <si>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</si>
  <si>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</si>
  <si>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</si>
  <si>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</si>
  <si>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</si>
  <si>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</si>
  <si>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</si>
  <si>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</si>
  <si>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</si>
  <si>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</si>
  <si>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</si>
  <si>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</si>
  <si>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</si>
  <si>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</si>
  <si>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</si>
  <si>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</si>
  <si>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</si>
  <si>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</si>
  <si>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</si>
  <si>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</si>
  <si>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</si>
  <si>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</si>
  <si>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</si>
  <si>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</si>
  <si>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</si>
  <si>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</si>
  <si>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</si>
  <si>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</si>
  <si>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</si>
  <si>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</si>
  <si>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</si>
  <si>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</si>
  <si>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</si>
  <si>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</si>
  <si>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</si>
  <si>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</si>
  <si>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</si>
  <si>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</si>
  <si>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</si>
  <si>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</si>
  <si>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</si>
  <si>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</si>
  <si>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</si>
  <si>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</si>
  <si>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</si>
  <si>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</si>
  <si>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</si>
  <si>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</si>
  <si>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</si>
  <si>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</si>
  <si>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</si>
  <si>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</si>
  <si>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</si>
  <si>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</si>
  <si>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</si>
  <si>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</si>
  <si>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</si>
  <si>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</si>
  <si>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</si>
  <si>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</si>
  <si>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</si>
  <si>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</si>
  <si>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</si>
  <si>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</si>
  <si>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</si>
  <si>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</si>
  <si>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</si>
  <si>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</si>
  <si>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</si>
  <si>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</si>
  <si>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</si>
  <si>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</si>
  <si>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</si>
  <si>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</si>
  <si>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</si>
  <si>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</si>
  <si>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</si>
  <si>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</si>
  <si>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</si>
  <si>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</si>
  <si>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</si>
  <si>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</si>
  <si>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</si>
  <si>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</si>
  <si>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</si>
  <si>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</si>
  <si>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</si>
  <si>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</si>
  <si>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</si>
  <si>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</si>
  <si>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</si>
  <si>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</si>
  <si>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</si>
  <si>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</si>
  <si>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</si>
  <si>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</si>
  <si>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</si>
  <si>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</si>
  <si>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</si>
  <si>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</si>
  <si>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</si>
  <si>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</si>
  <si>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</si>
  <si>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</si>
  <si>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</si>
  <si>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</si>
  <si>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</si>
  <si>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</si>
  <si>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</si>
  <si>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</si>
  <si>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</si>
  <si>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</si>
  <si>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</si>
  <si>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</si>
  <si>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</si>
  <si>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</si>
  <si>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</si>
  <si>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</si>
  <si>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</si>
  <si>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</si>
  <si>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</si>
  <si>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</si>
  <si>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</si>
  <si>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</si>
  <si>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</si>
  <si>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</si>
  <si>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</si>
  <si>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</si>
  <si>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</si>
  <si>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</si>
  <si>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</si>
  <si>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</si>
  <si>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</si>
  <si>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</si>
  <si>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</si>
  <si>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</si>
  <si>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</si>
  <si>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</si>
  <si>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</si>
  <si>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</si>
  <si>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</si>
  <si>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</si>
  <si>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</si>
  <si>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</si>
  <si>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</si>
  <si>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</si>
  <si>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</si>
  <si>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</si>
  <si>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</si>
  <si>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</si>
  <si>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</si>
  <si>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</si>
  <si>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</si>
  <si>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</si>
  <si>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</si>
  <si>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</si>
  <si>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</si>
  <si>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</si>
  <si>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</si>
  <si>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</si>
  <si>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</si>
  <si>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</si>
  <si>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</si>
  <si>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</si>
  <si>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</si>
  <si>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</si>
  <si>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</si>
  <si>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</si>
  <si>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</si>
  <si>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</si>
  <si>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</si>
  <si>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</si>
  <si>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</si>
  <si>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</si>
  <si>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</si>
  <si>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</si>
  <si>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</si>
  <si>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</si>
  <si>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</si>
  <si>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</si>
  <si>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</si>
  <si>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</si>
  <si>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</si>
  <si>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</si>
  <si>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</si>
  <si>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</si>
  <si>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</si>
  <si>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</si>
  <si>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</si>
  <si>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</si>
  <si>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</si>
  <si>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</si>
  <si>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</si>
  <si>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</si>
  <si>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</si>
  <si>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</si>
  <si>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</si>
  <si>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</si>
  <si>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</si>
  <si>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</si>
  <si>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</si>
  <si>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</si>
  <si>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</si>
  <si>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</si>
  <si>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</si>
  <si>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</si>
  <si>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</si>
  <si>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</si>
  <si>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</si>
  <si>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</si>
  <si>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</si>
  <si>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</si>
  <si>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</si>
  <si>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</si>
  <si>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</si>
  <si>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</si>
  <si>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</si>
  <si>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</si>
  <si>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</si>
  <si>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</si>
  <si>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</si>
  <si>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</si>
  <si>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</si>
  <si>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</si>
  <si>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</si>
  <si>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</si>
  <si>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</si>
  <si>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</si>
  <si>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</si>
  <si>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</si>
  <si>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</si>
  <si>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</si>
  <si>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</si>
  <si>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</si>
  <si>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</si>
  <si>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</si>
  <si>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</si>
  <si>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</si>
  <si>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</si>
  <si>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</si>
  <si>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</si>
  <si>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</si>
  <si>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</si>
  <si>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</si>
  <si>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</si>
  <si>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</si>
  <si>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</si>
  <si>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</si>
  <si>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</si>
  <si>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</si>
  <si>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</si>
  <si>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</si>
  <si>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</si>
  <si>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</si>
  <si>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</si>
  <si>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</si>
  <si>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</si>
  <si>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</si>
  <si>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</si>
  <si>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</si>
  <si>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</si>
  <si>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</si>
  <si>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</si>
  <si>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</si>
  <si>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</si>
  <si>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</si>
  <si>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</si>
  <si>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</si>
  <si>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</si>
  <si>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</si>
  <si>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</si>
  <si>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</si>
  <si>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</si>
  <si>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</si>
  <si>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</si>
  <si>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</si>
  <si>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</si>
  <si>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</si>
  <si>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</si>
  <si>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</si>
  <si>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</si>
  <si>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</si>
  <si>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</si>
  <si>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</si>
  <si>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</si>
  <si>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</si>
  <si>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</si>
  <si>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</si>
  <si>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</si>
  <si>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</si>
  <si>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</si>
  <si>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</si>
  <si>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</si>
  <si>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</si>
  <si>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</si>
  <si>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</si>
  <si>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</si>
  <si>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</si>
  <si>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</si>
  <si>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</si>
  <si>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</si>
  <si>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</si>
  <si>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</si>
  <si>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</si>
  <si>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</si>
  <si>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</si>
  <si>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</si>
  <si>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</si>
  <si>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</si>
  <si>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</si>
  <si>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</si>
  <si>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</si>
  <si>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</si>
  <si>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</si>
  <si>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</si>
  <si>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</si>
  <si>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</si>
  <si>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</si>
  <si>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</si>
  <si>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</si>
  <si>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</si>
  <si>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</si>
  <si>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</si>
  <si>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</si>
  <si>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</si>
  <si>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</si>
  <si>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</si>
  <si>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</si>
  <si>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</si>
  <si>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</si>
  <si>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</si>
  <si>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</si>
  <si>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</si>
  <si>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</si>
  <si>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</si>
  <si>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</si>
  <si>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</si>
  <si>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</si>
  <si>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</si>
  <si>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</si>
  <si>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</si>
  <si>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</si>
  <si>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</si>
  <si>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</si>
  <si>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</si>
  <si>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</si>
  <si>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</si>
  <si>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</si>
  <si>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</si>
  <si>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</si>
  <si>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</si>
  <si>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</si>
  <si>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</si>
  <si>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</si>
  <si>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</si>
  <si>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</si>
  <si>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</si>
  <si>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</si>
  <si>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</si>
  <si>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</si>
  <si>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</si>
  <si>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</si>
  <si>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</si>
  <si>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</si>
  <si>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</si>
  <si>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</si>
  <si>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</si>
  <si>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</si>
  <si>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</si>
  <si>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</si>
  <si>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</si>
  <si>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</si>
  <si>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</si>
  <si>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</si>
  <si>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</si>
  <si>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</si>
  <si>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</si>
  <si>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</si>
  <si>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</si>
  <si>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</si>
  <si>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</si>
  <si>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</si>
  <si>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</si>
  <si>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</si>
  <si>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</si>
  <si>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</si>
  <si>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</si>
  <si>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</si>
  <si>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</si>
  <si>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</si>
  <si>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</si>
  <si>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</si>
  <si>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</si>
  <si>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</si>
  <si>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</si>
  <si>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</si>
  <si>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</si>
  <si>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</si>
  <si>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</si>
  <si>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</si>
  <si>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</si>
  <si>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</si>
  <si>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</si>
  <si>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</si>
  <si>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</si>
  <si>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</si>
  <si>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</si>
  <si>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</si>
  <si>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</si>
  <si>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</si>
  <si>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</si>
  <si>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</si>
  <si>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</si>
  <si>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</si>
  <si>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</si>
  <si>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</si>
  <si>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</si>
  <si>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</si>
  <si>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</si>
  <si>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</si>
  <si>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</si>
  <si>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</si>
  <si>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</si>
  <si>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</si>
  <si>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</si>
  <si>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</si>
  <si>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</si>
  <si>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</si>
  <si>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</si>
  <si>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</si>
  <si>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</si>
  <si>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</si>
  <si>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</si>
  <si>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</si>
  <si>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</si>
  <si>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</si>
  <si>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</si>
  <si>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</si>
  <si>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</si>
  <si>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</si>
  <si>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</si>
  <si>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</si>
  <si>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</si>
  <si>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</si>
  <si>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</si>
  <si>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</si>
  <si>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</si>
  <si>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</si>
  <si>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</si>
  <si>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</si>
  <si>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</si>
  <si>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</si>
  <si>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</si>
  <si>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2017- 2018</t>
  </si>
  <si>
    <t>2018- 2019</t>
  </si>
  <si>
    <t>Safety Pact</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</si>
  <si>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</si>
  <si>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</si>
  <si>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</si>
  <si>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</si>
  <si>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</si>
  <si>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</si>
  <si>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</si>
  <si>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</si>
  <si>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</si>
  <si>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</si>
  <si>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</si>
  <si>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</si>
  <si>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</si>
  <si>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</si>
  <si>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</si>
  <si>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</si>
  <si>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</si>
  <si>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</si>
  <si>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</si>
  <si>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</si>
  <si>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</si>
  <si>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</si>
  <si>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</si>
  <si>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</si>
  <si>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</si>
  <si>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gg</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</si>
  <si>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</si>
  <si>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</si>
  <si>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</si>
  <si>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</si>
  <si>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</si>
  <si>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</si>
  <si>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Value of index as 30 days prior to date set for opening of bids</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</si>
  <si>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</si>
  <si>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</si>
  <si>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</si>
  <si>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</si>
  <si>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</si>
  <si>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</si>
  <si>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</si>
  <si>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</si>
  <si>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</si>
  <si>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</si>
  <si>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</si>
  <si>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</si>
  <si>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</si>
  <si>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</si>
  <si>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</si>
  <si>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</si>
  <si>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</si>
  <si>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</si>
  <si>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</si>
  <si>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</si>
  <si>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</si>
  <si>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</si>
  <si>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</si>
  <si>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</si>
  <si>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</si>
  <si>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</si>
  <si>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</si>
  <si>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</si>
  <si>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</si>
  <si>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</si>
  <si>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</si>
  <si>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</si>
  <si>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</si>
  <si>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</si>
  <si>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</si>
  <si>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</si>
  <si>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</si>
  <si>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</si>
  <si>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</si>
  <si>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</si>
  <si>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</si>
  <si>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</si>
  <si>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</si>
  <si>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</si>
  <si>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</si>
  <si>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</si>
  <si>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</si>
  <si>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</si>
  <si>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</si>
  <si>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</si>
  <si>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</si>
  <si>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</si>
  <si>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</si>
  <si>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</si>
  <si>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</si>
  <si>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</si>
  <si>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</si>
  <si>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</si>
  <si>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</si>
  <si>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</si>
  <si>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</si>
  <si>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</si>
  <si>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</si>
  <si>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</si>
  <si>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</si>
  <si>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</si>
  <si>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</si>
  <si>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</si>
  <si>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</si>
  <si>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</si>
  <si>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</si>
  <si>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</si>
  <si>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</si>
  <si>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</si>
  <si>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</si>
  <si>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</si>
  <si>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</si>
  <si>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</si>
  <si>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</si>
  <si>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</si>
  <si>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</si>
  <si>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</si>
  <si>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</si>
  <si>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</si>
  <si>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</si>
  <si>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</si>
  <si>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</si>
  <si>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</si>
  <si>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</si>
  <si>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</si>
  <si>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</si>
  <si>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</si>
  <si>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</si>
  <si>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</si>
  <si>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</si>
  <si>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</si>
  <si>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</si>
  <si>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</si>
  <si>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</si>
  <si>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</si>
  <si>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</si>
  <si>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</si>
  <si>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</si>
  <si>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</si>
  <si>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</si>
  <si>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</si>
  <si>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</si>
  <si>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</si>
  <si>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</si>
  <si>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</si>
  <si>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</si>
  <si>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</si>
  <si>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</si>
  <si>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</si>
  <si>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</si>
  <si>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</si>
  <si>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</si>
  <si>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</si>
  <si>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</si>
  <si>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</si>
  <si>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</si>
  <si>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</si>
  <si>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</si>
  <si>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</si>
  <si>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</si>
  <si>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</si>
  <si>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</si>
  <si>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</si>
  <si>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</si>
  <si>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</si>
  <si>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</si>
  <si>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</si>
  <si>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</si>
  <si>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</si>
  <si>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</si>
  <si>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</si>
  <si>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</si>
  <si>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</si>
  <si>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</si>
  <si>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</si>
  <si>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</si>
  <si>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</si>
  <si>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</si>
  <si>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</si>
  <si>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</si>
  <si>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</si>
  <si>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</si>
  <si>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</si>
  <si>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</si>
  <si>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</si>
  <si>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</si>
  <si>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</si>
  <si>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</si>
  <si>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</si>
  <si>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</si>
  <si>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</si>
  <si>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</si>
  <si>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</si>
  <si>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</si>
  <si>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</si>
  <si>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</si>
  <si>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</si>
  <si>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</si>
  <si>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e-mail ID of Bid Signatory</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</si>
  <si>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</si>
  <si>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</si>
  <si>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</si>
  <si>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</si>
  <si>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</si>
  <si>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</si>
  <si>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</si>
  <si>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</si>
  <si>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</si>
  <si>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</si>
  <si>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</si>
  <si>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</si>
  <si>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</si>
  <si>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</si>
  <si>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</si>
  <si>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</si>
  <si>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</si>
  <si>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</si>
  <si>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</si>
  <si>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</si>
  <si>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</si>
  <si>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</si>
  <si>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</si>
  <si>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</si>
  <si>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</si>
  <si>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</si>
  <si>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</si>
  <si>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</si>
  <si>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</si>
  <si>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</si>
  <si>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</si>
  <si>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</si>
  <si>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</si>
  <si>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</si>
  <si>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</si>
  <si>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</si>
  <si>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</si>
  <si>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</si>
  <si>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</si>
  <si>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</si>
  <si>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</si>
  <si>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</si>
  <si>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</si>
  <si>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</si>
  <si>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</si>
  <si>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</si>
  <si>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</si>
  <si>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</si>
  <si>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</si>
  <si>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</si>
  <si>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</si>
  <si>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</si>
  <si>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</si>
  <si>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</si>
  <si>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</si>
  <si>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</si>
  <si>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</si>
  <si>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</si>
  <si>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</si>
  <si>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</si>
  <si>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</si>
  <si>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</si>
  <si>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</si>
  <si>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</si>
  <si>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</si>
  <si>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</si>
  <si>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</si>
  <si>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</si>
  <si>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</si>
  <si>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</si>
  <si>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</si>
  <si>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</si>
  <si>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</si>
  <si>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</si>
  <si>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</si>
  <si>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</si>
  <si>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</si>
  <si>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</si>
  <si>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</si>
  <si>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</si>
  <si>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</si>
  <si>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</si>
  <si>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</si>
  <si>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</si>
  <si>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</si>
  <si>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</si>
  <si>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</si>
  <si>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</si>
  <si>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</si>
  <si>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</si>
  <si>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</si>
  <si>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</si>
  <si>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</si>
  <si>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</si>
  <si>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</si>
  <si>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</si>
  <si>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</si>
  <si>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</si>
  <si>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</si>
  <si>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</si>
  <si>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</si>
  <si>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</si>
  <si>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</si>
  <si>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</si>
  <si>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</si>
  <si>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</si>
  <si>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</si>
  <si>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</si>
  <si>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</si>
  <si>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</si>
  <si>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</si>
  <si>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</si>
  <si>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</si>
  <si>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</si>
  <si>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</si>
  <si>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</si>
  <si>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</si>
  <si>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</si>
  <si>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</si>
  <si>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</si>
  <si>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</si>
  <si>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</si>
  <si>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</si>
  <si>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</si>
  <si>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</si>
  <si>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*Satisfactory operation means certificate issued by the Employer certifying the operation without any adverse remark.</t>
  </si>
  <si>
    <t>Format-A:</t>
  </si>
  <si>
    <t>Bidder’s Name     :</t>
  </si>
  <si>
    <t>Single Firm:</t>
  </si>
  <si>
    <t>4(a)(i)</t>
  </si>
  <si>
    <t>(a)(ii)</t>
  </si>
  <si>
    <t>Format-B:</t>
  </si>
  <si>
    <t>Format for the Bidder  in support of meeting the requirement of para 1.1.2, Annexure-A to BDS, Section-III, Volume-I of the Bidding Documents)</t>
  </si>
  <si>
    <t xml:space="preserve">Name of the Bidder </t>
  </si>
  <si>
    <t>4(b)(i)</t>
  </si>
  <si>
    <t>(b)(ii)</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</si>
  <si>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</si>
  <si>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a legally enforceable undertaking (jointly with the parent company or collaborator) to guarantee quality, timely supply, performance and warranty obligations as specified for the equipment(s);
</t>
    </r>
    <r>
      <rPr>
        <i/>
        <sz val="11"/>
        <rFont val="Book Antiqua"/>
        <family val="1"/>
      </rPr>
      <t>(Choose whichever is applicable from the drop down menu)</t>
    </r>
  </si>
  <si>
    <t>5.0</t>
  </si>
  <si>
    <t>No. of years, the above class  Transformers are in operation as on the date of bid opening.</t>
  </si>
  <si>
    <t xml:space="preserve">         of  Transformer</t>
  </si>
  <si>
    <t>Details of  Transformer(s) under the contract</t>
  </si>
  <si>
    <t xml:space="preserve">Date of commissioning of the above  Transformers </t>
  </si>
  <si>
    <t>2018-2019</t>
  </si>
  <si>
    <t>Do you have complete annual reports together with Audited statement of accounts of the company for FY 2018-19 (refer ITB Clause 9.3(c))</t>
  </si>
  <si>
    <t>As per para BDS/ITB clause 9.3q, Bidder shall furnish the details of their Provident Fund Code Number</t>
  </si>
  <si>
    <t>Name of Bidders/JV Partners</t>
  </si>
  <si>
    <t>Provident Fund Code Number</t>
  </si>
  <si>
    <t>Format for the Bidder OR Parent Company / Collaborator(s)  (meeting para 1.1.1, Annexure-A to BDS)  in support of meeting the requirement of para 1.1.1, Annexure-A to BDS, Section-III, Volume-I of the Bidding Documents)</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</si>
  <si>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</si>
  <si>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</si>
  <si>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Do you have complete annual reports together with Audited statement of accounts of the company for FY 2019-20 (refer ITB Clause 9.3(c))</t>
  </si>
  <si>
    <t>2019-2020</t>
  </si>
  <si>
    <t>Enable the Active X Control &amp; Macros. Also ensure to keep option of "Trust acess to VBA project object Model" cheched [√]. Ensure that you work on MS Excel 2007 or higher version.</t>
  </si>
  <si>
    <r>
      <t xml:space="preserve">Voltage Level of  132kV class Transformer or above erected under the Contract </t>
    </r>
    <r>
      <rPr>
        <i/>
        <sz val="11"/>
        <rFont val="Book Antiqua"/>
        <family val="1"/>
      </rPr>
      <t>(By Bidder</t>
    </r>
    <r>
      <rPr>
        <sz val="11"/>
        <rFont val="Book Antiqua"/>
        <family val="1"/>
      </rPr>
      <t xml:space="preserve">)
</t>
    </r>
  </si>
  <si>
    <t>WE HAVE QUOTED OUR BID PRICE ON FIRM PRICE BASIS.</t>
  </si>
  <si>
    <t>We hereby furnish the relevant details pertaining to the price adjustment provisions for equipment as specified in your specifications and documents for the Transformer Package TR-01. The necessary documentary evidence is enclosed.</t>
  </si>
  <si>
    <t>Declaration by the Bidder  regarding events encountered pursuant to ITB Clause 2.1.</t>
  </si>
  <si>
    <t xml:space="preserve">
3.0 A</t>
  </si>
  <si>
    <r>
      <rPr>
        <sz val="11"/>
        <rFont val="Book Antiqua"/>
        <family val="1"/>
      </rPr>
      <t>* (applicable for MSE only) We are a Micro and Small Enterprise (MSE) registered with................, a designated Authority of GoI under the Public Procurement Policy for MSEs order 2012.</t>
    </r>
    <r>
      <rPr>
        <b/>
        <sz val="11"/>
        <rFont val="Book Antiqua"/>
        <family val="1"/>
      </rPr>
      <t xml:space="preserve">
Delete if not applicable</t>
    </r>
  </si>
  <si>
    <t>Name of the Parent Company/Collaborator for the 132kV  class Transformer
{The qualifying data for the parent company or collaborator for the equipment is furnished in Format-A above)</t>
  </si>
  <si>
    <t>[Indicate 132kV or above class 1-phase Transformers ]</t>
  </si>
  <si>
    <r>
      <t xml:space="preserve">Financial Position </t>
    </r>
    <r>
      <rPr>
        <b/>
        <i/>
        <sz val="12"/>
        <rFont val="Book Antiqua"/>
        <family val="1"/>
      </rPr>
      <t xml:space="preserve">{Reference para 1.2 of Annexure-A (BDS)}
</t>
    </r>
  </si>
  <si>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3.0(a) above in Financial Position shall also be considered qualified if they meet Eighty (80) % of the requirement specified at Para 3.0(b) &amp; 3.0(c) above in Financial Position.
^ Start-Ups as defined by DIPP, applicable as on the originally scheduled date of bid opening.</t>
  </si>
  <si>
    <r>
      <rPr>
        <b/>
        <u/>
        <sz val="11"/>
        <rFont val="Book Antiqua"/>
        <family val="1"/>
      </rPr>
      <t xml:space="preserve">Voltage Level </t>
    </r>
    <r>
      <rPr>
        <sz val="11"/>
        <rFont val="Book Antiqua"/>
        <family val="1"/>
      </rPr>
      <t>of Transformer erected under the Contract
[Indicate 132kV or above class only]</t>
    </r>
  </si>
  <si>
    <r>
      <rPr>
        <b/>
        <u/>
        <sz val="11"/>
        <rFont val="Book Antiqua"/>
        <family val="1"/>
      </rPr>
      <t xml:space="preserve">MVA Capacity </t>
    </r>
    <r>
      <rPr>
        <sz val="11"/>
        <rFont val="Book Antiqua"/>
        <family val="1"/>
      </rPr>
      <t xml:space="preserve">of Transformer erected under the Contract
[Indicate 132kV or above class 3-phase Transformer ]
and/or 
</t>
    </r>
  </si>
  <si>
    <r>
      <rPr>
        <b/>
        <u/>
        <sz val="11"/>
        <rFont val="Book Antiqua"/>
        <family val="1"/>
      </rPr>
      <t xml:space="preserve">No. of  Transformer (s) </t>
    </r>
    <r>
      <rPr>
        <sz val="11"/>
        <rFont val="Book Antiqua"/>
        <family val="1"/>
      </rPr>
      <t>under the contract
[Indicate nos. of 132kV or above class 3-phase transformers of at least 20 MVA capacity]
and/or</t>
    </r>
  </si>
  <si>
    <t>[Indicate nos. of 132kV or above  1-phase Transformers having capacity of at least 6.7 MVA]</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</si>
  <si>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(submission of Hard Copy in  ‘Original’) to be submitted on the letter head of the auditor/ cost accountant/chartered accountant</t>
  </si>
  <si>
    <t>Affidavit of Self certification regarding Minimum Local Content in line with PPP-MII order and MoP Order, if applicable (submission of Hard Copy in ‘Original’), to be submitted on a non-judicial stamp paper of Rs. 100/-</t>
  </si>
  <si>
    <t>Certification by the Bidder as per DoE Order in line with ITB Clause 2.1</t>
  </si>
  <si>
    <t xml:space="preserve">The 132kV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66kV or above class transformers.
ii)   the parent company (Principals) or collaborator meets qualifying requirements stipulated  at para1.1.1 above; and
iii) The 132kV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of the cost of such equipment (s). This performance guarantee shall be in addition to Contract Performance Guarantee to be submitted by the Bidder.  
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 
</t>
  </si>
  <si>
    <t>2020-2021</t>
  </si>
  <si>
    <t>The bidder must have designed, manufactured, tested, supplied, installed and commissioned 132kV or above class 3-phase transformers of at least 20 MVA or at least three (3) nos. 1-phase Transformers each having capacity of at least 6.7 MVA and the same Transformer(s) must have been in satisfactory operation* for atleast two (2) years on the originally scheduled date of bid opening i.e. 08.02.2022</t>
  </si>
  <si>
    <t>Package Name:</t>
  </si>
  <si>
    <r>
      <t xml:space="preserve">a confirmation letter from the parent company or collaborator alongwith the bid stating that parent company or collaborator shall furnish performance guarantee  for  an  amount  of 03 % of  the cost  of such equipment (s)  . This performance guarantee shall be in addition to Contract Performance Guarantee to be submitted by the Bidder.
</t>
    </r>
    <r>
      <rPr>
        <i/>
        <sz val="11"/>
        <rFont val="Book Antiqua"/>
        <family val="1"/>
      </rPr>
      <t>(Choose whichever is applicable from the drop down menu)</t>
    </r>
  </si>
  <si>
    <t xml:space="preserve">a)  Net Worth for last 3 financial years should be positive
b) Minimum Average Annual Turnover* (MAAT) for best three years i.e. 36 months out of last five financial years of the bidder should be Rs. 672.00 million for Transformer Package TR03.
* Note- “Annual gross revenue from operations/gross operating income as incorporated in the profit &amp; loss account excluding other operative income / other income”. 
c) Bidder shall have Liquid Assets (LA) and/or evidence of access to or availability of credit facilities of not less than Rs. 112.00 million for Transformer Package TR03.
</t>
  </si>
  <si>
    <t>Attachment-9</t>
  </si>
  <si>
    <t>Enter details here regarding Bid Security</t>
  </si>
  <si>
    <t xml:space="preserve">Interest Bearing Engineering Advance </t>
  </si>
  <si>
    <t>Attachment 3(QR) Bidder's Eligibility &amp; Qualification : To be furnished as per proforma provided in the bidding document. Not included here.</t>
  </si>
  <si>
    <t>Attachments 3(JV), 4,  4(A),  4(B),  5, 6, 7,  9,  10, 11, 12, 13, 14, 15, 16, 17,18, 19 and Bid Form for 1st Envelope are included here.</t>
  </si>
  <si>
    <t>Attachment 14 Integrity Pact : To be submitted as per ITB Clause No. 9.3(o) and as per remarks in the Attach 14-IP.</t>
  </si>
  <si>
    <t>Attachment 18 Safety Pact : To be submitted as per ITB Clause No. 9.3(s) and as per remarks in the Attach 18.</t>
  </si>
  <si>
    <t>2024- 2025</t>
  </si>
  <si>
    <t>2025- 2026</t>
  </si>
  <si>
    <t>Attachment 26: Certification by the Bidder as per DoE Order in line with ITB Clause 2.1 [As per proforma provided in the bidding document]</t>
  </si>
  <si>
    <t>Attachment 25: Declaration by the Bidder  regarding events encountered pursuant to ITB Clause 2.1 [As per proforma provided in the bidding document]</t>
  </si>
  <si>
    <t>Attachment 20: Declaration of Key Managerial Person jointly with Power of Attorney holder [As per proforma provided in the bidding document]</t>
  </si>
  <si>
    <t xml:space="preserve">We agree to abide by this bid for a period of six (06) months from the the last date of bid submission as stipulated in the Bidding Documents, and it shall remain binding upon us and may be accepted by you at any time before the expiration of that period. </t>
  </si>
  <si>
    <t>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t>
  </si>
  <si>
    <t xml:space="preserve">Value of index </t>
  </si>
  <si>
    <t>In accordance with Clause 2, Appendix-2, Form of Contract Agreement, Section-VI; Forms. Volume-I</t>
  </si>
  <si>
    <t>A) For Equipment Ex-Works Price Component</t>
  </si>
  <si>
    <t>I (a)</t>
  </si>
  <si>
    <t>i)</t>
  </si>
  <si>
    <t>Copper a=</t>
  </si>
  <si>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</si>
  <si>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</si>
  <si>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</si>
  <si>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</si>
  <si>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</si>
  <si>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</si>
  <si>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</si>
  <si>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</si>
  <si>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</si>
  <si>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</si>
  <si>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</si>
  <si>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</si>
  <si>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</si>
  <si>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</si>
  <si>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</si>
  <si>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</si>
  <si>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</si>
  <si>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</si>
  <si>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</si>
  <si>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</si>
  <si>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</si>
  <si>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</si>
  <si>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Bid Securing Declaration </t>
  </si>
  <si>
    <t>Attachment 1 Bid Security : Not Applicable</t>
  </si>
  <si>
    <t>2021-2022</t>
  </si>
  <si>
    <t>2026- 2027</t>
  </si>
  <si>
    <r>
      <t xml:space="preserve">Date of  Commercial Production of Transformers </t>
    </r>
    <r>
      <rPr>
        <i/>
        <sz val="12"/>
        <rFont val="Book Antiqua"/>
        <family val="1"/>
      </rPr>
      <t>(in case bidder proposes to qualify through Route-3)</t>
    </r>
  </si>
  <si>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</si>
  <si>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</si>
  <si>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</si>
  <si>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</si>
  <si>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</si>
  <si>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</si>
  <si>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B1</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</si>
  <si>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</si>
  <si>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</si>
  <si>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</si>
  <si>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</si>
  <si>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</si>
  <si>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</si>
  <si>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</si>
  <si>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</si>
  <si>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</si>
  <si>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</si>
  <si>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</si>
  <si>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</si>
  <si>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</si>
  <si>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r>
      <t xml:space="preserve">Voltage Level of Transformer manufactured in India &amp; type tested under the Contract . </t>
    </r>
    <r>
      <rPr>
        <i/>
        <sz val="11"/>
        <rFont val="Book Antiqua"/>
        <family val="1"/>
      </rPr>
      <t>(Indicate 715kV or above class only)</t>
    </r>
  </si>
  <si>
    <t>C3</t>
  </si>
  <si>
    <r>
      <t>Voltage Level of Reactor manufactured in India &amp; type tested under the Contract (</t>
    </r>
    <r>
      <rPr>
        <i/>
        <sz val="11"/>
        <rFont val="Book Antiqua"/>
        <family val="1"/>
      </rPr>
      <t>Indicate 715kV or above class only</t>
    </r>
    <r>
      <rPr>
        <sz val="11"/>
        <rFont val="Book Antiqua"/>
        <family val="1"/>
      </rPr>
      <t>)</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</si>
  <si>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</si>
  <si>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</si>
  <si>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</si>
  <si>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t>2.0</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</si>
  <si>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</si>
  <si>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Financial Qualification Data for Bidder:</t>
  </si>
  <si>
    <t>Whether the complete Annual Reports together with Audited Financial Statement of accounts/equivalent documents of the company for  the FY of immediately preceding the date of submission of bid are available?</t>
  </si>
  <si>
    <t>Financial Qualification Data  for Parent/Principal Company/Collabrator (If Applicable):</t>
  </si>
  <si>
    <t xml:space="preserve">Name of  Parent/Principal Company/Collabrator </t>
  </si>
  <si>
    <t>6</t>
  </si>
  <si>
    <t/>
  </si>
  <si>
    <t>Date of Commercial production of Transformers (in case Bidder propose to qualify through Route-3)</t>
  </si>
  <si>
    <t>1.1.1</t>
  </si>
  <si>
    <t>1.1.2</t>
  </si>
  <si>
    <t>Name of Contract Undertaken
(for 345kV or Higher Voltage class Transformers)</t>
  </si>
  <si>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</si>
  <si>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</si>
  <si>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r>
      <t>FORMAT-B:</t>
    </r>
    <r>
      <rPr>
        <b/>
        <sz val="12"/>
        <rFont val="Book Antiqua"/>
        <family val="1"/>
      </rPr>
      <t xml:space="preserve"> 
Format for the Bidder in support of meeting the requirement of para 1.1.2, Annexure-A to BDS, Section-III, Volume-I of the Bidding Documents</t>
    </r>
  </si>
  <si>
    <t>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</si>
  <si>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</si>
  <si>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Name of the Collaborator
{The qualifying data/details for collaborator for the equipment is to be furnished in Format-A  above)</t>
  </si>
  <si>
    <t>Data/details:</t>
  </si>
  <si>
    <t>Voltage Level of Transformer manufactured in India &amp; type tested under the Contract based on technological support of Collaborator. (Indicate 220kV or above class only)</t>
  </si>
  <si>
    <t>Indicate Number of Transformer(s) under the contract</t>
  </si>
  <si>
    <t>Whether collaborator(s)  meets the technical experience criteria stipulated at 2.1 above, and the details of which is mentioned at Format-A above.</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</si>
  <si>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</si>
  <si>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(Choose whichever is applicable from the drop down menu)</t>
  </si>
  <si>
    <t>Transformer (excluding Insulating Oil) (ratings above 10MVA or voltage above 33kV up to 400kV)</t>
  </si>
  <si>
    <t>Price indices for copper wire rod, as published by IEEMA.</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</si>
  <si>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of  the cost  of such equipment (s).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</si>
  <si>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</si>
  <si>
    <t>Undertaking by the bidder regarding Compliance of DMI&amp;SP policy</t>
  </si>
  <si>
    <r>
      <t xml:space="preserve">We have noted the provisions of the Bidding Documents that POWERGRID intends to participate in the selection of Transmission Service Provider (TSP) for the </t>
    </r>
    <r>
      <rPr>
        <b/>
        <sz val="11"/>
        <rFont val="Book Antiqua"/>
        <family val="1"/>
      </rPr>
      <t>“Transmission System for Evacuation of Power from RE Projects in Rajgarh 1000 MW SEZ in Madhya Pradesh - Phase-II"</t>
    </r>
    <r>
      <rPr>
        <sz val="11"/>
        <rFont val="Book Antiqua"/>
        <family val="1"/>
      </rPr>
      <t xml:space="preserve"> prior to RfP bid submission by POWERGRID to BPC. For this purpose, the bids have been invited by POWERGRID for the subject Package covering certain scope of work under the aforesaid TBCB Project. The qualified, lowest evaluated Bidder having requisite capacity and capability to perform the contract for the aforesaid Package(s) as per the provisions of the Bidding Documents shall be pre-selected, for the scope of work contained in the Bidding Documents, for associating with POWERGRID  for the purpose of tariff bidding by POWERGRID in the RfP process of the BPC for the subject Project under TBCB route and, in case POWERGRID becomes successful Bidder, the successful Bidder for aforesaid mentioned Package(s) will be awarded the Contract for execution of scope of work contained in the Bidding Documents. An MOU shall be signed with the pre-selected Bidder prior to tariff bid submission by POWERGRID to BPC against its RfP process. This MOU shall, inter-alia, bind both POWERGRID and the pre-selected Bidder for associating on exclusive basis and maintaining strict confidentiality by the pre-selected Bidder of the prices, terms and conditions. </t>
    </r>
  </si>
  <si>
    <t>Net Worth for last 3 financial years should be positive</t>
  </si>
  <si>
    <t>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t>
  </si>
  <si>
    <t>TR-48</t>
  </si>
  <si>
    <t>CC/NT/W-TR/DOM/A06/23/06644</t>
  </si>
  <si>
    <t>Attachment 21: Affidavit of Self certification regarding Minimum Local Content in line with PPP-MII order and MoP Order, if applicable (submission of Hard Copy in ‘Original’), to be submitted on a non-judicial stamp paper of Rs. 100/- [As per proforma provided in the bidding document]</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</si>
  <si>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(submission of Hard Copy in  ‘Original’) to be submitted on the letter head of the auditor/ cost accountant/chartered accountant [As per proforma provided in the bidding document]</t>
  </si>
  <si>
    <t>Attachment 23: Undertaking by the bidder regarding Compliance of DMI&amp;SP policy</t>
  </si>
  <si>
    <t>Attachment 24: Compliance to the process related to the e-RA Terms &amp; Conditions and the Business Rules governing the e-RA</t>
  </si>
  <si>
    <t>Attachment 27: Bid Securing Declaration  [As per proforma provided in the bidding document]</t>
  </si>
  <si>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22.08.2023</t>
  </si>
  <si>
    <t>Minimum Average Annual Turnover* (MAAT) for best three years i.e. 36 months out of last five financial years of the bidder should be Rs. 1250.8  million    for Transformer Package TR-48.
* Note- “Annual gross revenue from operations/gross operating income as incorporated in the profit &amp; loss account excluding other operative income/ other income”.</t>
  </si>
  <si>
    <t>Bidder shall have Liquid Assets (LA) and/or evidence of access to or availability of credit facilities of not less than Rs.208.47 million  for Transformer Package TR-48.</t>
  </si>
  <si>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TR-48</t>
    </r>
    <r>
      <rPr>
        <sz val="11"/>
        <rFont val="Book Antiqua"/>
        <family val="1"/>
      </rPr>
      <t>. The necessary documentary evidence is enclosed.</t>
    </r>
  </si>
  <si>
    <t>Compliance to the process related to the e-RA Terms &amp; Conditions and the Business Rules governing the e-RA</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</si>
  <si>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and 315MVA, 400/230/33kV 3-Ph Autotransformer  </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</si>
</sst>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i/>
      <sz val="11"/>
      <color rgb="FF0000FF"/>
      <name val="Book Antiqua"/>
      <family val="1"/>
    </font>
    <font>
      <i/>
      <sz val="18"/>
      <color rgb="FFFF0000"/>
      <name val="Book Antiqua"/>
      <family val="1"/>
    </font>
    <font>
      <sz val="11"/>
      <color rgb="FFFF0000"/>
      <name val="Book Antiqua"/>
      <family val="1"/>
    </font>
    <font>
      <b/>
      <i/>
      <sz val="11"/>
      <color rgb="FF0000FF"/>
      <name val="Book Antiqua"/>
      <family val="1"/>
    </font>
    <font>
      <sz val="11"/>
      <color rgb="FF0000FF"/>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0070C0"/>
        <bgColor indexed="64"/>
      </patternFill>
    </fill>
  </fills>
  <borders count="7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45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Alignment="1" applyProtection="1">
      <alignment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22" fillId="0" borderId="0" xfId="35" applyFont="1" applyAlignment="1" applyProtection="1">
      <alignment horizontal="right" vertical="top" indent="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0" xfId="35" applyFont="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center" wrapText="1"/>
      <protection locked="0"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49" fontId="10" fillId="0" borderId="0" xfId="35" applyNumberFormat="1" applyFont="1" applyAlignment="1" applyProtection="1">
      <alignment horizontal="right" vertical="top"/>
      <protection hidden="1"/>
    </xf>
    <xf numFmtId="0" fontId="22" fillId="0" borderId="0" xfId="35" applyFont="1" applyAlignment="1" applyProtection="1">
      <alignment horizontal="right" vertical="top"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9" fillId="0" borderId="0" xfId="35" applyFont="1" applyAlignment="1" applyProtection="1">
      <alignment horizontal="left" vertical="center" indent="5"/>
      <protection hidden="1"/>
    </xf>
    <xf numFmtId="0" fontId="9" fillId="0" borderId="0" xfId="35" applyFont="1" applyAlignment="1" applyProtection="1">
      <alignment horizontal="left" vertical="center" wrapText="1"/>
      <protection hidden="1"/>
    </xf>
    <xf numFmtId="0" fontId="7" fillId="0" borderId="0" xfId="35" applyFont="1" applyAlignment="1" applyProtection="1">
      <alignment horizontal="left" vertical="top" wrapText="1"/>
      <protection hidden="1"/>
    </xf>
    <xf numFmtId="0" fontId="4" fillId="0" borderId="0" xfId="35" applyFont="1" applyAlignment="1" applyProtection="1">
      <alignment horizontal="center" vertical="center" wrapText="1"/>
      <protection hidden="1"/>
    </xf>
    <xf numFmtId="0" fontId="9" fillId="0" borderId="0" xfId="35" applyFont="1" applyAlignment="1" applyProtection="1">
      <alignment horizontal="center" vertical="center" wrapText="1"/>
      <protection hidden="1"/>
    </xf>
    <xf numFmtId="0" fontId="9" fillId="0" borderId="9" xfId="35" applyFont="1" applyBorder="1" applyProtection="1">
      <protection hidden="1"/>
    </xf>
    <xf numFmtId="0" fontId="9" fillId="0" borderId="12" xfId="35" applyFont="1" applyBorder="1" applyAlignment="1" applyProtection="1">
      <alignment vertical="top"/>
      <protection hidden="1"/>
    </xf>
    <xf numFmtId="0" fontId="9" fillId="0" borderId="9" xfId="35" applyFont="1" applyBorder="1" applyAlignment="1" applyProtection="1">
      <alignment vertical="center" wrapText="1"/>
      <protection hidden="1"/>
    </xf>
    <xf numFmtId="0" fontId="9" fillId="0" borderId="12" xfId="35" applyFont="1" applyBorder="1" applyAlignment="1" applyProtection="1">
      <alignment vertical="top" wrapText="1"/>
      <protection hidden="1"/>
    </xf>
    <xf numFmtId="0" fontId="9" fillId="0" borderId="0" xfId="35" applyFont="1" applyAlignment="1" applyProtection="1">
      <alignment vertical="top" wrapText="1"/>
      <protection hidden="1"/>
    </xf>
    <xf numFmtId="0" fontId="9" fillId="0" borderId="12" xfId="35" applyFont="1" applyBorder="1" applyAlignment="1" applyProtection="1">
      <alignment horizontal="left" vertical="top" wrapText="1"/>
      <protection hidden="1"/>
    </xf>
    <xf numFmtId="0" fontId="9" fillId="2" borderId="63" xfId="35" applyFont="1" applyFill="1" applyBorder="1" applyAlignment="1" applyProtection="1">
      <alignment horizontal="left" vertical="center" wrapText="1"/>
      <protection locked="0" hidden="1"/>
    </xf>
    <xf numFmtId="0" fontId="9" fillId="2" borderId="0" xfId="35" applyFont="1" applyFill="1" applyAlignment="1" applyProtection="1">
      <alignment horizontal="left" vertical="center" wrapText="1"/>
      <protection locked="0" hidden="1"/>
    </xf>
    <xf numFmtId="0" fontId="9" fillId="2" borderId="9" xfId="35" applyFont="1" applyFill="1" applyBorder="1" applyAlignment="1" applyProtection="1">
      <alignment horizontal="left" vertical="center" wrapText="1"/>
      <protection locked="0" hidden="1"/>
    </xf>
    <xf numFmtId="0" fontId="9" fillId="0" borderId="9" xfId="35" applyFont="1" applyBorder="1" applyAlignment="1" applyProtection="1">
      <alignment horizontal="center" vertical="center" wrapText="1"/>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79"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2"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2" fillId="2" borderId="11" xfId="0" applyFont="1" applyFill="1" applyBorder="1" applyAlignment="1" applyProtection="1">
      <alignment horizontal="center" vertical="center" wrapText="1"/>
      <protection locked="0"/>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9" fillId="0" borderId="6" xfId="0" applyFont="1" applyBorder="1" applyAlignment="1" applyProtection="1">
      <alignment vertical="center"/>
      <protection hidden="1"/>
    </xf>
    <xf numFmtId="0" fontId="73" fillId="0" borderId="6" xfId="0" applyFont="1" applyBorder="1" applyAlignment="1" applyProtection="1">
      <alignment vertical="center" wrapText="1"/>
      <protection hidden="1"/>
    </xf>
    <xf numFmtId="0" fontId="60" fillId="0" borderId="6" xfId="52" applyFont="1" applyBorder="1" applyAlignment="1" applyProtection="1">
      <alignment horizontal="center" vertical="center"/>
      <protection hidden="1"/>
    </xf>
    <xf numFmtId="0" fontId="60" fillId="0" borderId="6" xfId="52" applyFont="1" applyBorder="1" applyAlignment="1" applyProtection="1">
      <alignment horizontal="center" vertical="top"/>
      <protection hidden="1"/>
    </xf>
    <xf numFmtId="0" fontId="2" fillId="0" borderId="0" xfId="52" applyFont="1" applyAlignment="1" applyProtection="1">
      <alignment vertical="center"/>
      <protection hidden="1"/>
    </xf>
    <xf numFmtId="172" fontId="10" fillId="0" borderId="0" xfId="46" applyNumberFormat="1" applyFont="1" applyAlignment="1" applyProtection="1">
      <alignment horizontal="center" vertical="top" wrapText="1"/>
      <protection hidden="1"/>
    </xf>
    <xf numFmtId="49" fontId="2" fillId="2" borderId="6" xfId="0" applyNumberFormat="1" applyFont="1" applyFill="1" applyBorder="1" applyAlignment="1" applyProtection="1">
      <alignment horizontal="center" vertical="center"/>
      <protection locked="0"/>
    </xf>
    <xf numFmtId="0" fontId="9" fillId="0" borderId="9" xfId="35" applyFont="1" applyBorder="1" applyAlignment="1" applyProtection="1">
      <alignment vertical="top" wrapText="1"/>
      <protection hidden="1"/>
    </xf>
    <xf numFmtId="0" fontId="9" fillId="0" borderId="10" xfId="35" applyFont="1" applyBorder="1" applyAlignment="1" applyProtection="1">
      <alignment horizontal="left" vertical="top" wrapText="1"/>
      <protection hidden="1"/>
    </xf>
    <xf numFmtId="0" fontId="9" fillId="15" borderId="6" xfId="37" applyFont="1" applyFill="1" applyBorder="1" applyAlignment="1" applyProtection="1">
      <alignment vertical="center"/>
      <protection hidden="1"/>
    </xf>
    <xf numFmtId="0" fontId="9" fillId="15" borderId="0" xfId="37" applyFont="1" applyFill="1" applyAlignment="1" applyProtection="1">
      <alignment vertical="center"/>
      <protection hidden="1"/>
    </xf>
    <xf numFmtId="0" fontId="9" fillId="15" borderId="0" xfId="37" applyFont="1" applyFill="1" applyProtection="1">
      <protection hidden="1"/>
    </xf>
    <xf numFmtId="0" fontId="10" fillId="16" borderId="6" xfId="37" applyFont="1" applyFill="1" applyBorder="1" applyAlignment="1" applyProtection="1">
      <alignment vertical="center" wrapText="1"/>
      <protection hidden="1"/>
    </xf>
    <xf numFmtId="0" fontId="9" fillId="16" borderId="0" xfId="37" applyFont="1" applyFill="1" applyAlignment="1" applyProtection="1">
      <alignment vertical="center"/>
      <protection hidden="1"/>
    </xf>
    <xf numFmtId="0" fontId="9" fillId="16"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9" borderId="6" xfId="37" applyFont="1" applyFill="1" applyBorder="1" applyAlignment="1" applyProtection="1">
      <alignment horizontal="left" vertical="center" wrapText="1"/>
      <protection locked="0" hidden="1"/>
    </xf>
    <xf numFmtId="0" fontId="10" fillId="0" borderId="6" xfId="37" applyFont="1" applyBorder="1" applyAlignment="1" applyProtection="1">
      <alignment horizontal="left" vertical="center" wrapText="1"/>
      <protection hidden="1"/>
    </xf>
    <xf numFmtId="0" fontId="10" fillId="15" borderId="6" xfId="37" applyFont="1" applyFill="1" applyBorder="1" applyAlignment="1" applyProtection="1">
      <alignment horizontal="left" vertical="center" wrapText="1"/>
      <protection hidden="1"/>
    </xf>
    <xf numFmtId="0" fontId="10" fillId="16" borderId="6" xfId="38" applyFont="1" applyFill="1" applyBorder="1" applyAlignment="1" applyProtection="1">
      <alignment horizontal="left" vertical="center" wrapText="1"/>
      <protection hidden="1"/>
    </xf>
    <xf numFmtId="0" fontId="9" fillId="17" borderId="0" xfId="37" applyFont="1" applyFill="1" applyAlignment="1" applyProtection="1">
      <alignment vertical="center"/>
      <protection hidden="1"/>
    </xf>
    <xf numFmtId="0" fontId="9" fillId="17" borderId="0" xfId="37" applyFont="1" applyFill="1" applyProtection="1">
      <protection hidden="1"/>
    </xf>
    <xf numFmtId="2" fontId="9" fillId="0" borderId="6" xfId="37" applyNumberFormat="1" applyFont="1" applyBorder="1" applyAlignment="1" applyProtection="1">
      <alignment horizontal="center" vertical="center" wrapText="1"/>
      <protection hidden="1"/>
    </xf>
    <xf numFmtId="0" fontId="10" fillId="0" borderId="0" xfId="37" applyFont="1" applyAlignment="1" applyProtection="1">
      <alignment horizontal="left" vertical="center" wrapText="1"/>
      <protection hidden="1"/>
    </xf>
    <xf numFmtId="0" fontId="10" fillId="0" borderId="0" xfId="35" applyFont="1" applyAlignment="1" applyProtection="1">
      <alignment horizontal="left"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2" borderId="3" xfId="35" applyFont="1" applyFill="1" applyBorder="1" applyAlignment="1" applyProtection="1">
      <alignment horizontal="center" vertical="center" wrapText="1"/>
      <protection locked="0" hidden="1"/>
    </xf>
    <xf numFmtId="0" fontId="9" fillId="0" borderId="0" xfId="35" applyFont="1" applyAlignment="1" applyProtection="1">
      <alignment horizontal="justify" vertical="top" wrapText="1"/>
      <protection hidden="1"/>
    </xf>
    <xf numFmtId="0" fontId="49" fillId="0" borderId="0" xfId="35" applyFont="1" applyAlignment="1">
      <alignment horizontal="left" wrapText="1"/>
    </xf>
    <xf numFmtId="0" fontId="92" fillId="0" borderId="0" xfId="35" applyFont="1" applyAlignment="1" applyProtection="1">
      <alignment horizontal="right" vertical="top" indent="1"/>
      <protection hidden="1"/>
    </xf>
    <xf numFmtId="0" fontId="89" fillId="0" borderId="0" xfId="35" applyFont="1" applyAlignment="1" applyProtection="1">
      <alignment horizontal="left" vertical="top" wrapText="1"/>
      <protection hidden="1"/>
    </xf>
    <xf numFmtId="0" fontId="89" fillId="0" borderId="0" xfId="35" applyFont="1" applyAlignment="1" applyProtection="1">
      <alignment horizontal="right" vertical="top" indent="1"/>
      <protection hidden="1"/>
    </xf>
    <xf numFmtId="0" fontId="93" fillId="0" borderId="0" xfId="35" applyFont="1" applyAlignment="1" applyProtection="1">
      <alignment vertical="top"/>
      <protection hidden="1"/>
    </xf>
    <xf numFmtId="0" fontId="9" fillId="0" borderId="6" xfId="35" applyFont="1" applyBorder="1" applyProtection="1">
      <protection hidden="1"/>
    </xf>
    <xf numFmtId="0" fontId="9" fillId="0" borderId="26" xfId="35" applyFont="1" applyBorder="1" applyProtection="1">
      <protection hidden="1"/>
    </xf>
    <xf numFmtId="0" fontId="9" fillId="0" borderId="6" xfId="35" applyFont="1" applyBorder="1" applyAlignment="1" applyProtection="1">
      <alignment horizontal="left" vertical="top" indent="5"/>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horizontal="center" vertical="center" wrapText="1"/>
      <protection locked="0" hidden="1"/>
    </xf>
    <xf numFmtId="0" fontId="9" fillId="2" borderId="16" xfId="35" applyFont="1" applyFill="1" applyBorder="1" applyAlignment="1" applyProtection="1">
      <alignment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9" fillId="0" borderId="10" xfId="35" applyFont="1" applyBorder="1" applyAlignment="1" applyProtection="1">
      <alignment horizontal="center" vertical="top"/>
      <protection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0" xfId="35" applyFont="1" applyBorder="1" applyAlignment="1" applyProtection="1">
      <alignment vertical="top" wrapText="1"/>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8" fillId="0" borderId="6" xfId="35" applyFont="1" applyBorder="1" applyAlignment="1" applyProtection="1">
      <alignment horizontal="left" vertical="center"/>
      <protection hidden="1"/>
    </xf>
    <xf numFmtId="0" fontId="5" fillId="0" borderId="0" xfId="35" quotePrefix="1" applyFont="1" applyAlignment="1" applyProtection="1">
      <alignment vertical="top"/>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0" borderId="34" xfId="52" applyFont="1" applyFill="1" applyBorder="1" applyAlignment="1" applyProtection="1">
      <alignment horizontal="center" vertical="center" wrapText="1"/>
      <protection hidden="1"/>
    </xf>
    <xf numFmtId="0" fontId="11" fillId="10" borderId="24" xfId="52" applyFont="1" applyFill="1" applyBorder="1" applyAlignment="1" applyProtection="1">
      <alignment horizontal="center" vertical="center" wrapText="1"/>
      <protection hidden="1"/>
    </xf>
    <xf numFmtId="0" fontId="11" fillId="10" borderId="35" xfId="52" applyFont="1" applyFill="1" applyBorder="1" applyAlignment="1" applyProtection="1">
      <alignment horizontal="center" vertical="center" wrapText="1"/>
      <protection hidden="1"/>
    </xf>
    <xf numFmtId="0" fontId="60" fillId="0" borderId="26" xfId="52" applyFont="1" applyBorder="1" applyAlignment="1" applyProtection="1">
      <alignment horizontal="justify" vertical="center"/>
      <protection hidden="1"/>
    </xf>
    <xf numFmtId="0" fontId="60" fillId="0" borderId="3" xfId="52" applyFont="1" applyBorder="1" applyAlignment="1" applyProtection="1">
      <alignment horizontal="justify" vertical="center"/>
      <protection hidden="1"/>
    </xf>
    <xf numFmtId="0" fontId="60" fillId="0" borderId="11" xfId="52" applyFont="1" applyBorder="1" applyAlignment="1" applyProtection="1">
      <alignment horizontal="justify" vertical="center"/>
      <protection hidden="1"/>
    </xf>
    <xf numFmtId="0" fontId="60" fillId="0" borderId="6" xfId="52" applyFont="1" applyBorder="1" applyAlignment="1" applyProtection="1">
      <alignment horizontal="justify" vertical="center"/>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61" fillId="0" borderId="0" xfId="52" applyFont="1"/>
    <xf numFmtId="0" fontId="60" fillId="0" borderId="6" xfId="52" applyFont="1" applyBorder="1" applyAlignment="1" applyProtection="1">
      <alignment horizontal="justify" vertical="top"/>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vertical="center"/>
      <protection locked="0"/>
    </xf>
    <xf numFmtId="0" fontId="2" fillId="2" borderId="33" xfId="48" applyFill="1" applyBorder="1" applyAlignment="1" applyProtection="1">
      <alignment vertical="center"/>
      <protection locked="0"/>
    </xf>
    <xf numFmtId="0" fontId="2" fillId="2" borderId="16" xfId="48" applyFill="1" applyBorder="1" applyAlignment="1" applyProtection="1">
      <alignment vertical="center"/>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1"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2" borderId="26" xfId="0" applyFont="1" applyFill="1" applyBorder="1" applyAlignment="1" applyProtection="1">
      <alignment horizontal="left" vertical="center" wrapText="1"/>
      <protection hidden="1"/>
    </xf>
    <xf numFmtId="0" fontId="9" fillId="12" borderId="3" xfId="0" applyFont="1" applyFill="1" applyBorder="1" applyAlignment="1" applyProtection="1">
      <alignment horizontal="left" vertical="center" wrapText="1"/>
      <protection hidden="1"/>
    </xf>
    <xf numFmtId="0" fontId="9" fillId="12"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0"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8" fillId="10" borderId="34" xfId="52" applyFont="1" applyFill="1" applyBorder="1" applyAlignment="1" applyProtection="1">
      <alignment horizontal="center" vertical="center" wrapText="1"/>
      <protection hidden="1"/>
    </xf>
    <xf numFmtId="0" fontId="68" fillId="10"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8" xfId="35" applyFont="1" applyBorder="1" applyAlignment="1" applyProtection="1">
      <alignment horizontal="left" vertical="top" wrapText="1"/>
      <protection hidden="1"/>
    </xf>
    <xf numFmtId="0" fontId="9" fillId="0" borderId="69" xfId="35" applyFont="1" applyBorder="1" applyAlignment="1" applyProtection="1">
      <alignment horizontal="left" vertical="top" wrapText="1"/>
      <protection hidden="1"/>
    </xf>
    <xf numFmtId="0" fontId="9" fillId="2" borderId="77" xfId="35" applyFont="1" applyFill="1" applyBorder="1" applyAlignment="1" applyProtection="1">
      <alignment horizontal="center" vertical="top" wrapText="1"/>
      <protection locked="0" hidden="1"/>
    </xf>
    <xf numFmtId="0" fontId="9" fillId="2" borderId="70" xfId="35" applyFont="1" applyFill="1" applyBorder="1" applyAlignment="1" applyProtection="1">
      <alignment horizontal="center" vertical="top" wrapText="1"/>
      <protection locked="0" hidden="1"/>
    </xf>
    <xf numFmtId="0" fontId="9" fillId="2" borderId="71" xfId="35" applyFont="1" applyFill="1" applyBorder="1" applyAlignment="1" applyProtection="1">
      <alignment horizontal="center" vertical="top" wrapText="1"/>
      <protection locked="0" hidden="1"/>
    </xf>
    <xf numFmtId="0" fontId="9" fillId="0" borderId="72" xfId="35" applyFont="1" applyBorder="1" applyAlignment="1" applyProtection="1">
      <alignment horizontal="left" vertical="top" wrapText="1"/>
      <protection hidden="1"/>
    </xf>
    <xf numFmtId="0" fontId="9" fillId="0" borderId="73" xfId="35" applyFont="1" applyBorder="1" applyAlignment="1" applyProtection="1">
      <alignment horizontal="left" vertical="top" wrapText="1"/>
      <protection hidden="1"/>
    </xf>
    <xf numFmtId="0" fontId="9" fillId="0" borderId="74" xfId="35" applyFont="1" applyBorder="1" applyAlignment="1" applyProtection="1">
      <alignment horizontal="left" vertical="top" wrapText="1"/>
      <protection hidden="1"/>
    </xf>
    <xf numFmtId="0" fontId="9" fillId="2" borderId="65" xfId="35" applyFont="1" applyFill="1" applyBorder="1" applyAlignment="1" applyProtection="1">
      <alignment horizontal="center" vertical="top" wrapText="1"/>
      <protection locked="0" hidden="1"/>
    </xf>
    <xf numFmtId="0" fontId="9" fillId="2" borderId="66" xfId="35" applyFont="1" applyFill="1" applyBorder="1" applyAlignment="1" applyProtection="1">
      <alignment horizontal="center" vertical="top" wrapText="1"/>
      <protection locked="0" hidden="1"/>
    </xf>
    <xf numFmtId="0" fontId="9" fillId="2" borderId="67" xfId="35" applyFont="1" applyFill="1" applyBorder="1" applyAlignment="1" applyProtection="1">
      <alignment horizontal="center" vertical="top" wrapText="1"/>
      <protection locked="0" hidden="1"/>
    </xf>
    <xf numFmtId="0" fontId="49" fillId="0" borderId="0" xfId="35" applyFont="1" applyAlignment="1">
      <alignment horizontal="left" wrapText="1"/>
    </xf>
    <xf numFmtId="0" fontId="86" fillId="10" borderId="0" xfId="35" applyFont="1" applyFill="1" applyAlignment="1" applyProtection="1">
      <alignment horizontal="center" vertical="center" wrapText="1"/>
      <protection hidden="1"/>
    </xf>
    <xf numFmtId="0" fontId="69" fillId="0" borderId="0" xfId="35" applyFont="1" applyAlignment="1" applyProtection="1">
      <alignment horizontal="justify" vertical="top" wrapText="1"/>
      <protection hidden="1"/>
    </xf>
    <xf numFmtId="0" fontId="69" fillId="0" borderId="0" xfId="35" applyFont="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0" borderId="0" xfId="35" applyFont="1" applyAlignment="1" applyProtection="1">
      <alignment vertical="center" wrapText="1"/>
      <protection hidden="1"/>
    </xf>
    <xf numFmtId="0" fontId="10" fillId="0" borderId="0" xfId="35" applyFont="1" applyAlignment="1" applyProtection="1">
      <alignment vertical="top"/>
      <protection hidden="1"/>
    </xf>
    <xf numFmtId="0" fontId="22" fillId="0" borderId="0" xfId="35" applyFont="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10" fillId="0" borderId="0" xfId="35" applyFont="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1" xfId="35" applyFont="1" applyFill="1" applyBorder="1" applyAlignment="1" applyProtection="1">
      <alignment horizontal="center" vertical="top" wrapText="1"/>
      <protection locked="0" hidden="1"/>
    </xf>
    <xf numFmtId="0" fontId="9" fillId="2" borderId="33"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28" xfId="35" applyFont="1" applyBorder="1" applyAlignment="1" applyProtection="1">
      <alignment vertical="center" wrapText="1"/>
      <protection hidden="1"/>
    </xf>
    <xf numFmtId="0" fontId="9" fillId="0" borderId="45" xfId="35" applyFont="1" applyBorder="1" applyAlignment="1" applyProtection="1">
      <alignment vertical="center" wrapText="1"/>
      <protection hidden="1"/>
    </xf>
    <xf numFmtId="0" fontId="9" fillId="0" borderId="62" xfId="35" applyFont="1" applyBorder="1" applyAlignment="1" applyProtection="1">
      <alignment horizontal="left" vertical="center" wrapText="1"/>
      <protection hidden="1"/>
    </xf>
    <xf numFmtId="0" fontId="9" fillId="0" borderId="39" xfId="35" applyFont="1" applyBorder="1" applyAlignment="1" applyProtection="1">
      <alignment horizontal="left" vertical="center" wrapText="1"/>
      <protection hidden="1"/>
    </xf>
    <xf numFmtId="0" fontId="9" fillId="2" borderId="61" xfId="35" applyFont="1" applyFill="1" applyBorder="1" applyAlignment="1" applyProtection="1">
      <alignment horizontal="center" vertical="center" wrapText="1"/>
      <protection locked="0" hidden="1"/>
    </xf>
    <xf numFmtId="0" fontId="9" fillId="2" borderId="33" xfId="35" applyFont="1" applyFill="1" applyBorder="1" applyAlignment="1" applyProtection="1">
      <alignment horizontal="center" vertical="center" wrapText="1"/>
      <protection locked="0" hidden="1"/>
    </xf>
    <xf numFmtId="0" fontId="9" fillId="2" borderId="16" xfId="35" applyFont="1" applyFill="1" applyBorder="1" applyAlignment="1" applyProtection="1">
      <alignment horizontal="center" vertical="center" wrapText="1"/>
      <protection locked="0" hidden="1"/>
    </xf>
    <xf numFmtId="0" fontId="9" fillId="0" borderId="9"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35"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12" xfId="35" applyFont="1" applyBorder="1" applyAlignment="1" applyProtection="1">
      <alignment vertical="top" wrapText="1"/>
      <protection hidden="1"/>
    </xf>
    <xf numFmtId="0" fontId="9" fillId="0" borderId="0" xfId="35" applyFont="1" applyAlignment="1" applyProtection="1">
      <alignment vertical="top" wrapText="1"/>
      <protection hidden="1"/>
    </xf>
    <xf numFmtId="0" fontId="9" fillId="0" borderId="9" xfId="35" applyFont="1" applyBorder="1" applyAlignment="1" applyProtection="1">
      <alignment vertical="top" wrapText="1"/>
      <protection hidden="1"/>
    </xf>
    <xf numFmtId="0" fontId="9" fillId="0" borderId="12" xfId="35" applyFont="1" applyBorder="1" applyAlignment="1" applyProtection="1">
      <alignment horizontal="left" vertical="top"/>
      <protection hidden="1"/>
    </xf>
    <xf numFmtId="0" fontId="9" fillId="0" borderId="0" xfId="35" applyFont="1" applyAlignment="1" applyProtection="1">
      <alignment horizontal="left" vertical="top"/>
      <protection hidden="1"/>
    </xf>
    <xf numFmtId="0" fontId="9" fillId="2" borderId="26" xfId="35" applyFont="1" applyFill="1" applyBorder="1" applyAlignment="1" applyProtection="1">
      <alignment horizontal="center" vertical="center" wrapText="1"/>
      <protection locked="0" hidden="1"/>
    </xf>
    <xf numFmtId="0" fontId="7" fillId="2" borderId="26" xfId="35" applyFont="1" applyFill="1" applyBorder="1" applyAlignment="1" applyProtection="1">
      <alignment horizontal="left" vertical="top" wrapText="1"/>
      <protection locked="0" hidden="1"/>
    </xf>
    <xf numFmtId="0" fontId="7" fillId="2" borderId="3" xfId="35" applyFont="1" applyFill="1" applyBorder="1" applyAlignment="1" applyProtection="1">
      <alignment horizontal="left" vertical="top" wrapText="1"/>
      <protection locked="0" hidden="1"/>
    </xf>
    <xf numFmtId="0" fontId="7" fillId="2" borderId="11" xfId="35" applyFont="1" applyFill="1" applyBorder="1" applyAlignment="1" applyProtection="1">
      <alignment horizontal="left" vertical="top" wrapText="1"/>
      <protection locked="0" hidden="1"/>
    </xf>
    <xf numFmtId="0" fontId="9" fillId="2" borderId="34" xfId="35" applyFont="1" applyFill="1" applyBorder="1" applyAlignment="1" applyProtection="1">
      <alignment horizontal="center" vertical="center" wrapText="1"/>
      <protection hidden="1"/>
    </xf>
    <xf numFmtId="0" fontId="9" fillId="2" borderId="24" xfId="35" applyFont="1" applyFill="1" applyBorder="1" applyAlignment="1" applyProtection="1">
      <alignment horizontal="center" vertical="center" wrapText="1"/>
      <protection hidden="1"/>
    </xf>
    <xf numFmtId="0" fontId="9" fillId="2" borderId="35" xfId="35" applyFont="1" applyFill="1" applyBorder="1" applyAlignment="1" applyProtection="1">
      <alignment horizontal="center"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61" xfId="35" applyFont="1" applyFill="1" applyBorder="1" applyAlignment="1" applyProtection="1">
      <alignment horizontal="left" vertical="center" wrapText="1"/>
      <protection locked="0" hidden="1"/>
    </xf>
    <xf numFmtId="0" fontId="9" fillId="2" borderId="33" xfId="35" applyFont="1" applyFill="1" applyBorder="1" applyAlignment="1" applyProtection="1">
      <alignment horizontal="left" vertical="center" wrapText="1"/>
      <protection locked="0" hidden="1"/>
    </xf>
    <xf numFmtId="0" fontId="9" fillId="2" borderId="16" xfId="35" applyFont="1" applyFill="1" applyBorder="1" applyAlignment="1" applyProtection="1">
      <alignment horizontal="left" vertical="center" wrapText="1"/>
      <protection locked="0" hidden="1"/>
    </xf>
    <xf numFmtId="0" fontId="9" fillId="2" borderId="48" xfId="35" applyFont="1" applyFill="1" applyBorder="1" applyAlignment="1" applyProtection="1">
      <alignment horizontal="left" vertical="center" wrapText="1"/>
      <protection locked="0" hidden="1"/>
    </xf>
    <xf numFmtId="0" fontId="9" fillId="2" borderId="5" xfId="35" applyFont="1" applyFill="1" applyBorder="1" applyAlignment="1" applyProtection="1">
      <alignment horizontal="left" vertical="center" wrapText="1"/>
      <protection locked="0" hidden="1"/>
    </xf>
    <xf numFmtId="0" fontId="9" fillId="2" borderId="30" xfId="35" applyFont="1" applyFill="1" applyBorder="1" applyAlignment="1" applyProtection="1">
      <alignment horizontal="left" vertical="center" wrapText="1"/>
      <protection locked="0" hidden="1"/>
    </xf>
    <xf numFmtId="0" fontId="9" fillId="0" borderId="26" xfId="35" applyFont="1" applyBorder="1" applyAlignment="1" applyProtection="1">
      <alignment vertical="center" wrapText="1"/>
      <protection hidden="1"/>
    </xf>
    <xf numFmtId="0" fontId="9" fillId="0" borderId="3" xfId="35" applyFont="1" applyBorder="1" applyAlignment="1" applyProtection="1">
      <alignment vertical="center" wrapText="1"/>
      <protection hidden="1"/>
    </xf>
    <xf numFmtId="0" fontId="9" fillId="0" borderId="11" xfId="35" applyFont="1" applyBorder="1" applyAlignment="1" applyProtection="1">
      <alignment vertical="center"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58" xfId="35" applyFont="1" applyBorder="1" applyAlignment="1" applyProtection="1">
      <alignment vertical="top" wrapText="1"/>
      <protection hidden="1"/>
    </xf>
    <xf numFmtId="0" fontId="9" fillId="2" borderId="62" xfId="35" applyFont="1" applyFill="1" applyBorder="1" applyAlignment="1" applyProtection="1">
      <alignment horizontal="left" vertical="center" wrapText="1"/>
      <protection locked="0" hidden="1"/>
    </xf>
    <xf numFmtId="0" fontId="9" fillId="2" borderId="45" xfId="35" applyFont="1" applyFill="1" applyBorder="1" applyAlignment="1" applyProtection="1">
      <alignment horizontal="left" vertical="center" wrapText="1"/>
      <protection locked="0" hidden="1"/>
    </xf>
    <xf numFmtId="0" fontId="9" fillId="2" borderId="39" xfId="35" applyFont="1" applyFill="1" applyBorder="1" applyAlignment="1" applyProtection="1">
      <alignment horizontal="left" vertical="center" wrapText="1"/>
      <protection locked="0" hidden="1"/>
    </xf>
    <xf numFmtId="0" fontId="9" fillId="2" borderId="26" xfId="35" applyFont="1" applyFill="1" applyBorder="1" applyAlignment="1" applyProtection="1">
      <alignment horizontal="center" vertical="center" wrapText="1"/>
      <protection hidden="1"/>
    </xf>
    <xf numFmtId="0" fontId="9" fillId="2" borderId="3" xfId="35" applyFont="1" applyFill="1" applyBorder="1" applyAlignment="1" applyProtection="1">
      <alignment horizontal="center" vertical="center" wrapText="1"/>
      <protection hidden="1"/>
    </xf>
    <xf numFmtId="0" fontId="9" fillId="2" borderId="11" xfId="35" applyFont="1" applyFill="1" applyBorder="1" applyAlignment="1" applyProtection="1">
      <alignment horizontal="center" vertical="center"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left" vertical="center" wrapText="1"/>
      <protection locked="0" hidden="1"/>
    </xf>
    <xf numFmtId="0" fontId="9" fillId="2" borderId="12" xfId="35" applyFont="1" applyFill="1" applyBorder="1" applyAlignment="1" applyProtection="1">
      <alignment horizontal="center" vertical="center" wrapText="1"/>
      <protection hidden="1"/>
    </xf>
    <xf numFmtId="0" fontId="9" fillId="2" borderId="0" xfId="35" applyFont="1" applyFill="1" applyAlignment="1" applyProtection="1">
      <alignment horizontal="center" vertical="center" wrapText="1"/>
      <protection hidden="1"/>
    </xf>
    <xf numFmtId="0" fontId="9" fillId="2" borderId="9" xfId="35" applyFont="1" applyFill="1" applyBorder="1" applyAlignment="1" applyProtection="1">
      <alignment horizontal="center" vertical="center" wrapText="1"/>
      <protection hidden="1"/>
    </xf>
    <xf numFmtId="0" fontId="7" fillId="2" borderId="13" xfId="35" applyFont="1" applyFill="1" applyBorder="1" applyAlignment="1" applyProtection="1">
      <alignment horizontal="left" vertical="top" wrapText="1"/>
      <protection hidden="1"/>
    </xf>
    <xf numFmtId="0" fontId="7" fillId="2" borderId="4" xfId="35" applyFont="1" applyFill="1" applyBorder="1" applyAlignment="1" applyProtection="1">
      <alignment horizontal="left" vertical="top" wrapText="1"/>
      <protection hidden="1"/>
    </xf>
    <xf numFmtId="0" fontId="4" fillId="2" borderId="12" xfId="35" applyFont="1" applyFill="1" applyBorder="1" applyAlignment="1" applyProtection="1">
      <alignment horizontal="center" vertical="center" wrapText="1"/>
      <protection hidden="1"/>
    </xf>
    <xf numFmtId="0" fontId="4" fillId="2" borderId="0" xfId="35" applyFont="1" applyFill="1" applyAlignment="1" applyProtection="1">
      <alignment horizontal="center" vertical="center" wrapText="1"/>
      <protection hidden="1"/>
    </xf>
    <xf numFmtId="0" fontId="4" fillId="2" borderId="9" xfId="35" applyFont="1" applyFill="1" applyBorder="1" applyAlignment="1" applyProtection="1">
      <alignment horizontal="center" vertical="center" wrapText="1"/>
      <protection hidden="1"/>
    </xf>
    <xf numFmtId="0" fontId="7" fillId="2" borderId="12" xfId="35" applyFont="1" applyFill="1" applyBorder="1" applyAlignment="1" applyProtection="1">
      <alignment horizontal="left" vertical="top" wrapText="1"/>
      <protection hidden="1"/>
    </xf>
    <xf numFmtId="0" fontId="7" fillId="2" borderId="0" xfId="35" applyFont="1" applyFill="1" applyAlignment="1" applyProtection="1">
      <alignment horizontal="left" vertical="top" wrapText="1"/>
      <protection hidden="1"/>
    </xf>
    <xf numFmtId="0" fontId="7" fillId="2" borderId="9" xfId="35" applyFont="1" applyFill="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7" fillId="0" borderId="0" xfId="35" applyFont="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9" fillId="2" borderId="29" xfId="35" applyFont="1" applyFill="1" applyBorder="1" applyAlignment="1" applyProtection="1">
      <alignment horizontal="center" vertical="top" wrapText="1"/>
      <protection locked="0" hidden="1"/>
    </xf>
    <xf numFmtId="0" fontId="9" fillId="2" borderId="64" xfId="35" applyFont="1" applyFill="1" applyBorder="1" applyAlignment="1" applyProtection="1">
      <alignment horizontal="center" vertical="top" wrapText="1"/>
      <protection locked="0" hidden="1"/>
    </xf>
    <xf numFmtId="0" fontId="9" fillId="2" borderId="2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2" borderId="75" xfId="35" applyFont="1" applyFill="1" applyBorder="1" applyAlignment="1" applyProtection="1">
      <alignment horizontal="center" vertical="top" wrapText="1"/>
      <protection locked="0" hidden="1"/>
    </xf>
    <xf numFmtId="0" fontId="9" fillId="2" borderId="73" xfId="35" applyFont="1" applyFill="1" applyBorder="1" applyAlignment="1" applyProtection="1">
      <alignment horizontal="center" vertical="top" wrapText="1"/>
      <protection locked="0" hidden="1"/>
    </xf>
    <xf numFmtId="0" fontId="9" fillId="2" borderId="76" xfId="35" applyFont="1" applyFill="1" applyBorder="1" applyAlignment="1" applyProtection="1">
      <alignment horizontal="center" vertical="top" wrapText="1"/>
      <protection locked="0"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63" fillId="10" borderId="0" xfId="35" applyFont="1" applyFill="1" applyAlignment="1" applyProtection="1">
      <alignment horizontal="center" vertical="center" wrapText="1"/>
      <protection hidden="1"/>
    </xf>
    <xf numFmtId="0" fontId="92" fillId="0" borderId="0" xfId="35" applyFont="1" applyAlignment="1" applyProtection="1">
      <alignment horizontal="left" vertical="top" wrapText="1"/>
      <protection hidden="1"/>
    </xf>
    <xf numFmtId="0" fontId="89"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56" xfId="35" applyFont="1" applyBorder="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0"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2" borderId="26" xfId="35" applyFont="1" applyFill="1" applyBorder="1" applyAlignment="1" applyProtection="1">
      <alignment horizontal="left" vertical="center" wrapText="1"/>
      <protection hidden="1"/>
    </xf>
    <xf numFmtId="0" fontId="9" fillId="12" borderId="3" xfId="35" applyFont="1" applyFill="1" applyBorder="1" applyAlignment="1" applyProtection="1">
      <alignment horizontal="left" vertical="center" wrapText="1"/>
      <protection hidden="1"/>
    </xf>
    <xf numFmtId="0" fontId="9" fillId="12"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89" fillId="0" borderId="0" xfId="35" applyFont="1" applyAlignment="1">
      <alignment horizontal="left" vertical="top" wrapText="1"/>
    </xf>
    <xf numFmtId="0" fontId="8" fillId="0" borderId="46" xfId="35" applyFont="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89" fillId="0" borderId="0" xfId="35" applyFont="1" applyAlignment="1">
      <alignment horizontal="left" vertical="top"/>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1"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0" borderId="12" xfId="52" applyFont="1" applyFill="1" applyBorder="1" applyAlignment="1" applyProtection="1">
      <alignment horizontal="center" vertical="center" wrapText="1"/>
      <protection hidden="1"/>
    </xf>
    <xf numFmtId="0" fontId="11" fillId="10"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24" fillId="13" borderId="6" xfId="0" applyFont="1" applyFill="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0" xfId="0" applyFont="1" applyAlignment="1" applyProtection="1">
      <alignment vertical="top" wrapText="1"/>
      <protection hidden="1"/>
    </xf>
    <xf numFmtId="0" fontId="8" fillId="0" borderId="8"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45" fillId="0" borderId="26" xfId="0" applyFont="1" applyBorder="1" applyAlignment="1" applyProtection="1">
      <alignment horizontal="center" vertical="center"/>
      <protection hidden="1"/>
    </xf>
    <xf numFmtId="0" fontId="45" fillId="0" borderId="3" xfId="0" applyFont="1" applyBorder="1" applyAlignment="1" applyProtection="1">
      <alignment horizontal="center" vertical="center"/>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1"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0" borderId="6" xfId="37" applyFont="1" applyBorder="1" applyAlignment="1" applyProtection="1">
      <alignment horizontal="center" vertical="center" wrapText="1"/>
      <protection hidden="1"/>
    </xf>
    <xf numFmtId="0" fontId="9" fillId="0" borderId="4" xfId="37" applyFont="1" applyBorder="1" applyAlignment="1" applyProtection="1">
      <alignment horizontal="left" vertical="center" wrapText="1"/>
      <protection hidden="1"/>
    </xf>
    <xf numFmtId="0" fontId="10" fillId="11"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6" borderId="6" xfId="37" applyFont="1" applyFill="1" applyBorder="1" applyAlignment="1" applyProtection="1">
      <alignment horizontal="left" vertical="center" wrapText="1"/>
      <protection hidden="1"/>
    </xf>
    <xf numFmtId="0" fontId="10" fillId="15" borderId="26" xfId="37" applyFont="1" applyFill="1" applyBorder="1" applyAlignment="1" applyProtection="1">
      <alignment horizontal="left" vertical="center" wrapText="1"/>
      <protection hidden="1"/>
    </xf>
    <xf numFmtId="0" fontId="10" fillId="15" borderId="3" xfId="37" applyFont="1" applyFill="1" applyBorder="1" applyAlignment="1" applyProtection="1">
      <alignment horizontal="left" vertical="center" wrapText="1"/>
      <protection hidden="1"/>
    </xf>
    <xf numFmtId="0" fontId="10" fillId="15" borderId="11" xfId="37" applyFont="1" applyFill="1" applyBorder="1" applyAlignment="1" applyProtection="1">
      <alignment horizontal="left" vertical="center" wrapText="1"/>
      <protection hidden="1"/>
    </xf>
    <xf numFmtId="0" fontId="10" fillId="16" borderId="26" xfId="38" applyFont="1" applyFill="1" applyBorder="1" applyAlignment="1" applyProtection="1">
      <alignment horizontal="left" vertical="center" wrapText="1"/>
      <protection hidden="1"/>
    </xf>
    <xf numFmtId="0" fontId="10" fillId="16" borderId="3" xfId="38" applyFont="1" applyFill="1" applyBorder="1" applyAlignment="1" applyProtection="1">
      <alignment horizontal="left" vertical="center" wrapText="1"/>
      <protection hidden="1"/>
    </xf>
    <xf numFmtId="0" fontId="10" fillId="16" borderId="11" xfId="38" applyFont="1" applyFill="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1" xfId="35" applyFont="1" applyBorder="1" applyAlignment="1" applyProtection="1">
      <alignment horizontal="justify" vertical="top" wrapText="1"/>
      <protection hidden="1"/>
    </xf>
    <xf numFmtId="0" fontId="90" fillId="0" borderId="3" xfId="38" applyFont="1" applyBorder="1" applyAlignment="1">
      <alignment horizontal="left" vertical="top" wrapText="1"/>
    </xf>
    <xf numFmtId="0" fontId="90" fillId="0" borderId="11" xfId="38" applyFont="1" applyBorder="1" applyAlignment="1">
      <alignment horizontal="left" vertical="top" wrapText="1"/>
    </xf>
    <xf numFmtId="0" fontId="91" fillId="0" borderId="3" xfId="38" applyFont="1" applyBorder="1" applyAlignment="1">
      <alignment horizontal="left" vertical="top" wrapText="1"/>
    </xf>
    <xf numFmtId="0" fontId="91"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1"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1"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0" borderId="12" xfId="52" applyFont="1" applyFill="1" applyBorder="1" applyAlignment="1" applyProtection="1">
      <alignment horizontal="center" vertical="center" wrapText="1"/>
      <protection hidden="1"/>
    </xf>
    <xf numFmtId="0" fontId="78" fillId="10" borderId="0" xfId="52" applyFont="1" applyFill="1" applyAlignment="1" applyProtection="1">
      <alignment horizontal="center" vertical="center"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2" borderId="0" xfId="0" applyFont="1" applyFill="1" applyAlignment="1">
      <alignment horizontal="left" vertical="center" wrapText="1"/>
    </xf>
    <xf numFmtId="0" fontId="9" fillId="0" borderId="0" xfId="46" applyFont="1" applyAlignment="1" applyProtection="1">
      <alignment horizontal="left" vertical="top" wrapText="1"/>
      <protection hidden="1"/>
    </xf>
    <xf numFmtId="0" fontId="9" fillId="0" borderId="0" xfId="46" applyFont="1" applyAlignment="1" applyProtection="1">
      <alignment horizontal="left"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protection hidden="1"/>
    </xf>
    <xf numFmtId="0" fontId="80" fillId="0" borderId="24" xfId="0" applyFont="1" applyBorder="1" applyAlignment="1" applyProtection="1">
      <alignment horizontal="left" vertical="top" wrapText="1" indent="1"/>
      <protection hidden="1"/>
    </xf>
    <xf numFmtId="0" fontId="9" fillId="12" borderId="0" xfId="0"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10" fillId="0" borderId="0" xfId="0" applyFont="1" applyAlignment="1" applyProtection="1">
      <alignment horizontal="left" vertical="center"/>
      <protection hidden="1"/>
    </xf>
    <xf numFmtId="172" fontId="28" fillId="0" borderId="0" xfId="0" applyNumberFormat="1" applyFont="1" applyAlignment="1" applyProtection="1">
      <alignment horizontal="justify" vertical="top" wrapText="1"/>
      <protection hidden="1"/>
    </xf>
    <xf numFmtId="0" fontId="11" fillId="10" borderId="0" xfId="52" applyFont="1" applyFill="1" applyAlignment="1" applyProtection="1">
      <alignment horizontal="left" vertical="top" wrapText="1"/>
      <protection hidden="1"/>
    </xf>
    <xf numFmtId="0" fontId="5" fillId="0" borderId="0" xfId="0" applyFont="1" applyAlignment="1">
      <alignment horizontal="left" vertical="top" wrapText="1"/>
    </xf>
    <xf numFmtId="172" fontId="10" fillId="0" borderId="0" xfId="0" applyNumberFormat="1" applyFont="1" applyAlignment="1" applyProtection="1">
      <alignment horizontal="left" vertical="top" wrapText="1"/>
      <protection hidden="1"/>
    </xf>
    <xf numFmtId="0" fontId="10" fillId="2" borderId="0" xfId="46" applyFont="1" applyFill="1" applyAlignment="1" applyProtection="1">
      <alignment horizontal="justify" vertical="center" wrapText="1"/>
      <protection locked="0"/>
    </xf>
    <xf numFmtId="0" fontId="0" fillId="0" borderId="0" xfId="0" applyAlignment="1" applyProtection="1">
      <alignment horizontal="justify" vertical="center" wrapText="1"/>
      <protection locked="0"/>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118">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strike/>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H$20" lockText="1" noThreeD="1"/>
</file>

<file path=xl/ctrlProps/ctrlProp162.xml><?xml version="1.0" encoding="utf-8"?>
<formControlPr xmlns="http://schemas.microsoft.com/office/spreadsheetml/2009/9/main" objectType="CheckBox" fmlaLink="$H$21" lockText="1" noThreeD="1"/>
</file>

<file path=xl/ctrlProps/ctrlProp163.xml><?xml version="1.0" encoding="utf-8"?>
<formControlPr xmlns="http://schemas.microsoft.com/office/spreadsheetml/2009/9/main" objectType="CheckBox" fmlaLink="$H$20" lockText="1" noThreeD="1"/>
</file>

<file path=xl/ctrlProps/ctrlProp164.xml><?xml version="1.0" encoding="utf-8"?>
<formControlPr xmlns="http://schemas.microsoft.com/office/spreadsheetml/2009/9/main" objectType="Radio" firstButton="1" fmlaLink="$H$75" lockText="1" noThreeD="1"/>
</file>

<file path=xl/ctrlProps/ctrlProp165.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85386" y="11660091"/>
          <a:ext cx="8922440" cy="3919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5</xdr:col>
      <xdr:colOff>114300</xdr:colOff>
      <xdr:row>25</xdr:row>
      <xdr:rowOff>47625</xdr:rowOff>
    </xdr:from>
    <xdr:to>
      <xdr:col>5</xdr:col>
      <xdr:colOff>485775</xdr:colOff>
      <xdr:row>26</xdr:row>
      <xdr:rowOff>0</xdr:rowOff>
    </xdr:to>
    <xdr:sp macro="" textlink="">
      <xdr:nvSpPr>
        <xdr:cNvPr id="4" name="AutoShape 7">
          <a:extLst>
            <a:ext uri="{FF2B5EF4-FFF2-40B4-BE49-F238E27FC236}">
              <a16:creationId xmlns:a16="http://schemas.microsoft.com/office/drawing/2014/main" id="{00000000-0008-0000-0100-000004000000}"/>
            </a:ext>
          </a:extLst>
        </xdr:cNvPr>
        <xdr:cNvSpPr>
          <a:spLocks noChangeArrowheads="1"/>
        </xdr:cNvSpPr>
      </xdr:nvSpPr>
      <xdr:spPr bwMode="auto">
        <a:xfrm>
          <a:off x="9722126" y="13041382"/>
          <a:ext cx="371475" cy="800514"/>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25</xdr:row>
      <xdr:rowOff>47625</xdr:rowOff>
    </xdr:from>
    <xdr:to>
      <xdr:col>0</xdr:col>
      <xdr:colOff>476250</xdr:colOff>
      <xdr:row>26</xdr:row>
      <xdr:rowOff>0</xdr:rowOff>
    </xdr:to>
    <xdr:sp macro="" textlink="">
      <xdr:nvSpPr>
        <xdr:cNvPr id="5" name="AutoShape 8">
          <a:extLst>
            <a:ext uri="{FF2B5EF4-FFF2-40B4-BE49-F238E27FC236}">
              <a16:creationId xmlns:a16="http://schemas.microsoft.com/office/drawing/2014/main" id="{00000000-0008-0000-0100-000005000000}"/>
            </a:ext>
          </a:extLst>
        </xdr:cNvPr>
        <xdr:cNvSpPr>
          <a:spLocks noChangeArrowheads="1"/>
        </xdr:cNvSpPr>
      </xdr:nvSpPr>
      <xdr:spPr bwMode="auto">
        <a:xfrm>
          <a:off x="104775" y="13041382"/>
          <a:ext cx="371475" cy="800514"/>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25</xdr:row>
      <xdr:rowOff>47625</xdr:rowOff>
    </xdr:from>
    <xdr:to>
      <xdr:col>5</xdr:col>
      <xdr:colOff>485775</xdr:colOff>
      <xdr:row>26</xdr:row>
      <xdr:rowOff>0</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722126" y="13041382"/>
          <a:ext cx="371475" cy="800514"/>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25</xdr:row>
      <xdr:rowOff>47625</xdr:rowOff>
    </xdr:from>
    <xdr:to>
      <xdr:col>0</xdr:col>
      <xdr:colOff>476250</xdr:colOff>
      <xdr:row>26</xdr:row>
      <xdr:rowOff>0</xdr:rowOff>
    </xdr:to>
    <xdr:sp macro="" textlink="">
      <xdr:nvSpPr>
        <xdr:cNvPr id="7" name="AutoShape 8">
          <a:extLst>
            <a:ext uri="{FF2B5EF4-FFF2-40B4-BE49-F238E27FC236}">
              <a16:creationId xmlns:a16="http://schemas.microsoft.com/office/drawing/2014/main" id="{00000000-0008-0000-0100-000007000000}"/>
            </a:ext>
          </a:extLst>
        </xdr:cNvPr>
        <xdr:cNvSpPr>
          <a:spLocks noChangeArrowheads="1"/>
        </xdr:cNvSpPr>
      </xdr:nvSpPr>
      <xdr:spPr bwMode="auto">
        <a:xfrm>
          <a:off x="104775" y="13041382"/>
          <a:ext cx="371475" cy="800514"/>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editAs="oneCell">
    <xdr:from>
      <xdr:col>3</xdr:col>
      <xdr:colOff>2266950</xdr:colOff>
      <xdr:row>23</xdr:row>
      <xdr:rowOff>200024</xdr:rowOff>
    </xdr:from>
    <xdr:to>
      <xdr:col>4</xdr:col>
      <xdr:colOff>742950</xdr:colOff>
      <xdr:row>25</xdr:row>
      <xdr:rowOff>621461</xdr:rowOff>
    </xdr:to>
    <xdr:pic>
      <xdr:nvPicPr>
        <xdr:cNvPr id="8" name="Picture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38950" y="12504667"/>
          <a:ext cx="2630557" cy="1110551"/>
        </a:xfrm>
        <a:prstGeom prst="rect">
          <a:avLst/>
        </a:prstGeom>
      </xdr:spPr>
    </xdr:pic>
    <xdr:clientData/>
  </xdr:twoCellAnchor>
  <xdr:twoCellAnchor editAs="oneCell">
    <xdr:from>
      <xdr:col>2</xdr:col>
      <xdr:colOff>1866899</xdr:colOff>
      <xdr:row>23</xdr:row>
      <xdr:rowOff>180975</xdr:rowOff>
    </xdr:from>
    <xdr:to>
      <xdr:col>3</xdr:col>
      <xdr:colOff>2038349</xdr:colOff>
      <xdr:row>25</xdr:row>
      <xdr:rowOff>669087</xdr:rowOff>
    </xdr:to>
    <xdr:pic>
      <xdr:nvPicPr>
        <xdr:cNvPr id="9" name="Picture 8">
          <a:extLst>
            <a:ext uri="{FF2B5EF4-FFF2-40B4-BE49-F238E27FC236}">
              <a16:creationId xmlns:a16="http://schemas.microsoft.com/office/drawing/2014/main" id="{00000000-0008-0000-0100-000009000000}"/>
            </a:ext>
          </a:extLst>
        </xdr:cNvPr>
        <xdr:cNvPicPr/>
      </xdr:nvPicPr>
      <xdr:blipFill rotWithShape="1">
        <a:blip xmlns:r="http://schemas.openxmlformats.org/officeDocument/2006/relationships" r:embed="rId3"/>
        <a:srcRect l="12981" t="27950" r="31090" b="55094"/>
        <a:stretch/>
      </xdr:blipFill>
      <xdr:spPr bwMode="auto">
        <a:xfrm>
          <a:off x="3410777" y="12485618"/>
          <a:ext cx="3199572" cy="11772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53475"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8571" y="66675"/>
          <a:ext cx="2046515" cy="919843"/>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300-000002000000}"/>
            </a:ext>
          </a:extLst>
        </xdr:cNvPr>
        <xdr:cNvGrpSpPr>
          <a:grpSpLocks/>
        </xdr:cNvGrpSpPr>
      </xdr:nvGrpSpPr>
      <xdr:grpSpPr bwMode="auto">
        <a:xfrm>
          <a:off x="8706971" y="66675"/>
          <a:ext cx="2024903" cy="927847"/>
          <a:chOff x="919" y="4"/>
          <a:chExt cx="116" cy="73"/>
        </a:xfrm>
      </xdr:grpSpPr>
      <xdr:sp macro="" textlink="">
        <xdr:nvSpPr>
          <xdr:cNvPr id="3" name="AutoShape 2">
            <a:extLst>
              <a:ext uri="{FF2B5EF4-FFF2-40B4-BE49-F238E27FC236}">
                <a16:creationId xmlns:a16="http://schemas.microsoft.com/office/drawing/2014/main" id="{00000000-0008-0000-13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4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4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4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87478" y="47625"/>
          <a:ext cx="0" cy="1353378"/>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5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5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6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6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7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7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4579"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685800</xdr:colOff>
          <xdr:row>77</xdr:row>
          <xdr:rowOff>19050</xdr:rowOff>
        </xdr:from>
        <xdr:to>
          <xdr:col>3</xdr:col>
          <xdr:colOff>923925</xdr:colOff>
          <xdr:row>77</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77</xdr:row>
          <xdr:rowOff>19050</xdr:rowOff>
        </xdr:from>
        <xdr:to>
          <xdr:col>1</xdr:col>
          <xdr:colOff>2124075</xdr:colOff>
          <xdr:row>77</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xdr:twoCellAnchor editAs="oneCell">
    <xdr:from>
      <xdr:col>1</xdr:col>
      <xdr:colOff>1123950</xdr:colOff>
      <xdr:row>77</xdr:row>
      <xdr:rowOff>19050</xdr:rowOff>
    </xdr:from>
    <xdr:to>
      <xdr:col>1</xdr:col>
      <xdr:colOff>2124075</xdr:colOff>
      <xdr:row>77</xdr:row>
      <xdr:rowOff>228600</xdr:rowOff>
    </xdr:to>
    <xdr:sp macro="" textlink="">
      <xdr:nvSpPr>
        <xdr:cNvPr id="2"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3"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5"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6"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7"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8"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9"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10"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11"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12"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3"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4"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5"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6"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7"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899160</xdr:colOff>
      <xdr:row>77</xdr:row>
      <xdr:rowOff>15240</xdr:rowOff>
    </xdr:from>
    <xdr:to>
      <xdr:col>1</xdr:col>
      <xdr:colOff>1699260</xdr:colOff>
      <xdr:row>77</xdr:row>
      <xdr:rowOff>182880</xdr:rowOff>
    </xdr:to>
    <xdr:sp macro="" textlink="">
      <xdr:nvSpPr>
        <xdr:cNvPr id="18"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19"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0"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1"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2"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3"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4"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5"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6"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1123950</xdr:colOff>
      <xdr:row>77</xdr:row>
      <xdr:rowOff>19050</xdr:rowOff>
    </xdr:from>
    <xdr:to>
      <xdr:col>1</xdr:col>
      <xdr:colOff>2124075</xdr:colOff>
      <xdr:row>77</xdr:row>
      <xdr:rowOff>228600</xdr:rowOff>
    </xdr:to>
    <xdr:sp macro="" textlink="">
      <xdr:nvSpPr>
        <xdr:cNvPr id="27" name="Option Button 1" hidden="1">
          <a:extLst>
            <a:ext uri="{63B3BB69-23CF-44E3-9099-C40C66FF867C}">
              <a14:compatExt xmlns:a14="http://schemas.microsoft.com/office/drawing/2010/main" spid="_x0000_s24579"/>
            </a:ext>
            <a:ext uri="{FF2B5EF4-FFF2-40B4-BE49-F238E27FC236}">
              <a16:creationId xmlns:a16="http://schemas.microsoft.com/office/drawing/2014/main" id="{00000000-0008-0000-17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1123950</xdr:colOff>
          <xdr:row>77</xdr:row>
          <xdr:rowOff>19050</xdr:rowOff>
        </xdr:from>
        <xdr:to>
          <xdr:col>1</xdr:col>
          <xdr:colOff>2124075</xdr:colOff>
          <xdr:row>77</xdr:row>
          <xdr:rowOff>228600</xdr:rowOff>
        </xdr:to>
        <xdr:sp macro="" textlink="">
          <xdr:nvSpPr>
            <xdr:cNvPr id="28" name="Option Button 1" hidden="1">
              <a:extLst>
                <a:ext uri="{63B3BB69-23CF-44E3-9099-C40C66FF867C}">
                  <a14:compatExt spid="_x0000_s24579"/>
                </a:ext>
                <a:ext uri="{FF2B5EF4-FFF2-40B4-BE49-F238E27FC236}">
                  <a16:creationId xmlns:a16="http://schemas.microsoft.com/office/drawing/2014/main" id="{00000000-0008-0000-1700-00001C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8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8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9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9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A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A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886700" y="57150"/>
          <a:ext cx="1190625" cy="94297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470122</xdr:colOff>
      <xdr:row>19</xdr:row>
      <xdr:rowOff>375616</xdr:rowOff>
    </xdr:from>
    <xdr:to>
      <xdr:col>8</xdr:col>
      <xdr:colOff>523728</xdr:colOff>
      <xdr:row>19</xdr:row>
      <xdr:rowOff>575641</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397071</xdr:colOff>
      <xdr:row>19</xdr:row>
      <xdr:rowOff>367333</xdr:rowOff>
    </xdr:from>
    <xdr:to>
      <xdr:col>9</xdr:col>
      <xdr:colOff>578126</xdr:colOff>
      <xdr:row>20</xdr:row>
      <xdr:rowOff>26387</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a:t>
          </a:r>
        </a:p>
      </xdr:txBody>
    </xdr:sp>
    <xdr:clientData/>
  </xdr:twoCellAnchor>
  <xdr:twoCellAnchor editAs="absolute">
    <xdr:from>
      <xdr:col>5</xdr:col>
      <xdr:colOff>1317764</xdr:colOff>
      <xdr:row>19</xdr:row>
      <xdr:rowOff>148259</xdr:rowOff>
    </xdr:from>
    <xdr:to>
      <xdr:col>6</xdr:col>
      <xdr:colOff>679588</xdr:colOff>
      <xdr:row>19</xdr:row>
      <xdr:rowOff>379343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07966" y="7992718"/>
          <a:ext cx="941318" cy="23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605874</xdr:colOff>
      <xdr:row>19</xdr:row>
      <xdr:rowOff>341905</xdr:rowOff>
    </xdr:from>
    <xdr:to>
      <xdr:col>7</xdr:col>
      <xdr:colOff>510624</xdr:colOff>
      <xdr:row>19</xdr:row>
      <xdr:rowOff>549623</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28" y="0"/>
              <a:chExt cx="828785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50" y="32707385"/>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6" y="32707385"/>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0"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2"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28"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2" y="32707385"/>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6" y="32707385"/>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6" y="32707385"/>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71"/>
              <a:chExt cx="1619250" cy="69440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1"/>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1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336" y="35845911"/>
              <a:chExt cx="1523193" cy="70797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1"/>
                <a:ext cx="425619"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36"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28" y="36208672"/>
                <a:ext cx="92540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56"/>
              <a:chExt cx="1524002" cy="70796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6"/>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06"/>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478"/>
              <a:chExt cx="1619250" cy="69434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7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478"/>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62"/>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511"/>
              <a:chExt cx="1619255" cy="69438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11"/>
                <a:ext cx="452417"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02"/>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4"/>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231"/>
                <a:ext cx="98367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77"/>
              <a:chExt cx="1619255" cy="69468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7"/>
                <a:ext cx="452417"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197"/>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198"/>
                <a:ext cx="983673"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18"/>
              <a:chExt cx="1619250" cy="69484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18"/>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199"/>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95"/>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2" y="35863118"/>
              <a:chExt cx="1619272" cy="69484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18"/>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2" y="36213199"/>
                <a:ext cx="568944"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2" y="36219295"/>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18"/>
              <a:chExt cx="1619252" cy="69484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7"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18"/>
                <a:ext cx="63064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199"/>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5" y="36219295"/>
                <a:ext cx="983671"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513"/>
              <a:chExt cx="1619250" cy="694217"/>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1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13"/>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3"/>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77"/>
                <a:ext cx="983672" cy="3386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59" y="35863513"/>
              <a:chExt cx="1619258" cy="694217"/>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1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13"/>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59" y="36213203"/>
                <a:ext cx="56895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44" y="36219077"/>
                <a:ext cx="983673" cy="3386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513"/>
              <a:chExt cx="1619252" cy="694217"/>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13"/>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513"/>
                <a:ext cx="6306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3"/>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5" y="36219077"/>
                <a:ext cx="983671" cy="3386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72"/>
              <a:chExt cx="1619250" cy="694544"/>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301"/>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4"/>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52"/>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72"/>
              <a:chExt cx="1619255" cy="694544"/>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301"/>
                <a:ext cx="452417"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4"/>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52"/>
                <a:ext cx="98367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72" y="35863272"/>
              <a:chExt cx="1619255" cy="694544"/>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301"/>
                <a:ext cx="452419"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4" y="35863272"/>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4"/>
                <a:ext cx="568952"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3" y="36219152"/>
                <a:ext cx="983674"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154</xdr:row>
          <xdr:rowOff>114300</xdr:rowOff>
        </xdr:from>
        <xdr:to>
          <xdr:col>8</xdr:col>
          <xdr:colOff>1095375</xdr:colOff>
          <xdr:row>154</xdr:row>
          <xdr:rowOff>381000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600-00000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154</xdr:row>
          <xdr:rowOff>666750</xdr:rowOff>
        </xdr:from>
        <xdr:to>
          <xdr:col>5</xdr:col>
          <xdr:colOff>1000125</xdr:colOff>
          <xdr:row>154</xdr:row>
          <xdr:rowOff>942975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600-00000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154</xdr:row>
          <xdr:rowOff>57150</xdr:rowOff>
        </xdr:from>
        <xdr:to>
          <xdr:col>6</xdr:col>
          <xdr:colOff>752475</xdr:colOff>
          <xdr:row>154</xdr:row>
          <xdr:rowOff>333375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600-00000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154</xdr:row>
          <xdr:rowOff>9525</xdr:rowOff>
        </xdr:from>
        <xdr:to>
          <xdr:col>5</xdr:col>
          <xdr:colOff>1057275</xdr:colOff>
          <xdr:row>154</xdr:row>
          <xdr:rowOff>361950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600-00000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154</xdr:row>
          <xdr:rowOff>695325</xdr:rowOff>
        </xdr:from>
        <xdr:to>
          <xdr:col>6</xdr:col>
          <xdr:colOff>1228725</xdr:colOff>
          <xdr:row>154</xdr:row>
          <xdr:rowOff>885825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600-00000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154</xdr:row>
          <xdr:rowOff>85725</xdr:rowOff>
        </xdr:from>
        <xdr:to>
          <xdr:col>7</xdr:col>
          <xdr:colOff>571500</xdr:colOff>
          <xdr:row>154</xdr:row>
          <xdr:rowOff>419100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600-00000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92</xdr:row>
          <xdr:rowOff>0</xdr:rowOff>
        </xdr:from>
        <xdr:to>
          <xdr:col>6</xdr:col>
          <xdr:colOff>895350</xdr:colOff>
          <xdr:row>92</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05450" y="30832425"/>
              <a:ext cx="2247900" cy="0"/>
              <a:chOff x="440" y="0"/>
              <a:chExt cx="7752980" cy="30832425"/>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7753289" y="3083242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7753277" y="3083242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7753282" y="30832425"/>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7753270" y="30832425"/>
                <a:ext cx="1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7753223" y="3083242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40"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92</xdr:row>
          <xdr:rowOff>0</xdr:rowOff>
        </xdr:from>
        <xdr:to>
          <xdr:col>9</xdr:col>
          <xdr:colOff>0</xdr:colOff>
          <xdr:row>92</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8220075" y="30832425"/>
              <a:ext cx="2695575" cy="0"/>
              <a:chOff x="424" y="0"/>
              <a:chExt cx="10915300" cy="30832425"/>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0915587" y="30832425"/>
                <a:ext cx="7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0915579" y="30832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0915586" y="3083242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0915575" y="3083242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0915526" y="3083242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4"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106</xdr:row>
          <xdr:rowOff>38100</xdr:rowOff>
        </xdr:from>
        <xdr:to>
          <xdr:col>5</xdr:col>
          <xdr:colOff>790575</xdr:colOff>
          <xdr:row>107</xdr:row>
          <xdr:rowOff>0</xdr:rowOff>
        </xdr:to>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0600-00001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962025</xdr:colOff>
          <xdr:row>106</xdr:row>
          <xdr:rowOff>38100</xdr:rowOff>
        </xdr:from>
        <xdr:to>
          <xdr:col>6</xdr:col>
          <xdr:colOff>590550</xdr:colOff>
          <xdr:row>107</xdr:row>
          <xdr:rowOff>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600-00001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106</xdr:row>
          <xdr:rowOff>247650</xdr:rowOff>
        </xdr:from>
        <xdr:to>
          <xdr:col>5</xdr:col>
          <xdr:colOff>990600</xdr:colOff>
          <xdr:row>107</xdr:row>
          <xdr:rowOff>209550</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600-00001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962025</xdr:colOff>
          <xdr:row>106</xdr:row>
          <xdr:rowOff>247650</xdr:rowOff>
        </xdr:from>
        <xdr:to>
          <xdr:col>6</xdr:col>
          <xdr:colOff>657225</xdr:colOff>
          <xdr:row>107</xdr:row>
          <xdr:rowOff>209550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600-00001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107</xdr:row>
          <xdr:rowOff>142875</xdr:rowOff>
        </xdr:from>
        <xdr:to>
          <xdr:col>6</xdr:col>
          <xdr:colOff>476250</xdr:colOff>
          <xdr:row>108</xdr:row>
          <xdr:rowOff>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600-00001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141</xdr:row>
          <xdr:rowOff>38100</xdr:rowOff>
        </xdr:from>
        <xdr:to>
          <xdr:col>5</xdr:col>
          <xdr:colOff>790575</xdr:colOff>
          <xdr:row>141</xdr:row>
          <xdr:rowOff>314325</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962025</xdr:colOff>
          <xdr:row>141</xdr:row>
          <xdr:rowOff>38100</xdr:rowOff>
        </xdr:from>
        <xdr:to>
          <xdr:col>6</xdr:col>
          <xdr:colOff>590550</xdr:colOff>
          <xdr:row>141</xdr:row>
          <xdr:rowOff>314325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141</xdr:row>
          <xdr:rowOff>247650</xdr:rowOff>
        </xdr:from>
        <xdr:to>
          <xdr:col>5</xdr:col>
          <xdr:colOff>990600</xdr:colOff>
          <xdr:row>142</xdr:row>
          <xdr:rowOff>209550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962025</xdr:colOff>
          <xdr:row>141</xdr:row>
          <xdr:rowOff>247650</xdr:rowOff>
        </xdr:from>
        <xdr:to>
          <xdr:col>6</xdr:col>
          <xdr:colOff>657225</xdr:colOff>
          <xdr:row>142</xdr:row>
          <xdr:rowOff>209550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142</xdr:row>
          <xdr:rowOff>142875</xdr:rowOff>
        </xdr:from>
        <xdr:to>
          <xdr:col>6</xdr:col>
          <xdr:colOff>476250</xdr:colOff>
          <xdr:row>142</xdr:row>
          <xdr:rowOff>400050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74432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3600" y="29432250"/>
              <a:ext cx="2781300" cy="0"/>
              <a:chOff x="420" y="0"/>
              <a:chExt cx="8724546" cy="29432250"/>
            </a:xfrm>
          </xdr:grpSpPr>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700-0000018C0200}"/>
                  </a:ext>
                </a:extLst>
              </xdr:cNvPr>
              <xdr:cNvSpPr/>
            </xdr:nvSpPr>
            <xdr:spPr bwMode="auto">
              <a:xfrm>
                <a:off x="8724838" y="2943225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700-0000028C0200}"/>
                  </a:ext>
                </a:extLst>
              </xdr:cNvPr>
              <xdr:cNvSpPr/>
            </xdr:nvSpPr>
            <xdr:spPr bwMode="auto">
              <a:xfrm>
                <a:off x="8724822" y="29432250"/>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700-0000038C0200}"/>
                  </a:ext>
                </a:extLst>
              </xdr:cNvPr>
              <xdr:cNvSpPr/>
            </xdr:nvSpPr>
            <xdr:spPr bwMode="auto">
              <a:xfrm>
                <a:off x="8724828" y="29432250"/>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700-0000048C0200}"/>
                  </a:ext>
                </a:extLst>
              </xdr:cNvPr>
              <xdr:cNvSpPr/>
            </xdr:nvSpPr>
            <xdr:spPr bwMode="auto">
              <a:xfrm>
                <a:off x="8724819" y="29432250"/>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700-0000058C0200}"/>
                  </a:ext>
                </a:extLst>
              </xdr:cNvPr>
              <xdr:cNvSpPr/>
            </xdr:nvSpPr>
            <xdr:spPr bwMode="auto">
              <a:xfrm>
                <a:off x="8724772" y="29432250"/>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18" name="Check Box 6" hidden="1">
                <a:extLst>
                  <a:ext uri="{63B3BB69-23CF-44E3-9099-C40C66FF867C}">
                    <a14:compatExt spid="_x0000_s166918"/>
                  </a:ext>
                  <a:ext uri="{FF2B5EF4-FFF2-40B4-BE49-F238E27FC236}">
                    <a16:creationId xmlns:a16="http://schemas.microsoft.com/office/drawing/2014/main" id="{00000000-0008-0000-0700-0000068C0200}"/>
                  </a:ext>
                </a:extLst>
              </xdr:cNvPr>
              <xdr:cNvSpPr/>
            </xdr:nvSpPr>
            <xdr:spPr bwMode="auto">
              <a:xfrm>
                <a:off x="420"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6" name="Group 232">
              <a:extLst>
                <a:ext uri="{FF2B5EF4-FFF2-40B4-BE49-F238E27FC236}">
                  <a16:creationId xmlns:a16="http://schemas.microsoft.com/office/drawing/2014/main" id="{00000000-0008-0000-0700-000006000000}"/>
                </a:ext>
              </a:extLst>
            </xdr:cNvPr>
            <xdr:cNvGrpSpPr>
              <a:grpSpLocks/>
            </xdr:cNvGrpSpPr>
          </xdr:nvGrpSpPr>
          <xdr:grpSpPr bwMode="auto">
            <a:xfrm>
              <a:off x="8972550" y="29432250"/>
              <a:ext cx="2771775" cy="0"/>
              <a:chOff x="432" y="0"/>
              <a:chExt cx="11743968" cy="29432250"/>
            </a:xfrm>
          </xdr:grpSpPr>
          <xdr:sp macro="" textlink="">
            <xdr:nvSpPr>
              <xdr:cNvPr id="166919" name="Check Box 7" hidden="1">
                <a:extLst>
                  <a:ext uri="{63B3BB69-23CF-44E3-9099-C40C66FF867C}">
                    <a14:compatExt spid="_x0000_s166919"/>
                  </a:ext>
                  <a:ext uri="{FF2B5EF4-FFF2-40B4-BE49-F238E27FC236}">
                    <a16:creationId xmlns:a16="http://schemas.microsoft.com/office/drawing/2014/main" id="{00000000-0008-0000-0700-0000078C0200}"/>
                  </a:ext>
                </a:extLst>
              </xdr:cNvPr>
              <xdr:cNvSpPr/>
            </xdr:nvSpPr>
            <xdr:spPr bwMode="auto">
              <a:xfrm>
                <a:off x="11744265" y="294322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0" name="Check Box 8" hidden="1">
                <a:extLst>
                  <a:ext uri="{63B3BB69-23CF-44E3-9099-C40C66FF867C}">
                    <a14:compatExt spid="_x0000_s166920"/>
                  </a:ext>
                  <a:ext uri="{FF2B5EF4-FFF2-40B4-BE49-F238E27FC236}">
                    <a16:creationId xmlns:a16="http://schemas.microsoft.com/office/drawing/2014/main" id="{00000000-0008-0000-0700-0000088C0200}"/>
                  </a:ext>
                </a:extLst>
              </xdr:cNvPr>
              <xdr:cNvSpPr/>
            </xdr:nvSpPr>
            <xdr:spPr bwMode="auto">
              <a:xfrm>
                <a:off x="11744257" y="29432250"/>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1" name="Check Box 9" hidden="1">
                <a:extLst>
                  <a:ext uri="{63B3BB69-23CF-44E3-9099-C40C66FF867C}">
                    <a14:compatExt spid="_x0000_s166921"/>
                  </a:ext>
                  <a:ext uri="{FF2B5EF4-FFF2-40B4-BE49-F238E27FC236}">
                    <a16:creationId xmlns:a16="http://schemas.microsoft.com/office/drawing/2014/main" id="{00000000-0008-0000-0700-0000098C0200}"/>
                  </a:ext>
                </a:extLst>
              </xdr:cNvPr>
              <xdr:cNvSpPr/>
            </xdr:nvSpPr>
            <xdr:spPr bwMode="auto">
              <a:xfrm>
                <a:off x="11744264" y="29432250"/>
                <a:ext cx="7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2" name="Check Box 10" hidden="1">
                <a:extLst>
                  <a:ext uri="{63B3BB69-23CF-44E3-9099-C40C66FF867C}">
                    <a14:compatExt spid="_x0000_s166922"/>
                  </a:ext>
                  <a:ext uri="{FF2B5EF4-FFF2-40B4-BE49-F238E27FC236}">
                    <a16:creationId xmlns:a16="http://schemas.microsoft.com/office/drawing/2014/main" id="{00000000-0008-0000-0700-00000A8C0200}"/>
                  </a:ext>
                </a:extLst>
              </xdr:cNvPr>
              <xdr:cNvSpPr/>
            </xdr:nvSpPr>
            <xdr:spPr bwMode="auto">
              <a:xfrm>
                <a:off x="11744253" y="294322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23" name="Check Box 11" hidden="1">
                <a:extLst>
                  <a:ext uri="{63B3BB69-23CF-44E3-9099-C40C66FF867C}">
                    <a14:compatExt spid="_x0000_s166923"/>
                  </a:ext>
                  <a:ext uri="{FF2B5EF4-FFF2-40B4-BE49-F238E27FC236}">
                    <a16:creationId xmlns:a16="http://schemas.microsoft.com/office/drawing/2014/main" id="{00000000-0008-0000-0700-00000B8C0200}"/>
                  </a:ext>
                </a:extLst>
              </xdr:cNvPr>
              <xdr:cNvSpPr/>
            </xdr:nvSpPr>
            <xdr:spPr bwMode="auto">
              <a:xfrm>
                <a:off x="11744205" y="294322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24" name="Check Box 12" hidden="1">
                <a:extLst>
                  <a:ext uri="{63B3BB69-23CF-44E3-9099-C40C66FF867C}">
                    <a14:compatExt spid="_x0000_s166924"/>
                  </a:ext>
                  <a:ext uri="{FF2B5EF4-FFF2-40B4-BE49-F238E27FC236}">
                    <a16:creationId xmlns:a16="http://schemas.microsoft.com/office/drawing/2014/main" id="{00000000-0008-0000-0700-00000C8C0200}"/>
                  </a:ext>
                </a:extLst>
              </xdr:cNvPr>
              <xdr:cNvSpPr/>
            </xdr:nvSpPr>
            <xdr:spPr bwMode="auto">
              <a:xfrm>
                <a:off x="432"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5</xdr:col>
          <xdr:colOff>1679864</xdr:colOff>
          <xdr:row>92</xdr:row>
          <xdr:rowOff>666750</xdr:rowOff>
        </xdr:to>
        <xdr:grpSp>
          <xdr:nvGrpSpPr>
            <xdr:cNvPr id="7" name="Group 6">
              <a:extLst>
                <a:ext uri="{FF2B5EF4-FFF2-40B4-BE49-F238E27FC236}">
                  <a16:creationId xmlns:a16="http://schemas.microsoft.com/office/drawing/2014/main" id="{00000000-0008-0000-0700-000007000000}"/>
                </a:ext>
              </a:extLst>
            </xdr:cNvPr>
            <xdr:cNvGrpSpPr/>
          </xdr:nvGrpSpPr>
          <xdr:grpSpPr>
            <a:xfrm>
              <a:off x="5956589" y="32400587"/>
              <a:ext cx="1619250" cy="955963"/>
              <a:chOff x="5519172" y="35863243"/>
              <a:chExt cx="1619250" cy="694419"/>
            </a:xfrm>
          </xdr:grpSpPr>
          <xdr:sp macro="" textlink="">
            <xdr:nvSpPr>
              <xdr:cNvPr id="166925" name="Check Box 13" hidden="1">
                <a:extLst>
                  <a:ext uri="{63B3BB69-23CF-44E3-9099-C40C66FF867C}">
                    <a14:compatExt spid="_x0000_s166925"/>
                  </a:ext>
                  <a:ext uri="{FF2B5EF4-FFF2-40B4-BE49-F238E27FC236}">
                    <a16:creationId xmlns:a16="http://schemas.microsoft.com/office/drawing/2014/main" id="{00000000-0008-0000-0700-00000D8C0200}"/>
                  </a:ext>
                </a:extLst>
              </xdr:cNvPr>
              <xdr:cNvSpPr/>
            </xdr:nvSpPr>
            <xdr:spPr bwMode="auto">
              <a:xfrm>
                <a:off x="5527462" y="35863243"/>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6" name="Check Box 14" hidden="1">
                <a:extLst>
                  <a:ext uri="{63B3BB69-23CF-44E3-9099-C40C66FF867C}">
                    <a14:compatExt spid="_x0000_s166926"/>
                  </a:ext>
                  <a:ext uri="{FF2B5EF4-FFF2-40B4-BE49-F238E27FC236}">
                    <a16:creationId xmlns:a16="http://schemas.microsoft.com/office/drawing/2014/main" id="{00000000-0008-0000-0700-00000E8C02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7" name="Check Box 15" hidden="1">
                <a:extLst>
                  <a:ext uri="{63B3BB69-23CF-44E3-9099-C40C66FF867C}">
                    <a14:compatExt spid="_x0000_s166927"/>
                  </a:ext>
                  <a:ext uri="{FF2B5EF4-FFF2-40B4-BE49-F238E27FC236}">
                    <a16:creationId xmlns:a16="http://schemas.microsoft.com/office/drawing/2014/main" id="{00000000-0008-0000-0700-00000F8C02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8" name="Check Box 16" hidden="1">
                <a:extLst>
                  <a:ext uri="{63B3BB69-23CF-44E3-9099-C40C66FF867C}">
                    <a14:compatExt spid="_x0000_s166928"/>
                  </a:ext>
                  <a:ext uri="{FF2B5EF4-FFF2-40B4-BE49-F238E27FC236}">
                    <a16:creationId xmlns:a16="http://schemas.microsoft.com/office/drawing/2014/main" id="{00000000-0008-0000-0700-0000108C0200}"/>
                  </a:ext>
                </a:extLst>
              </xdr:cNvPr>
              <xdr:cNvSpPr/>
            </xdr:nvSpPr>
            <xdr:spPr bwMode="auto">
              <a:xfrm>
                <a:off x="6154750" y="3621900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17319</xdr:rowOff>
        </xdr:from>
        <xdr:to>
          <xdr:col>7</xdr:col>
          <xdr:colOff>545524</xdr:colOff>
          <xdr:row>92</xdr:row>
          <xdr:rowOff>723900</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7950777" y="32383269"/>
              <a:ext cx="1519672" cy="1030431"/>
              <a:chOff x="7272279" y="35845975"/>
              <a:chExt cx="1523344" cy="707926"/>
            </a:xfrm>
          </xdr:grpSpPr>
          <xdr:sp macro="" textlink="">
            <xdr:nvSpPr>
              <xdr:cNvPr id="166929" name="Check Box 17" hidden="1">
                <a:extLst>
                  <a:ext uri="{63B3BB69-23CF-44E3-9099-C40C66FF867C}">
                    <a14:compatExt spid="_x0000_s166929"/>
                  </a:ext>
                  <a:ext uri="{FF2B5EF4-FFF2-40B4-BE49-F238E27FC236}">
                    <a16:creationId xmlns:a16="http://schemas.microsoft.com/office/drawing/2014/main" id="{00000000-0008-0000-0700-0000118C0200}"/>
                  </a:ext>
                </a:extLst>
              </xdr:cNvPr>
              <xdr:cNvSpPr/>
            </xdr:nvSpPr>
            <xdr:spPr bwMode="auto">
              <a:xfrm>
                <a:off x="7280107" y="3584597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30" name="Check Box 18" hidden="1">
                <a:extLst>
                  <a:ext uri="{63B3BB69-23CF-44E3-9099-C40C66FF867C}">
                    <a14:compatExt spid="_x0000_s166930"/>
                  </a:ext>
                  <a:ext uri="{FF2B5EF4-FFF2-40B4-BE49-F238E27FC236}">
                    <a16:creationId xmlns:a16="http://schemas.microsoft.com/office/drawing/2014/main" id="{00000000-0008-0000-0700-0000128C0200}"/>
                  </a:ext>
                </a:extLst>
              </xdr:cNvPr>
              <xdr:cNvSpPr/>
            </xdr:nvSpPr>
            <xdr:spPr bwMode="auto">
              <a:xfrm>
                <a:off x="7863043" y="3584599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1" name="Check Box 19" hidden="1">
                <a:extLst>
                  <a:ext uri="{63B3BB69-23CF-44E3-9099-C40C66FF867C}">
                    <a14:compatExt spid="_x0000_s166931"/>
                  </a:ext>
                  <a:ext uri="{FF2B5EF4-FFF2-40B4-BE49-F238E27FC236}">
                    <a16:creationId xmlns:a16="http://schemas.microsoft.com/office/drawing/2014/main" id="{00000000-0008-0000-0700-0000138C0200}"/>
                  </a:ext>
                </a:extLst>
              </xdr:cNvPr>
              <xdr:cNvSpPr/>
            </xdr:nvSpPr>
            <xdr:spPr bwMode="auto">
              <a:xfrm>
                <a:off x="727227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32" name="Check Box 20" hidden="1">
                <a:extLst>
                  <a:ext uri="{63B3BB69-23CF-44E3-9099-C40C66FF867C}">
                    <a14:compatExt spid="_x0000_s166932"/>
                  </a:ext>
                  <a:ext uri="{FF2B5EF4-FFF2-40B4-BE49-F238E27FC236}">
                    <a16:creationId xmlns:a16="http://schemas.microsoft.com/office/drawing/2014/main" id="{00000000-0008-0000-0700-0000148C0200}"/>
                  </a:ext>
                </a:extLst>
              </xdr:cNvPr>
              <xdr:cNvSpPr/>
            </xdr:nvSpPr>
            <xdr:spPr bwMode="auto">
              <a:xfrm>
                <a:off x="7870217" y="36208691"/>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8</xdr:col>
          <xdr:colOff>1584615</xdr:colOff>
          <xdr:row>92</xdr:row>
          <xdr:rowOff>619125</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10014238" y="32374609"/>
              <a:ext cx="1524002" cy="934316"/>
              <a:chOff x="9197286" y="35837290"/>
              <a:chExt cx="1524002" cy="707842"/>
            </a:xfrm>
          </xdr:grpSpPr>
          <xdr:sp macro="" textlink="">
            <xdr:nvSpPr>
              <xdr:cNvPr id="166933" name="Check Box 21" hidden="1">
                <a:extLst>
                  <a:ext uri="{63B3BB69-23CF-44E3-9099-C40C66FF867C}">
                    <a14:compatExt spid="_x0000_s166933"/>
                  </a:ext>
                  <a:ext uri="{FF2B5EF4-FFF2-40B4-BE49-F238E27FC236}">
                    <a16:creationId xmlns:a16="http://schemas.microsoft.com/office/drawing/2014/main" id="{00000000-0008-0000-0700-0000158C0200}"/>
                  </a:ext>
                </a:extLst>
              </xdr:cNvPr>
              <xdr:cNvSpPr/>
            </xdr:nvSpPr>
            <xdr:spPr bwMode="auto">
              <a:xfrm>
                <a:off x="9205092" y="35837340"/>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34" name="Check Box 22" hidden="1">
                <a:extLst>
                  <a:ext uri="{63B3BB69-23CF-44E3-9099-C40C66FF867C}">
                    <a14:compatExt spid="_x0000_s166934"/>
                  </a:ext>
                  <a:ext uri="{FF2B5EF4-FFF2-40B4-BE49-F238E27FC236}">
                    <a16:creationId xmlns:a16="http://schemas.microsoft.com/office/drawing/2014/main" id="{00000000-0008-0000-0700-0000168C0200}"/>
                  </a:ext>
                </a:extLst>
              </xdr:cNvPr>
              <xdr:cNvSpPr/>
            </xdr:nvSpPr>
            <xdr:spPr bwMode="auto">
              <a:xfrm>
                <a:off x="9788284" y="35837290"/>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5" name="Check Box 23" hidden="1">
                <a:extLst>
                  <a:ext uri="{63B3BB69-23CF-44E3-9099-C40C66FF867C}">
                    <a14:compatExt spid="_x0000_s166935"/>
                  </a:ext>
                  <a:ext uri="{FF2B5EF4-FFF2-40B4-BE49-F238E27FC236}">
                    <a16:creationId xmlns:a16="http://schemas.microsoft.com/office/drawing/2014/main" id="{00000000-0008-0000-0700-0000178C02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36" name="Check Box 24" hidden="1">
                <a:extLst>
                  <a:ext uri="{63B3BB69-23CF-44E3-9099-C40C66FF867C}">
                    <a14:compatExt spid="_x0000_s166936"/>
                  </a:ext>
                  <a:ext uri="{FF2B5EF4-FFF2-40B4-BE49-F238E27FC236}">
                    <a16:creationId xmlns:a16="http://schemas.microsoft.com/office/drawing/2014/main" id="{00000000-0008-0000-0700-0000188C0200}"/>
                  </a:ext>
                </a:extLst>
              </xdr:cNvPr>
              <xdr:cNvSpPr/>
            </xdr:nvSpPr>
            <xdr:spPr bwMode="auto">
              <a:xfrm>
                <a:off x="9795480" y="36199922"/>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116</xdr:row>
          <xdr:rowOff>79159</xdr:rowOff>
        </xdr:from>
        <xdr:to>
          <xdr:col>5</xdr:col>
          <xdr:colOff>1638300</xdr:colOff>
          <xdr:row>116</xdr:row>
          <xdr:rowOff>771525</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5905500" y="44284684"/>
              <a:ext cx="1628775" cy="692366"/>
              <a:chOff x="5846847" y="47389834"/>
              <a:chExt cx="1611204" cy="692366"/>
            </a:xfrm>
          </xdr:grpSpPr>
          <xdr:sp macro="" textlink="">
            <xdr:nvSpPr>
              <xdr:cNvPr id="166937" name="Check Box 25" hidden="1">
                <a:extLst>
                  <a:ext uri="{63B3BB69-23CF-44E3-9099-C40C66FF867C}">
                    <a14:compatExt spid="_x0000_s166937"/>
                  </a:ext>
                  <a:ext uri="{FF2B5EF4-FFF2-40B4-BE49-F238E27FC236}">
                    <a16:creationId xmlns:a16="http://schemas.microsoft.com/office/drawing/2014/main" id="{00000000-0008-0000-0700-0000198C02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8" name="Check Box 26" hidden="1">
                <a:extLst>
                  <a:ext uri="{63B3BB69-23CF-44E3-9099-C40C66FF867C}">
                    <a14:compatExt spid="_x0000_s166938"/>
                  </a:ext>
                  <a:ext uri="{FF2B5EF4-FFF2-40B4-BE49-F238E27FC236}">
                    <a16:creationId xmlns:a16="http://schemas.microsoft.com/office/drawing/2014/main" id="{00000000-0008-0000-0700-00001A8C0200}"/>
                  </a:ext>
                </a:extLst>
              </xdr:cNvPr>
              <xdr:cNvSpPr/>
            </xdr:nvSpPr>
            <xdr:spPr bwMode="auto">
              <a:xfrm>
                <a:off x="5846847" y="47677222"/>
                <a:ext cx="887287"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39" name="Check Box 27" hidden="1">
                <a:extLst>
                  <a:ext uri="{63B3BB69-23CF-44E3-9099-C40C66FF867C}">
                    <a14:compatExt spid="_x0000_s166939"/>
                  </a:ext>
                  <a:ext uri="{FF2B5EF4-FFF2-40B4-BE49-F238E27FC236}">
                    <a16:creationId xmlns:a16="http://schemas.microsoft.com/office/drawing/2014/main" id="{00000000-0008-0000-0700-00001B8C0200}"/>
                  </a:ext>
                </a:extLst>
              </xdr:cNvPr>
              <xdr:cNvSpPr/>
            </xdr:nvSpPr>
            <xdr:spPr bwMode="auto">
              <a:xfrm>
                <a:off x="6793383" y="47684207"/>
                <a:ext cx="664668"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116</xdr:row>
          <xdr:rowOff>171450</xdr:rowOff>
        </xdr:from>
        <xdr:to>
          <xdr:col>7</xdr:col>
          <xdr:colOff>592017</xdr:colOff>
          <xdr:row>116</xdr:row>
          <xdr:rowOff>854291</xdr:rowOff>
        </xdr:to>
        <xdr:grpSp>
          <xdr:nvGrpSpPr>
            <xdr:cNvPr id="11" name="Group 10">
              <a:extLst>
                <a:ext uri="{FF2B5EF4-FFF2-40B4-BE49-F238E27FC236}">
                  <a16:creationId xmlns:a16="http://schemas.microsoft.com/office/drawing/2014/main" id="{00000000-0008-0000-0700-00000B000000}"/>
                </a:ext>
              </a:extLst>
            </xdr:cNvPr>
            <xdr:cNvGrpSpPr/>
          </xdr:nvGrpSpPr>
          <xdr:grpSpPr>
            <a:xfrm>
              <a:off x="7905750" y="44376975"/>
              <a:ext cx="1611192" cy="682841"/>
              <a:chOff x="5846902" y="47389555"/>
              <a:chExt cx="1611182" cy="692480"/>
            </a:xfrm>
          </xdr:grpSpPr>
          <xdr:sp macro="" textlink="">
            <xdr:nvSpPr>
              <xdr:cNvPr id="166940" name="Check Box 28" hidden="1">
                <a:extLst>
                  <a:ext uri="{63B3BB69-23CF-44E3-9099-C40C66FF867C}">
                    <a14:compatExt spid="_x0000_s166940"/>
                  </a:ext>
                  <a:ext uri="{FF2B5EF4-FFF2-40B4-BE49-F238E27FC236}">
                    <a16:creationId xmlns:a16="http://schemas.microsoft.com/office/drawing/2014/main" id="{00000000-0008-0000-0700-00001C8C0200}"/>
                  </a:ext>
                </a:extLst>
              </xdr:cNvPr>
              <xdr:cNvSpPr/>
            </xdr:nvSpPr>
            <xdr:spPr bwMode="auto">
              <a:xfrm>
                <a:off x="5852580" y="4738955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1" name="Check Box 29" hidden="1">
                <a:extLst>
                  <a:ext uri="{63B3BB69-23CF-44E3-9099-C40C66FF867C}">
                    <a14:compatExt spid="_x0000_s166941"/>
                  </a:ext>
                  <a:ext uri="{FF2B5EF4-FFF2-40B4-BE49-F238E27FC236}">
                    <a16:creationId xmlns:a16="http://schemas.microsoft.com/office/drawing/2014/main" id="{00000000-0008-0000-0700-00001D8C0200}"/>
                  </a:ext>
                </a:extLst>
              </xdr:cNvPr>
              <xdr:cNvSpPr/>
            </xdr:nvSpPr>
            <xdr:spPr bwMode="auto">
              <a:xfrm>
                <a:off x="5846902" y="47677222"/>
                <a:ext cx="887290"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2" name="Check Box 30" hidden="1">
                <a:extLst>
                  <a:ext uri="{63B3BB69-23CF-44E3-9099-C40C66FF867C}">
                    <a14:compatExt spid="_x0000_s166942"/>
                  </a:ext>
                  <a:ext uri="{FF2B5EF4-FFF2-40B4-BE49-F238E27FC236}">
                    <a16:creationId xmlns:a16="http://schemas.microsoft.com/office/drawing/2014/main" id="{00000000-0008-0000-0700-00001E8C0200}"/>
                  </a:ext>
                </a:extLst>
              </xdr:cNvPr>
              <xdr:cNvSpPr/>
            </xdr:nvSpPr>
            <xdr:spPr bwMode="auto">
              <a:xfrm>
                <a:off x="6793412" y="47684043"/>
                <a:ext cx="664672"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116</xdr:row>
          <xdr:rowOff>152400</xdr:rowOff>
        </xdr:from>
        <xdr:to>
          <xdr:col>8</xdr:col>
          <xdr:colOff>1706442</xdr:colOff>
          <xdr:row>116</xdr:row>
          <xdr:rowOff>844766</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10048875" y="44357925"/>
              <a:ext cx="1611192" cy="692366"/>
              <a:chOff x="5846883" y="47389834"/>
              <a:chExt cx="1611192" cy="692366"/>
            </a:xfrm>
          </xdr:grpSpPr>
          <xdr:sp macro="" textlink="">
            <xdr:nvSpPr>
              <xdr:cNvPr id="166943" name="Check Box 31" hidden="1">
                <a:extLst>
                  <a:ext uri="{63B3BB69-23CF-44E3-9099-C40C66FF867C}">
                    <a14:compatExt spid="_x0000_s166943"/>
                  </a:ext>
                  <a:ext uri="{FF2B5EF4-FFF2-40B4-BE49-F238E27FC236}">
                    <a16:creationId xmlns:a16="http://schemas.microsoft.com/office/drawing/2014/main" id="{00000000-0008-0000-0700-00001F8C02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4" name="Check Box 32" hidden="1">
                <a:extLst>
                  <a:ext uri="{63B3BB69-23CF-44E3-9099-C40C66FF867C}">
                    <a14:compatExt spid="_x0000_s166944"/>
                  </a:ext>
                  <a:ext uri="{FF2B5EF4-FFF2-40B4-BE49-F238E27FC236}">
                    <a16:creationId xmlns:a16="http://schemas.microsoft.com/office/drawing/2014/main" id="{00000000-0008-0000-0700-0000208C02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5" name="Check Box 33" hidden="1">
                <a:extLst>
                  <a:ext uri="{63B3BB69-23CF-44E3-9099-C40C66FF867C}">
                    <a14:compatExt spid="_x0000_s166945"/>
                  </a:ext>
                  <a:ext uri="{FF2B5EF4-FFF2-40B4-BE49-F238E27FC236}">
                    <a16:creationId xmlns:a16="http://schemas.microsoft.com/office/drawing/2014/main" id="{00000000-0008-0000-0700-0000218C02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125</xdr:row>
          <xdr:rowOff>66675</xdr:rowOff>
        </xdr:from>
        <xdr:to>
          <xdr:col>5</xdr:col>
          <xdr:colOff>1600200</xdr:colOff>
          <xdr:row>125</xdr:row>
          <xdr:rowOff>673316</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5867400" y="45358050"/>
              <a:ext cx="1628775" cy="0"/>
              <a:chOff x="5876475" y="0"/>
              <a:chExt cx="1581595" cy="45358050"/>
            </a:xfrm>
          </xdr:grpSpPr>
          <xdr:sp macro="" textlink="">
            <xdr:nvSpPr>
              <xdr:cNvPr id="166946" name="Check Box 34" hidden="1">
                <a:extLst>
                  <a:ext uri="{63B3BB69-23CF-44E3-9099-C40C66FF867C}">
                    <a14:compatExt spid="_x0000_s166946"/>
                  </a:ext>
                  <a:ext uri="{FF2B5EF4-FFF2-40B4-BE49-F238E27FC236}">
                    <a16:creationId xmlns:a16="http://schemas.microsoft.com/office/drawing/2014/main" id="{00000000-0008-0000-0700-0000228C0200}"/>
                  </a:ext>
                </a:extLst>
              </xdr:cNvPr>
              <xdr:cNvSpPr/>
            </xdr:nvSpPr>
            <xdr:spPr bwMode="auto">
              <a:xfrm>
                <a:off x="5876475" y="4535805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7" name="Check Box 35" hidden="1">
                <a:extLst>
                  <a:ext uri="{63B3BB69-23CF-44E3-9099-C40C66FF867C}">
                    <a14:compatExt spid="_x0000_s166947"/>
                  </a:ext>
                  <a:ext uri="{FF2B5EF4-FFF2-40B4-BE49-F238E27FC236}">
                    <a16:creationId xmlns:a16="http://schemas.microsoft.com/office/drawing/2014/main" id="{00000000-0008-0000-0700-0000238C0200}"/>
                  </a:ext>
                </a:extLst>
              </xdr:cNvPr>
              <xdr:cNvSpPr/>
            </xdr:nvSpPr>
            <xdr:spPr bwMode="auto">
              <a:xfrm>
                <a:off x="6048073" y="45358050"/>
                <a:ext cx="8872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8" name="Check Box 36" hidden="1">
                <a:extLst>
                  <a:ext uri="{63B3BB69-23CF-44E3-9099-C40C66FF867C}">
                    <a14:compatExt spid="_x0000_s166948"/>
                  </a:ext>
                  <a:ext uri="{FF2B5EF4-FFF2-40B4-BE49-F238E27FC236}">
                    <a16:creationId xmlns:a16="http://schemas.microsoft.com/office/drawing/2014/main" id="{00000000-0008-0000-0700-0000248C0200}"/>
                  </a:ext>
                </a:extLst>
              </xdr:cNvPr>
              <xdr:cNvSpPr/>
            </xdr:nvSpPr>
            <xdr:spPr bwMode="auto">
              <a:xfrm>
                <a:off x="6793400"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125</xdr:row>
          <xdr:rowOff>28575</xdr:rowOff>
        </xdr:from>
        <xdr:to>
          <xdr:col>7</xdr:col>
          <xdr:colOff>657225</xdr:colOff>
          <xdr:row>125</xdr:row>
          <xdr:rowOff>673316</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7953375" y="45358050"/>
              <a:ext cx="1628775" cy="0"/>
              <a:chOff x="6793398" y="0"/>
              <a:chExt cx="2990788" cy="45358050"/>
            </a:xfrm>
          </xdr:grpSpPr>
          <xdr:sp macro="" textlink="">
            <xdr:nvSpPr>
              <xdr:cNvPr id="166949" name="Check Box 37" hidden="1">
                <a:extLst>
                  <a:ext uri="{63B3BB69-23CF-44E3-9099-C40C66FF867C}">
                    <a14:compatExt spid="_x0000_s166949"/>
                  </a:ext>
                  <a:ext uri="{FF2B5EF4-FFF2-40B4-BE49-F238E27FC236}">
                    <a16:creationId xmlns:a16="http://schemas.microsoft.com/office/drawing/2014/main" id="{00000000-0008-0000-0700-0000258C0200}"/>
                  </a:ext>
                </a:extLst>
              </xdr:cNvPr>
              <xdr:cNvSpPr/>
            </xdr:nvSpPr>
            <xdr:spPr bwMode="auto">
              <a:xfrm>
                <a:off x="9036002" y="45358050"/>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0" name="Check Box 38" hidden="1">
                <a:extLst>
                  <a:ext uri="{63B3BB69-23CF-44E3-9099-C40C66FF867C}">
                    <a14:compatExt spid="_x0000_s166950"/>
                  </a:ext>
                  <a:ext uri="{FF2B5EF4-FFF2-40B4-BE49-F238E27FC236}">
                    <a16:creationId xmlns:a16="http://schemas.microsoft.com/office/drawing/2014/main" id="{00000000-0008-0000-0700-0000268C0200}"/>
                  </a:ext>
                </a:extLst>
              </xdr:cNvPr>
              <xdr:cNvSpPr/>
            </xdr:nvSpPr>
            <xdr:spPr bwMode="auto">
              <a:xfrm>
                <a:off x="8896898" y="45358050"/>
                <a:ext cx="8872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1" name="Check Box 39" hidden="1">
                <a:extLst>
                  <a:ext uri="{63B3BB69-23CF-44E3-9099-C40C66FF867C}">
                    <a14:compatExt spid="_x0000_s166951"/>
                  </a:ext>
                  <a:ext uri="{FF2B5EF4-FFF2-40B4-BE49-F238E27FC236}">
                    <a16:creationId xmlns:a16="http://schemas.microsoft.com/office/drawing/2014/main" id="{00000000-0008-0000-0700-0000278C0200}"/>
                  </a:ext>
                </a:extLst>
              </xdr:cNvPr>
              <xdr:cNvSpPr/>
            </xdr:nvSpPr>
            <xdr:spPr bwMode="auto">
              <a:xfrm>
                <a:off x="6793398"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125</xdr:row>
          <xdr:rowOff>28575</xdr:rowOff>
        </xdr:from>
        <xdr:to>
          <xdr:col>8</xdr:col>
          <xdr:colOff>1743075</xdr:colOff>
          <xdr:row>125</xdr:row>
          <xdr:rowOff>673316</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10067925" y="45358050"/>
              <a:ext cx="1628775" cy="0"/>
              <a:chOff x="6793407" y="0"/>
              <a:chExt cx="5208195" cy="45358050"/>
            </a:xfrm>
          </xdr:grpSpPr>
          <xdr:sp macro="" textlink="">
            <xdr:nvSpPr>
              <xdr:cNvPr id="166952" name="Check Box 40" hidden="1">
                <a:extLst>
                  <a:ext uri="{63B3BB69-23CF-44E3-9099-C40C66FF867C}">
                    <a14:compatExt spid="_x0000_s166952"/>
                  </a:ext>
                  <a:ext uri="{FF2B5EF4-FFF2-40B4-BE49-F238E27FC236}">
                    <a16:creationId xmlns:a16="http://schemas.microsoft.com/office/drawing/2014/main" id="{00000000-0008-0000-0700-0000288C0200}"/>
                  </a:ext>
                </a:extLst>
              </xdr:cNvPr>
              <xdr:cNvSpPr/>
            </xdr:nvSpPr>
            <xdr:spPr bwMode="auto">
              <a:xfrm>
                <a:off x="11253765" y="4535805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3" name="Check Box 41" hidden="1">
                <a:extLst>
                  <a:ext uri="{63B3BB69-23CF-44E3-9099-C40C66FF867C}">
                    <a14:compatExt spid="_x0000_s166953"/>
                  </a:ext>
                  <a:ext uri="{FF2B5EF4-FFF2-40B4-BE49-F238E27FC236}">
                    <a16:creationId xmlns:a16="http://schemas.microsoft.com/office/drawing/2014/main" id="{00000000-0008-0000-0700-0000298C0200}"/>
                  </a:ext>
                </a:extLst>
              </xdr:cNvPr>
              <xdr:cNvSpPr/>
            </xdr:nvSpPr>
            <xdr:spPr bwMode="auto">
              <a:xfrm>
                <a:off x="11114315" y="45358050"/>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4" name="Check Box 42" hidden="1">
                <a:extLst>
                  <a:ext uri="{63B3BB69-23CF-44E3-9099-C40C66FF867C}">
                    <a14:compatExt spid="_x0000_s166954"/>
                  </a:ext>
                  <a:ext uri="{FF2B5EF4-FFF2-40B4-BE49-F238E27FC236}">
                    <a16:creationId xmlns:a16="http://schemas.microsoft.com/office/drawing/2014/main" id="{00000000-0008-0000-0700-00002A8C0200}"/>
                  </a:ext>
                </a:extLst>
              </xdr:cNvPr>
              <xdr:cNvSpPr/>
            </xdr:nvSpPr>
            <xdr:spPr bwMode="auto">
              <a:xfrm>
                <a:off x="6793407" y="0"/>
                <a:ext cx="6646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157</xdr:row>
          <xdr:rowOff>104775</xdr:rowOff>
        </xdr:from>
        <xdr:to>
          <xdr:col>5</xdr:col>
          <xdr:colOff>1628775</xdr:colOff>
          <xdr:row>158</xdr:row>
          <xdr:rowOff>82766</xdr:rowOff>
        </xdr:to>
        <xdr:grpSp>
          <xdr:nvGrpSpPr>
            <xdr:cNvPr id="16" name="Group 15">
              <a:extLst>
                <a:ext uri="{FF2B5EF4-FFF2-40B4-BE49-F238E27FC236}">
                  <a16:creationId xmlns:a16="http://schemas.microsoft.com/office/drawing/2014/main" id="{00000000-0008-0000-0700-000010000000}"/>
                </a:ext>
              </a:extLst>
            </xdr:cNvPr>
            <xdr:cNvGrpSpPr/>
          </xdr:nvGrpSpPr>
          <xdr:grpSpPr>
            <a:xfrm>
              <a:off x="5895975" y="48672750"/>
              <a:ext cx="1628775" cy="0"/>
              <a:chOff x="5912315" y="0"/>
              <a:chExt cx="1545752" cy="48672750"/>
            </a:xfrm>
          </xdr:grpSpPr>
          <xdr:sp macro="" textlink="">
            <xdr:nvSpPr>
              <xdr:cNvPr id="166955" name="Check Box 43" hidden="1">
                <a:extLst>
                  <a:ext uri="{63B3BB69-23CF-44E3-9099-C40C66FF867C}">
                    <a14:compatExt spid="_x0000_s166955"/>
                  </a:ext>
                  <a:ext uri="{FF2B5EF4-FFF2-40B4-BE49-F238E27FC236}">
                    <a16:creationId xmlns:a16="http://schemas.microsoft.com/office/drawing/2014/main" id="{00000000-0008-0000-0700-00002B8C0200}"/>
                  </a:ext>
                </a:extLst>
              </xdr:cNvPr>
              <xdr:cNvSpPr/>
            </xdr:nvSpPr>
            <xdr:spPr bwMode="auto">
              <a:xfrm>
                <a:off x="5912315" y="4867275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6" name="Check Box 44" hidden="1">
                <a:extLst>
                  <a:ext uri="{63B3BB69-23CF-44E3-9099-C40C66FF867C}">
                    <a14:compatExt spid="_x0000_s166956"/>
                  </a:ext>
                  <a:ext uri="{FF2B5EF4-FFF2-40B4-BE49-F238E27FC236}">
                    <a16:creationId xmlns:a16="http://schemas.microsoft.com/office/drawing/2014/main" id="{00000000-0008-0000-0700-00002C8C0200}"/>
                  </a:ext>
                </a:extLst>
              </xdr:cNvPr>
              <xdr:cNvSpPr/>
            </xdr:nvSpPr>
            <xdr:spPr bwMode="auto">
              <a:xfrm>
                <a:off x="6184396" y="48672750"/>
                <a:ext cx="8872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7" name="Check Box 45" hidden="1">
                <a:extLst>
                  <a:ext uri="{63B3BB69-23CF-44E3-9099-C40C66FF867C}">
                    <a14:compatExt spid="_x0000_s166957"/>
                  </a:ext>
                  <a:ext uri="{FF2B5EF4-FFF2-40B4-BE49-F238E27FC236}">
                    <a16:creationId xmlns:a16="http://schemas.microsoft.com/office/drawing/2014/main" id="{00000000-0008-0000-0700-00002D8C0200}"/>
                  </a:ext>
                </a:extLst>
              </xdr:cNvPr>
              <xdr:cNvSpPr/>
            </xdr:nvSpPr>
            <xdr:spPr bwMode="auto">
              <a:xfrm>
                <a:off x="6793397"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157</xdr:row>
          <xdr:rowOff>57150</xdr:rowOff>
        </xdr:from>
        <xdr:to>
          <xdr:col>7</xdr:col>
          <xdr:colOff>628650</xdr:colOff>
          <xdr:row>158</xdr:row>
          <xdr:rowOff>35141</xdr:rowOff>
        </xdr:to>
        <xdr:grpSp>
          <xdr:nvGrpSpPr>
            <xdr:cNvPr id="17" name="Group 16">
              <a:extLst>
                <a:ext uri="{FF2B5EF4-FFF2-40B4-BE49-F238E27FC236}">
                  <a16:creationId xmlns:a16="http://schemas.microsoft.com/office/drawing/2014/main" id="{00000000-0008-0000-0700-000011000000}"/>
                </a:ext>
              </a:extLst>
            </xdr:cNvPr>
            <xdr:cNvGrpSpPr/>
          </xdr:nvGrpSpPr>
          <xdr:grpSpPr>
            <a:xfrm>
              <a:off x="7924800" y="48672750"/>
              <a:ext cx="1628775" cy="0"/>
              <a:chOff x="6793417" y="0"/>
              <a:chExt cx="2959655" cy="48672750"/>
            </a:xfrm>
          </xdr:grpSpPr>
          <xdr:sp macro="" textlink="">
            <xdr:nvSpPr>
              <xdr:cNvPr id="166958" name="Check Box 46" hidden="1">
                <a:extLst>
                  <a:ext uri="{63B3BB69-23CF-44E3-9099-C40C66FF867C}">
                    <a14:compatExt spid="_x0000_s166958"/>
                  </a:ext>
                  <a:ext uri="{FF2B5EF4-FFF2-40B4-BE49-F238E27FC236}">
                    <a16:creationId xmlns:a16="http://schemas.microsoft.com/office/drawing/2014/main" id="{00000000-0008-0000-0700-00002E8C0200}"/>
                  </a:ext>
                </a:extLst>
              </xdr:cNvPr>
              <xdr:cNvSpPr/>
            </xdr:nvSpPr>
            <xdr:spPr bwMode="auto">
              <a:xfrm>
                <a:off x="9004839" y="48672750"/>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9" name="Check Box 47" hidden="1">
                <a:extLst>
                  <a:ext uri="{63B3BB69-23CF-44E3-9099-C40C66FF867C}">
                    <a14:compatExt spid="_x0000_s166959"/>
                  </a:ext>
                  <a:ext uri="{FF2B5EF4-FFF2-40B4-BE49-F238E27FC236}">
                    <a16:creationId xmlns:a16="http://schemas.microsoft.com/office/drawing/2014/main" id="{00000000-0008-0000-0700-00002F8C0200}"/>
                  </a:ext>
                </a:extLst>
              </xdr:cNvPr>
              <xdr:cNvSpPr/>
            </xdr:nvSpPr>
            <xdr:spPr bwMode="auto">
              <a:xfrm>
                <a:off x="8865778" y="48672750"/>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0" name="Check Box 48" hidden="1">
                <a:extLst>
                  <a:ext uri="{63B3BB69-23CF-44E3-9099-C40C66FF867C}">
                    <a14:compatExt spid="_x0000_s166960"/>
                  </a:ext>
                  <a:ext uri="{FF2B5EF4-FFF2-40B4-BE49-F238E27FC236}">
                    <a16:creationId xmlns:a16="http://schemas.microsoft.com/office/drawing/2014/main" id="{00000000-0008-0000-0700-0000308C0200}"/>
                  </a:ext>
                </a:extLst>
              </xdr:cNvPr>
              <xdr:cNvSpPr/>
            </xdr:nvSpPr>
            <xdr:spPr bwMode="auto">
              <a:xfrm>
                <a:off x="6793417"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157</xdr:row>
          <xdr:rowOff>104775</xdr:rowOff>
        </xdr:from>
        <xdr:to>
          <xdr:col>8</xdr:col>
          <xdr:colOff>1743075</xdr:colOff>
          <xdr:row>158</xdr:row>
          <xdr:rowOff>82766</xdr:rowOff>
        </xdr:to>
        <xdr:grpSp>
          <xdr:nvGrpSpPr>
            <xdr:cNvPr id="18" name="Group 17">
              <a:extLst>
                <a:ext uri="{FF2B5EF4-FFF2-40B4-BE49-F238E27FC236}">
                  <a16:creationId xmlns:a16="http://schemas.microsoft.com/office/drawing/2014/main" id="{00000000-0008-0000-0700-000012000000}"/>
                </a:ext>
              </a:extLst>
            </xdr:cNvPr>
            <xdr:cNvGrpSpPr/>
          </xdr:nvGrpSpPr>
          <xdr:grpSpPr>
            <a:xfrm>
              <a:off x="10067925" y="48672750"/>
              <a:ext cx="1628775" cy="0"/>
              <a:chOff x="6793407" y="0"/>
              <a:chExt cx="5208195" cy="48672750"/>
            </a:xfrm>
          </xdr:grpSpPr>
          <xdr:sp macro="" textlink="">
            <xdr:nvSpPr>
              <xdr:cNvPr id="166961" name="Check Box 49" hidden="1">
                <a:extLst>
                  <a:ext uri="{63B3BB69-23CF-44E3-9099-C40C66FF867C}">
                    <a14:compatExt spid="_x0000_s166961"/>
                  </a:ext>
                  <a:ext uri="{FF2B5EF4-FFF2-40B4-BE49-F238E27FC236}">
                    <a16:creationId xmlns:a16="http://schemas.microsoft.com/office/drawing/2014/main" id="{00000000-0008-0000-0700-0000318C0200}"/>
                  </a:ext>
                </a:extLst>
              </xdr:cNvPr>
              <xdr:cNvSpPr/>
            </xdr:nvSpPr>
            <xdr:spPr bwMode="auto">
              <a:xfrm>
                <a:off x="11253765" y="4867275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2" name="Check Box 50" hidden="1">
                <a:extLst>
                  <a:ext uri="{63B3BB69-23CF-44E3-9099-C40C66FF867C}">
                    <a14:compatExt spid="_x0000_s166962"/>
                  </a:ext>
                  <a:ext uri="{FF2B5EF4-FFF2-40B4-BE49-F238E27FC236}">
                    <a16:creationId xmlns:a16="http://schemas.microsoft.com/office/drawing/2014/main" id="{00000000-0008-0000-0700-0000328C0200}"/>
                  </a:ext>
                </a:extLst>
              </xdr:cNvPr>
              <xdr:cNvSpPr/>
            </xdr:nvSpPr>
            <xdr:spPr bwMode="auto">
              <a:xfrm>
                <a:off x="11114315" y="48672750"/>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3" name="Check Box 51" hidden="1">
                <a:extLst>
                  <a:ext uri="{63B3BB69-23CF-44E3-9099-C40C66FF867C}">
                    <a14:compatExt spid="_x0000_s166963"/>
                  </a:ext>
                  <a:ext uri="{FF2B5EF4-FFF2-40B4-BE49-F238E27FC236}">
                    <a16:creationId xmlns:a16="http://schemas.microsoft.com/office/drawing/2014/main" id="{00000000-0008-0000-0700-0000338C0200}"/>
                  </a:ext>
                </a:extLst>
              </xdr:cNvPr>
              <xdr:cNvSpPr/>
            </xdr:nvSpPr>
            <xdr:spPr bwMode="auto">
              <a:xfrm>
                <a:off x="6793407" y="0"/>
                <a:ext cx="6646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166</xdr:row>
          <xdr:rowOff>114300</xdr:rowOff>
        </xdr:from>
        <xdr:to>
          <xdr:col>5</xdr:col>
          <xdr:colOff>1609725</xdr:colOff>
          <xdr:row>167</xdr:row>
          <xdr:rowOff>111341</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876925" y="48672750"/>
              <a:ext cx="1628775" cy="0"/>
              <a:chOff x="5888378" y="0"/>
              <a:chExt cx="1569683" cy="48672750"/>
            </a:xfrm>
          </xdr:grpSpPr>
          <xdr:sp macro="" textlink="">
            <xdr:nvSpPr>
              <xdr:cNvPr id="166964" name="Check Box 52" hidden="1">
                <a:extLst>
                  <a:ext uri="{63B3BB69-23CF-44E3-9099-C40C66FF867C}">
                    <a14:compatExt spid="_x0000_s166964"/>
                  </a:ext>
                  <a:ext uri="{FF2B5EF4-FFF2-40B4-BE49-F238E27FC236}">
                    <a16:creationId xmlns:a16="http://schemas.microsoft.com/office/drawing/2014/main" id="{00000000-0008-0000-0700-0000348C0200}"/>
                  </a:ext>
                </a:extLst>
              </xdr:cNvPr>
              <xdr:cNvSpPr/>
            </xdr:nvSpPr>
            <xdr:spPr bwMode="auto">
              <a:xfrm>
                <a:off x="5888378" y="48672750"/>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5" name="Check Box 53" hidden="1">
                <a:extLst>
                  <a:ext uri="{63B3BB69-23CF-44E3-9099-C40C66FF867C}">
                    <a14:compatExt spid="_x0000_s166965"/>
                  </a:ext>
                  <a:ext uri="{FF2B5EF4-FFF2-40B4-BE49-F238E27FC236}">
                    <a16:creationId xmlns:a16="http://schemas.microsoft.com/office/drawing/2014/main" id="{00000000-0008-0000-0700-0000358C0200}"/>
                  </a:ext>
                </a:extLst>
              </xdr:cNvPr>
              <xdr:cNvSpPr/>
            </xdr:nvSpPr>
            <xdr:spPr bwMode="auto">
              <a:xfrm>
                <a:off x="6088135" y="48672750"/>
                <a:ext cx="8872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6" name="Check Box 54" hidden="1">
                <a:extLst>
                  <a:ext uri="{63B3BB69-23CF-44E3-9099-C40C66FF867C}">
                    <a14:compatExt spid="_x0000_s166966"/>
                  </a:ext>
                  <a:ext uri="{FF2B5EF4-FFF2-40B4-BE49-F238E27FC236}">
                    <a16:creationId xmlns:a16="http://schemas.microsoft.com/office/drawing/2014/main" id="{00000000-0008-0000-0700-0000368C0200}"/>
                  </a:ext>
                </a:extLst>
              </xdr:cNvPr>
              <xdr:cNvSpPr/>
            </xdr:nvSpPr>
            <xdr:spPr bwMode="auto">
              <a:xfrm>
                <a:off x="6793392"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166</xdr:row>
          <xdr:rowOff>142875</xdr:rowOff>
        </xdr:from>
        <xdr:to>
          <xdr:col>7</xdr:col>
          <xdr:colOff>704850</xdr:colOff>
          <xdr:row>167</xdr:row>
          <xdr:rowOff>139916</xdr:rowOff>
        </xdr:to>
        <xdr:grpSp>
          <xdr:nvGrpSpPr>
            <xdr:cNvPr id="20" name="Group 19">
              <a:extLst>
                <a:ext uri="{FF2B5EF4-FFF2-40B4-BE49-F238E27FC236}">
                  <a16:creationId xmlns:a16="http://schemas.microsoft.com/office/drawing/2014/main" id="{00000000-0008-0000-0700-000014000000}"/>
                </a:ext>
              </a:extLst>
            </xdr:cNvPr>
            <xdr:cNvGrpSpPr/>
          </xdr:nvGrpSpPr>
          <xdr:grpSpPr>
            <a:xfrm>
              <a:off x="8001000" y="48672750"/>
              <a:ext cx="1628775" cy="0"/>
              <a:chOff x="6793410" y="0"/>
              <a:chExt cx="3042510" cy="48672750"/>
            </a:xfrm>
          </xdr:grpSpPr>
          <xdr:sp macro="" textlink="">
            <xdr:nvSpPr>
              <xdr:cNvPr id="166967" name="Check Box 55" hidden="1">
                <a:extLst>
                  <a:ext uri="{63B3BB69-23CF-44E3-9099-C40C66FF867C}">
                    <a14:compatExt spid="_x0000_s166967"/>
                  </a:ext>
                  <a:ext uri="{FF2B5EF4-FFF2-40B4-BE49-F238E27FC236}">
                    <a16:creationId xmlns:a16="http://schemas.microsoft.com/office/drawing/2014/main" id="{00000000-0008-0000-0700-0000378C0200}"/>
                  </a:ext>
                </a:extLst>
              </xdr:cNvPr>
              <xdr:cNvSpPr/>
            </xdr:nvSpPr>
            <xdr:spPr bwMode="auto">
              <a:xfrm>
                <a:off x="9087799" y="48672750"/>
                <a:ext cx="6083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8" name="Check Box 56" hidden="1">
                <a:extLst>
                  <a:ext uri="{63B3BB69-23CF-44E3-9099-C40C66FF867C}">
                    <a14:compatExt spid="_x0000_s166968"/>
                  </a:ext>
                  <a:ext uri="{FF2B5EF4-FFF2-40B4-BE49-F238E27FC236}">
                    <a16:creationId xmlns:a16="http://schemas.microsoft.com/office/drawing/2014/main" id="{00000000-0008-0000-0700-0000388C0200}"/>
                  </a:ext>
                </a:extLst>
              </xdr:cNvPr>
              <xdr:cNvSpPr/>
            </xdr:nvSpPr>
            <xdr:spPr bwMode="auto">
              <a:xfrm>
                <a:off x="8948625" y="48672750"/>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9" name="Check Box 57" hidden="1">
                <a:extLst>
                  <a:ext uri="{63B3BB69-23CF-44E3-9099-C40C66FF867C}">
                    <a14:compatExt spid="_x0000_s166969"/>
                  </a:ext>
                  <a:ext uri="{FF2B5EF4-FFF2-40B4-BE49-F238E27FC236}">
                    <a16:creationId xmlns:a16="http://schemas.microsoft.com/office/drawing/2014/main" id="{00000000-0008-0000-0700-0000398C0200}"/>
                  </a:ext>
                </a:extLst>
              </xdr:cNvPr>
              <xdr:cNvSpPr/>
            </xdr:nvSpPr>
            <xdr:spPr bwMode="auto">
              <a:xfrm>
                <a:off x="6793410"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166</xdr:row>
          <xdr:rowOff>123825</xdr:rowOff>
        </xdr:from>
        <xdr:to>
          <xdr:col>8</xdr:col>
          <xdr:colOff>1781175</xdr:colOff>
          <xdr:row>167</xdr:row>
          <xdr:rowOff>120866</xdr:rowOff>
        </xdr:to>
        <xdr:grpSp>
          <xdr:nvGrpSpPr>
            <xdr:cNvPr id="21" name="Group 20">
              <a:extLst>
                <a:ext uri="{FF2B5EF4-FFF2-40B4-BE49-F238E27FC236}">
                  <a16:creationId xmlns:a16="http://schemas.microsoft.com/office/drawing/2014/main" id="{00000000-0008-0000-0700-000015000000}"/>
                </a:ext>
              </a:extLst>
            </xdr:cNvPr>
            <xdr:cNvGrpSpPr/>
          </xdr:nvGrpSpPr>
          <xdr:grpSpPr>
            <a:xfrm>
              <a:off x="10106025" y="48672750"/>
              <a:ext cx="1628775" cy="0"/>
              <a:chOff x="6793382" y="0"/>
              <a:chExt cx="5247355" cy="48672750"/>
            </a:xfrm>
          </xdr:grpSpPr>
          <xdr:sp macro="" textlink="">
            <xdr:nvSpPr>
              <xdr:cNvPr id="166970" name="Check Box 58" hidden="1">
                <a:extLst>
                  <a:ext uri="{63B3BB69-23CF-44E3-9099-C40C66FF867C}">
                    <a14:compatExt spid="_x0000_s166970"/>
                  </a:ext>
                  <a:ext uri="{FF2B5EF4-FFF2-40B4-BE49-F238E27FC236}">
                    <a16:creationId xmlns:a16="http://schemas.microsoft.com/office/drawing/2014/main" id="{00000000-0008-0000-0700-00003A8C0200}"/>
                  </a:ext>
                </a:extLst>
              </xdr:cNvPr>
              <xdr:cNvSpPr/>
            </xdr:nvSpPr>
            <xdr:spPr bwMode="auto">
              <a:xfrm>
                <a:off x="11292899" y="48672750"/>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1" name="Check Box 59" hidden="1">
                <a:extLst>
                  <a:ext uri="{63B3BB69-23CF-44E3-9099-C40C66FF867C}">
                    <a14:compatExt spid="_x0000_s166971"/>
                  </a:ext>
                  <a:ext uri="{FF2B5EF4-FFF2-40B4-BE49-F238E27FC236}">
                    <a16:creationId xmlns:a16="http://schemas.microsoft.com/office/drawing/2014/main" id="{00000000-0008-0000-0700-00003B8C0200}"/>
                  </a:ext>
                </a:extLst>
              </xdr:cNvPr>
              <xdr:cNvSpPr/>
            </xdr:nvSpPr>
            <xdr:spPr bwMode="auto">
              <a:xfrm>
                <a:off x="11153448" y="48672750"/>
                <a:ext cx="8872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72" name="Check Box 60" hidden="1">
                <a:extLst>
                  <a:ext uri="{63B3BB69-23CF-44E3-9099-C40C66FF867C}">
                    <a14:compatExt spid="_x0000_s166972"/>
                  </a:ext>
                  <a:ext uri="{FF2B5EF4-FFF2-40B4-BE49-F238E27FC236}">
                    <a16:creationId xmlns:a16="http://schemas.microsoft.com/office/drawing/2014/main" id="{00000000-0008-0000-0700-00003C8C0200}"/>
                  </a:ext>
                </a:extLst>
              </xdr:cNvPr>
              <xdr:cNvSpPr/>
            </xdr:nvSpPr>
            <xdr:spPr bwMode="auto">
              <a:xfrm>
                <a:off x="6793382"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kkam\OneDrive\Desktop\Work%20From%20Home\Document_TR01\Volume-III\Volume-III\s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ASHANTH\Group-G10\17%20Transformer-TR08,09&amp;10\2%20Bidding%20Document\TR09\3333333333333_First%20Envelope_Bid%20Form%20and%20Attachment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ull%20Report\G5\Transformer%20Package%20TR-02%20under%20SIS%20(2018)\PRE%20BID\Bidding%20Documents\Volume%20III\01_%20First%20Envelope%20(Bid%20Form%20and%20Attachments_HVDC_C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ull%20Report\G5\Transformer%20Package%20TR-02%20under%20SIS%20(2018)\PRE%20BID\Bidding%20Documents\Volume%20III\s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ull%20Report\G5\Transformer%20Package%20TR-02%20under%20SIS%20(2018)\PRE%20BID\Bidding%20Documents\Volume%20III\01_1st%20Envelope-%20Attachments_TR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ull%20Report\SAMRAT%20JAIN\CURRENT%20PROJECTS\6.%20HVDC%20Vindhyanchal%20Spare%20Converter%20Transformer\PRE%20BID\BD\Ref.%20from%20G6\Volume-3-Pkg-A\01_First%20Envelope_Bid%20Form%20and%20Attach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1934\Full%20Report\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60003018\Desktop\01_1%20%20Bid%20Form%201st%20Envelope-%20Attachment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1-CS\70-TR08%20(RI-Rajasthan)\Bid%20Documents\Volume-III\sd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1-CS\70-TR08%20(RI-Rajasthan)\Bid%20Documents\Volume-III\01_1st%20Envelope-%20Attachments_TR0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AMRAT%20JAIN\CURRENT%20PROJECTS\6.%20HVDC%20Vindhyanchal%20Spare%20Converter%20Transformer\PRE%20BID\BD\Ref.%20from%20G6\Volume-3-Pkg-A\01_First%20Envelope_Bid%20Form%20and%20Attachmen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60003099\Desktop\01_First%20Envelope%20(Bid%20Form%20and%20Attachments)%20-%20SS01.r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1934\Full%20Report\Users\60003099\Desktop\1._First%20Envelope%20Bid%20form%20and%20Attacments%20Vol-III%20SS09_Rev_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60003018\Downloads\First_Envelope_and_Bid_Form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60003018\Desktop\junk.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ull%20Report\REZ\TR-12\2_Bidding%20Document\Volume-III\01_1st%20Envelope-%20Attachments_TR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1934\Full%20Repor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1934\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sheetData sheetId="1"/>
      <sheetData sheetId="2"/>
      <sheetData sheetId="3">
        <row r="7">
          <cell r="A7" t="str">
            <v>Bidder’s Name and Address :</v>
          </cell>
        </row>
        <row r="24">
          <cell r="B24" t="str">
            <v>--</v>
          </cell>
          <cell r="E24" t="str">
            <v/>
          </cell>
        </row>
        <row r="25">
          <cell r="B25" t="str">
            <v/>
          </cell>
          <cell r="E25"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_"/>
      <sheetName val="Attach 13"/>
      <sheetName val="Attach 14"/>
      <sheetName val="Attach 14-IP"/>
      <sheetName val="Attach 15"/>
      <sheetName val="Attach 16 "/>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sheetData sheetId="3">
        <row r="8">
          <cell r="A8"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_"/>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ow r="1">
          <cell r="B1" t="str">
            <v>765kV Transformer Package TR01 for 7x500 MVA, 765/400/33kV, 1-Ph Transformers at Dausa S/S associated with “Transmission system for evacuation of power from REZ in Rajasthan (20 GW) under Phase III-Part H” through tariff based competitive bidding (TBCB) route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
          <cell r="B16" t="str">
            <v>--</v>
          </cell>
        </row>
        <row r="17">
          <cell r="B17" t="str">
            <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sheetData sheetId="1"/>
      <sheetData sheetId="2">
        <row r="6">
          <cell r="I6" t="str">
            <v>Sole Bidder</v>
          </cell>
        </row>
      </sheetData>
      <sheetData sheetId="3">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21" Type="http://schemas.openxmlformats.org/officeDocument/2006/relationships/printerSettings" Target="../printerSettings/printerSettings250.bin"/><Relationship Id="rId34" Type="http://schemas.openxmlformats.org/officeDocument/2006/relationships/printerSettings" Target="../printerSettings/printerSettings263.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33" Type="http://schemas.openxmlformats.org/officeDocument/2006/relationships/printerSettings" Target="../printerSettings/printerSettings262.bin"/><Relationship Id="rId38" Type="http://schemas.openxmlformats.org/officeDocument/2006/relationships/drawing" Target="../drawings/drawing9.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32" Type="http://schemas.openxmlformats.org/officeDocument/2006/relationships/printerSettings" Target="../printerSettings/printerSettings261.bin"/><Relationship Id="rId37" Type="http://schemas.openxmlformats.org/officeDocument/2006/relationships/printerSettings" Target="../printerSettings/printerSettings266.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36" Type="http://schemas.openxmlformats.org/officeDocument/2006/relationships/printerSettings" Target="../printerSettings/printerSettings265.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printerSettings" Target="../printerSettings/printerSettings260.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 Id="rId35" Type="http://schemas.openxmlformats.org/officeDocument/2006/relationships/printerSettings" Target="../printerSettings/printerSettings264.bin"/><Relationship Id="rId8" Type="http://schemas.openxmlformats.org/officeDocument/2006/relationships/printerSettings" Target="../printerSettings/printerSettings237.bin"/><Relationship Id="rId3" Type="http://schemas.openxmlformats.org/officeDocument/2006/relationships/printerSettings" Target="../printerSettings/printerSettings232.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26" Type="http://schemas.openxmlformats.org/officeDocument/2006/relationships/printerSettings" Target="../printerSettings/printerSettings292.bin"/><Relationship Id="rId21" Type="http://schemas.openxmlformats.org/officeDocument/2006/relationships/printerSettings" Target="../printerSettings/printerSettings287.bin"/><Relationship Id="rId34" Type="http://schemas.openxmlformats.org/officeDocument/2006/relationships/printerSettings" Target="../printerSettings/printerSettings300.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5" Type="http://schemas.openxmlformats.org/officeDocument/2006/relationships/printerSettings" Target="../printerSettings/printerSettings291.bin"/><Relationship Id="rId33" Type="http://schemas.openxmlformats.org/officeDocument/2006/relationships/printerSettings" Target="../printerSettings/printerSettings299.bin"/><Relationship Id="rId38" Type="http://schemas.openxmlformats.org/officeDocument/2006/relationships/drawing" Target="../drawings/drawing10.xml"/><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20" Type="http://schemas.openxmlformats.org/officeDocument/2006/relationships/printerSettings" Target="../printerSettings/printerSettings286.bin"/><Relationship Id="rId29" Type="http://schemas.openxmlformats.org/officeDocument/2006/relationships/printerSettings" Target="../printerSettings/printerSettings295.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24" Type="http://schemas.openxmlformats.org/officeDocument/2006/relationships/printerSettings" Target="../printerSettings/printerSettings290.bin"/><Relationship Id="rId32" Type="http://schemas.openxmlformats.org/officeDocument/2006/relationships/printerSettings" Target="../printerSettings/printerSettings298.bin"/><Relationship Id="rId37" Type="http://schemas.openxmlformats.org/officeDocument/2006/relationships/printerSettings" Target="../printerSettings/printerSettings303.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23" Type="http://schemas.openxmlformats.org/officeDocument/2006/relationships/printerSettings" Target="../printerSettings/printerSettings289.bin"/><Relationship Id="rId28" Type="http://schemas.openxmlformats.org/officeDocument/2006/relationships/printerSettings" Target="../printerSettings/printerSettings294.bin"/><Relationship Id="rId36" Type="http://schemas.openxmlformats.org/officeDocument/2006/relationships/printerSettings" Target="../printerSettings/printerSettings302.bin"/><Relationship Id="rId10" Type="http://schemas.openxmlformats.org/officeDocument/2006/relationships/printerSettings" Target="../printerSettings/printerSettings276.bin"/><Relationship Id="rId19" Type="http://schemas.openxmlformats.org/officeDocument/2006/relationships/printerSettings" Target="../printerSettings/printerSettings285.bin"/><Relationship Id="rId31" Type="http://schemas.openxmlformats.org/officeDocument/2006/relationships/printerSettings" Target="../printerSettings/printerSettings297.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 Id="rId22" Type="http://schemas.openxmlformats.org/officeDocument/2006/relationships/printerSettings" Target="../printerSettings/printerSettings288.bin"/><Relationship Id="rId27" Type="http://schemas.openxmlformats.org/officeDocument/2006/relationships/printerSettings" Target="../printerSettings/printerSettings293.bin"/><Relationship Id="rId30" Type="http://schemas.openxmlformats.org/officeDocument/2006/relationships/printerSettings" Target="../printerSettings/printerSettings296.bin"/><Relationship Id="rId35" Type="http://schemas.openxmlformats.org/officeDocument/2006/relationships/printerSettings" Target="../printerSettings/printerSettings301.bin"/><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26" Type="http://schemas.openxmlformats.org/officeDocument/2006/relationships/printerSettings" Target="../printerSettings/printerSettings329.bin"/><Relationship Id="rId39" Type="http://schemas.openxmlformats.org/officeDocument/2006/relationships/vmlDrawing" Target="../drawings/vmlDrawing4.vml"/><Relationship Id="rId21" Type="http://schemas.openxmlformats.org/officeDocument/2006/relationships/printerSettings" Target="../printerSettings/printerSettings324.bin"/><Relationship Id="rId34" Type="http://schemas.openxmlformats.org/officeDocument/2006/relationships/printerSettings" Target="../printerSettings/printerSettings337.bin"/><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5" Type="http://schemas.openxmlformats.org/officeDocument/2006/relationships/printerSettings" Target="../printerSettings/printerSettings328.bin"/><Relationship Id="rId33" Type="http://schemas.openxmlformats.org/officeDocument/2006/relationships/printerSettings" Target="../printerSettings/printerSettings336.bin"/><Relationship Id="rId38" Type="http://schemas.openxmlformats.org/officeDocument/2006/relationships/drawing" Target="../drawings/drawing11.xml"/><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29" Type="http://schemas.openxmlformats.org/officeDocument/2006/relationships/printerSettings" Target="../printerSettings/printerSettings332.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24" Type="http://schemas.openxmlformats.org/officeDocument/2006/relationships/printerSettings" Target="../printerSettings/printerSettings327.bin"/><Relationship Id="rId32" Type="http://schemas.openxmlformats.org/officeDocument/2006/relationships/printerSettings" Target="../printerSettings/printerSettings335.bin"/><Relationship Id="rId37" Type="http://schemas.openxmlformats.org/officeDocument/2006/relationships/printerSettings" Target="../printerSettings/printerSettings340.bin"/><Relationship Id="rId40" Type="http://schemas.openxmlformats.org/officeDocument/2006/relationships/ctrlProp" Target="../ctrlProps/ctrlProp161.xml"/><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printerSettings" Target="../printerSettings/printerSettings326.bin"/><Relationship Id="rId28" Type="http://schemas.openxmlformats.org/officeDocument/2006/relationships/printerSettings" Target="../printerSettings/printerSettings331.bin"/><Relationship Id="rId36" Type="http://schemas.openxmlformats.org/officeDocument/2006/relationships/printerSettings" Target="../printerSettings/printerSettings339.bin"/><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31" Type="http://schemas.openxmlformats.org/officeDocument/2006/relationships/printerSettings" Target="../printerSettings/printerSettings334.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5.bin"/><Relationship Id="rId27" Type="http://schemas.openxmlformats.org/officeDocument/2006/relationships/printerSettings" Target="../printerSettings/printerSettings330.bin"/><Relationship Id="rId30" Type="http://schemas.openxmlformats.org/officeDocument/2006/relationships/printerSettings" Target="../printerSettings/printerSettings333.bin"/><Relationship Id="rId35" Type="http://schemas.openxmlformats.org/officeDocument/2006/relationships/printerSettings" Target="../printerSettings/printerSettings338.bin"/><Relationship Id="rId8" Type="http://schemas.openxmlformats.org/officeDocument/2006/relationships/printerSettings" Target="../printerSettings/printerSettings311.bin"/><Relationship Id="rId3" Type="http://schemas.openxmlformats.org/officeDocument/2006/relationships/printerSettings" Target="../printerSettings/printerSettings30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printerSettings" Target="../printerSettings/printerSettings353.bin"/><Relationship Id="rId18" Type="http://schemas.openxmlformats.org/officeDocument/2006/relationships/vmlDrawing" Target="../drawings/vmlDrawing5.vml"/><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printerSettings" Target="../printerSettings/printerSettings352.bin"/><Relationship Id="rId17" Type="http://schemas.openxmlformats.org/officeDocument/2006/relationships/drawing" Target="../drawings/drawing12.xml"/><Relationship Id="rId2" Type="http://schemas.openxmlformats.org/officeDocument/2006/relationships/printerSettings" Target="../printerSettings/printerSettings342.bin"/><Relationship Id="rId16" Type="http://schemas.openxmlformats.org/officeDocument/2006/relationships/printerSettings" Target="../printerSettings/printerSettings356.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1.bin"/><Relationship Id="rId5" Type="http://schemas.openxmlformats.org/officeDocument/2006/relationships/printerSettings" Target="../printerSettings/printerSettings345.bin"/><Relationship Id="rId15" Type="http://schemas.openxmlformats.org/officeDocument/2006/relationships/printerSettings" Target="../printerSettings/printerSettings355.bin"/><Relationship Id="rId10" Type="http://schemas.openxmlformats.org/officeDocument/2006/relationships/printerSettings" Target="../printerSettings/printerSettings350.bin"/><Relationship Id="rId19" Type="http://schemas.openxmlformats.org/officeDocument/2006/relationships/ctrlProp" Target="../ctrlProps/ctrlProp162.xml"/><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 Id="rId14" Type="http://schemas.openxmlformats.org/officeDocument/2006/relationships/printerSettings" Target="../printerSettings/printerSettings354.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69.bin"/><Relationship Id="rId18" Type="http://schemas.openxmlformats.org/officeDocument/2006/relationships/printerSettings" Target="../printerSettings/printerSettings374.bin"/><Relationship Id="rId26" Type="http://schemas.openxmlformats.org/officeDocument/2006/relationships/printerSettings" Target="../printerSettings/printerSettings382.bin"/><Relationship Id="rId39" Type="http://schemas.openxmlformats.org/officeDocument/2006/relationships/vmlDrawing" Target="../drawings/vmlDrawing6.vml"/><Relationship Id="rId21" Type="http://schemas.openxmlformats.org/officeDocument/2006/relationships/printerSettings" Target="../printerSettings/printerSettings377.bin"/><Relationship Id="rId34" Type="http://schemas.openxmlformats.org/officeDocument/2006/relationships/printerSettings" Target="../printerSettings/printerSettings390.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17" Type="http://schemas.openxmlformats.org/officeDocument/2006/relationships/printerSettings" Target="../printerSettings/printerSettings373.bin"/><Relationship Id="rId25" Type="http://schemas.openxmlformats.org/officeDocument/2006/relationships/printerSettings" Target="../printerSettings/printerSettings381.bin"/><Relationship Id="rId33" Type="http://schemas.openxmlformats.org/officeDocument/2006/relationships/printerSettings" Target="../printerSettings/printerSettings389.bin"/><Relationship Id="rId38" Type="http://schemas.openxmlformats.org/officeDocument/2006/relationships/drawing" Target="../drawings/drawing13.xml"/><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20" Type="http://schemas.openxmlformats.org/officeDocument/2006/relationships/printerSettings" Target="../printerSettings/printerSettings376.bin"/><Relationship Id="rId29" Type="http://schemas.openxmlformats.org/officeDocument/2006/relationships/printerSettings" Target="../printerSettings/printerSettings385.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24" Type="http://schemas.openxmlformats.org/officeDocument/2006/relationships/printerSettings" Target="../printerSettings/printerSettings380.bin"/><Relationship Id="rId32" Type="http://schemas.openxmlformats.org/officeDocument/2006/relationships/printerSettings" Target="../printerSettings/printerSettings388.bin"/><Relationship Id="rId37" Type="http://schemas.openxmlformats.org/officeDocument/2006/relationships/printerSettings" Target="../printerSettings/printerSettings393.bin"/><Relationship Id="rId40" Type="http://schemas.openxmlformats.org/officeDocument/2006/relationships/ctrlProp" Target="../ctrlProps/ctrlProp163.xml"/><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23" Type="http://schemas.openxmlformats.org/officeDocument/2006/relationships/printerSettings" Target="../printerSettings/printerSettings379.bin"/><Relationship Id="rId28" Type="http://schemas.openxmlformats.org/officeDocument/2006/relationships/printerSettings" Target="../printerSettings/printerSettings384.bin"/><Relationship Id="rId36" Type="http://schemas.openxmlformats.org/officeDocument/2006/relationships/printerSettings" Target="../printerSettings/printerSettings392.bin"/><Relationship Id="rId10" Type="http://schemas.openxmlformats.org/officeDocument/2006/relationships/printerSettings" Target="../printerSettings/printerSettings366.bin"/><Relationship Id="rId19" Type="http://schemas.openxmlformats.org/officeDocument/2006/relationships/printerSettings" Target="../printerSettings/printerSettings375.bin"/><Relationship Id="rId31" Type="http://schemas.openxmlformats.org/officeDocument/2006/relationships/printerSettings" Target="../printerSettings/printerSettings387.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 Id="rId22" Type="http://schemas.openxmlformats.org/officeDocument/2006/relationships/printerSettings" Target="../printerSettings/printerSettings378.bin"/><Relationship Id="rId27" Type="http://schemas.openxmlformats.org/officeDocument/2006/relationships/printerSettings" Target="../printerSettings/printerSettings383.bin"/><Relationship Id="rId30" Type="http://schemas.openxmlformats.org/officeDocument/2006/relationships/printerSettings" Target="../printerSettings/printerSettings386.bin"/><Relationship Id="rId35" Type="http://schemas.openxmlformats.org/officeDocument/2006/relationships/printerSettings" Target="../printerSettings/printerSettings391.bin"/><Relationship Id="rId8" Type="http://schemas.openxmlformats.org/officeDocument/2006/relationships/printerSettings" Target="../printerSettings/printerSettings364.bin"/><Relationship Id="rId3" Type="http://schemas.openxmlformats.org/officeDocument/2006/relationships/printerSettings" Target="../printerSettings/printerSettings359.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7" Type="http://schemas.openxmlformats.org/officeDocument/2006/relationships/printerSettings" Target="../printerSettings/printerSettings400.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0" Type="http://schemas.openxmlformats.org/officeDocument/2006/relationships/printerSettings" Target="../printerSettings/printerSettings413.bin"/><Relationship Id="rId29" Type="http://schemas.openxmlformats.org/officeDocument/2006/relationships/printerSettings" Target="../printerSettings/printerSettings422.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drawing" Target="../drawings/drawing14.xml"/><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printerSettings" Target="../printerSettings/printerSettings466.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printerSettings" Target="../printerSettings/printerSettings492.bin"/><Relationship Id="rId21" Type="http://schemas.openxmlformats.org/officeDocument/2006/relationships/printerSettings" Target="../printerSettings/printerSettings487.bin"/><Relationship Id="rId34" Type="http://schemas.openxmlformats.org/officeDocument/2006/relationships/printerSettings" Target="../printerSettings/printerSettings500.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33" Type="http://schemas.openxmlformats.org/officeDocument/2006/relationships/printerSettings" Target="../printerSettings/printerSettings499.bin"/><Relationship Id="rId38" Type="http://schemas.openxmlformats.org/officeDocument/2006/relationships/drawing" Target="../drawings/drawing15.xml"/><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29" Type="http://schemas.openxmlformats.org/officeDocument/2006/relationships/printerSettings" Target="../printerSettings/printerSettings495.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32" Type="http://schemas.openxmlformats.org/officeDocument/2006/relationships/printerSettings" Target="../printerSettings/printerSettings498.bin"/><Relationship Id="rId37" Type="http://schemas.openxmlformats.org/officeDocument/2006/relationships/printerSettings" Target="../printerSettings/printerSettings503.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28" Type="http://schemas.openxmlformats.org/officeDocument/2006/relationships/printerSettings" Target="../printerSettings/printerSettings494.bin"/><Relationship Id="rId36" Type="http://schemas.openxmlformats.org/officeDocument/2006/relationships/printerSettings" Target="../printerSettings/printerSettings502.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31" Type="http://schemas.openxmlformats.org/officeDocument/2006/relationships/printerSettings" Target="../printerSettings/printerSettings497.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 Id="rId27" Type="http://schemas.openxmlformats.org/officeDocument/2006/relationships/printerSettings" Target="../printerSettings/printerSettings493.bin"/><Relationship Id="rId30" Type="http://schemas.openxmlformats.org/officeDocument/2006/relationships/printerSettings" Target="../printerSettings/printerSettings496.bin"/><Relationship Id="rId35" Type="http://schemas.openxmlformats.org/officeDocument/2006/relationships/printerSettings" Target="../printerSettings/printerSettings501.bin"/><Relationship Id="rId8" Type="http://schemas.openxmlformats.org/officeDocument/2006/relationships/printerSettings" Target="../printerSettings/printerSettings474.bin"/><Relationship Id="rId3" Type="http://schemas.openxmlformats.org/officeDocument/2006/relationships/printerSettings" Target="../printerSettings/printerSettings469.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26" Type="http://schemas.openxmlformats.org/officeDocument/2006/relationships/printerSettings" Target="../printerSettings/printerSettings529.bin"/><Relationship Id="rId21" Type="http://schemas.openxmlformats.org/officeDocument/2006/relationships/printerSettings" Target="../printerSettings/printerSettings524.bin"/><Relationship Id="rId34" Type="http://schemas.openxmlformats.org/officeDocument/2006/relationships/printerSettings" Target="../printerSettings/printerSettings537.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5" Type="http://schemas.openxmlformats.org/officeDocument/2006/relationships/printerSettings" Target="../printerSettings/printerSettings528.bin"/><Relationship Id="rId33" Type="http://schemas.openxmlformats.org/officeDocument/2006/relationships/printerSettings" Target="../printerSettings/printerSettings536.bin"/><Relationship Id="rId38" Type="http://schemas.openxmlformats.org/officeDocument/2006/relationships/drawing" Target="../drawings/drawing16.xml"/><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3.bin"/><Relationship Id="rId29" Type="http://schemas.openxmlformats.org/officeDocument/2006/relationships/printerSettings" Target="../printerSettings/printerSettings532.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24" Type="http://schemas.openxmlformats.org/officeDocument/2006/relationships/printerSettings" Target="../printerSettings/printerSettings527.bin"/><Relationship Id="rId32" Type="http://schemas.openxmlformats.org/officeDocument/2006/relationships/printerSettings" Target="../printerSettings/printerSettings535.bin"/><Relationship Id="rId37" Type="http://schemas.openxmlformats.org/officeDocument/2006/relationships/printerSettings" Target="../printerSettings/printerSettings540.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23" Type="http://schemas.openxmlformats.org/officeDocument/2006/relationships/printerSettings" Target="../printerSettings/printerSettings526.bin"/><Relationship Id="rId28" Type="http://schemas.openxmlformats.org/officeDocument/2006/relationships/printerSettings" Target="../printerSettings/printerSettings531.bin"/><Relationship Id="rId36" Type="http://schemas.openxmlformats.org/officeDocument/2006/relationships/printerSettings" Target="../printerSettings/printerSettings539.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31" Type="http://schemas.openxmlformats.org/officeDocument/2006/relationships/printerSettings" Target="../printerSettings/printerSettings534.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printerSettings" Target="../printerSettings/printerSettings525.bin"/><Relationship Id="rId27" Type="http://schemas.openxmlformats.org/officeDocument/2006/relationships/printerSettings" Target="../printerSettings/printerSettings530.bin"/><Relationship Id="rId30" Type="http://schemas.openxmlformats.org/officeDocument/2006/relationships/printerSettings" Target="../printerSettings/printerSettings533.bin"/><Relationship Id="rId35" Type="http://schemas.openxmlformats.org/officeDocument/2006/relationships/printerSettings" Target="../printerSettings/printerSettings538.bin"/><Relationship Id="rId8" Type="http://schemas.openxmlformats.org/officeDocument/2006/relationships/printerSettings" Target="../printerSettings/printerSettings511.bin"/><Relationship Id="rId3" Type="http://schemas.openxmlformats.org/officeDocument/2006/relationships/printerSettings" Target="../printerSettings/printerSettings50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48.bin"/><Relationship Id="rId13" Type="http://schemas.openxmlformats.org/officeDocument/2006/relationships/printerSettings" Target="../printerSettings/printerSettings553.bin"/><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12" Type="http://schemas.openxmlformats.org/officeDocument/2006/relationships/printerSettings" Target="../printerSettings/printerSettings552.bin"/><Relationship Id="rId17" Type="http://schemas.openxmlformats.org/officeDocument/2006/relationships/drawing" Target="../drawings/drawing17.xml"/><Relationship Id="rId2" Type="http://schemas.openxmlformats.org/officeDocument/2006/relationships/printerSettings" Target="../printerSettings/printerSettings542.bin"/><Relationship Id="rId16" Type="http://schemas.openxmlformats.org/officeDocument/2006/relationships/printerSettings" Target="../printerSettings/printerSettings556.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5" Type="http://schemas.openxmlformats.org/officeDocument/2006/relationships/printerSettings" Target="../printerSettings/printerSettings545.bin"/><Relationship Id="rId15" Type="http://schemas.openxmlformats.org/officeDocument/2006/relationships/printerSettings" Target="../printerSettings/printerSettings555.bin"/><Relationship Id="rId10" Type="http://schemas.openxmlformats.org/officeDocument/2006/relationships/printerSettings" Target="../printerSettings/printerSettings550.bin"/><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printerSettings" Target="../printerSettings/printerSettings55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21" Type="http://schemas.openxmlformats.org/officeDocument/2006/relationships/printerSettings" Target="../printerSettings/printerSettings58.bin"/><Relationship Id="rId34" Type="http://schemas.openxmlformats.org/officeDocument/2006/relationships/printerSettings" Target="../printerSettings/printerSettings71.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printerSettings" Target="../printerSettings/printerSettings70.bin"/><Relationship Id="rId38" Type="http://schemas.openxmlformats.org/officeDocument/2006/relationships/drawing" Target="../drawings/drawing1.x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printerSettings" Target="../printerSettings/printerSettings69.bin"/><Relationship Id="rId37" Type="http://schemas.openxmlformats.org/officeDocument/2006/relationships/printerSettings" Target="../printerSettings/printerSettings74.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36" Type="http://schemas.openxmlformats.org/officeDocument/2006/relationships/printerSettings" Target="../printerSettings/printerSettings73.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printerSettings" Target="../printerSettings/printerSettings72.bin"/><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58.bin"/><Relationship Id="rId1" Type="http://schemas.openxmlformats.org/officeDocument/2006/relationships/printerSettings" Target="../printerSettings/printerSettings55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21" Type="http://schemas.openxmlformats.org/officeDocument/2006/relationships/printerSettings" Target="../printerSettings/printerSettings579.bin"/><Relationship Id="rId34" Type="http://schemas.openxmlformats.org/officeDocument/2006/relationships/printerSettings" Target="../printerSettings/printerSettings592.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33" Type="http://schemas.openxmlformats.org/officeDocument/2006/relationships/printerSettings" Target="../printerSettings/printerSettings591.bin"/><Relationship Id="rId38" Type="http://schemas.openxmlformats.org/officeDocument/2006/relationships/drawing" Target="../drawings/drawing19.xml"/><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29" Type="http://schemas.openxmlformats.org/officeDocument/2006/relationships/printerSettings" Target="../printerSettings/printerSettings587.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32" Type="http://schemas.openxmlformats.org/officeDocument/2006/relationships/printerSettings" Target="../printerSettings/printerSettings590.bin"/><Relationship Id="rId37" Type="http://schemas.openxmlformats.org/officeDocument/2006/relationships/printerSettings" Target="../printerSettings/printerSettings595.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28" Type="http://schemas.openxmlformats.org/officeDocument/2006/relationships/printerSettings" Target="../printerSettings/printerSettings586.bin"/><Relationship Id="rId36" Type="http://schemas.openxmlformats.org/officeDocument/2006/relationships/printerSettings" Target="../printerSettings/printerSettings594.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31" Type="http://schemas.openxmlformats.org/officeDocument/2006/relationships/printerSettings" Target="../printerSettings/printerSettings589.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 Id="rId27" Type="http://schemas.openxmlformats.org/officeDocument/2006/relationships/printerSettings" Target="../printerSettings/printerSettings585.bin"/><Relationship Id="rId30" Type="http://schemas.openxmlformats.org/officeDocument/2006/relationships/printerSettings" Target="../printerSettings/printerSettings588.bin"/><Relationship Id="rId35" Type="http://schemas.openxmlformats.org/officeDocument/2006/relationships/printerSettings" Target="../printerSettings/printerSettings593.bin"/><Relationship Id="rId8" Type="http://schemas.openxmlformats.org/officeDocument/2006/relationships/printerSettings" Target="../printerSettings/printerSettings566.bin"/><Relationship Id="rId3" Type="http://schemas.openxmlformats.org/officeDocument/2006/relationships/printerSettings" Target="../printerSettings/printerSettings561.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08.bin"/><Relationship Id="rId18" Type="http://schemas.openxmlformats.org/officeDocument/2006/relationships/printerSettings" Target="../printerSettings/printerSettings613.bin"/><Relationship Id="rId26" Type="http://schemas.openxmlformats.org/officeDocument/2006/relationships/printerSettings" Target="../printerSettings/printerSettings621.bin"/><Relationship Id="rId3" Type="http://schemas.openxmlformats.org/officeDocument/2006/relationships/printerSettings" Target="../printerSettings/printerSettings598.bin"/><Relationship Id="rId21" Type="http://schemas.openxmlformats.org/officeDocument/2006/relationships/printerSettings" Target="../printerSettings/printerSettings616.bin"/><Relationship Id="rId7" Type="http://schemas.openxmlformats.org/officeDocument/2006/relationships/printerSettings" Target="../printerSettings/printerSettings602.bin"/><Relationship Id="rId12" Type="http://schemas.openxmlformats.org/officeDocument/2006/relationships/printerSettings" Target="../printerSettings/printerSettings607.bin"/><Relationship Id="rId17" Type="http://schemas.openxmlformats.org/officeDocument/2006/relationships/printerSettings" Target="../printerSettings/printerSettings612.bin"/><Relationship Id="rId25" Type="http://schemas.openxmlformats.org/officeDocument/2006/relationships/printerSettings" Target="../printerSettings/printerSettings620.bin"/><Relationship Id="rId33" Type="http://schemas.openxmlformats.org/officeDocument/2006/relationships/drawing" Target="../drawings/drawing20.xml"/><Relationship Id="rId2" Type="http://schemas.openxmlformats.org/officeDocument/2006/relationships/printerSettings" Target="../printerSettings/printerSettings597.bin"/><Relationship Id="rId16" Type="http://schemas.openxmlformats.org/officeDocument/2006/relationships/printerSettings" Target="../printerSettings/printerSettings611.bin"/><Relationship Id="rId20" Type="http://schemas.openxmlformats.org/officeDocument/2006/relationships/printerSettings" Target="../printerSettings/printerSettings615.bin"/><Relationship Id="rId29" Type="http://schemas.openxmlformats.org/officeDocument/2006/relationships/printerSettings" Target="../printerSettings/printerSettings624.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11" Type="http://schemas.openxmlformats.org/officeDocument/2006/relationships/printerSettings" Target="../printerSettings/printerSettings606.bin"/><Relationship Id="rId24" Type="http://schemas.openxmlformats.org/officeDocument/2006/relationships/printerSettings" Target="../printerSettings/printerSettings619.bin"/><Relationship Id="rId32" Type="http://schemas.openxmlformats.org/officeDocument/2006/relationships/printerSettings" Target="../printerSettings/printerSettings627.bin"/><Relationship Id="rId5" Type="http://schemas.openxmlformats.org/officeDocument/2006/relationships/printerSettings" Target="../printerSettings/printerSettings600.bin"/><Relationship Id="rId15" Type="http://schemas.openxmlformats.org/officeDocument/2006/relationships/printerSettings" Target="../printerSettings/printerSettings610.bin"/><Relationship Id="rId23" Type="http://schemas.openxmlformats.org/officeDocument/2006/relationships/printerSettings" Target="../printerSettings/printerSettings618.bin"/><Relationship Id="rId28" Type="http://schemas.openxmlformats.org/officeDocument/2006/relationships/printerSettings" Target="../printerSettings/printerSettings623.bin"/><Relationship Id="rId10" Type="http://schemas.openxmlformats.org/officeDocument/2006/relationships/printerSettings" Target="../printerSettings/printerSettings605.bin"/><Relationship Id="rId19" Type="http://schemas.openxmlformats.org/officeDocument/2006/relationships/printerSettings" Target="../printerSettings/printerSettings614.bin"/><Relationship Id="rId31" Type="http://schemas.openxmlformats.org/officeDocument/2006/relationships/printerSettings" Target="../printerSettings/printerSettings626.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 Id="rId14" Type="http://schemas.openxmlformats.org/officeDocument/2006/relationships/printerSettings" Target="../printerSettings/printerSettings609.bin"/><Relationship Id="rId22" Type="http://schemas.openxmlformats.org/officeDocument/2006/relationships/printerSettings" Target="../printerSettings/printerSettings617.bin"/><Relationship Id="rId27" Type="http://schemas.openxmlformats.org/officeDocument/2006/relationships/printerSettings" Target="../printerSettings/printerSettings622.bin"/><Relationship Id="rId30" Type="http://schemas.openxmlformats.org/officeDocument/2006/relationships/printerSettings" Target="../printerSettings/printerSettings625.bin"/><Relationship Id="rId8" Type="http://schemas.openxmlformats.org/officeDocument/2006/relationships/printerSettings" Target="../printerSettings/printerSettings603.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40.bin"/><Relationship Id="rId18" Type="http://schemas.openxmlformats.org/officeDocument/2006/relationships/printerSettings" Target="../printerSettings/printerSettings645.bin"/><Relationship Id="rId26" Type="http://schemas.openxmlformats.org/officeDocument/2006/relationships/printerSettings" Target="../printerSettings/printerSettings653.bin"/><Relationship Id="rId3" Type="http://schemas.openxmlformats.org/officeDocument/2006/relationships/printerSettings" Target="../printerSettings/printerSettings630.bin"/><Relationship Id="rId21" Type="http://schemas.openxmlformats.org/officeDocument/2006/relationships/printerSettings" Target="../printerSettings/printerSettings648.bin"/><Relationship Id="rId7" Type="http://schemas.openxmlformats.org/officeDocument/2006/relationships/printerSettings" Target="../printerSettings/printerSettings634.bin"/><Relationship Id="rId12" Type="http://schemas.openxmlformats.org/officeDocument/2006/relationships/printerSettings" Target="../printerSettings/printerSettings639.bin"/><Relationship Id="rId17" Type="http://schemas.openxmlformats.org/officeDocument/2006/relationships/printerSettings" Target="../printerSettings/printerSettings644.bin"/><Relationship Id="rId25" Type="http://schemas.openxmlformats.org/officeDocument/2006/relationships/printerSettings" Target="../printerSettings/printerSettings652.bin"/><Relationship Id="rId33" Type="http://schemas.openxmlformats.org/officeDocument/2006/relationships/drawing" Target="../drawings/drawing21.xml"/><Relationship Id="rId2" Type="http://schemas.openxmlformats.org/officeDocument/2006/relationships/printerSettings" Target="../printerSettings/printerSettings629.bin"/><Relationship Id="rId16" Type="http://schemas.openxmlformats.org/officeDocument/2006/relationships/printerSettings" Target="../printerSettings/printerSettings643.bin"/><Relationship Id="rId20" Type="http://schemas.openxmlformats.org/officeDocument/2006/relationships/printerSettings" Target="../printerSettings/printerSettings647.bin"/><Relationship Id="rId29" Type="http://schemas.openxmlformats.org/officeDocument/2006/relationships/printerSettings" Target="../printerSettings/printerSettings656.bin"/><Relationship Id="rId1" Type="http://schemas.openxmlformats.org/officeDocument/2006/relationships/printerSettings" Target="../printerSettings/printerSettings628.bin"/><Relationship Id="rId6" Type="http://schemas.openxmlformats.org/officeDocument/2006/relationships/printerSettings" Target="../printerSettings/printerSettings633.bin"/><Relationship Id="rId11" Type="http://schemas.openxmlformats.org/officeDocument/2006/relationships/printerSettings" Target="../printerSettings/printerSettings638.bin"/><Relationship Id="rId24" Type="http://schemas.openxmlformats.org/officeDocument/2006/relationships/printerSettings" Target="../printerSettings/printerSettings651.bin"/><Relationship Id="rId32" Type="http://schemas.openxmlformats.org/officeDocument/2006/relationships/printerSettings" Target="../printerSettings/printerSettings659.bin"/><Relationship Id="rId5" Type="http://schemas.openxmlformats.org/officeDocument/2006/relationships/printerSettings" Target="../printerSettings/printerSettings632.bin"/><Relationship Id="rId15" Type="http://schemas.openxmlformats.org/officeDocument/2006/relationships/printerSettings" Target="../printerSettings/printerSettings642.bin"/><Relationship Id="rId23" Type="http://schemas.openxmlformats.org/officeDocument/2006/relationships/printerSettings" Target="../printerSettings/printerSettings650.bin"/><Relationship Id="rId28" Type="http://schemas.openxmlformats.org/officeDocument/2006/relationships/printerSettings" Target="../printerSettings/printerSettings655.bin"/><Relationship Id="rId10" Type="http://schemas.openxmlformats.org/officeDocument/2006/relationships/printerSettings" Target="../printerSettings/printerSettings637.bin"/><Relationship Id="rId19" Type="http://schemas.openxmlformats.org/officeDocument/2006/relationships/printerSettings" Target="../printerSettings/printerSettings646.bin"/><Relationship Id="rId31" Type="http://schemas.openxmlformats.org/officeDocument/2006/relationships/printerSettings" Target="../printerSettings/printerSettings658.bin"/><Relationship Id="rId4" Type="http://schemas.openxmlformats.org/officeDocument/2006/relationships/printerSettings" Target="../printerSettings/printerSettings631.bin"/><Relationship Id="rId9" Type="http://schemas.openxmlformats.org/officeDocument/2006/relationships/printerSettings" Target="../printerSettings/printerSettings636.bin"/><Relationship Id="rId14" Type="http://schemas.openxmlformats.org/officeDocument/2006/relationships/printerSettings" Target="../printerSettings/printerSettings641.bin"/><Relationship Id="rId22" Type="http://schemas.openxmlformats.org/officeDocument/2006/relationships/printerSettings" Target="../printerSettings/printerSettings649.bin"/><Relationship Id="rId27" Type="http://schemas.openxmlformats.org/officeDocument/2006/relationships/printerSettings" Target="../printerSettings/printerSettings654.bin"/><Relationship Id="rId30" Type="http://schemas.openxmlformats.org/officeDocument/2006/relationships/printerSettings" Target="../printerSettings/printerSettings657.bin"/><Relationship Id="rId8" Type="http://schemas.openxmlformats.org/officeDocument/2006/relationships/printerSettings" Target="../printerSettings/printerSettings635.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72.bin"/><Relationship Id="rId18" Type="http://schemas.openxmlformats.org/officeDocument/2006/relationships/printerSettings" Target="../printerSettings/printerSettings677.bin"/><Relationship Id="rId26" Type="http://schemas.openxmlformats.org/officeDocument/2006/relationships/printerSettings" Target="../printerSettings/printerSettings685.bin"/><Relationship Id="rId21" Type="http://schemas.openxmlformats.org/officeDocument/2006/relationships/printerSettings" Target="../printerSettings/printerSettings680.bin"/><Relationship Id="rId34" Type="http://schemas.openxmlformats.org/officeDocument/2006/relationships/printerSettings" Target="../printerSettings/printerSettings693.bin"/><Relationship Id="rId7" Type="http://schemas.openxmlformats.org/officeDocument/2006/relationships/printerSettings" Target="../printerSettings/printerSettings666.bin"/><Relationship Id="rId12" Type="http://schemas.openxmlformats.org/officeDocument/2006/relationships/printerSettings" Target="../printerSettings/printerSettings671.bin"/><Relationship Id="rId17" Type="http://schemas.openxmlformats.org/officeDocument/2006/relationships/printerSettings" Target="../printerSettings/printerSettings676.bin"/><Relationship Id="rId25" Type="http://schemas.openxmlformats.org/officeDocument/2006/relationships/printerSettings" Target="../printerSettings/printerSettings684.bin"/><Relationship Id="rId33" Type="http://schemas.openxmlformats.org/officeDocument/2006/relationships/printerSettings" Target="../printerSettings/printerSettings692.bin"/><Relationship Id="rId38" Type="http://schemas.openxmlformats.org/officeDocument/2006/relationships/ctrlProp" Target="../ctrlProps/ctrlProp165.xml"/><Relationship Id="rId2" Type="http://schemas.openxmlformats.org/officeDocument/2006/relationships/printerSettings" Target="../printerSettings/printerSettings661.bin"/><Relationship Id="rId16" Type="http://schemas.openxmlformats.org/officeDocument/2006/relationships/printerSettings" Target="../printerSettings/printerSettings675.bin"/><Relationship Id="rId20" Type="http://schemas.openxmlformats.org/officeDocument/2006/relationships/printerSettings" Target="../printerSettings/printerSettings679.bin"/><Relationship Id="rId29" Type="http://schemas.openxmlformats.org/officeDocument/2006/relationships/printerSettings" Target="../printerSettings/printerSettings688.bin"/><Relationship Id="rId1" Type="http://schemas.openxmlformats.org/officeDocument/2006/relationships/printerSettings" Target="../printerSettings/printerSettings660.bin"/><Relationship Id="rId6" Type="http://schemas.openxmlformats.org/officeDocument/2006/relationships/printerSettings" Target="../printerSettings/printerSettings665.bin"/><Relationship Id="rId11" Type="http://schemas.openxmlformats.org/officeDocument/2006/relationships/printerSettings" Target="../printerSettings/printerSettings670.bin"/><Relationship Id="rId24" Type="http://schemas.openxmlformats.org/officeDocument/2006/relationships/printerSettings" Target="../printerSettings/printerSettings683.bin"/><Relationship Id="rId32" Type="http://schemas.openxmlformats.org/officeDocument/2006/relationships/printerSettings" Target="../printerSettings/printerSettings691.bin"/><Relationship Id="rId37" Type="http://schemas.openxmlformats.org/officeDocument/2006/relationships/ctrlProp" Target="../ctrlProps/ctrlProp164.xml"/><Relationship Id="rId5" Type="http://schemas.openxmlformats.org/officeDocument/2006/relationships/printerSettings" Target="../printerSettings/printerSettings664.bin"/><Relationship Id="rId15" Type="http://schemas.openxmlformats.org/officeDocument/2006/relationships/printerSettings" Target="../printerSettings/printerSettings674.bin"/><Relationship Id="rId23" Type="http://schemas.openxmlformats.org/officeDocument/2006/relationships/printerSettings" Target="../printerSettings/printerSettings682.bin"/><Relationship Id="rId28" Type="http://schemas.openxmlformats.org/officeDocument/2006/relationships/printerSettings" Target="../printerSettings/printerSettings687.bin"/><Relationship Id="rId36" Type="http://schemas.openxmlformats.org/officeDocument/2006/relationships/vmlDrawing" Target="../drawings/vmlDrawing7.vml"/><Relationship Id="rId10" Type="http://schemas.openxmlformats.org/officeDocument/2006/relationships/printerSettings" Target="../printerSettings/printerSettings669.bin"/><Relationship Id="rId19" Type="http://schemas.openxmlformats.org/officeDocument/2006/relationships/printerSettings" Target="../printerSettings/printerSettings678.bin"/><Relationship Id="rId31" Type="http://schemas.openxmlformats.org/officeDocument/2006/relationships/printerSettings" Target="../printerSettings/printerSettings690.bin"/><Relationship Id="rId4" Type="http://schemas.openxmlformats.org/officeDocument/2006/relationships/printerSettings" Target="../printerSettings/printerSettings663.bin"/><Relationship Id="rId9" Type="http://schemas.openxmlformats.org/officeDocument/2006/relationships/printerSettings" Target="../printerSettings/printerSettings668.bin"/><Relationship Id="rId14" Type="http://schemas.openxmlformats.org/officeDocument/2006/relationships/printerSettings" Target="../printerSettings/printerSettings673.bin"/><Relationship Id="rId22" Type="http://schemas.openxmlformats.org/officeDocument/2006/relationships/printerSettings" Target="../printerSettings/printerSettings681.bin"/><Relationship Id="rId27" Type="http://schemas.openxmlformats.org/officeDocument/2006/relationships/printerSettings" Target="../printerSettings/printerSettings686.bin"/><Relationship Id="rId30" Type="http://schemas.openxmlformats.org/officeDocument/2006/relationships/printerSettings" Target="../printerSettings/printerSettings689.bin"/><Relationship Id="rId35" Type="http://schemas.openxmlformats.org/officeDocument/2006/relationships/drawing" Target="../drawings/drawing22.xml"/><Relationship Id="rId8" Type="http://schemas.openxmlformats.org/officeDocument/2006/relationships/printerSettings" Target="../printerSettings/printerSettings667.bin"/><Relationship Id="rId3" Type="http://schemas.openxmlformats.org/officeDocument/2006/relationships/printerSettings" Target="../printerSettings/printerSettings66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drawing" Target="../drawings/drawing23.xml"/><Relationship Id="rId3" Type="http://schemas.openxmlformats.org/officeDocument/2006/relationships/printerSettings" Target="../printerSettings/printerSettings696.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2" Type="http://schemas.openxmlformats.org/officeDocument/2006/relationships/printerSettings" Target="../printerSettings/printerSettings695.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5" Type="http://schemas.openxmlformats.org/officeDocument/2006/relationships/printerSettings" Target="../printerSettings/printerSettings698.bin"/><Relationship Id="rId10" Type="http://schemas.openxmlformats.org/officeDocument/2006/relationships/printerSettings" Target="../printerSettings/printerSettings703.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26" Type="http://schemas.openxmlformats.org/officeDocument/2006/relationships/printerSettings" Target="../printerSettings/printerSettings731.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5" Type="http://schemas.openxmlformats.org/officeDocument/2006/relationships/printerSettings" Target="../printerSettings/printerSettings730.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29" Type="http://schemas.openxmlformats.org/officeDocument/2006/relationships/printerSettings" Target="../printerSettings/printerSettings734.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24" Type="http://schemas.openxmlformats.org/officeDocument/2006/relationships/printerSettings" Target="../printerSettings/printerSettings729.bin"/><Relationship Id="rId32" Type="http://schemas.openxmlformats.org/officeDocument/2006/relationships/drawing" Target="../drawings/drawing24.xml"/><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23" Type="http://schemas.openxmlformats.org/officeDocument/2006/relationships/printerSettings" Target="../printerSettings/printerSettings728.bin"/><Relationship Id="rId28" Type="http://schemas.openxmlformats.org/officeDocument/2006/relationships/printerSettings" Target="../printerSettings/printerSettings733.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31" Type="http://schemas.openxmlformats.org/officeDocument/2006/relationships/printerSettings" Target="../printerSettings/printerSettings736.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printerSettings" Target="../printerSettings/printerSettings727.bin"/><Relationship Id="rId27" Type="http://schemas.openxmlformats.org/officeDocument/2006/relationships/printerSettings" Target="../printerSettings/printerSettings732.bin"/><Relationship Id="rId30" Type="http://schemas.openxmlformats.org/officeDocument/2006/relationships/printerSettings" Target="../printerSettings/printerSettings73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44.bin"/><Relationship Id="rId13" Type="http://schemas.openxmlformats.org/officeDocument/2006/relationships/printerSettings" Target="../printerSettings/printerSettings749.bin"/><Relationship Id="rId18" Type="http://schemas.openxmlformats.org/officeDocument/2006/relationships/printerSettings" Target="../printerSettings/printerSettings754.bin"/><Relationship Id="rId3" Type="http://schemas.openxmlformats.org/officeDocument/2006/relationships/printerSettings" Target="../printerSettings/printerSettings739.bin"/><Relationship Id="rId21" Type="http://schemas.openxmlformats.org/officeDocument/2006/relationships/printerSettings" Target="../printerSettings/printerSettings757.bin"/><Relationship Id="rId7" Type="http://schemas.openxmlformats.org/officeDocument/2006/relationships/printerSettings" Target="../printerSettings/printerSettings743.bin"/><Relationship Id="rId12" Type="http://schemas.openxmlformats.org/officeDocument/2006/relationships/printerSettings" Target="../printerSettings/printerSettings748.bin"/><Relationship Id="rId17" Type="http://schemas.openxmlformats.org/officeDocument/2006/relationships/printerSettings" Target="../printerSettings/printerSettings753.bin"/><Relationship Id="rId2" Type="http://schemas.openxmlformats.org/officeDocument/2006/relationships/printerSettings" Target="../printerSettings/printerSettings738.bin"/><Relationship Id="rId16" Type="http://schemas.openxmlformats.org/officeDocument/2006/relationships/printerSettings" Target="../printerSettings/printerSettings752.bin"/><Relationship Id="rId20" Type="http://schemas.openxmlformats.org/officeDocument/2006/relationships/printerSettings" Target="../printerSettings/printerSettings756.bin"/><Relationship Id="rId1" Type="http://schemas.openxmlformats.org/officeDocument/2006/relationships/printerSettings" Target="../printerSettings/printerSettings737.bin"/><Relationship Id="rId6" Type="http://schemas.openxmlformats.org/officeDocument/2006/relationships/printerSettings" Target="../printerSettings/printerSettings742.bin"/><Relationship Id="rId11" Type="http://schemas.openxmlformats.org/officeDocument/2006/relationships/printerSettings" Target="../printerSettings/printerSettings747.bin"/><Relationship Id="rId5" Type="http://schemas.openxmlformats.org/officeDocument/2006/relationships/printerSettings" Target="../printerSettings/printerSettings741.bin"/><Relationship Id="rId15" Type="http://schemas.openxmlformats.org/officeDocument/2006/relationships/printerSettings" Target="../printerSettings/printerSettings751.bin"/><Relationship Id="rId23" Type="http://schemas.openxmlformats.org/officeDocument/2006/relationships/drawing" Target="../drawings/drawing25.xml"/><Relationship Id="rId10" Type="http://schemas.openxmlformats.org/officeDocument/2006/relationships/printerSettings" Target="../printerSettings/printerSettings746.bin"/><Relationship Id="rId19" Type="http://schemas.openxmlformats.org/officeDocument/2006/relationships/printerSettings" Target="../printerSettings/printerSettings755.bin"/><Relationship Id="rId4" Type="http://schemas.openxmlformats.org/officeDocument/2006/relationships/printerSettings" Target="../printerSettings/printerSettings740.bin"/><Relationship Id="rId9" Type="http://schemas.openxmlformats.org/officeDocument/2006/relationships/printerSettings" Target="../printerSettings/printerSettings745.bin"/><Relationship Id="rId14" Type="http://schemas.openxmlformats.org/officeDocument/2006/relationships/printerSettings" Target="../printerSettings/printerSettings750.bin"/><Relationship Id="rId22" Type="http://schemas.openxmlformats.org/officeDocument/2006/relationships/printerSettings" Target="../printerSettings/printerSettings75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71.bin"/><Relationship Id="rId18" Type="http://schemas.openxmlformats.org/officeDocument/2006/relationships/printerSettings" Target="../printerSettings/printerSettings776.bin"/><Relationship Id="rId26" Type="http://schemas.openxmlformats.org/officeDocument/2006/relationships/printerSettings" Target="../printerSettings/printerSettings784.bin"/><Relationship Id="rId21" Type="http://schemas.openxmlformats.org/officeDocument/2006/relationships/printerSettings" Target="../printerSettings/printerSettings779.bin"/><Relationship Id="rId34" Type="http://schemas.openxmlformats.org/officeDocument/2006/relationships/printerSettings" Target="../printerSettings/printerSettings792.bin"/><Relationship Id="rId7" Type="http://schemas.openxmlformats.org/officeDocument/2006/relationships/printerSettings" Target="../printerSettings/printerSettings765.bin"/><Relationship Id="rId12" Type="http://schemas.openxmlformats.org/officeDocument/2006/relationships/printerSettings" Target="../printerSettings/printerSettings770.bin"/><Relationship Id="rId17" Type="http://schemas.openxmlformats.org/officeDocument/2006/relationships/printerSettings" Target="../printerSettings/printerSettings775.bin"/><Relationship Id="rId25" Type="http://schemas.openxmlformats.org/officeDocument/2006/relationships/printerSettings" Target="../printerSettings/printerSettings783.bin"/><Relationship Id="rId33" Type="http://schemas.openxmlformats.org/officeDocument/2006/relationships/printerSettings" Target="../printerSettings/printerSettings791.bin"/><Relationship Id="rId38" Type="http://schemas.openxmlformats.org/officeDocument/2006/relationships/drawing" Target="../drawings/drawing26.xml"/><Relationship Id="rId2" Type="http://schemas.openxmlformats.org/officeDocument/2006/relationships/printerSettings" Target="../printerSettings/printerSettings760.bin"/><Relationship Id="rId16" Type="http://schemas.openxmlformats.org/officeDocument/2006/relationships/printerSettings" Target="../printerSettings/printerSettings774.bin"/><Relationship Id="rId20" Type="http://schemas.openxmlformats.org/officeDocument/2006/relationships/printerSettings" Target="../printerSettings/printerSettings778.bin"/><Relationship Id="rId29" Type="http://schemas.openxmlformats.org/officeDocument/2006/relationships/printerSettings" Target="../printerSettings/printerSettings787.bin"/><Relationship Id="rId1" Type="http://schemas.openxmlformats.org/officeDocument/2006/relationships/printerSettings" Target="../printerSettings/printerSettings759.bin"/><Relationship Id="rId6" Type="http://schemas.openxmlformats.org/officeDocument/2006/relationships/printerSettings" Target="../printerSettings/printerSettings764.bin"/><Relationship Id="rId11" Type="http://schemas.openxmlformats.org/officeDocument/2006/relationships/printerSettings" Target="../printerSettings/printerSettings769.bin"/><Relationship Id="rId24" Type="http://schemas.openxmlformats.org/officeDocument/2006/relationships/printerSettings" Target="../printerSettings/printerSettings782.bin"/><Relationship Id="rId32" Type="http://schemas.openxmlformats.org/officeDocument/2006/relationships/printerSettings" Target="../printerSettings/printerSettings790.bin"/><Relationship Id="rId37" Type="http://schemas.openxmlformats.org/officeDocument/2006/relationships/printerSettings" Target="../printerSettings/printerSettings795.bin"/><Relationship Id="rId5" Type="http://schemas.openxmlformats.org/officeDocument/2006/relationships/printerSettings" Target="../printerSettings/printerSettings763.bin"/><Relationship Id="rId15" Type="http://schemas.openxmlformats.org/officeDocument/2006/relationships/printerSettings" Target="../printerSettings/printerSettings773.bin"/><Relationship Id="rId23" Type="http://schemas.openxmlformats.org/officeDocument/2006/relationships/printerSettings" Target="../printerSettings/printerSettings781.bin"/><Relationship Id="rId28" Type="http://schemas.openxmlformats.org/officeDocument/2006/relationships/printerSettings" Target="../printerSettings/printerSettings786.bin"/><Relationship Id="rId36" Type="http://schemas.openxmlformats.org/officeDocument/2006/relationships/printerSettings" Target="../printerSettings/printerSettings794.bin"/><Relationship Id="rId10" Type="http://schemas.openxmlformats.org/officeDocument/2006/relationships/printerSettings" Target="../printerSettings/printerSettings768.bin"/><Relationship Id="rId19" Type="http://schemas.openxmlformats.org/officeDocument/2006/relationships/printerSettings" Target="../printerSettings/printerSettings777.bin"/><Relationship Id="rId31" Type="http://schemas.openxmlformats.org/officeDocument/2006/relationships/printerSettings" Target="../printerSettings/printerSettings789.bin"/><Relationship Id="rId4" Type="http://schemas.openxmlformats.org/officeDocument/2006/relationships/printerSettings" Target="../printerSettings/printerSettings762.bin"/><Relationship Id="rId9" Type="http://schemas.openxmlformats.org/officeDocument/2006/relationships/printerSettings" Target="../printerSettings/printerSettings767.bin"/><Relationship Id="rId14" Type="http://schemas.openxmlformats.org/officeDocument/2006/relationships/printerSettings" Target="../printerSettings/printerSettings772.bin"/><Relationship Id="rId22" Type="http://schemas.openxmlformats.org/officeDocument/2006/relationships/printerSettings" Target="../printerSettings/printerSettings780.bin"/><Relationship Id="rId27" Type="http://schemas.openxmlformats.org/officeDocument/2006/relationships/printerSettings" Target="../printerSettings/printerSettings785.bin"/><Relationship Id="rId30" Type="http://schemas.openxmlformats.org/officeDocument/2006/relationships/printerSettings" Target="../printerSettings/printerSettings788.bin"/><Relationship Id="rId35" Type="http://schemas.openxmlformats.org/officeDocument/2006/relationships/printerSettings" Target="../printerSettings/printerSettings793.bin"/><Relationship Id="rId8" Type="http://schemas.openxmlformats.org/officeDocument/2006/relationships/printerSettings" Target="../printerSettings/printerSettings766.bin"/><Relationship Id="rId3" Type="http://schemas.openxmlformats.org/officeDocument/2006/relationships/printerSettings" Target="../printerSettings/printerSettings76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26" Type="http://schemas.openxmlformats.org/officeDocument/2006/relationships/printerSettings" Target="../printerSettings/printerSettings821.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34" Type="http://schemas.openxmlformats.org/officeDocument/2006/relationships/drawing" Target="../drawings/drawing27.xml"/><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5" Type="http://schemas.openxmlformats.org/officeDocument/2006/relationships/printerSettings" Target="../printerSettings/printerSettings820.bin"/><Relationship Id="rId33" Type="http://schemas.openxmlformats.org/officeDocument/2006/relationships/printerSettings" Target="../printerSettings/printerSettings828.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29" Type="http://schemas.openxmlformats.org/officeDocument/2006/relationships/printerSettings" Target="../printerSettings/printerSettings824.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24" Type="http://schemas.openxmlformats.org/officeDocument/2006/relationships/printerSettings" Target="../printerSettings/printerSettings819.bin"/><Relationship Id="rId32" Type="http://schemas.openxmlformats.org/officeDocument/2006/relationships/printerSettings" Target="../printerSettings/printerSettings827.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28" Type="http://schemas.openxmlformats.org/officeDocument/2006/relationships/printerSettings" Target="../printerSettings/printerSettings823.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31" Type="http://schemas.openxmlformats.org/officeDocument/2006/relationships/printerSettings" Target="../printerSettings/printerSettings826.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 Id="rId27" Type="http://schemas.openxmlformats.org/officeDocument/2006/relationships/printerSettings" Target="../printerSettings/printerSettings822.bin"/><Relationship Id="rId30" Type="http://schemas.openxmlformats.org/officeDocument/2006/relationships/printerSettings" Target="../printerSettings/printerSettings825.bin"/><Relationship Id="rId8" Type="http://schemas.openxmlformats.org/officeDocument/2006/relationships/printerSettings" Target="../printerSettings/printerSettings80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printerSettings" Target="../printerSettings/printerSettings87.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drawing" Target="../drawings/drawing2.xml"/><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3" Type="http://schemas.openxmlformats.org/officeDocument/2006/relationships/printerSettings" Target="../printerSettings/printerSettings831.bin"/><Relationship Id="rId21" Type="http://schemas.openxmlformats.org/officeDocument/2006/relationships/printerSettings" Target="../printerSettings/printerSettings849.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33" Type="http://schemas.openxmlformats.org/officeDocument/2006/relationships/printerSettings" Target="../printerSettings/printerSettings861.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32" Type="http://schemas.openxmlformats.org/officeDocument/2006/relationships/printerSettings" Target="../printerSettings/printerSettings860.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printerSettings" Target="../printerSettings/printerSettings859.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 Id="rId8" Type="http://schemas.openxmlformats.org/officeDocument/2006/relationships/printerSettings" Target="../printerSettings/printerSettings836.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21" Type="http://schemas.openxmlformats.org/officeDocument/2006/relationships/printerSettings" Target="../printerSettings/printerSettings111.bin"/><Relationship Id="rId34" Type="http://schemas.openxmlformats.org/officeDocument/2006/relationships/printerSettings" Target="../printerSettings/printerSettings124.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33" Type="http://schemas.openxmlformats.org/officeDocument/2006/relationships/printerSettings" Target="../printerSettings/printerSettings123.bin"/><Relationship Id="rId38" Type="http://schemas.openxmlformats.org/officeDocument/2006/relationships/drawing" Target="../drawings/drawing3.xml"/><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32" Type="http://schemas.openxmlformats.org/officeDocument/2006/relationships/printerSettings" Target="../printerSettings/printerSettings122.bin"/><Relationship Id="rId37" Type="http://schemas.openxmlformats.org/officeDocument/2006/relationships/printerSettings" Target="../printerSettings/printerSettings127.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36" Type="http://schemas.openxmlformats.org/officeDocument/2006/relationships/printerSettings" Target="../printerSettings/printerSettings126.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31" Type="http://schemas.openxmlformats.org/officeDocument/2006/relationships/printerSettings" Target="../printerSettings/printerSettings12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 Id="rId35" Type="http://schemas.openxmlformats.org/officeDocument/2006/relationships/printerSettings" Target="../printerSettings/printerSettings125.bin"/><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9.xml"/><Relationship Id="rId21" Type="http://schemas.openxmlformats.org/officeDocument/2006/relationships/ctrlProp" Target="../ctrlProps/ctrlProp4.xml"/><Relationship Id="rId42" Type="http://schemas.openxmlformats.org/officeDocument/2006/relationships/ctrlProp" Target="../ctrlProps/ctrlProp25.xml"/><Relationship Id="rId47" Type="http://schemas.openxmlformats.org/officeDocument/2006/relationships/ctrlProp" Target="../ctrlProps/ctrlProp30.xml"/><Relationship Id="rId63" Type="http://schemas.openxmlformats.org/officeDocument/2006/relationships/ctrlProp" Target="../ctrlProps/ctrlProp46.xml"/><Relationship Id="rId68" Type="http://schemas.openxmlformats.org/officeDocument/2006/relationships/ctrlProp" Target="../ctrlProps/ctrlProp51.xml"/><Relationship Id="rId84" Type="http://schemas.openxmlformats.org/officeDocument/2006/relationships/ctrlProp" Target="../ctrlProps/ctrlProp67.xml"/><Relationship Id="rId89" Type="http://schemas.openxmlformats.org/officeDocument/2006/relationships/ctrlProp" Target="../ctrlProps/ctrlProp72.xml"/><Relationship Id="rId16" Type="http://schemas.openxmlformats.org/officeDocument/2006/relationships/drawing" Target="../drawings/drawing4.xml"/><Relationship Id="rId11" Type="http://schemas.openxmlformats.org/officeDocument/2006/relationships/printerSettings" Target="../printerSettings/printerSettings138.bin"/><Relationship Id="rId32" Type="http://schemas.openxmlformats.org/officeDocument/2006/relationships/ctrlProp" Target="../ctrlProps/ctrlProp15.xml"/><Relationship Id="rId37" Type="http://schemas.openxmlformats.org/officeDocument/2006/relationships/ctrlProp" Target="../ctrlProps/ctrlProp20.xml"/><Relationship Id="rId53" Type="http://schemas.openxmlformats.org/officeDocument/2006/relationships/ctrlProp" Target="../ctrlProps/ctrlProp36.xml"/><Relationship Id="rId58" Type="http://schemas.openxmlformats.org/officeDocument/2006/relationships/ctrlProp" Target="../ctrlProps/ctrlProp41.xml"/><Relationship Id="rId74" Type="http://schemas.openxmlformats.org/officeDocument/2006/relationships/ctrlProp" Target="../ctrlProps/ctrlProp57.xml"/><Relationship Id="rId79" Type="http://schemas.openxmlformats.org/officeDocument/2006/relationships/ctrlProp" Target="../ctrlProps/ctrlProp62.xml"/><Relationship Id="rId5" Type="http://schemas.openxmlformats.org/officeDocument/2006/relationships/printerSettings" Target="../printerSettings/printerSettings132.bin"/><Relationship Id="rId14" Type="http://schemas.openxmlformats.org/officeDocument/2006/relationships/printerSettings" Target="../printerSettings/printerSettings141.bin"/><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 Id="rId43" Type="http://schemas.openxmlformats.org/officeDocument/2006/relationships/ctrlProp" Target="../ctrlProps/ctrlProp26.xml"/><Relationship Id="rId48" Type="http://schemas.openxmlformats.org/officeDocument/2006/relationships/ctrlProp" Target="../ctrlProps/ctrlProp31.xml"/><Relationship Id="rId56" Type="http://schemas.openxmlformats.org/officeDocument/2006/relationships/ctrlProp" Target="../ctrlProps/ctrlProp39.xml"/><Relationship Id="rId64" Type="http://schemas.openxmlformats.org/officeDocument/2006/relationships/ctrlProp" Target="../ctrlProps/ctrlProp47.xml"/><Relationship Id="rId69" Type="http://schemas.openxmlformats.org/officeDocument/2006/relationships/ctrlProp" Target="../ctrlProps/ctrlProp52.xml"/><Relationship Id="rId77" Type="http://schemas.openxmlformats.org/officeDocument/2006/relationships/ctrlProp" Target="../ctrlProps/ctrlProp60.xml"/><Relationship Id="rId8" Type="http://schemas.openxmlformats.org/officeDocument/2006/relationships/printerSettings" Target="../printerSettings/printerSettings135.bin"/><Relationship Id="rId51" Type="http://schemas.openxmlformats.org/officeDocument/2006/relationships/ctrlProp" Target="../ctrlProps/ctrlProp34.xml"/><Relationship Id="rId72" Type="http://schemas.openxmlformats.org/officeDocument/2006/relationships/ctrlProp" Target="../ctrlProps/ctrlProp55.xml"/><Relationship Id="rId80" Type="http://schemas.openxmlformats.org/officeDocument/2006/relationships/ctrlProp" Target="../ctrlProps/ctrlProp63.xml"/><Relationship Id="rId85" Type="http://schemas.openxmlformats.org/officeDocument/2006/relationships/ctrlProp" Target="../ctrlProps/ctrlProp68.xml"/><Relationship Id="rId3" Type="http://schemas.openxmlformats.org/officeDocument/2006/relationships/printerSettings" Target="../printerSettings/printerSettings130.bin"/><Relationship Id="rId12" Type="http://schemas.openxmlformats.org/officeDocument/2006/relationships/printerSettings" Target="../printerSettings/printerSettings139.bin"/><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38" Type="http://schemas.openxmlformats.org/officeDocument/2006/relationships/ctrlProp" Target="../ctrlProps/ctrlProp21.xml"/><Relationship Id="rId46" Type="http://schemas.openxmlformats.org/officeDocument/2006/relationships/ctrlProp" Target="../ctrlProps/ctrlProp29.xml"/><Relationship Id="rId59" Type="http://schemas.openxmlformats.org/officeDocument/2006/relationships/ctrlProp" Target="../ctrlProps/ctrlProp42.xml"/><Relationship Id="rId67" Type="http://schemas.openxmlformats.org/officeDocument/2006/relationships/ctrlProp" Target="../ctrlProps/ctrlProp50.xml"/><Relationship Id="rId20" Type="http://schemas.openxmlformats.org/officeDocument/2006/relationships/ctrlProp" Target="../ctrlProps/ctrlProp3.xml"/><Relationship Id="rId41" Type="http://schemas.openxmlformats.org/officeDocument/2006/relationships/ctrlProp" Target="../ctrlProps/ctrlProp24.xml"/><Relationship Id="rId54" Type="http://schemas.openxmlformats.org/officeDocument/2006/relationships/ctrlProp" Target="../ctrlProps/ctrlProp37.xml"/><Relationship Id="rId62" Type="http://schemas.openxmlformats.org/officeDocument/2006/relationships/ctrlProp" Target="../ctrlProps/ctrlProp45.xml"/><Relationship Id="rId70" Type="http://schemas.openxmlformats.org/officeDocument/2006/relationships/ctrlProp" Target="../ctrlProps/ctrlProp53.xml"/><Relationship Id="rId75" Type="http://schemas.openxmlformats.org/officeDocument/2006/relationships/ctrlProp" Target="../ctrlProps/ctrlProp58.xml"/><Relationship Id="rId83" Type="http://schemas.openxmlformats.org/officeDocument/2006/relationships/ctrlProp" Target="../ctrlProps/ctrlProp66.xml"/><Relationship Id="rId88" Type="http://schemas.openxmlformats.org/officeDocument/2006/relationships/ctrlProp" Target="../ctrlProps/ctrlProp71.xml"/><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5" Type="http://schemas.openxmlformats.org/officeDocument/2006/relationships/printerSettings" Target="../printerSettings/printerSettings14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49" Type="http://schemas.openxmlformats.org/officeDocument/2006/relationships/ctrlProp" Target="../ctrlProps/ctrlProp32.xml"/><Relationship Id="rId57" Type="http://schemas.openxmlformats.org/officeDocument/2006/relationships/ctrlProp" Target="../ctrlProps/ctrlProp40.xml"/><Relationship Id="rId10" Type="http://schemas.openxmlformats.org/officeDocument/2006/relationships/printerSettings" Target="../printerSettings/printerSettings137.bin"/><Relationship Id="rId31" Type="http://schemas.openxmlformats.org/officeDocument/2006/relationships/ctrlProp" Target="../ctrlProps/ctrlProp14.xml"/><Relationship Id="rId44" Type="http://schemas.openxmlformats.org/officeDocument/2006/relationships/ctrlProp" Target="../ctrlProps/ctrlProp27.xml"/><Relationship Id="rId52" Type="http://schemas.openxmlformats.org/officeDocument/2006/relationships/ctrlProp" Target="../ctrlProps/ctrlProp35.xml"/><Relationship Id="rId60" Type="http://schemas.openxmlformats.org/officeDocument/2006/relationships/ctrlProp" Target="../ctrlProps/ctrlProp43.xml"/><Relationship Id="rId65" Type="http://schemas.openxmlformats.org/officeDocument/2006/relationships/ctrlProp" Target="../ctrlProps/ctrlProp48.xml"/><Relationship Id="rId73" Type="http://schemas.openxmlformats.org/officeDocument/2006/relationships/ctrlProp" Target="../ctrlProps/ctrlProp56.xml"/><Relationship Id="rId78" Type="http://schemas.openxmlformats.org/officeDocument/2006/relationships/ctrlProp" Target="../ctrlProps/ctrlProp61.xml"/><Relationship Id="rId81" Type="http://schemas.openxmlformats.org/officeDocument/2006/relationships/ctrlProp" Target="../ctrlProps/ctrlProp64.xml"/><Relationship Id="rId86" Type="http://schemas.openxmlformats.org/officeDocument/2006/relationships/ctrlProp" Target="../ctrlProps/ctrlProp6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3" Type="http://schemas.openxmlformats.org/officeDocument/2006/relationships/printerSettings" Target="../printerSettings/printerSettings140.bin"/><Relationship Id="rId18" Type="http://schemas.openxmlformats.org/officeDocument/2006/relationships/ctrlProp" Target="../ctrlProps/ctrlProp1.xml"/><Relationship Id="rId39" Type="http://schemas.openxmlformats.org/officeDocument/2006/relationships/ctrlProp" Target="../ctrlProps/ctrlProp22.xml"/><Relationship Id="rId34" Type="http://schemas.openxmlformats.org/officeDocument/2006/relationships/ctrlProp" Target="../ctrlProps/ctrlProp17.xml"/><Relationship Id="rId50" Type="http://schemas.openxmlformats.org/officeDocument/2006/relationships/ctrlProp" Target="../ctrlProps/ctrlProp33.xml"/><Relationship Id="rId55" Type="http://schemas.openxmlformats.org/officeDocument/2006/relationships/ctrlProp" Target="../ctrlProps/ctrlProp38.xml"/><Relationship Id="rId76" Type="http://schemas.openxmlformats.org/officeDocument/2006/relationships/ctrlProp" Target="../ctrlProps/ctrlProp59.xml"/><Relationship Id="rId7" Type="http://schemas.openxmlformats.org/officeDocument/2006/relationships/printerSettings" Target="../printerSettings/printerSettings134.bin"/><Relationship Id="rId71" Type="http://schemas.openxmlformats.org/officeDocument/2006/relationships/ctrlProp" Target="../ctrlProps/ctrlProp54.xml"/><Relationship Id="rId2" Type="http://schemas.openxmlformats.org/officeDocument/2006/relationships/printerSettings" Target="../printerSettings/printerSettings129.bin"/><Relationship Id="rId29" Type="http://schemas.openxmlformats.org/officeDocument/2006/relationships/ctrlProp" Target="../ctrlProps/ctrlProp12.xml"/><Relationship Id="rId24" Type="http://schemas.openxmlformats.org/officeDocument/2006/relationships/ctrlProp" Target="../ctrlProps/ctrlProp7.xml"/><Relationship Id="rId40" Type="http://schemas.openxmlformats.org/officeDocument/2006/relationships/ctrlProp" Target="../ctrlProps/ctrlProp23.xml"/><Relationship Id="rId45" Type="http://schemas.openxmlformats.org/officeDocument/2006/relationships/ctrlProp" Target="../ctrlProps/ctrlProp28.xml"/><Relationship Id="rId66" Type="http://schemas.openxmlformats.org/officeDocument/2006/relationships/ctrlProp" Target="../ctrlProps/ctrlProp49.xml"/><Relationship Id="rId87" Type="http://schemas.openxmlformats.org/officeDocument/2006/relationships/ctrlProp" Target="../ctrlProps/ctrlProp70.xml"/><Relationship Id="rId61" Type="http://schemas.openxmlformats.org/officeDocument/2006/relationships/ctrlProp" Target="../ctrlProps/ctrlProp44.xml"/><Relationship Id="rId82" Type="http://schemas.openxmlformats.org/officeDocument/2006/relationships/ctrlProp" Target="../ctrlProps/ctrlProp65.xml"/><Relationship Id="rId1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drawing" Target="../drawings/drawing5.xml"/><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s>
</file>

<file path=xl/worksheets/_rels/sheet7.xml.rels><?xml version="1.0" encoding="UTF-8" standalone="yes"?>
<Relationships xmlns="http://schemas.openxmlformats.org/package/2006/relationships"><Relationship Id="rId13" Type="http://schemas.openxmlformats.org/officeDocument/2006/relationships/drawing" Target="../drawings/drawing6.xml"/><Relationship Id="rId18" Type="http://schemas.openxmlformats.org/officeDocument/2006/relationships/ctrlProp" Target="../ctrlProps/ctrlProp76.xml"/><Relationship Id="rId26" Type="http://schemas.openxmlformats.org/officeDocument/2006/relationships/ctrlProp" Target="../ctrlProps/ctrlProp84.xml"/><Relationship Id="rId39" Type="http://schemas.openxmlformats.org/officeDocument/2006/relationships/ctrlProp" Target="../ctrlProps/ctrlProp97.xml"/><Relationship Id="rId21" Type="http://schemas.openxmlformats.org/officeDocument/2006/relationships/ctrlProp" Target="../ctrlProps/ctrlProp79.xml"/><Relationship Id="rId34" Type="http://schemas.openxmlformats.org/officeDocument/2006/relationships/ctrlProp" Target="../ctrlProps/ctrlProp92.xml"/><Relationship Id="rId42" Type="http://schemas.openxmlformats.org/officeDocument/2006/relationships/ctrlProp" Target="../ctrlProps/ctrlProp100.xml"/><Relationship Id="rId7" Type="http://schemas.openxmlformats.org/officeDocument/2006/relationships/printerSettings" Target="../printerSettings/printerSettings186.bin"/><Relationship Id="rId2" Type="http://schemas.openxmlformats.org/officeDocument/2006/relationships/printerSettings" Target="../printerSettings/printerSettings181.bin"/><Relationship Id="rId16" Type="http://schemas.openxmlformats.org/officeDocument/2006/relationships/ctrlProp" Target="../ctrlProps/ctrlProp74.xml"/><Relationship Id="rId20" Type="http://schemas.openxmlformats.org/officeDocument/2006/relationships/ctrlProp" Target="../ctrlProps/ctrlProp78.xml"/><Relationship Id="rId29" Type="http://schemas.openxmlformats.org/officeDocument/2006/relationships/ctrlProp" Target="../ctrlProps/ctrlProp87.xml"/><Relationship Id="rId41" Type="http://schemas.openxmlformats.org/officeDocument/2006/relationships/ctrlProp" Target="../ctrlProps/ctrlProp99.xml"/><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11" Type="http://schemas.openxmlformats.org/officeDocument/2006/relationships/printerSettings" Target="../printerSettings/printerSettings190.bin"/><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5" Type="http://schemas.openxmlformats.org/officeDocument/2006/relationships/printerSettings" Target="../printerSettings/printerSettings184.bin"/><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10" Type="http://schemas.openxmlformats.org/officeDocument/2006/relationships/printerSettings" Target="../printerSettings/printerSettings189.bin"/><Relationship Id="rId19" Type="http://schemas.openxmlformats.org/officeDocument/2006/relationships/ctrlProp" Target="../ctrlProps/ctrlProp77.xml"/><Relationship Id="rId31" Type="http://schemas.openxmlformats.org/officeDocument/2006/relationships/ctrlProp" Target="../ctrlProps/ctrlProp89.xml"/><Relationship Id="rId4" Type="http://schemas.openxmlformats.org/officeDocument/2006/relationships/printerSettings" Target="../printerSettings/printerSettings183.bin"/><Relationship Id="rId9" Type="http://schemas.openxmlformats.org/officeDocument/2006/relationships/printerSettings" Target="../printerSettings/printerSettings188.bin"/><Relationship Id="rId14" Type="http://schemas.openxmlformats.org/officeDocument/2006/relationships/vmlDrawing" Target="../drawings/vmlDrawing2.v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8" Type="http://schemas.openxmlformats.org/officeDocument/2006/relationships/printerSettings" Target="../printerSettings/printerSettings187.bin"/><Relationship Id="rId3" Type="http://schemas.openxmlformats.org/officeDocument/2006/relationships/printerSettings" Target="../printerSettings/printerSettings182.bin"/><Relationship Id="rId12" Type="http://schemas.openxmlformats.org/officeDocument/2006/relationships/printerSettings" Target="../printerSettings/printerSettings191.bin"/><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9" Type="http://schemas.openxmlformats.org/officeDocument/2006/relationships/ctrlProp" Target="../ctrlProps/ctrlProp136.xml"/><Relationship Id="rId21" Type="http://schemas.openxmlformats.org/officeDocument/2006/relationships/ctrlProp" Target="../ctrlProps/ctrlProp118.xml"/><Relationship Id="rId34" Type="http://schemas.openxmlformats.org/officeDocument/2006/relationships/ctrlProp" Target="../ctrlProps/ctrlProp131.xml"/><Relationship Id="rId42" Type="http://schemas.openxmlformats.org/officeDocument/2006/relationships/ctrlProp" Target="../ctrlProps/ctrlProp139.xml"/><Relationship Id="rId47" Type="http://schemas.openxmlformats.org/officeDocument/2006/relationships/ctrlProp" Target="../ctrlProps/ctrlProp144.xml"/><Relationship Id="rId50" Type="http://schemas.openxmlformats.org/officeDocument/2006/relationships/ctrlProp" Target="../ctrlProps/ctrlProp147.xml"/><Relationship Id="rId55" Type="http://schemas.openxmlformats.org/officeDocument/2006/relationships/ctrlProp" Target="../ctrlProps/ctrlProp152.xml"/><Relationship Id="rId63" Type="http://schemas.openxmlformats.org/officeDocument/2006/relationships/ctrlProp" Target="../ctrlProps/ctrlProp160.xml"/><Relationship Id="rId7" Type="http://schemas.openxmlformats.org/officeDocument/2006/relationships/ctrlProp" Target="../ctrlProps/ctrlProp104.xml"/><Relationship Id="rId2" Type="http://schemas.openxmlformats.org/officeDocument/2006/relationships/drawing" Target="../drawings/drawing7.xml"/><Relationship Id="rId16" Type="http://schemas.openxmlformats.org/officeDocument/2006/relationships/ctrlProp" Target="../ctrlProps/ctrlProp113.xml"/><Relationship Id="rId29" Type="http://schemas.openxmlformats.org/officeDocument/2006/relationships/ctrlProp" Target="../ctrlProps/ctrlProp126.xml"/><Relationship Id="rId11" Type="http://schemas.openxmlformats.org/officeDocument/2006/relationships/ctrlProp" Target="../ctrlProps/ctrlProp108.xml"/><Relationship Id="rId24" Type="http://schemas.openxmlformats.org/officeDocument/2006/relationships/ctrlProp" Target="../ctrlProps/ctrlProp121.xml"/><Relationship Id="rId32" Type="http://schemas.openxmlformats.org/officeDocument/2006/relationships/ctrlProp" Target="../ctrlProps/ctrlProp129.xml"/><Relationship Id="rId37" Type="http://schemas.openxmlformats.org/officeDocument/2006/relationships/ctrlProp" Target="../ctrlProps/ctrlProp134.xml"/><Relationship Id="rId40" Type="http://schemas.openxmlformats.org/officeDocument/2006/relationships/ctrlProp" Target="../ctrlProps/ctrlProp137.xml"/><Relationship Id="rId45" Type="http://schemas.openxmlformats.org/officeDocument/2006/relationships/ctrlProp" Target="../ctrlProps/ctrlProp142.xml"/><Relationship Id="rId53" Type="http://schemas.openxmlformats.org/officeDocument/2006/relationships/ctrlProp" Target="../ctrlProps/ctrlProp150.xml"/><Relationship Id="rId58" Type="http://schemas.openxmlformats.org/officeDocument/2006/relationships/ctrlProp" Target="../ctrlProps/ctrlProp155.xml"/><Relationship Id="rId5" Type="http://schemas.openxmlformats.org/officeDocument/2006/relationships/ctrlProp" Target="../ctrlProps/ctrlProp102.xml"/><Relationship Id="rId61" Type="http://schemas.openxmlformats.org/officeDocument/2006/relationships/ctrlProp" Target="../ctrlProps/ctrlProp158.xml"/><Relationship Id="rId19" Type="http://schemas.openxmlformats.org/officeDocument/2006/relationships/ctrlProp" Target="../ctrlProps/ctrlProp11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 Id="rId30" Type="http://schemas.openxmlformats.org/officeDocument/2006/relationships/ctrlProp" Target="../ctrlProps/ctrlProp127.xml"/><Relationship Id="rId35" Type="http://schemas.openxmlformats.org/officeDocument/2006/relationships/ctrlProp" Target="../ctrlProps/ctrlProp132.xml"/><Relationship Id="rId43" Type="http://schemas.openxmlformats.org/officeDocument/2006/relationships/ctrlProp" Target="../ctrlProps/ctrlProp140.xml"/><Relationship Id="rId48" Type="http://schemas.openxmlformats.org/officeDocument/2006/relationships/ctrlProp" Target="../ctrlProps/ctrlProp145.xml"/><Relationship Id="rId56" Type="http://schemas.openxmlformats.org/officeDocument/2006/relationships/ctrlProp" Target="../ctrlProps/ctrlProp153.xml"/><Relationship Id="rId8" Type="http://schemas.openxmlformats.org/officeDocument/2006/relationships/ctrlProp" Target="../ctrlProps/ctrlProp105.xml"/><Relationship Id="rId51" Type="http://schemas.openxmlformats.org/officeDocument/2006/relationships/ctrlProp" Target="../ctrlProps/ctrlProp148.xml"/><Relationship Id="rId3" Type="http://schemas.openxmlformats.org/officeDocument/2006/relationships/vmlDrawing" Target="../drawings/vmlDrawing3.v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33" Type="http://schemas.openxmlformats.org/officeDocument/2006/relationships/ctrlProp" Target="../ctrlProps/ctrlProp130.xml"/><Relationship Id="rId38" Type="http://schemas.openxmlformats.org/officeDocument/2006/relationships/ctrlProp" Target="../ctrlProps/ctrlProp135.xml"/><Relationship Id="rId46" Type="http://schemas.openxmlformats.org/officeDocument/2006/relationships/ctrlProp" Target="../ctrlProps/ctrlProp143.xml"/><Relationship Id="rId59" Type="http://schemas.openxmlformats.org/officeDocument/2006/relationships/ctrlProp" Target="../ctrlProps/ctrlProp156.xml"/><Relationship Id="rId20" Type="http://schemas.openxmlformats.org/officeDocument/2006/relationships/ctrlProp" Target="../ctrlProps/ctrlProp117.xml"/><Relationship Id="rId41" Type="http://schemas.openxmlformats.org/officeDocument/2006/relationships/ctrlProp" Target="../ctrlProps/ctrlProp138.xml"/><Relationship Id="rId54" Type="http://schemas.openxmlformats.org/officeDocument/2006/relationships/ctrlProp" Target="../ctrlProps/ctrlProp151.xml"/><Relationship Id="rId62" Type="http://schemas.openxmlformats.org/officeDocument/2006/relationships/ctrlProp" Target="../ctrlProps/ctrlProp159.xml"/><Relationship Id="rId1" Type="http://schemas.openxmlformats.org/officeDocument/2006/relationships/printerSettings" Target="../printerSettings/printerSettings192.bin"/><Relationship Id="rId6" Type="http://schemas.openxmlformats.org/officeDocument/2006/relationships/ctrlProp" Target="../ctrlProps/ctrlProp103.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36" Type="http://schemas.openxmlformats.org/officeDocument/2006/relationships/ctrlProp" Target="../ctrlProps/ctrlProp133.xml"/><Relationship Id="rId49" Type="http://schemas.openxmlformats.org/officeDocument/2006/relationships/ctrlProp" Target="../ctrlProps/ctrlProp146.xml"/><Relationship Id="rId57" Type="http://schemas.openxmlformats.org/officeDocument/2006/relationships/ctrlProp" Target="../ctrlProps/ctrlProp154.xml"/><Relationship Id="rId10" Type="http://schemas.openxmlformats.org/officeDocument/2006/relationships/ctrlProp" Target="../ctrlProps/ctrlProp107.xml"/><Relationship Id="rId31" Type="http://schemas.openxmlformats.org/officeDocument/2006/relationships/ctrlProp" Target="../ctrlProps/ctrlProp128.xml"/><Relationship Id="rId44" Type="http://schemas.openxmlformats.org/officeDocument/2006/relationships/ctrlProp" Target="../ctrlProps/ctrlProp141.xml"/><Relationship Id="rId52" Type="http://schemas.openxmlformats.org/officeDocument/2006/relationships/ctrlProp" Target="../ctrlProps/ctrlProp149.xml"/><Relationship Id="rId60" Type="http://schemas.openxmlformats.org/officeDocument/2006/relationships/ctrlProp" Target="../ctrlProps/ctrlProp157.xml"/><Relationship Id="rId4" Type="http://schemas.openxmlformats.org/officeDocument/2006/relationships/ctrlProp" Target="../ctrlProps/ctrlProp101.xml"/><Relationship Id="rId9" Type="http://schemas.openxmlformats.org/officeDocument/2006/relationships/ctrlProp" Target="../ctrlProps/ctrlProp106.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21" Type="http://schemas.openxmlformats.org/officeDocument/2006/relationships/printerSettings" Target="../printerSettings/printerSettings213.bin"/><Relationship Id="rId34" Type="http://schemas.openxmlformats.org/officeDocument/2006/relationships/printerSettings" Target="../printerSettings/printerSettings226.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33" Type="http://schemas.openxmlformats.org/officeDocument/2006/relationships/printerSettings" Target="../printerSettings/printerSettings225.bin"/><Relationship Id="rId38" Type="http://schemas.openxmlformats.org/officeDocument/2006/relationships/drawing" Target="../drawings/drawing8.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printerSettings" Target="../printerSettings/printerSettings221.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32" Type="http://schemas.openxmlformats.org/officeDocument/2006/relationships/printerSettings" Target="../printerSettings/printerSettings224.bin"/><Relationship Id="rId37" Type="http://schemas.openxmlformats.org/officeDocument/2006/relationships/printerSettings" Target="../printerSettings/printerSettings229.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36" Type="http://schemas.openxmlformats.org/officeDocument/2006/relationships/printerSettings" Target="../printerSettings/printerSettings228.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printerSettings" Target="../printerSettings/printerSettings223.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 Id="rId30" Type="http://schemas.openxmlformats.org/officeDocument/2006/relationships/printerSettings" Target="../printerSettings/printerSettings222.bin"/><Relationship Id="rId35" Type="http://schemas.openxmlformats.org/officeDocument/2006/relationships/printerSettings" Target="../printerSettings/printerSettings227.bin"/><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H13" sqref="H13"/>
    </sheetView>
  </sheetViews>
  <sheetFormatPr defaultColWidth="9.140625" defaultRowHeight="15.75"/>
  <cols>
    <col min="1" max="1" width="27.5703125" style="62" customWidth="1"/>
    <col min="2" max="2" width="14.85546875" style="62" customWidth="1"/>
    <col min="3" max="7" width="9.140625" style="62"/>
    <col min="8" max="8" width="43.140625" style="62" customWidth="1"/>
    <col min="9" max="16384" width="9.140625" style="25"/>
  </cols>
  <sheetData>
    <row r="1" spans="1:8" ht="125.25" customHeight="1">
      <c r="A1" s="109" t="s">
        <v>878</v>
      </c>
      <c r="B1" s="790" t="s">
        <v>985</v>
      </c>
      <c r="C1" s="791"/>
      <c r="D1" s="791"/>
      <c r="E1" s="791"/>
      <c r="F1" s="791"/>
      <c r="G1" s="791"/>
      <c r="H1" s="791"/>
    </row>
    <row r="2" spans="1:8" ht="30.75" customHeight="1">
      <c r="A2" s="109" t="s">
        <v>176</v>
      </c>
      <c r="B2" s="34" t="s">
        <v>986</v>
      </c>
    </row>
    <row r="3" spans="1:8" ht="30.95" customHeight="1">
      <c r="A3" s="109" t="s">
        <v>305</v>
      </c>
      <c r="B3" s="790" t="s">
        <v>987</v>
      </c>
      <c r="C3" s="790"/>
      <c r="D3" s="790"/>
      <c r="E3" s="790"/>
      <c r="F3" s="790"/>
      <c r="G3" s="790"/>
      <c r="H3" s="34"/>
    </row>
    <row r="4" spans="1:8">
      <c r="B4" s="792"/>
      <c r="C4" s="792"/>
    </row>
    <row r="5" spans="1:8" ht="16.5">
      <c r="A5" s="109" t="s">
        <v>122</v>
      </c>
      <c r="B5" s="148">
        <v>18</v>
      </c>
      <c r="C5" s="114" t="s">
        <v>123</v>
      </c>
      <c r="D5" s="34"/>
    </row>
    <row r="6" spans="1:8">
      <c r="B6" s="148"/>
      <c r="C6" s="511"/>
      <c r="D6" s="34"/>
    </row>
    <row r="7" spans="1:8" ht="16.5">
      <c r="A7" s="138"/>
    </row>
    <row r="9" spans="1:8" ht="16.5">
      <c r="B9" s="345"/>
    </row>
  </sheetData>
  <sheetProtection formatColumns="0" formatRows="0" selectLockedCells="1"/>
  <customSheetViews>
    <customSheetView guid="{D9ED55BB-C254-4A9E-86ED-08A9ADD4E3D4}" state="hidden" showRuler="0">
      <selection activeCell="B9" sqref="B9"/>
      <pageMargins left="0.75" right="0.75" top="1" bottom="1" header="0.5" footer="0.5"/>
      <pageSetup orientation="portrait" r:id="rId1"/>
      <headerFooter alignWithMargins="0"/>
    </customSheetView>
    <customSheetView guid="{EEAC0015-AAB8-4F57-BE69-98E15E1F0D6E}" state="hidden" showRuler="0">
      <selection activeCell="B3" sqref="B3:G3"/>
      <pageMargins left="0.75" right="0.75" top="1" bottom="1" header="0.5" footer="0.5"/>
      <pageSetup orientation="portrait" r:id="rId2"/>
      <headerFooter alignWithMargins="0"/>
    </customSheetView>
    <customSheetView guid="{0DA5794E-7F08-4FD6-A9AE-0A7BA2271047}" state="hidden" showRuler="0">
      <selection activeCell="H15" sqref="H15"/>
      <pageMargins left="0.75" right="0.75" top="1" bottom="1" header="0.5" footer="0.5"/>
      <pageSetup orientation="portrait" r:id="rId3"/>
      <headerFooter alignWithMargins="0"/>
    </customSheetView>
    <customSheetView guid="{B805D886-3091-4997-9C19-07E2C1978FA4}" scale="115" state="hidden" showRuler="0">
      <selection activeCell="C5" sqref="C5"/>
      <pageMargins left="0.75" right="0.75" top="1" bottom="1" header="0.5" footer="0.5"/>
      <pageSetup orientation="portrait" r:id="rId4"/>
      <headerFooter alignWithMargins="0"/>
    </customSheetView>
    <customSheetView guid="{CDF7C778-C53B-45C7-952D-968F867FB204}" scale="115" state="hidden" showRuler="0">
      <selection activeCell="B9" sqref="B9"/>
      <pageMargins left="0.75" right="0.75" top="1" bottom="1" header="0.5" footer="0.5"/>
      <pageSetup orientation="portrait" r:id="rId5"/>
      <headerFooter alignWithMargins="0"/>
    </customSheetView>
    <customSheetView guid="{E51D3662-FFCE-4FD6-A590-7DDC9E38C41F}" state="hidden" showRuler="0">
      <selection activeCell="E14" sqref="E14"/>
      <pageMargins left="0.75" right="0.75" top="1" bottom="1" header="0.5" footer="0.5"/>
      <pageSetup orientation="portrait" r:id="rId6"/>
      <headerFooter alignWithMargins="0"/>
    </customSheetView>
    <customSheetView guid="{CB7992C9-ABA5-4C7D-8C49-1E1D8E8875C7}" state="hidden" showRuler="0">
      <selection activeCell="D9" sqref="D9"/>
      <pageMargins left="0.75" right="0.75" top="1" bottom="1" header="0.5" footer="0.5"/>
      <pageSetup orientation="portrait" r:id="rId7"/>
      <headerFooter alignWithMargins="0"/>
    </customSheetView>
    <customSheetView guid="{97C0FC0E-800C-45C9-895E-E91A3F1ADBA4}" state="hidden" showRuler="0">
      <selection activeCell="D8" sqref="D8"/>
      <pageMargins left="0.75" right="0.75" top="1" bottom="1" header="0.5" footer="0.5"/>
      <pageSetup orientation="portrait" r:id="rId8"/>
      <headerFooter alignWithMargins="0"/>
    </customSheetView>
    <customSheetView guid="{15A19D23-A9FD-4FC1-B7B0-F2D16BDFC729}" state="hidden" showRuler="0">
      <selection activeCell="E8" sqref="E8"/>
      <pageMargins left="0.75" right="0.75" top="1" bottom="1" header="0.5" footer="0.5"/>
      <pageSetup orientation="portrait" r:id="rId9"/>
      <headerFooter alignWithMargins="0"/>
    </customSheetView>
    <customSheetView guid="{C5EDD9E3-0801-4479-8600-A80B0FCFDF0B}" state="hidden" showRuler="0">
      <selection activeCell="C9" sqref="C9"/>
      <pageMargins left="0.75" right="0.75" top="1" bottom="1" header="0.5" footer="0.5"/>
      <pageSetup orientation="portrait" r:id="rId10"/>
      <headerFooter alignWithMargins="0"/>
    </customSheetView>
    <customSheetView guid="{FE4EC9C4-31B9-4D40-8323-5B16C3BC840F}" state="hidden" showRuler="0">
      <selection activeCell="H11" sqref="H11"/>
      <pageMargins left="0.75" right="0.75" top="1" bottom="1" header="0.5" footer="0.5"/>
      <pageSetup orientation="portrait" r:id="rId11"/>
      <headerFooter alignWithMargins="0"/>
    </customSheetView>
    <customSheetView guid="{F9FE2C60-2849-4C32-B532-2B1A89FFA9CD}" state="hidden" showRuler="0">
      <selection activeCell="F8" sqref="F8"/>
      <pageMargins left="0.75" right="0.75" top="1" bottom="1" header="0.5" footer="0.5"/>
      <pageSetup orientation="portrait" r:id="rId12"/>
      <headerFooter alignWithMargins="0"/>
    </customSheetView>
    <customSheetView guid="{494F6778-23FE-4AAC-B37D-6C7543FC13B9}" state="hidden" showRuler="0">
      <selection activeCell="F6" sqref="F6"/>
      <pageMargins left="0.75" right="0.75" top="1" bottom="1" header="0.5" footer="0.5"/>
      <pageSetup orientation="portrait" r:id="rId13"/>
      <headerFooter alignWithMargins="0"/>
    </customSheetView>
    <customSheetView guid="{CD4CA1A8-824A-452F-BDBA-32A47C1B3013}" state="hidden" showRuler="0">
      <selection activeCell="B10" sqref="B10"/>
      <pageMargins left="0.75" right="0.75" top="1" bottom="1" header="0.5" footer="0.5"/>
      <pageSetup orientation="portrait" r:id="rId14"/>
      <headerFooter alignWithMargins="0"/>
    </customSheetView>
    <customSheetView guid="{8E7B022F-1113-4BA2-B2BA-8EDBE02A2557}"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ECEBABD0-566A-41C4-AA9A-38EA30EFEDA8}" state="hidden" showRuler="0">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DC28ED1E-3E35-4094-9C2B-5C0A1C1D459C}" state="hidden" showRuler="0">
      <selection activeCell="B1" sqref="B1:H1"/>
      <pageMargins left="0.75" right="0.75" top="1" bottom="1" header="0.5" footer="0.5"/>
      <pageSetup orientation="portrait" r:id="rId20"/>
      <headerFooter alignWithMargins="0"/>
    </customSheetView>
    <customSheetView guid="{240327DD-375F-45D4-BA52-89AFD79FE6A1}" state="hidden" showRuler="0">
      <selection activeCell="B6" sqref="B6"/>
      <pageMargins left="0.75" right="0.75" top="1" bottom="1" header="0.5" footer="0.5"/>
      <pageSetup orientation="portrait" r:id="rId21"/>
      <headerFooter alignWithMargins="0"/>
    </customSheetView>
    <customSheetView guid="{477F7E43-D393-45BA-B99B-D838E4629B5D}" state="hidden" showRuler="0">
      <selection activeCell="E8" sqref="E8"/>
      <pageMargins left="0.75" right="0.75" top="1" bottom="1" header="0.5" footer="0.5"/>
      <pageSetup orientation="portrait" r:id="rId22"/>
      <headerFooter alignWithMargins="0"/>
    </customSheetView>
    <customSheetView guid="{8E3ED18F-7B8F-4A1C-969D-A70DC3B696C3}" state="hidden" showRuler="0">
      <selection activeCell="E8" sqref="E8"/>
      <pageMargins left="0.75" right="0.75" top="1" bottom="1" header="0.5" footer="0.5"/>
      <pageSetup orientation="portrait" r:id="rId23"/>
      <headerFooter alignWithMargins="0"/>
    </customSheetView>
    <customSheetView guid="{38BECF6E-1A53-4F98-87B9-44F2C5F77E08}" state="hidden" showRuler="0">
      <selection activeCell="K10" sqref="K10"/>
      <pageMargins left="0.75" right="0.75" top="1" bottom="1" header="0.5" footer="0.5"/>
      <pageSetup orientation="portrait" r:id="rId24"/>
      <headerFooter alignWithMargins="0"/>
    </customSheetView>
    <customSheetView guid="{340562B9-6CEE-4962-8D7D-CA1C6778F52C}" showRuler="0">
      <selection activeCell="E9" sqref="E9"/>
      <pageMargins left="0.75" right="0.75" top="1" bottom="1" header="0.5" footer="0.5"/>
      <pageSetup orientation="portrait" r:id="rId25"/>
      <headerFooter alignWithMargins="0"/>
    </customSheetView>
    <customSheetView guid="{82E8A0F5-0020-4355-95CF-28601763A783}" state="hidden" showRuler="0">
      <selection activeCell="B3" sqref="B3:H3"/>
      <pageMargins left="0.75" right="0.75" top="1" bottom="1" header="0.5" footer="0.5"/>
      <pageSetup orientation="portrait" r:id="rId26"/>
      <headerFooter alignWithMargins="0"/>
    </customSheetView>
    <customSheetView guid="{05855B4F-D61E-4C97-B759-B2F96767F6F8}" state="hidden" showRuler="0">
      <selection activeCell="B1" sqref="B1:H1"/>
      <pageMargins left="0.75" right="0.75" top="1" bottom="1" header="0.5" footer="0.5"/>
      <pageSetup orientation="portrait" r:id="rId27"/>
      <headerFooter alignWithMargins="0"/>
    </customSheetView>
    <customSheetView guid="{5476C51C-4037-4B28-A818-10D7CDF0C66A}" state="hidden" showRuler="0">
      <selection activeCell="B5" sqref="B5"/>
      <pageMargins left="0.75" right="0.75" top="1" bottom="1" header="0.5" footer="0.5"/>
      <pageSetup orientation="portrait" r:id="rId28"/>
      <headerFooter alignWithMargins="0"/>
    </customSheetView>
    <customSheetView guid="{A8583C01-5E6A-4469-ADCA-440E12AA8084}" state="hidden" showRuler="0">
      <selection activeCell="A32" sqref="A32"/>
      <pageMargins left="0.75" right="0.75" top="1" bottom="1" header="0.5" footer="0.5"/>
      <pageSetup orientation="portrait" r:id="rId29"/>
      <headerFooter alignWithMargins="0"/>
    </customSheetView>
    <customSheetView guid="{3836A67F-51F8-4B52-B51D-937DC398CD1F}" scale="115" showRuler="0">
      <selection activeCell="A22" sqref="A22:E22"/>
      <pageMargins left="0.75" right="0.75" top="1" bottom="1" header="0.5" footer="0.5"/>
      <pageSetup orientation="portrait" r:id="rId30"/>
      <headerFooter alignWithMargins="0"/>
    </customSheetView>
    <customSheetView guid="{F8DC905B-04E9-41D7-B695-0DB8D092215B}" scale="115" state="hidden" showRuler="0">
      <selection activeCell="E9" sqref="E9"/>
      <pageMargins left="0.75" right="0.75" top="1" bottom="1" header="0.5" footer="0.5"/>
      <pageSetup orientation="portrait" r:id="rId31"/>
      <headerFooter alignWithMargins="0"/>
    </customSheetView>
    <customSheetView guid="{067EF7EF-2552-42C0-8B2F-9338A16B73EB}" scale="115" state="hidden" showRuler="0">
      <selection activeCell="E9" sqref="E9"/>
      <pageMargins left="0.75" right="0.75" top="1" bottom="1" header="0.5" footer="0.5"/>
      <pageSetup orientation="portrait" r:id="rId32"/>
      <headerFooter alignWithMargins="0"/>
    </customSheetView>
    <customSheetView guid="{F0C5A243-1ADF-42BF-85A0-B6506A13618B}" scale="115" state="hidden" showRuler="0">
      <selection activeCell="D8" sqref="D8"/>
      <pageMargins left="0.75" right="0.75" top="1" bottom="1" header="0.5" footer="0.5"/>
      <pageSetup orientation="portrait" r:id="rId33"/>
      <headerFooter alignWithMargins="0"/>
    </customSheetView>
    <customSheetView guid="{6C47A7D6-4963-4999-9645-C02AA0A4D7C6}" scale="115" state="hidden" showRuler="0">
      <selection activeCell="G6" sqref="G6"/>
      <pageMargins left="0.75" right="0.75" top="1" bottom="1" header="0.5" footer="0.5"/>
      <pageSetup orientation="portrait" r:id="rId34"/>
      <headerFooter alignWithMargins="0"/>
    </customSheetView>
    <customSheetView guid="{2CF6F19D-227C-4840-A9E1-6C944B0145DB}" state="hidden" showRuler="0">
      <selection activeCell="H15" sqref="H15"/>
      <pageMargins left="0.75" right="0.75" top="1" bottom="1" header="0.5" footer="0.5"/>
      <pageSetup orientation="portrait" r:id="rId35"/>
      <headerFooter alignWithMargins="0"/>
    </customSheetView>
    <customSheetView guid="{25421BE0-1124-425D-B86C-8E4240949C04}" state="hidden" showRuler="0">
      <selection activeCell="C2" sqref="C2"/>
      <pageMargins left="0.75" right="0.75" top="1" bottom="1" header="0.5" footer="0.5"/>
      <pageSetup orientation="portrait" r:id="rId36"/>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4" zoomScale="115" zoomScaleSheetLayoutView="115"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79"/>
    <col min="9" max="38" width="9.140625" style="180"/>
    <col min="39" max="16384" width="9.140625" style="25"/>
  </cols>
  <sheetData>
    <row r="1" spans="1:38" s="532" customFormat="1" ht="20.25" customHeight="1">
      <c r="A1" s="1226" t="str">
        <f>'Attach 3(JV)'!A1</f>
        <v>Specification No. :CC/NT/W-TR/DOM/A06/23/06644</v>
      </c>
      <c r="B1" s="1226"/>
      <c r="C1" s="1226"/>
      <c r="D1" s="545"/>
      <c r="E1" s="546" t="str">
        <f>"Attachment-4(A) "&amp; 'Attach 3(JV)'!AT1</f>
        <v xml:space="preserve">Attachment-4(A) </v>
      </c>
      <c r="F1" s="547"/>
      <c r="G1" s="547"/>
      <c r="H1" s="547"/>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row>
    <row r="2" spans="1:38" ht="11.1" customHeight="1"/>
    <row r="3" spans="1:38" ht="89.2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181"/>
      <c r="G3" s="182"/>
      <c r="H3" s="181"/>
    </row>
    <row r="4" spans="1:38" ht="11.1" customHeight="1">
      <c r="A4" s="28"/>
      <c r="H4" s="183"/>
      <c r="I4" s="184"/>
    </row>
    <row r="5" spans="1:38" ht="20.100000000000001" customHeight="1">
      <c r="A5" s="829" t="s">
        <v>352</v>
      </c>
      <c r="B5" s="829"/>
      <c r="C5" s="829"/>
      <c r="D5" s="829"/>
      <c r="E5" s="829"/>
      <c r="F5" s="181"/>
      <c r="H5" s="183"/>
      <c r="I5" s="184"/>
    </row>
    <row r="6" spans="1:38" ht="11.1" customHeight="1">
      <c r="A6" s="32"/>
      <c r="H6" s="183"/>
      <c r="I6" s="184"/>
    </row>
    <row r="7" spans="1:38" ht="20.100000000000001" customHeight="1">
      <c r="A7" s="33" t="str">
        <f>'Attach 3(JV)'!A7</f>
        <v>Bidder’s Name and Address  :</v>
      </c>
      <c r="D7" s="15" t="str">
        <f>'Attach 3(JV)'!E7</f>
        <v>To:</v>
      </c>
      <c r="H7" s="183"/>
      <c r="I7" s="184"/>
    </row>
    <row r="8" spans="1:38" s="129" customFormat="1" ht="36" customHeight="1">
      <c r="A8" s="835" t="str">
        <f>'Attach 3(JV)'!A8</f>
        <v/>
      </c>
      <c r="B8" s="835"/>
      <c r="C8" s="835"/>
      <c r="D8" s="12" t="str">
        <f>'Attach 3(JV)'!E8</f>
        <v>Contract Services</v>
      </c>
      <c r="E8" s="32"/>
      <c r="F8" s="185"/>
      <c r="G8" s="185"/>
      <c r="H8" s="186"/>
      <c r="I8" s="187"/>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row>
    <row r="9" spans="1:38" ht="20.100000000000001" customHeight="1">
      <c r="A9" s="13" t="s">
        <v>344</v>
      </c>
      <c r="B9" s="832">
        <f>'Attach 3(JV)'!B9</f>
        <v>0</v>
      </c>
      <c r="C9" s="832"/>
      <c r="D9" s="12" t="str">
        <f>'Attach 3(JV)'!E9</f>
        <v>Power Grid Corporation of India Ltd.,</v>
      </c>
      <c r="H9" s="183"/>
      <c r="I9" s="184"/>
    </row>
    <row r="10" spans="1:38" ht="20.100000000000001" customHeight="1">
      <c r="A10" s="13" t="s">
        <v>346</v>
      </c>
      <c r="B10" s="832">
        <f>'Attach 3(JV)'!B10</f>
        <v>0</v>
      </c>
      <c r="C10" s="832"/>
      <c r="D10" s="12" t="str">
        <f>'Attach 3(JV)'!E10</f>
        <v>"Saudamini", Plot No. 2, Sector 29</v>
      </c>
      <c r="H10" s="183"/>
      <c r="I10" s="184"/>
    </row>
    <row r="11" spans="1:38" ht="20.100000000000001" customHeight="1">
      <c r="B11" s="832">
        <f>'Attach 3(JV)'!B11</f>
        <v>0</v>
      </c>
      <c r="C11" s="832"/>
      <c r="D11" s="12" t="str">
        <f>'Attach 3(JV)'!E11</f>
        <v>Gurgaon (Haryana) - 122001</v>
      </c>
    </row>
    <row r="12" spans="1:38" ht="15" customHeight="1">
      <c r="A12" s="32"/>
      <c r="B12" s="832">
        <f>'Attach 3(JV)'!B12</f>
        <v>0</v>
      </c>
      <c r="C12" s="832"/>
      <c r="D12" s="12"/>
    </row>
    <row r="13" spans="1:38" ht="20.100000000000001" customHeight="1">
      <c r="A13" s="29" t="s">
        <v>339</v>
      </c>
    </row>
    <row r="14" spans="1:38" ht="79.5" customHeight="1">
      <c r="A14" s="1225" t="s">
        <v>353</v>
      </c>
      <c r="B14" s="1225"/>
      <c r="C14" s="1225"/>
      <c r="D14" s="1225"/>
      <c r="E14" s="1225"/>
    </row>
    <row r="15" spans="1:38" ht="20.100000000000001" customHeight="1">
      <c r="A15" s="110" t="s">
        <v>359</v>
      </c>
      <c r="B15" s="110" t="s">
        <v>360</v>
      </c>
      <c r="C15" s="110" t="s">
        <v>361</v>
      </c>
      <c r="D15" s="110" t="s">
        <v>340</v>
      </c>
      <c r="E15" s="110" t="s">
        <v>341</v>
      </c>
    </row>
    <row r="16" spans="1:38" ht="20.100000000000001" customHeight="1">
      <c r="A16" s="111">
        <v>1</v>
      </c>
      <c r="B16" s="218"/>
      <c r="C16" s="218"/>
      <c r="D16" s="218"/>
      <c r="E16" s="218"/>
    </row>
    <row r="17" spans="1:5" ht="20.100000000000001" customHeight="1">
      <c r="A17" s="112">
        <v>2</v>
      </c>
      <c r="B17" s="219"/>
      <c r="C17" s="219"/>
      <c r="D17" s="219"/>
      <c r="E17" s="219"/>
    </row>
    <row r="18" spans="1:5" ht="20.100000000000001" customHeight="1">
      <c r="A18" s="112">
        <v>3</v>
      </c>
      <c r="B18" s="219"/>
      <c r="C18" s="219"/>
      <c r="D18" s="219"/>
      <c r="E18" s="219"/>
    </row>
    <row r="19" spans="1:5" ht="20.100000000000001" customHeight="1">
      <c r="A19" s="112">
        <v>4</v>
      </c>
      <c r="B19" s="219"/>
      <c r="C19" s="219"/>
      <c r="D19" s="219"/>
      <c r="E19" s="219"/>
    </row>
    <row r="20" spans="1:5" ht="19.5" customHeight="1">
      <c r="A20" s="113">
        <v>5</v>
      </c>
      <c r="B20" s="220"/>
      <c r="C20" s="220"/>
      <c r="D20" s="220"/>
      <c r="E20" s="220"/>
    </row>
    <row r="21" spans="1:5" ht="15" customHeight="1">
      <c r="A21" s="25"/>
      <c r="B21" s="25"/>
      <c r="C21" s="25"/>
      <c r="D21" s="25"/>
      <c r="E21" s="25"/>
    </row>
    <row r="22" spans="1:5" ht="62.25" customHeight="1">
      <c r="A22" s="1225" t="s">
        <v>354</v>
      </c>
      <c r="B22" s="1225"/>
      <c r="C22" s="1225"/>
      <c r="D22" s="1225"/>
      <c r="E22" s="1225"/>
    </row>
    <row r="23" spans="1:5" ht="15.95" customHeight="1"/>
    <row r="24" spans="1:5" ht="23.1" customHeight="1">
      <c r="C24" s="37"/>
    </row>
    <row r="25" spans="1:5" ht="23.1" customHeight="1">
      <c r="A25" s="36" t="s">
        <v>6</v>
      </c>
      <c r="B25" s="63" t="str">
        <f>'Attach 3(JV)'!B24</f>
        <v>--</v>
      </c>
      <c r="C25" s="37" t="s">
        <v>4</v>
      </c>
      <c r="D25" s="1224" t="str">
        <f>'Attach 3(JV)'!E24</f>
        <v/>
      </c>
      <c r="E25" s="1224"/>
    </row>
    <row r="26" spans="1:5" ht="23.1" customHeight="1">
      <c r="A26" s="36" t="s">
        <v>7</v>
      </c>
      <c r="B26" s="216" t="str">
        <f>'Attach 3(JV)'!B25</f>
        <v/>
      </c>
      <c r="C26" s="37" t="s">
        <v>5</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password="E439" sheet="1" objects="1" scenarios="1" formatColumns="0" formatRows="0" selectLockedCells="1"/>
  <customSheetViews>
    <customSheetView guid="{D9ED55BB-C254-4A9E-86ED-08A9ADD4E3D4}" scale="115" showPageBreaks="1" showGridLines="0" zeroValues="0" fitToPage="1" printArea="1" view="pageBreakPreview" topLeftCell="A10">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EEAC0015-AAB8-4F57-BE69-98E15E1F0D6E}" scale="115" showPageBreaks="1" showGridLines="0" zeroValues="0" fitToPage="1" printArea="1" view="pageBreakPreview" topLeftCell="A10">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0DA5794E-7F08-4FD6-A9AE-0A7BA2271047}" scale="115" showPageBreaks="1" showGridLines="0" zeroValues="0" fitToPage="1" printArea="1" view="pageBreakPreview" topLeftCell="A13">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B805D886-3091-4997-9C19-07E2C1978FA4}" scale="115" showPageBreaks="1" showGridLines="0" zeroValues="0" fitToPage="1" printArea="1" view="pageBreakPreview" topLeftCell="A13">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7"/>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1"/>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2"/>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33"/>
      <headerFooter alignWithMargins="0">
        <oddFooter>&amp;R&amp;"Book Antiqua,Bold"&amp;8 Page &amp;P of &amp;N</oddFooter>
      </headerFooter>
    </customSheetView>
    <customSheetView guid="{6C47A7D6-4963-4999-9645-C02AA0A4D7C6}" scale="115" showPageBreaks="1" showGridLines="0" zeroValues="0" fitToPage="1" printArea="1" view="pageBreakPreview" topLeftCell="A8">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CF6F19D-227C-4840-A9E1-6C944B0145DB}" scale="115" showPageBreaks="1" showGridLines="0" zeroValues="0" fitToPage="1" printArea="1" view="pageBreakPreview" topLeftCell="A13">
      <selection activeCell="B16" sqref="B16"/>
      <pageMargins left="0.75" right="0.63" top="0.57999999999999996" bottom="0.4" header="0.34" footer="0.2"/>
      <pageSetup orientation="portrait" r:id="rId35"/>
      <headerFooter alignWithMargins="0">
        <oddFooter>&amp;R&amp;"Book Antiqua,Bold"&amp;8 Page &amp;P of &amp;N</oddFooter>
      </headerFooter>
    </customSheetView>
    <customSheetView guid="{25421BE0-1124-425D-B86C-8E4240949C04}" scale="115" showPageBreaks="1" showGridLines="0" zeroValues="0" fitToPage="1" printArea="1" view="pageBreakPreview">
      <selection activeCell="B16" sqref="B16"/>
      <pageMargins left="0.75" right="0.63" top="0.57999999999999996" bottom="0.4" header="0.34" footer="0.2"/>
      <pageSetup orientation="portrait" r:id="rId36"/>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7"/>
  <headerFooter alignWithMargins="0">
    <oddFooter>&amp;R&amp;"Book Antiqua,Bold"&amp;8 Page &amp;P of &amp;N</oddFooter>
  </headerFooter>
  <drawing r:id="rId3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4" zoomScale="115" zoomScaleSheetLayoutView="115" workbookViewId="0">
      <selection activeCell="B20" sqref="B20:E20"/>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32" customFormat="1" ht="19.5" customHeight="1">
      <c r="A1" s="1226" t="str">
        <f>'Attach 3(JV)'!A1</f>
        <v>Specification No. :CC/NT/W-TR/DOM/A06/23/06644</v>
      </c>
      <c r="B1" s="1226"/>
      <c r="C1" s="1226"/>
      <c r="D1" s="1226"/>
      <c r="E1" s="546" t="str">
        <f>"Attachment-4(B) "&amp; 'Attach 3(JV)'!AT1</f>
        <v xml:space="preserve">Attachment-4(B) </v>
      </c>
      <c r="F1" s="531"/>
      <c r="G1" s="531"/>
      <c r="H1" s="531"/>
    </row>
    <row r="3" spans="1:9" ht="83.2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26"/>
      <c r="G3" s="27"/>
      <c r="H3" s="26"/>
    </row>
    <row r="4" spans="1:9" ht="20.100000000000001" customHeight="1">
      <c r="A4" s="28"/>
      <c r="H4" s="30"/>
      <c r="I4" s="11"/>
    </row>
    <row r="5" spans="1:9" ht="20.100000000000001" customHeight="1">
      <c r="A5" s="829" t="s">
        <v>352</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2" t="str">
        <f>'Attach 3(JV)'!E8</f>
        <v>Contract Services</v>
      </c>
      <c r="H8" s="30"/>
      <c r="I8" s="11"/>
    </row>
    <row r="9" spans="1:9" ht="20.100000000000001" customHeight="1">
      <c r="A9" s="13" t="s">
        <v>344</v>
      </c>
      <c r="B9" s="832">
        <f>'Attach 3(JV)'!B9</f>
        <v>0</v>
      </c>
      <c r="C9" s="832"/>
      <c r="D9" s="832"/>
      <c r="E9" s="12" t="str">
        <f>'Attach 3(JV)'!E9</f>
        <v>Power Grid Corporation of India Ltd.,</v>
      </c>
      <c r="H9" s="30"/>
      <c r="I9" s="11"/>
    </row>
    <row r="10" spans="1:9" ht="20.100000000000001" customHeight="1">
      <c r="A10" s="13" t="s">
        <v>346</v>
      </c>
      <c r="B10" s="832">
        <f>'Attach 3(JV)'!B10</f>
        <v>0</v>
      </c>
      <c r="C10" s="832"/>
      <c r="D10" s="832"/>
      <c r="E10" s="12" t="str">
        <f>'Attach 3(JV)'!E10</f>
        <v>"Saudamini", Plot No. 2, Sector 29</v>
      </c>
      <c r="H10" s="30"/>
      <c r="I10" s="11"/>
    </row>
    <row r="11" spans="1:9" ht="20.100000000000001" customHeight="1">
      <c r="B11" s="832">
        <f>'Attach 3(JV)'!B11</f>
        <v>0</v>
      </c>
      <c r="C11" s="832"/>
      <c r="D11" s="832"/>
      <c r="E11" s="12" t="str">
        <f>'Attach 3(JV)'!E11</f>
        <v>Gurgaon (Haryana) - 122001</v>
      </c>
    </row>
    <row r="12" spans="1:9" ht="20.100000000000001" customHeight="1">
      <c r="A12" s="32"/>
      <c r="B12" s="832">
        <f>'Attach 3(JV)'!B12</f>
        <v>0</v>
      </c>
      <c r="C12" s="832"/>
      <c r="D12" s="832"/>
      <c r="E12" s="12"/>
    </row>
    <row r="13" spans="1:9" ht="20.100000000000001" customHeight="1">
      <c r="A13" s="29" t="s">
        <v>339</v>
      </c>
    </row>
    <row r="14" spans="1:9" ht="20.100000000000001" customHeight="1">
      <c r="A14" s="32"/>
    </row>
    <row r="15" spans="1:9" ht="87.75" customHeight="1">
      <c r="A15" s="1225" t="s">
        <v>362</v>
      </c>
      <c r="B15" s="1225"/>
      <c r="C15" s="1225"/>
      <c r="D15" s="1225"/>
      <c r="E15" s="1225"/>
    </row>
    <row r="16" spans="1:9" ht="30" customHeight="1">
      <c r="A16" s="80" t="s">
        <v>355</v>
      </c>
      <c r="B16" s="1227"/>
      <c r="C16" s="1227"/>
      <c r="D16" s="1227"/>
      <c r="E16" s="1227"/>
    </row>
    <row r="17" spans="1:5" ht="30" customHeight="1">
      <c r="A17" s="80" t="s">
        <v>356</v>
      </c>
      <c r="B17" s="1227"/>
      <c r="C17" s="1227"/>
      <c r="D17" s="1227"/>
      <c r="E17" s="1227"/>
    </row>
    <row r="18" spans="1:5" ht="30" customHeight="1">
      <c r="A18" s="80" t="s">
        <v>357</v>
      </c>
      <c r="B18" s="1227"/>
      <c r="C18" s="1227"/>
      <c r="D18" s="1227"/>
      <c r="E18" s="1227"/>
    </row>
    <row r="19" spans="1:5" ht="30" customHeight="1">
      <c r="A19" s="42" t="s">
        <v>358</v>
      </c>
      <c r="B19" s="1227"/>
      <c r="C19" s="1227"/>
      <c r="D19" s="1227"/>
      <c r="E19" s="1227"/>
    </row>
    <row r="20" spans="1:5" ht="30" customHeight="1">
      <c r="A20" s="42" t="s">
        <v>74</v>
      </c>
      <c r="B20" s="1227"/>
      <c r="C20" s="1227"/>
      <c r="D20" s="1227"/>
      <c r="E20" s="1227"/>
    </row>
    <row r="21" spans="1:5" ht="30" customHeight="1">
      <c r="A21" s="42" t="s">
        <v>77</v>
      </c>
      <c r="B21" s="1227"/>
      <c r="C21" s="1227"/>
      <c r="D21" s="1227"/>
      <c r="E21" s="1227"/>
    </row>
    <row r="22" spans="1:5" ht="16.5" customHeight="1">
      <c r="A22" s="104"/>
    </row>
    <row r="23" spans="1:5" ht="27.95" customHeight="1">
      <c r="D23" s="37"/>
    </row>
    <row r="24" spans="1:5" ht="27.95" customHeight="1">
      <c r="A24" s="36" t="s">
        <v>6</v>
      </c>
      <c r="B24" s="63" t="str">
        <f>'Attach 3(JV)'!B24</f>
        <v>--</v>
      </c>
      <c r="D24" s="37" t="s">
        <v>4</v>
      </c>
      <c r="E24" s="216" t="str">
        <f>'Attach 3(JV)'!E24</f>
        <v/>
      </c>
    </row>
    <row r="25" spans="1:5" ht="27.95" customHeight="1">
      <c r="A25" s="36" t="s">
        <v>7</v>
      </c>
      <c r="B25" s="216" t="str">
        <f>'Attach 3(JV)'!B25</f>
        <v/>
      </c>
      <c r="D25" s="37" t="s">
        <v>5</v>
      </c>
      <c r="E25" s="216"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password="E439" sheet="1" objects="1" scenarios="1" formatColumns="0" formatRows="0" selectLockedCells="1"/>
  <customSheetViews>
    <customSheetView guid="{D9ED55BB-C254-4A9E-86ED-08A9ADD4E3D4}" scale="115" showPageBreaks="1" showGridLines="0" fitToPage="1" printArea="1" view="pageBreakPreview" topLeftCell="A10">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EEAC0015-AAB8-4F57-BE69-98E15E1F0D6E}" scale="115" showPageBreaks="1" showGridLines="0" fitToPage="1" printArea="1" view="pageBreakPreview" topLeftCell="A10">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0DA5794E-7F08-4FD6-A9AE-0A7BA2271047}" scale="115" showPageBreaks="1" showGridLines="0" fitToPage="1" printArea="1" view="pageBreakPreview" topLeftCell="A7">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805D886-3091-4997-9C19-07E2C1978FA4}" scale="115" showPageBreaks="1" showGridLines="0" fitToPage="1" printArea="1" view="pageBreakPreview" topLeftCell="A7">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7"/>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6C47A7D6-4963-4999-9645-C02AA0A4D7C6}"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CF6F19D-227C-4840-A9E1-6C944B0145DB}" scale="115" showPageBreaks="1" showGridLines="0" fitToPage="1" printArea="1" view="pageBreakPreview" topLeftCell="A7">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25421BE0-1124-425D-B86C-8E4240949C04}" scale="115" showPageBreaks="1" showGridLines="0" fitToPage="1" printArea="1" view="pageBreakPreview">
      <selection activeCell="B16" sqref="B16:E16"/>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7"/>
  <headerFooter alignWithMargins="0">
    <oddFooter>&amp;R&amp;"Book Antiqua,Bold"&amp;8 Page &amp;P of &amp;N</oddFooter>
  </headerFooter>
  <drawing r:id="rId3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23" zoomScale="110" zoomScaleSheetLayoutView="110" workbookViewId="0">
      <selection activeCell="B42" sqref="B42"/>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32" customFormat="1" ht="14.25">
      <c r="A1" s="1226" t="str">
        <f>'Attach 3(JV)'!A1</f>
        <v>Specification No. :CC/NT/W-TR/DOM/A06/23/06644</v>
      </c>
      <c r="B1" s="1226"/>
      <c r="C1" s="1226"/>
      <c r="D1" s="1228" t="str">
        <f>"Attachment-5 " &amp; 'Attach 3(JV)'!AT1</f>
        <v xml:space="preserve">Attachment-5 </v>
      </c>
      <c r="E1" s="1228"/>
      <c r="F1" s="531"/>
      <c r="G1" s="531"/>
      <c r="H1" s="531"/>
    </row>
    <row r="2" spans="1:9" ht="8.1" customHeight="1"/>
    <row r="3" spans="1:9" ht="79.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26"/>
      <c r="G3" s="27"/>
      <c r="H3" s="26"/>
    </row>
    <row r="4" spans="1:9" ht="42" hidden="1" customHeight="1">
      <c r="A4" s="28"/>
      <c r="H4" s="30"/>
      <c r="I4" s="11"/>
    </row>
    <row r="5" spans="1:9" ht="20.100000000000001" customHeight="1">
      <c r="A5" s="829" t="s">
        <v>363</v>
      </c>
      <c r="B5" s="829"/>
      <c r="C5" s="829"/>
      <c r="D5" s="829"/>
      <c r="E5" s="829"/>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35" t="str">
        <f>'Attach 3(JV)'!A8</f>
        <v/>
      </c>
      <c r="B8" s="835"/>
      <c r="C8" s="835"/>
      <c r="D8" s="12" t="str">
        <f>'Attach 3(JV)'!E8</f>
        <v>Contract Services</v>
      </c>
      <c r="H8" s="30"/>
      <c r="I8" s="11"/>
    </row>
    <row r="9" spans="1:9" ht="20.100000000000001" customHeight="1">
      <c r="A9" s="13" t="s">
        <v>344</v>
      </c>
      <c r="B9" s="832">
        <f>'Attach 3(JV)'!B9</f>
        <v>0</v>
      </c>
      <c r="C9" s="832"/>
      <c r="D9" s="12" t="str">
        <f>'Attach 3(JV)'!E9</f>
        <v>Power Grid Corporation of India Ltd.,</v>
      </c>
      <c r="H9" s="30"/>
      <c r="I9" s="11"/>
    </row>
    <row r="10" spans="1:9" ht="20.100000000000001" customHeight="1">
      <c r="A10" s="13" t="s">
        <v>346</v>
      </c>
      <c r="B10" s="832">
        <f>'Attach 3(JV)'!B10</f>
        <v>0</v>
      </c>
      <c r="C10" s="832"/>
      <c r="D10" s="12" t="str">
        <f>'Attach 3(JV)'!E10</f>
        <v>"Saudamini", Plot No. 2, Sector 29</v>
      </c>
      <c r="H10" s="30"/>
      <c r="I10" s="11"/>
    </row>
    <row r="11" spans="1:9" ht="20.100000000000001" customHeight="1">
      <c r="B11" s="832">
        <f>'Attach 3(JV)'!B11</f>
        <v>0</v>
      </c>
      <c r="C11" s="832"/>
      <c r="D11" s="12" t="str">
        <f>'Attach 3(JV)'!E11</f>
        <v>Gurgaon (Haryana) - 122001</v>
      </c>
    </row>
    <row r="12" spans="1:9" ht="17.25" customHeight="1">
      <c r="A12" s="32"/>
      <c r="B12" s="832">
        <f>'Attach 3(JV)'!B12</f>
        <v>0</v>
      </c>
      <c r="C12" s="832"/>
      <c r="D12" s="12"/>
    </row>
    <row r="13" spans="1:9" ht="20.100000000000001" customHeight="1">
      <c r="A13" s="29" t="s">
        <v>339</v>
      </c>
    </row>
    <row r="14" spans="1:9" ht="45.75" customHeight="1">
      <c r="A14" s="1048" t="s">
        <v>364</v>
      </c>
      <c r="B14" s="1048"/>
      <c r="C14" s="1048"/>
      <c r="D14" s="1048"/>
      <c r="E14" s="1048"/>
      <c r="F14" s="34"/>
      <c r="G14" s="34"/>
      <c r="H14" s="34"/>
    </row>
    <row r="15" spans="1:9" ht="32.1" customHeight="1">
      <c r="A15" s="1241" t="s">
        <v>342</v>
      </c>
      <c r="B15" s="1241" t="s">
        <v>361</v>
      </c>
      <c r="C15" s="1241" t="s">
        <v>365</v>
      </c>
      <c r="D15" s="1239" t="s">
        <v>366</v>
      </c>
      <c r="E15" s="1240"/>
      <c r="F15" s="34"/>
      <c r="G15" s="34"/>
      <c r="H15" s="34"/>
    </row>
    <row r="16" spans="1:9" ht="19.5" customHeight="1">
      <c r="A16" s="1242"/>
      <c r="B16" s="1242"/>
      <c r="C16" s="1242"/>
      <c r="D16" s="46" t="s">
        <v>367</v>
      </c>
      <c r="E16" s="46" t="s">
        <v>368</v>
      </c>
      <c r="F16" s="34"/>
      <c r="G16" s="34"/>
      <c r="H16" s="34"/>
    </row>
    <row r="17" spans="1:8" ht="21.95" customHeight="1">
      <c r="A17" s="100">
        <v>1</v>
      </c>
      <c r="B17" s="229"/>
      <c r="C17" s="229"/>
      <c r="D17" s="229"/>
      <c r="E17" s="229"/>
      <c r="F17" s="34"/>
      <c r="G17" s="34"/>
      <c r="H17" s="34"/>
    </row>
    <row r="18" spans="1:8" ht="21.95" customHeight="1">
      <c r="A18" s="101">
        <v>2</v>
      </c>
      <c r="B18" s="229"/>
      <c r="C18" s="229"/>
      <c r="D18" s="229"/>
      <c r="E18" s="229"/>
      <c r="F18" s="34"/>
      <c r="G18" s="34"/>
      <c r="H18" s="34"/>
    </row>
    <row r="19" spans="1:8" ht="21.95" customHeight="1">
      <c r="A19" s="101">
        <v>3</v>
      </c>
      <c r="B19" s="229"/>
      <c r="C19" s="229"/>
      <c r="D19" s="229"/>
      <c r="E19" s="229"/>
      <c r="F19" s="34"/>
      <c r="G19" s="34"/>
      <c r="H19" s="34"/>
    </row>
    <row r="20" spans="1:8" ht="21.95" customHeight="1">
      <c r="A20" s="101">
        <v>4</v>
      </c>
      <c r="B20" s="229"/>
      <c r="C20" s="229"/>
      <c r="D20" s="229"/>
      <c r="E20" s="229"/>
      <c r="F20" s="158"/>
      <c r="G20" s="158"/>
      <c r="H20" s="160" t="b">
        <v>0</v>
      </c>
    </row>
    <row r="21" spans="1:8" ht="21.95" customHeight="1">
      <c r="A21" s="102">
        <v>5</v>
      </c>
      <c r="B21" s="229"/>
      <c r="C21" s="229"/>
      <c r="D21" s="229"/>
      <c r="E21" s="229"/>
      <c r="F21" s="158"/>
      <c r="G21" s="158"/>
      <c r="H21" s="159"/>
    </row>
    <row r="22" spans="1:8" ht="18" customHeight="1">
      <c r="A22" s="156"/>
      <c r="B22" s="157"/>
      <c r="C22" s="157"/>
      <c r="D22" s="157"/>
      <c r="E22" s="157"/>
      <c r="F22" s="150"/>
      <c r="G22" s="150"/>
      <c r="H22" s="151"/>
    </row>
    <row r="23" spans="1:8" ht="9" customHeight="1">
      <c r="A23" s="83"/>
      <c r="B23" s="282"/>
      <c r="C23" s="282"/>
      <c r="D23" s="282"/>
      <c r="E23" s="282"/>
      <c r="F23" s="150"/>
      <c r="G23" s="150"/>
      <c r="H23" s="151"/>
    </row>
    <row r="24" spans="1:8" ht="38.25" customHeight="1">
      <c r="A24" s="1229" t="s">
        <v>503</v>
      </c>
      <c r="B24" s="1230"/>
      <c r="C24" s="1230"/>
      <c r="D24" s="1230"/>
      <c r="E24" s="1230"/>
      <c r="F24" s="150"/>
      <c r="G24" s="150"/>
      <c r="H24" s="151"/>
    </row>
    <row r="25" spans="1:8" ht="54.75" customHeight="1">
      <c r="A25" s="1243" t="s">
        <v>824</v>
      </c>
      <c r="B25" s="1243"/>
      <c r="C25" s="1243"/>
      <c r="D25" s="1243"/>
      <c r="E25" s="1243"/>
      <c r="F25" s="150"/>
      <c r="G25" s="150"/>
      <c r="H25" s="151"/>
    </row>
    <row r="26" spans="1:8" ht="32.1" customHeight="1">
      <c r="A26" s="1241" t="s">
        <v>342</v>
      </c>
      <c r="B26" s="1241" t="s">
        <v>361</v>
      </c>
      <c r="C26" s="1241" t="s">
        <v>102</v>
      </c>
      <c r="D26" s="1239" t="s">
        <v>103</v>
      </c>
      <c r="E26" s="1240"/>
      <c r="F26" s="34"/>
      <c r="G26" s="34"/>
      <c r="H26" s="34"/>
    </row>
    <row r="27" spans="1:8" ht="22.5" customHeight="1">
      <c r="A27" s="1242"/>
      <c r="B27" s="1242"/>
      <c r="C27" s="1242"/>
      <c r="D27" s="46" t="s">
        <v>104</v>
      </c>
      <c r="E27" s="46" t="s">
        <v>105</v>
      </c>
      <c r="F27" s="34"/>
      <c r="G27" s="34"/>
      <c r="H27" s="34"/>
    </row>
    <row r="28" spans="1:8" ht="21.95" customHeight="1">
      <c r="A28" s="149">
        <v>1</v>
      </c>
      <c r="B28" s="228"/>
      <c r="C28" s="228"/>
      <c r="D28" s="228"/>
      <c r="E28" s="228"/>
      <c r="F28" s="34"/>
      <c r="G28" s="34"/>
      <c r="H28" s="34"/>
    </row>
    <row r="29" spans="1:8" ht="21.95" customHeight="1">
      <c r="A29" s="149">
        <v>2</v>
      </c>
      <c r="B29" s="228"/>
      <c r="C29" s="228"/>
      <c r="D29" s="228"/>
      <c r="E29" s="228"/>
    </row>
    <row r="30" spans="1:8" ht="21.95" customHeight="1">
      <c r="A30" s="102">
        <v>3</v>
      </c>
      <c r="B30" s="228"/>
      <c r="C30" s="228"/>
      <c r="D30" s="228"/>
      <c r="E30" s="228"/>
    </row>
    <row r="31" spans="1:8" ht="3.75" customHeight="1">
      <c r="A31" s="131"/>
      <c r="B31" s="131"/>
      <c r="C31" s="131"/>
      <c r="D31" s="131"/>
      <c r="E31" s="131"/>
      <c r="F31" s="34"/>
      <c r="G31" s="34"/>
      <c r="H31" s="34"/>
    </row>
    <row r="32" spans="1:8" ht="11.25" customHeight="1">
      <c r="C32" s="37"/>
      <c r="F32" s="34"/>
      <c r="G32" s="34"/>
      <c r="H32" s="34"/>
    </row>
    <row r="33" spans="1:5" ht="15.95" customHeight="1">
      <c r="A33" s="36" t="s">
        <v>6</v>
      </c>
      <c r="B33" s="63" t="str">
        <f>'Attach 3(JV)'!B24</f>
        <v>--</v>
      </c>
      <c r="D33" s="37" t="s">
        <v>4</v>
      </c>
      <c r="E33" s="216" t="str">
        <f>'Attach 3(JV)'!E24</f>
        <v/>
      </c>
    </row>
    <row r="34" spans="1:5" ht="15.95" customHeight="1">
      <c r="A34" s="36" t="s">
        <v>7</v>
      </c>
      <c r="B34" s="216" t="str">
        <f>'Attach 3(JV)'!B25</f>
        <v/>
      </c>
      <c r="D34" s="37" t="s">
        <v>5</v>
      </c>
      <c r="E34" s="216" t="str">
        <f>'Attach 3(JV)'!E25</f>
        <v/>
      </c>
    </row>
    <row r="35" spans="1:5" ht="15.95" customHeight="1">
      <c r="A35" s="25"/>
      <c r="B35" s="25"/>
      <c r="C35" s="37"/>
      <c r="D35" s="25"/>
      <c r="E35" s="25"/>
    </row>
    <row r="36" spans="1:5" ht="20.100000000000001" customHeight="1">
      <c r="A36" s="21" t="str">
        <f>A1</f>
        <v>Specification No. :CC/NT/W-TR/DOM/A06/23/06644</v>
      </c>
      <c r="B36" s="22"/>
      <c r="C36" s="22"/>
      <c r="D36" s="22"/>
      <c r="E36" s="41" t="str">
        <f>"Annexure I to " &amp;D1</f>
        <v xml:space="preserve">Annexure I to Attachment-5 </v>
      </c>
    </row>
    <row r="37" spans="1:5" ht="18" customHeight="1">
      <c r="A37" s="38"/>
    </row>
    <row r="38" spans="1:5" ht="18" customHeight="1">
      <c r="A38" s="1233" t="s">
        <v>363</v>
      </c>
      <c r="B38" s="1233"/>
      <c r="C38" s="1233"/>
      <c r="D38" s="1233"/>
      <c r="E38" s="1233"/>
    </row>
    <row r="39" spans="1:5" ht="18" customHeight="1"/>
    <row r="40" spans="1:5" ht="42" customHeight="1">
      <c r="A40" s="1234" t="s">
        <v>342</v>
      </c>
      <c r="B40" s="1236" t="s">
        <v>361</v>
      </c>
      <c r="C40" s="1236" t="s">
        <v>365</v>
      </c>
      <c r="D40" s="1239" t="s">
        <v>366</v>
      </c>
      <c r="E40" s="1240"/>
    </row>
    <row r="41" spans="1:5" ht="23.25" customHeight="1">
      <c r="A41" s="1235"/>
      <c r="B41" s="1237"/>
      <c r="C41" s="1237"/>
      <c r="D41" s="46" t="s">
        <v>367</v>
      </c>
      <c r="E41" s="46" t="s">
        <v>368</v>
      </c>
    </row>
    <row r="42" spans="1:5" ht="18" customHeight="1">
      <c r="A42" s="132"/>
      <c r="B42" s="132"/>
      <c r="C42" s="132"/>
      <c r="D42" s="132"/>
      <c r="E42" s="132"/>
    </row>
    <row r="43" spans="1:5" ht="18" customHeight="1">
      <c r="A43" s="132"/>
      <c r="B43" s="132"/>
      <c r="C43" s="132"/>
      <c r="D43" s="132"/>
      <c r="E43" s="132"/>
    </row>
    <row r="44" spans="1:5" ht="18" customHeight="1">
      <c r="A44" s="132"/>
      <c r="B44" s="132"/>
      <c r="C44" s="132"/>
      <c r="D44" s="132"/>
      <c r="E44" s="132"/>
    </row>
    <row r="45" spans="1:5" ht="18" customHeight="1">
      <c r="A45" s="132"/>
      <c r="B45" s="132"/>
      <c r="C45" s="132"/>
      <c r="D45" s="132"/>
      <c r="E45" s="132"/>
    </row>
    <row r="46" spans="1:5" ht="18" customHeight="1">
      <c r="A46" s="132"/>
      <c r="B46" s="132"/>
      <c r="C46" s="132"/>
      <c r="D46" s="132"/>
      <c r="E46" s="132"/>
    </row>
    <row r="47" spans="1:5" ht="18" customHeight="1">
      <c r="A47" s="132"/>
      <c r="B47" s="132"/>
      <c r="C47" s="132"/>
      <c r="D47" s="132"/>
      <c r="E47" s="132"/>
    </row>
    <row r="48" spans="1:5" ht="18" customHeight="1">
      <c r="A48" s="132"/>
      <c r="B48" s="132"/>
      <c r="C48" s="132"/>
      <c r="D48" s="132"/>
      <c r="E48" s="132"/>
    </row>
    <row r="49" spans="1:5" ht="18" customHeight="1">
      <c r="A49" s="132"/>
      <c r="B49" s="132"/>
      <c r="C49" s="132"/>
      <c r="D49" s="132"/>
      <c r="E49" s="132"/>
    </row>
    <row r="50" spans="1:5" ht="18" customHeight="1">
      <c r="A50" s="132"/>
      <c r="B50" s="132"/>
      <c r="C50" s="132"/>
      <c r="D50" s="132"/>
      <c r="E50" s="132"/>
    </row>
    <row r="51" spans="1:5" ht="18" customHeight="1">
      <c r="A51" s="132"/>
      <c r="B51" s="132"/>
      <c r="C51" s="132"/>
      <c r="D51" s="132"/>
      <c r="E51" s="132"/>
    </row>
    <row r="52" spans="1:5" ht="18" customHeight="1">
      <c r="A52" s="132"/>
      <c r="B52" s="132"/>
      <c r="C52" s="132"/>
      <c r="D52" s="132"/>
      <c r="E52" s="132"/>
    </row>
    <row r="53" spans="1:5" ht="18" customHeight="1">
      <c r="A53" s="132"/>
      <c r="B53" s="132"/>
      <c r="C53" s="132"/>
      <c r="D53" s="132"/>
      <c r="E53" s="132"/>
    </row>
    <row r="54" spans="1:5" ht="18" customHeight="1">
      <c r="A54" s="132"/>
      <c r="B54" s="132"/>
      <c r="C54" s="132"/>
      <c r="D54" s="132"/>
      <c r="E54" s="132"/>
    </row>
    <row r="55" spans="1:5" ht="18" customHeight="1">
      <c r="A55" s="132"/>
      <c r="B55" s="132"/>
      <c r="C55" s="132"/>
      <c r="D55" s="132"/>
      <c r="E55" s="132"/>
    </row>
    <row r="56" spans="1:5" ht="18" customHeight="1">
      <c r="A56" s="132"/>
      <c r="B56" s="132"/>
      <c r="C56" s="132"/>
      <c r="D56" s="132"/>
      <c r="E56" s="132"/>
    </row>
    <row r="57" spans="1:5" ht="18" customHeight="1">
      <c r="A57" s="132"/>
      <c r="B57" s="132"/>
      <c r="C57" s="132"/>
      <c r="D57" s="132"/>
      <c r="E57" s="132"/>
    </row>
    <row r="58" spans="1:5" ht="18" customHeight="1">
      <c r="A58" s="132"/>
      <c r="B58" s="132"/>
      <c r="C58" s="132"/>
      <c r="D58" s="132"/>
      <c r="E58" s="132"/>
    </row>
    <row r="59" spans="1:5" ht="18" customHeight="1">
      <c r="A59" s="132"/>
      <c r="B59" s="132"/>
      <c r="C59" s="132"/>
      <c r="D59" s="132"/>
      <c r="E59" s="132"/>
    </row>
    <row r="60" spans="1:5" ht="18" customHeight="1">
      <c r="A60" s="132"/>
      <c r="B60" s="132"/>
      <c r="C60" s="132"/>
      <c r="D60" s="132"/>
      <c r="E60" s="132"/>
    </row>
    <row r="61" spans="1:5" ht="18" customHeight="1">
      <c r="A61" s="132"/>
      <c r="B61" s="132"/>
      <c r="C61" s="132"/>
      <c r="D61" s="132"/>
      <c r="E61" s="132"/>
    </row>
    <row r="62" spans="1:5" ht="18" customHeight="1">
      <c r="A62" s="132"/>
      <c r="B62" s="132"/>
      <c r="C62" s="132"/>
      <c r="D62" s="132"/>
      <c r="E62" s="132"/>
    </row>
    <row r="63" spans="1:5" ht="18" customHeight="1">
      <c r="A63" s="132"/>
      <c r="B63" s="132"/>
      <c r="C63" s="132"/>
      <c r="D63" s="132"/>
      <c r="E63" s="132"/>
    </row>
    <row r="64" spans="1:5" ht="18" customHeight="1">
      <c r="A64" s="132"/>
      <c r="B64" s="132"/>
      <c r="C64" s="132"/>
      <c r="D64" s="132"/>
      <c r="E64" s="132"/>
    </row>
    <row r="65" spans="1:5" ht="18" customHeight="1">
      <c r="A65" s="132"/>
      <c r="B65" s="132"/>
      <c r="C65" s="132"/>
      <c r="D65" s="132"/>
      <c r="E65" s="132"/>
    </row>
    <row r="66" spans="1:5" ht="18" customHeight="1">
      <c r="A66" s="132"/>
      <c r="B66" s="132"/>
      <c r="C66" s="132"/>
      <c r="D66" s="132"/>
      <c r="E66" s="132"/>
    </row>
    <row r="67" spans="1:5" ht="18" customHeight="1">
      <c r="A67" s="133"/>
      <c r="B67" s="133"/>
      <c r="C67" s="133"/>
      <c r="D67" s="133"/>
      <c r="E67" s="133"/>
    </row>
    <row r="68" spans="1:5" ht="18" customHeight="1"/>
    <row r="69" spans="1:5" ht="24" customHeight="1">
      <c r="C69" s="37"/>
    </row>
    <row r="70" spans="1:5" ht="24" customHeight="1">
      <c r="A70" s="36" t="s">
        <v>6</v>
      </c>
      <c r="B70" s="63" t="str">
        <f>B33</f>
        <v>--</v>
      </c>
      <c r="C70" s="37" t="s">
        <v>4</v>
      </c>
      <c r="D70" s="216" t="str">
        <f>E33</f>
        <v/>
      </c>
    </row>
    <row r="71" spans="1:5" ht="24" customHeight="1">
      <c r="A71" s="36" t="s">
        <v>7</v>
      </c>
      <c r="B71" s="221" t="str">
        <f>B34</f>
        <v/>
      </c>
      <c r="C71" s="37" t="s">
        <v>5</v>
      </c>
      <c r="D71" s="216" t="str">
        <f>E34</f>
        <v/>
      </c>
    </row>
    <row r="72" spans="1:5" ht="24" customHeight="1">
      <c r="A72" s="36"/>
      <c r="B72" s="63"/>
      <c r="C72" s="37"/>
      <c r="D72" s="39"/>
    </row>
    <row r="73" spans="1:5" ht="20.100000000000001" customHeight="1">
      <c r="A73" s="21" t="str">
        <f>A1</f>
        <v>Specification No. :CC/NT/W-TR/DOM/A06/23/06644</v>
      </c>
      <c r="B73" s="22"/>
      <c r="C73" s="22"/>
      <c r="D73" s="22"/>
      <c r="E73" s="41" t="str">
        <f>E36</f>
        <v xml:space="preserve">Annexure I to Attachment-5 </v>
      </c>
    </row>
    <row r="74" spans="1:5" ht="18" customHeight="1">
      <c r="A74" s="38"/>
    </row>
    <row r="75" spans="1:5" ht="18" customHeight="1">
      <c r="A75" s="1233" t="s">
        <v>363</v>
      </c>
      <c r="B75" s="1233"/>
      <c r="C75" s="1233"/>
      <c r="D75" s="1233"/>
      <c r="E75" s="1233"/>
    </row>
    <row r="76" spans="1:5" ht="18" customHeight="1"/>
    <row r="77" spans="1:5" ht="37.5" customHeight="1">
      <c r="A77" s="1234" t="s">
        <v>342</v>
      </c>
      <c r="B77" s="1236" t="s">
        <v>361</v>
      </c>
      <c r="C77" s="1236" t="s">
        <v>366</v>
      </c>
      <c r="D77" s="1231" t="s">
        <v>366</v>
      </c>
      <c r="E77" s="1232"/>
    </row>
    <row r="78" spans="1:5" ht="24" customHeight="1">
      <c r="A78" s="1235"/>
      <c r="B78" s="1238"/>
      <c r="C78" s="1238"/>
      <c r="D78" s="47" t="s">
        <v>367</v>
      </c>
      <c r="E78" s="47" t="s">
        <v>368</v>
      </c>
    </row>
    <row r="79" spans="1:5" ht="18" customHeight="1">
      <c r="A79" s="132"/>
      <c r="B79" s="132"/>
      <c r="C79" s="132"/>
      <c r="D79" s="132"/>
      <c r="E79" s="132"/>
    </row>
    <row r="80" spans="1:5" ht="18" customHeight="1">
      <c r="A80" s="132"/>
      <c r="B80" s="132"/>
      <c r="C80" s="132"/>
      <c r="D80" s="132"/>
      <c r="E80" s="132"/>
    </row>
    <row r="81" spans="1:5" ht="18" customHeight="1">
      <c r="A81" s="132"/>
      <c r="B81" s="132"/>
      <c r="C81" s="132"/>
      <c r="D81" s="132"/>
      <c r="E81" s="132"/>
    </row>
    <row r="82" spans="1:5" ht="18" customHeight="1">
      <c r="A82" s="132"/>
      <c r="B82" s="132"/>
      <c r="C82" s="132"/>
      <c r="D82" s="132"/>
      <c r="E82" s="132"/>
    </row>
    <row r="83" spans="1:5" ht="18" customHeight="1">
      <c r="A83" s="132"/>
      <c r="B83" s="132"/>
      <c r="C83" s="132"/>
      <c r="D83" s="132"/>
      <c r="E83" s="132"/>
    </row>
    <row r="84" spans="1:5" ht="18" customHeight="1">
      <c r="A84" s="132"/>
      <c r="B84" s="132"/>
      <c r="C84" s="132"/>
      <c r="D84" s="132"/>
      <c r="E84" s="132"/>
    </row>
    <row r="85" spans="1:5" ht="18" customHeight="1">
      <c r="A85" s="132"/>
      <c r="B85" s="132"/>
      <c r="C85" s="132"/>
      <c r="D85" s="132"/>
      <c r="E85" s="132"/>
    </row>
    <row r="86" spans="1:5" ht="18" customHeight="1">
      <c r="A86" s="132"/>
      <c r="B86" s="132"/>
      <c r="C86" s="132"/>
      <c r="D86" s="132"/>
      <c r="E86" s="132"/>
    </row>
    <row r="87" spans="1:5" ht="18" customHeight="1">
      <c r="A87" s="132"/>
      <c r="B87" s="132"/>
      <c r="C87" s="132"/>
      <c r="D87" s="132"/>
      <c r="E87" s="132"/>
    </row>
    <row r="88" spans="1:5" ht="18" customHeight="1">
      <c r="A88" s="132"/>
      <c r="B88" s="132"/>
      <c r="C88" s="132"/>
      <c r="D88" s="132"/>
      <c r="E88" s="132"/>
    </row>
    <row r="89" spans="1:5" ht="18" customHeight="1">
      <c r="A89" s="132"/>
      <c r="B89" s="132"/>
      <c r="C89" s="132"/>
      <c r="D89" s="132"/>
      <c r="E89" s="132"/>
    </row>
    <row r="90" spans="1:5" ht="18" customHeight="1">
      <c r="A90" s="132"/>
      <c r="B90" s="132"/>
      <c r="C90" s="132"/>
      <c r="D90" s="132"/>
      <c r="E90" s="132"/>
    </row>
    <row r="91" spans="1:5" ht="18" customHeight="1">
      <c r="A91" s="132"/>
      <c r="B91" s="132"/>
      <c r="C91" s="132"/>
      <c r="D91" s="132"/>
      <c r="E91" s="132"/>
    </row>
    <row r="92" spans="1:5" ht="18" customHeight="1">
      <c r="A92" s="132"/>
      <c r="B92" s="132"/>
      <c r="C92" s="132"/>
      <c r="D92" s="132"/>
      <c r="E92" s="132"/>
    </row>
    <row r="93" spans="1:5" ht="18" customHeight="1">
      <c r="A93" s="132"/>
      <c r="B93" s="132"/>
      <c r="C93" s="132"/>
      <c r="D93" s="132"/>
      <c r="E93" s="132"/>
    </row>
    <row r="94" spans="1:5" ht="18" customHeight="1">
      <c r="A94" s="132"/>
      <c r="B94" s="132"/>
      <c r="C94" s="132"/>
      <c r="D94" s="132"/>
      <c r="E94" s="132"/>
    </row>
    <row r="95" spans="1:5" ht="18" customHeight="1">
      <c r="A95" s="132"/>
      <c r="B95" s="132"/>
      <c r="C95" s="132"/>
      <c r="D95" s="132"/>
      <c r="E95" s="132"/>
    </row>
    <row r="96" spans="1:5" ht="18" customHeight="1">
      <c r="A96" s="132"/>
      <c r="B96" s="132"/>
      <c r="C96" s="132"/>
      <c r="D96" s="132"/>
      <c r="E96" s="132"/>
    </row>
    <row r="97" spans="1:5" ht="18" customHeight="1">
      <c r="A97" s="132"/>
      <c r="B97" s="132"/>
      <c r="C97" s="132"/>
      <c r="D97" s="132"/>
      <c r="E97" s="132"/>
    </row>
    <row r="98" spans="1:5" ht="18" customHeight="1">
      <c r="A98" s="132"/>
      <c r="B98" s="132"/>
      <c r="C98" s="132"/>
      <c r="D98" s="132"/>
      <c r="E98" s="132"/>
    </row>
    <row r="99" spans="1:5" ht="18" customHeight="1">
      <c r="A99" s="132"/>
      <c r="B99" s="132"/>
      <c r="C99" s="132"/>
      <c r="D99" s="132"/>
      <c r="E99" s="132"/>
    </row>
    <row r="100" spans="1:5" ht="18" customHeight="1">
      <c r="A100" s="132"/>
      <c r="B100" s="132"/>
      <c r="C100" s="132"/>
      <c r="D100" s="132"/>
      <c r="E100" s="132"/>
    </row>
    <row r="101" spans="1:5" ht="18" customHeight="1">
      <c r="A101" s="132"/>
      <c r="B101" s="132"/>
      <c r="C101" s="132"/>
      <c r="D101" s="132"/>
      <c r="E101" s="132"/>
    </row>
    <row r="102" spans="1:5" ht="18" customHeight="1">
      <c r="A102" s="132"/>
      <c r="B102" s="132"/>
      <c r="C102" s="132"/>
      <c r="D102" s="132"/>
      <c r="E102" s="132"/>
    </row>
    <row r="103" spans="1:5" ht="18" customHeight="1">
      <c r="A103" s="132"/>
      <c r="B103" s="132"/>
      <c r="C103" s="132"/>
      <c r="D103" s="132"/>
      <c r="E103" s="132"/>
    </row>
    <row r="104" spans="1:5" ht="18" customHeight="1">
      <c r="A104" s="133"/>
      <c r="B104" s="133"/>
      <c r="C104" s="133"/>
      <c r="D104" s="133"/>
      <c r="E104" s="133"/>
    </row>
    <row r="105" spans="1:5" ht="18" customHeight="1"/>
    <row r="106" spans="1:5" ht="24" customHeight="1">
      <c r="C106" s="37"/>
    </row>
    <row r="107" spans="1:5" ht="24" customHeight="1">
      <c r="A107" s="36" t="s">
        <v>6</v>
      </c>
      <c r="B107" s="63" t="str">
        <f>B70</f>
        <v>--</v>
      </c>
      <c r="C107" s="37" t="s">
        <v>4</v>
      </c>
      <c r="D107" s="216" t="str">
        <f>D70</f>
        <v/>
      </c>
    </row>
    <row r="108" spans="1:5" ht="24" customHeight="1">
      <c r="A108" s="36" t="s">
        <v>7</v>
      </c>
      <c r="B108" s="221" t="str">
        <f>B71</f>
        <v/>
      </c>
      <c r="C108" s="37" t="s">
        <v>5</v>
      </c>
      <c r="D108" s="216" t="str">
        <f>D71</f>
        <v/>
      </c>
    </row>
    <row r="109" spans="1:5" ht="24" customHeight="1">
      <c r="A109" s="25"/>
      <c r="B109" s="25"/>
      <c r="C109" s="37"/>
      <c r="D109" s="25"/>
      <c r="E109" s="25"/>
    </row>
    <row r="110" spans="1:5" ht="33" customHeight="1">
      <c r="D110" s="37"/>
    </row>
  </sheetData>
  <sheetProtection password="E439" sheet="1" objects="1" scenarios="1" formatColumns="0" formatRows="0" selectLockedCells="1"/>
  <customSheetViews>
    <customSheetView guid="{D9ED55BB-C254-4A9E-86ED-08A9ADD4E3D4}" scale="110" showPageBreaks="1" showGridLines="0" fitToPage="1" printArea="1" hiddenRows="1" hiddenColumns="1" view="pageBreakPreview" topLeftCell="A14">
      <selection activeCell="B42" sqref="B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EEAC0015-AAB8-4F57-BE69-98E15E1F0D6E}" scale="110" showPageBreaks="1" showGridLines="0" fitToPage="1" printArea="1" hiddenRows="1" hiddenColumns="1" view="pageBreakPreview" topLeftCell="A14">
      <selection activeCell="B42" sqref="B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0DA5794E-7F08-4FD6-A9AE-0A7BA2271047}" scale="110"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B805D886-3091-4997-9C19-07E2C1978FA4}"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6"/>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6C47A7D6-4963-4999-9645-C02AA0A4D7C6}"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5421BE0-1124-425D-B86C-8E4240949C04}"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37"/>
  <headerFooter alignWithMargins="0">
    <oddFooter>&amp;R&amp;"Book Antiqua,Bold"&amp;8 Page &amp;P of &amp;N</oddFooter>
  </headerFooter>
  <rowBreaks count="1" manualBreakCount="1">
    <brk id="72"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22" zoomScale="115" zoomScaleNormal="100" zoomScaleSheetLayoutView="115" workbookViewId="0">
      <selection activeCell="C20" sqref="C20"/>
    </sheetView>
  </sheetViews>
  <sheetFormatPr defaultColWidth="9.140625" defaultRowHeight="15.75"/>
  <cols>
    <col min="1" max="1" width="12.140625" style="294" customWidth="1"/>
    <col min="2" max="2" width="28.5703125" style="294" customWidth="1"/>
    <col min="3" max="3" width="36.7109375" style="294" customWidth="1"/>
    <col min="4" max="4" width="15" style="294" customWidth="1"/>
    <col min="5" max="5" width="26" style="294" customWidth="1"/>
    <col min="6" max="7" width="9.140625" style="294"/>
    <col min="8" max="8" width="10.42578125" style="294" hidden="1" customWidth="1"/>
    <col min="9" max="16384" width="9.140625" style="295"/>
  </cols>
  <sheetData>
    <row r="1" spans="1:9" s="339" customFormat="1" ht="24.75" customHeight="1">
      <c r="A1" s="549" t="str">
        <f>'Attach 3(JV)'!A1</f>
        <v>Specification No. :CC/NT/W-TR/DOM/A06/23/06644</v>
      </c>
      <c r="B1" s="550"/>
      <c r="C1" s="550"/>
      <c r="D1" s="550"/>
      <c r="E1" s="551" t="s">
        <v>526</v>
      </c>
      <c r="F1" s="552"/>
      <c r="G1" s="552"/>
      <c r="H1" s="552"/>
    </row>
    <row r="2" spans="1:9" ht="8.1" customHeight="1"/>
    <row r="3" spans="1:9" ht="79.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296"/>
      <c r="G3" s="296"/>
      <c r="H3" s="296"/>
    </row>
    <row r="4" spans="1:9" ht="8.1" customHeight="1">
      <c r="A4" s="297"/>
      <c r="H4" s="298"/>
      <c r="I4" s="299"/>
    </row>
    <row r="5" spans="1:9" ht="27.75" customHeight="1">
      <c r="A5" s="1258" t="s">
        <v>527</v>
      </c>
      <c r="B5" s="1258"/>
      <c r="C5" s="1258"/>
      <c r="D5" s="1258"/>
      <c r="E5" s="1258"/>
      <c r="F5" s="300"/>
      <c r="H5" s="298"/>
      <c r="I5" s="299"/>
    </row>
    <row r="6" spans="1:9" ht="8.1" customHeight="1">
      <c r="A6" s="301"/>
      <c r="H6" s="298"/>
      <c r="I6" s="299"/>
    </row>
    <row r="7" spans="1:9" ht="20.100000000000001" customHeight="1">
      <c r="A7" s="300"/>
      <c r="B7" s="301"/>
      <c r="C7" s="301"/>
      <c r="H7" s="298"/>
      <c r="I7" s="299"/>
    </row>
    <row r="8" spans="1:9" ht="26.25" customHeight="1">
      <c r="A8" s="1259" t="str">
        <f>'[24]Attach 3(QR)'!A8:D8</f>
        <v>Bidder's Name and Address:</v>
      </c>
      <c r="B8" s="1259"/>
      <c r="C8" s="1259"/>
      <c r="D8" s="302" t="str">
        <f>'[24]Attach 3(JV)'!E7</f>
        <v>To:</v>
      </c>
      <c r="H8" s="298"/>
      <c r="I8" s="299"/>
    </row>
    <row r="9" spans="1:9" ht="23.25" customHeight="1">
      <c r="A9" s="1045" t="str">
        <f>'Attach 3(JV)'!A8</f>
        <v/>
      </c>
      <c r="B9" s="1045"/>
      <c r="C9" s="394"/>
      <c r="D9" s="303" t="str">
        <f>'[24]Attach 3(JV)'!E8</f>
        <v>Contract Services</v>
      </c>
      <c r="H9" s="298"/>
      <c r="I9" s="299"/>
    </row>
    <row r="10" spans="1:9" ht="26.25" customHeight="1">
      <c r="A10" s="304" t="s">
        <v>344</v>
      </c>
      <c r="B10" s="1260">
        <f>'Attach 3(JV)'!B9</f>
        <v>0</v>
      </c>
      <c r="C10" s="1260"/>
      <c r="D10" s="303" t="str">
        <f>'[24]Attach 3(JV)'!E9</f>
        <v>Power Grid Corporation of India Ltd.,</v>
      </c>
      <c r="F10" s="305"/>
      <c r="H10" s="298"/>
      <c r="I10" s="299"/>
    </row>
    <row r="11" spans="1:9" ht="16.5">
      <c r="A11" s="304" t="s">
        <v>346</v>
      </c>
      <c r="B11" s="1253">
        <f>'Attach 3(JV)'!B10</f>
        <v>0</v>
      </c>
      <c r="C11" s="1253"/>
      <c r="D11" s="303" t="str">
        <f>'[24]Attach 3(JV)'!E10</f>
        <v>"Saudamini", Plot No. 2, Sector 29</v>
      </c>
      <c r="H11" s="298"/>
      <c r="I11" s="299"/>
    </row>
    <row r="12" spans="1:9">
      <c r="B12" s="1253">
        <f>'Attach 3(JV)'!B11</f>
        <v>0</v>
      </c>
      <c r="C12" s="1253"/>
      <c r="D12" s="303" t="str">
        <f>'[24]Attach 3(JV)'!E11</f>
        <v>Gurgaon (Haryana) - 122001</v>
      </c>
    </row>
    <row r="13" spans="1:9" ht="21" customHeight="1">
      <c r="A13" s="301"/>
      <c r="B13" s="1253">
        <f>'Attach 3(JV)'!B12</f>
        <v>0</v>
      </c>
      <c r="C13" s="1253"/>
      <c r="D13" s="303"/>
    </row>
    <row r="14" spans="1:9" ht="20.100000000000001" customHeight="1">
      <c r="A14" s="294" t="s">
        <v>339</v>
      </c>
    </row>
    <row r="15" spans="1:9" ht="63" customHeight="1">
      <c r="A15" s="306">
        <v>1</v>
      </c>
      <c r="B15" s="1152" t="s">
        <v>528</v>
      </c>
      <c r="C15" s="1152"/>
      <c r="D15" s="1152"/>
      <c r="E15" s="1152"/>
    </row>
    <row r="16" spans="1:9" ht="32.1" customHeight="1">
      <c r="A16" s="1254" t="s">
        <v>342</v>
      </c>
      <c r="B16" s="1254" t="s">
        <v>361</v>
      </c>
      <c r="C16" s="1254" t="s">
        <v>365</v>
      </c>
      <c r="D16" s="1256" t="s">
        <v>529</v>
      </c>
      <c r="E16" s="1257"/>
    </row>
    <row r="17" spans="1:8" ht="41.25" customHeight="1">
      <c r="A17" s="1255"/>
      <c r="B17" s="1255"/>
      <c r="C17" s="1255"/>
      <c r="D17" s="307" t="s">
        <v>367</v>
      </c>
      <c r="E17" s="307" t="s">
        <v>530</v>
      </c>
    </row>
    <row r="18" spans="1:8" ht="21.75" customHeight="1">
      <c r="A18" s="308">
        <v>1</v>
      </c>
      <c r="B18" s="309"/>
      <c r="C18" s="309"/>
      <c r="D18" s="309"/>
      <c r="E18" s="309"/>
    </row>
    <row r="19" spans="1:8" ht="21.95" customHeight="1">
      <c r="A19" s="310">
        <v>2</v>
      </c>
      <c r="B19" s="311"/>
      <c r="C19" s="311"/>
      <c r="D19" s="311"/>
      <c r="E19" s="311"/>
    </row>
    <row r="20" spans="1:8" ht="21.95" customHeight="1">
      <c r="A20" s="310">
        <v>3</v>
      </c>
      <c r="B20" s="311"/>
      <c r="C20" s="311"/>
      <c r="D20" s="311"/>
      <c r="E20" s="311"/>
    </row>
    <row r="21" spans="1:8" ht="21.95" customHeight="1">
      <c r="A21" s="310">
        <v>4</v>
      </c>
      <c r="B21" s="311"/>
      <c r="C21" s="311"/>
      <c r="D21" s="311"/>
      <c r="E21" s="311"/>
      <c r="F21" s="312"/>
      <c r="G21" s="312"/>
      <c r="H21" s="294" t="b">
        <v>0</v>
      </c>
    </row>
    <row r="22" spans="1:8" ht="24.75" customHeight="1">
      <c r="A22" s="313">
        <v>5</v>
      </c>
      <c r="B22" s="314"/>
      <c r="C22" s="314"/>
      <c r="D22" s="314"/>
      <c r="E22" s="314"/>
      <c r="F22" s="312"/>
      <c r="G22" s="312"/>
      <c r="H22" s="312"/>
    </row>
    <row r="23" spans="1:8" ht="107.25" customHeight="1">
      <c r="A23" s="315">
        <v>2</v>
      </c>
      <c r="B23" s="1251" t="s">
        <v>825</v>
      </c>
      <c r="C23" s="1251"/>
      <c r="D23" s="1251"/>
      <c r="E23" s="1251"/>
      <c r="F23" s="312"/>
      <c r="G23" s="312"/>
      <c r="H23" s="312"/>
    </row>
    <row r="24" spans="1:8" ht="18" customHeight="1">
      <c r="A24" s="316"/>
      <c r="B24" s="317"/>
      <c r="C24" s="317"/>
      <c r="D24" s="317"/>
      <c r="E24" s="317"/>
      <c r="F24" s="318"/>
      <c r="G24" s="318"/>
      <c r="H24" s="319"/>
    </row>
    <row r="25" spans="1:8" ht="54.75" hidden="1" customHeight="1">
      <c r="A25" s="1252" t="s">
        <v>79</v>
      </c>
      <c r="B25" s="1252"/>
      <c r="C25" s="1252"/>
      <c r="D25" s="1252"/>
      <c r="E25" s="1252"/>
      <c r="F25" s="318"/>
      <c r="G25" s="318"/>
      <c r="H25" s="319"/>
    </row>
    <row r="26" spans="1:8" ht="32.1" hidden="1" customHeight="1">
      <c r="A26" s="1248" t="s">
        <v>342</v>
      </c>
      <c r="B26" s="1248" t="s">
        <v>361</v>
      </c>
      <c r="C26" s="1248" t="s">
        <v>102</v>
      </c>
      <c r="D26" s="869" t="s">
        <v>103</v>
      </c>
      <c r="E26" s="871"/>
    </row>
    <row r="27" spans="1:8" ht="22.5" hidden="1" customHeight="1">
      <c r="A27" s="1247"/>
      <c r="B27" s="1247"/>
      <c r="C27" s="1247"/>
      <c r="D27" s="320" t="s">
        <v>104</v>
      </c>
      <c r="E27" s="320" t="s">
        <v>105</v>
      </c>
    </row>
    <row r="28" spans="1:8" ht="21.95" hidden="1" customHeight="1">
      <c r="A28" s="321">
        <v>1</v>
      </c>
      <c r="B28" s="322"/>
      <c r="C28" s="322"/>
      <c r="D28" s="322"/>
      <c r="E28" s="322"/>
    </row>
    <row r="29" spans="1:8" ht="21.95" hidden="1" customHeight="1">
      <c r="A29" s="321">
        <v>2</v>
      </c>
      <c r="B29" s="322"/>
      <c r="C29" s="322"/>
      <c r="D29" s="322"/>
      <c r="E29" s="322"/>
    </row>
    <row r="30" spans="1:8" ht="37.5" hidden="1" customHeight="1">
      <c r="A30" s="321">
        <v>3</v>
      </c>
      <c r="B30" s="322"/>
      <c r="C30" s="322"/>
      <c r="D30" s="322"/>
      <c r="E30" s="322"/>
    </row>
    <row r="31" spans="1:8" ht="15.95" customHeight="1"/>
    <row r="32" spans="1:8" ht="15.95" customHeight="1">
      <c r="C32" s="323"/>
    </row>
    <row r="33" spans="1:9" ht="15.95" customHeight="1">
      <c r="A33" s="324" t="s">
        <v>6</v>
      </c>
      <c r="B33" s="337" t="str">
        <f>'Attach 3(JV)'!B24</f>
        <v>--</v>
      </c>
      <c r="C33" s="323" t="s">
        <v>4</v>
      </c>
      <c r="D33" s="1244" t="str">
        <f>'Attach 3(JV)'!E24</f>
        <v/>
      </c>
      <c r="E33" s="1244"/>
    </row>
    <row r="34" spans="1:9" ht="15.95" customHeight="1">
      <c r="A34" s="324" t="s">
        <v>7</v>
      </c>
      <c r="B34" s="338" t="str">
        <f>'Attach 3(JV)'!B25</f>
        <v/>
      </c>
      <c r="C34" s="323" t="s">
        <v>5</v>
      </c>
      <c r="D34" s="1244" t="str">
        <f>'Attach 3(JV)'!E25</f>
        <v/>
      </c>
      <c r="E34" s="1244"/>
    </row>
    <row r="35" spans="1:9" s="294" customFormat="1" ht="15.75" customHeight="1">
      <c r="A35" s="295"/>
      <c r="B35" s="295"/>
      <c r="C35" s="323"/>
      <c r="D35" s="295"/>
      <c r="E35" s="295"/>
      <c r="I35" s="295"/>
    </row>
    <row r="36" spans="1:9" s="294" customFormat="1" ht="19.5" customHeight="1">
      <c r="A36" s="328" t="str">
        <f>A1</f>
        <v>Specification No. :CC/NT/W-TR/DOM/A06/23/06644</v>
      </c>
      <c r="B36" s="329"/>
      <c r="C36" s="329"/>
      <c r="D36" s="329"/>
      <c r="E36" s="330" t="str">
        <f>E1</f>
        <v>Attachment-5A</v>
      </c>
      <c r="I36" s="295"/>
    </row>
    <row r="37" spans="1:9" s="294" customFormat="1" ht="18" customHeight="1">
      <c r="A37" s="326"/>
      <c r="I37" s="295"/>
    </row>
    <row r="38" spans="1:9" s="294" customFormat="1" ht="30" customHeight="1">
      <c r="A38" s="1245" t="s">
        <v>363</v>
      </c>
      <c r="B38" s="1245"/>
      <c r="C38" s="1245"/>
      <c r="D38" s="1245"/>
      <c r="E38" s="1245"/>
      <c r="I38" s="295"/>
    </row>
    <row r="39" spans="1:9" s="294" customFormat="1" ht="18" customHeight="1">
      <c r="I39" s="295"/>
    </row>
    <row r="40" spans="1:9" s="294" customFormat="1" ht="36" customHeight="1">
      <c r="A40" s="1246" t="s">
        <v>342</v>
      </c>
      <c r="B40" s="863" t="s">
        <v>361</v>
      </c>
      <c r="C40" s="1248" t="s">
        <v>365</v>
      </c>
      <c r="D40" s="1249" t="s">
        <v>529</v>
      </c>
      <c r="E40" s="1250"/>
      <c r="I40" s="295"/>
    </row>
    <row r="41" spans="1:9" s="294" customFormat="1" ht="36" customHeight="1">
      <c r="A41" s="1028"/>
      <c r="B41" s="1247"/>
      <c r="C41" s="1247"/>
      <c r="D41" s="320" t="s">
        <v>367</v>
      </c>
      <c r="E41" s="320" t="s">
        <v>531</v>
      </c>
      <c r="I41" s="295"/>
    </row>
    <row r="42" spans="1:9" s="294" customFormat="1" ht="18" customHeight="1">
      <c r="A42" s="331"/>
      <c r="B42" s="332"/>
      <c r="C42" s="331"/>
      <c r="D42" s="331"/>
      <c r="E42" s="331"/>
      <c r="I42" s="295"/>
    </row>
    <row r="43" spans="1:9" s="294" customFormat="1" ht="18" customHeight="1">
      <c r="A43" s="333"/>
      <c r="B43" s="334"/>
      <c r="C43" s="333"/>
      <c r="D43" s="333"/>
      <c r="E43" s="333"/>
      <c r="I43" s="295"/>
    </row>
    <row r="44" spans="1:9" s="294" customFormat="1" ht="18" customHeight="1">
      <c r="A44" s="333"/>
      <c r="B44" s="334"/>
      <c r="C44" s="333" t="s">
        <v>532</v>
      </c>
      <c r="D44" s="333"/>
      <c r="E44" s="333"/>
      <c r="I44" s="295"/>
    </row>
    <row r="45" spans="1:9" s="294" customFormat="1" ht="18" customHeight="1">
      <c r="A45" s="333"/>
      <c r="B45" s="334"/>
      <c r="C45" s="333"/>
      <c r="D45" s="333"/>
      <c r="E45" s="333"/>
      <c r="I45" s="295"/>
    </row>
    <row r="46" spans="1:9" s="294" customFormat="1" ht="18" customHeight="1">
      <c r="A46" s="333"/>
      <c r="B46" s="334"/>
      <c r="C46" s="333"/>
      <c r="D46" s="333"/>
      <c r="E46" s="333"/>
      <c r="I46" s="295"/>
    </row>
    <row r="47" spans="1:9" s="294" customFormat="1" ht="18" customHeight="1">
      <c r="A47" s="333"/>
      <c r="B47" s="334"/>
      <c r="C47" s="333"/>
      <c r="D47" s="333"/>
      <c r="E47" s="333"/>
      <c r="I47" s="295"/>
    </row>
    <row r="48" spans="1:9" s="294" customFormat="1" ht="18" customHeight="1">
      <c r="A48" s="333"/>
      <c r="B48" s="334"/>
      <c r="C48" s="333"/>
      <c r="D48" s="333"/>
      <c r="E48" s="333"/>
      <c r="I48" s="295"/>
    </row>
    <row r="49" spans="1:9" s="294" customFormat="1" ht="18" customHeight="1">
      <c r="A49" s="333"/>
      <c r="B49" s="334"/>
      <c r="C49" s="333"/>
      <c r="D49" s="333"/>
      <c r="E49" s="333"/>
      <c r="I49" s="295"/>
    </row>
    <row r="50" spans="1:9" s="294" customFormat="1" ht="18" customHeight="1">
      <c r="A50" s="333"/>
      <c r="B50" s="334"/>
      <c r="C50" s="333"/>
      <c r="D50" s="333"/>
      <c r="E50" s="333"/>
      <c r="I50" s="295"/>
    </row>
    <row r="51" spans="1:9" s="294" customFormat="1" ht="18" customHeight="1">
      <c r="A51" s="333"/>
      <c r="B51" s="334"/>
      <c r="C51" s="333"/>
      <c r="D51" s="333"/>
      <c r="E51" s="333"/>
      <c r="I51" s="295"/>
    </row>
    <row r="52" spans="1:9" s="294" customFormat="1" ht="18" customHeight="1">
      <c r="A52" s="333"/>
      <c r="B52" s="334"/>
      <c r="C52" s="333"/>
      <c r="D52" s="333"/>
      <c r="E52" s="333"/>
      <c r="I52" s="295"/>
    </row>
    <row r="53" spans="1:9" s="294" customFormat="1" ht="18" customHeight="1">
      <c r="A53" s="333"/>
      <c r="B53" s="334"/>
      <c r="C53" s="333"/>
      <c r="D53" s="333"/>
      <c r="E53" s="333"/>
      <c r="I53" s="295"/>
    </row>
    <row r="54" spans="1:9" s="294" customFormat="1" ht="18" customHeight="1">
      <c r="A54" s="333"/>
      <c r="B54" s="334"/>
      <c r="C54" s="333"/>
      <c r="D54" s="333"/>
      <c r="E54" s="333"/>
      <c r="I54" s="295"/>
    </row>
    <row r="55" spans="1:9" s="294" customFormat="1" ht="18" customHeight="1">
      <c r="A55" s="333"/>
      <c r="B55" s="334"/>
      <c r="C55" s="333"/>
      <c r="D55" s="333"/>
      <c r="E55" s="333"/>
      <c r="I55" s="295"/>
    </row>
    <row r="56" spans="1:9" s="294" customFormat="1" ht="18" customHeight="1">
      <c r="A56" s="333"/>
      <c r="B56" s="334"/>
      <c r="C56" s="333"/>
      <c r="D56" s="333"/>
      <c r="E56" s="333"/>
      <c r="I56" s="295"/>
    </row>
    <row r="57" spans="1:9" s="294" customFormat="1" ht="18" customHeight="1">
      <c r="A57" s="333"/>
      <c r="B57" s="334"/>
      <c r="C57" s="333"/>
      <c r="D57" s="333"/>
      <c r="E57" s="333"/>
      <c r="I57" s="295"/>
    </row>
    <row r="58" spans="1:9" s="294" customFormat="1" ht="18" customHeight="1">
      <c r="A58" s="333"/>
      <c r="B58" s="334"/>
      <c r="C58" s="333"/>
      <c r="D58" s="333"/>
      <c r="E58" s="333"/>
      <c r="I58" s="295"/>
    </row>
    <row r="59" spans="1:9" s="294" customFormat="1" ht="18" customHeight="1">
      <c r="A59" s="333"/>
      <c r="B59" s="334"/>
      <c r="C59" s="333"/>
      <c r="D59" s="333"/>
      <c r="E59" s="333"/>
      <c r="I59" s="295"/>
    </row>
    <row r="60" spans="1:9" s="294" customFormat="1" ht="18" customHeight="1">
      <c r="A60" s="333"/>
      <c r="B60" s="334"/>
      <c r="C60" s="333"/>
      <c r="D60" s="333"/>
      <c r="E60" s="333"/>
      <c r="I60" s="295"/>
    </row>
    <row r="61" spans="1:9" s="294" customFormat="1" ht="18" customHeight="1">
      <c r="A61" s="333"/>
      <c r="B61" s="334"/>
      <c r="C61" s="333"/>
      <c r="D61" s="333"/>
      <c r="E61" s="333"/>
      <c r="I61" s="295"/>
    </row>
    <row r="62" spans="1:9" s="294" customFormat="1" ht="18" customHeight="1">
      <c r="A62" s="333"/>
      <c r="B62" s="334"/>
      <c r="C62" s="333"/>
      <c r="D62" s="333"/>
      <c r="E62" s="333"/>
      <c r="I62" s="295"/>
    </row>
    <row r="63" spans="1:9" s="294" customFormat="1" ht="18" customHeight="1">
      <c r="A63" s="333"/>
      <c r="B63" s="334"/>
      <c r="C63" s="333"/>
      <c r="D63" s="333"/>
      <c r="E63" s="333"/>
      <c r="I63" s="295"/>
    </row>
    <row r="64" spans="1:9" s="294" customFormat="1" ht="18" customHeight="1">
      <c r="A64" s="333"/>
      <c r="B64" s="334"/>
      <c r="C64" s="333"/>
      <c r="D64" s="333"/>
      <c r="E64" s="333"/>
      <c r="I64" s="295"/>
    </row>
    <row r="65" spans="1:9" s="294" customFormat="1" ht="18" customHeight="1">
      <c r="A65" s="333"/>
      <c r="B65" s="334"/>
      <c r="C65" s="333"/>
      <c r="D65" s="333"/>
      <c r="E65" s="333"/>
      <c r="I65" s="295"/>
    </row>
    <row r="66" spans="1:9" s="294" customFormat="1" ht="18" customHeight="1">
      <c r="A66" s="333"/>
      <c r="B66" s="334"/>
      <c r="C66" s="333"/>
      <c r="D66" s="333"/>
      <c r="E66" s="333"/>
      <c r="I66" s="295"/>
    </row>
    <row r="67" spans="1:9" s="294" customFormat="1" ht="18" customHeight="1">
      <c r="A67" s="333"/>
      <c r="B67" s="334"/>
      <c r="C67" s="333"/>
      <c r="D67" s="333"/>
      <c r="E67" s="333"/>
      <c r="I67" s="295"/>
    </row>
    <row r="68" spans="1:9" s="294" customFormat="1" ht="18" customHeight="1">
      <c r="A68" s="335"/>
      <c r="B68" s="336"/>
      <c r="C68" s="335"/>
      <c r="D68" s="335"/>
      <c r="E68" s="335"/>
      <c r="I68" s="295"/>
    </row>
    <row r="69" spans="1:9" s="294" customFormat="1" ht="18" customHeight="1">
      <c r="I69" s="295"/>
    </row>
    <row r="70" spans="1:9" s="294" customFormat="1" ht="24" customHeight="1">
      <c r="C70" s="323"/>
      <c r="I70" s="295"/>
    </row>
    <row r="71" spans="1:9" s="294" customFormat="1" ht="24" customHeight="1">
      <c r="A71" s="324" t="s">
        <v>6</v>
      </c>
      <c r="B71" s="325" t="str">
        <f>B33</f>
        <v>--</v>
      </c>
      <c r="C71" s="323" t="s">
        <v>4</v>
      </c>
      <c r="D71" s="327" t="str">
        <f>D33</f>
        <v/>
      </c>
      <c r="I71" s="295"/>
    </row>
    <row r="72" spans="1:9" s="294" customFormat="1" ht="24" customHeight="1">
      <c r="A72" s="324" t="s">
        <v>7</v>
      </c>
      <c r="B72" s="325" t="str">
        <f>B34</f>
        <v/>
      </c>
      <c r="C72" s="323" t="s">
        <v>5</v>
      </c>
      <c r="D72" s="327" t="str">
        <f>D34</f>
        <v/>
      </c>
      <c r="I72" s="295"/>
    </row>
    <row r="73" spans="1:9" s="294" customFormat="1" ht="24" customHeight="1">
      <c r="A73" s="324"/>
      <c r="B73" s="337"/>
      <c r="C73" s="323"/>
      <c r="D73" s="338"/>
      <c r="I73" s="295"/>
    </row>
    <row r="74" spans="1:9" s="294" customFormat="1" ht="33" customHeight="1">
      <c r="D74" s="323"/>
      <c r="I74" s="295"/>
    </row>
  </sheetData>
  <sheetProtection password="E439" sheet="1" objects="1" scenarios="1" formatColumns="0" formatRows="0" selectLockedCells="1"/>
  <customSheetViews>
    <customSheetView guid="{D9ED55BB-C254-4A9E-86ED-08A9ADD4E3D4}" scale="115" showPageBreaks="1" fitToPage="1" printArea="1" hiddenRows="1" hiddenColumns="1" view="pageBreakPreview" topLeftCell="A15">
      <selection activeCell="C20" sqref="C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EEAC0015-AAB8-4F57-BE69-98E15E1F0D6E}" scale="115" showPageBreaks="1" fitToPage="1" printArea="1" hiddenRows="1" hiddenColumns="1" view="pageBreakPreview" topLeftCell="A15">
      <selection activeCell="C20" sqref="C20"/>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0DA5794E-7F08-4FD6-A9AE-0A7BA2271047}" scale="115" showPageBreaks="1" fitToPage="1" printArea="1" hiddenRows="1" hiddenColumns="1" view="pageBreakPreview" topLeftCell="A4">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805D886-3091-4997-9C19-07E2C1978FA4}" scale="115" showPageBreaks="1" fitToPage="1" printArea="1" hiddenRows="1" hiddenColumns="1" view="pageBreakPreview" topLeftCell="A19">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0"/>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6C47A7D6-4963-4999-9645-C02AA0A4D7C6}"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topLeftCell="A4">
      <selection activeCell="C22" sqref="C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5421BE0-1124-425D-B86C-8E4240949C04}" scale="115" showPageBreaks="1" fitToPage="1" printArea="1" hiddenRows="1" hiddenColumns="1" view="pageBreakPreview" topLeftCell="A3">
      <selection activeCell="E47" sqref="E47"/>
      <rowBreaks count="1" manualBreakCount="1">
        <brk id="35" max="4" man="1"/>
      </rowBreaks>
      <pageMargins left="0.75" right="0.46" top="0.4" bottom="0.47" header="0.26" footer="0.28999999999999998"/>
      <pageSetup scale="86" fitToHeight="0" orientation="portrait" r:id="rId15"/>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16"/>
  <headerFooter alignWithMargins="0">
    <oddFooter xml:space="preserve">&amp;R&amp;"Book Antiqua,Bold"&amp;8 Page &amp;P </oddFooter>
  </headerFooter>
  <rowBreaks count="1" manualBreakCount="1">
    <brk id="35" max="4" man="1"/>
  </rowBreaks>
  <drawing r:id="rId17"/>
  <legacyDrawing r:id="rId18"/>
  <mc:AlternateContent xmlns:mc="http://schemas.openxmlformats.org/markup-compatibility/2006">
    <mc:Choice Requires="x14">
      <controls>
        <mc:AlternateContent xmlns:mc="http://schemas.openxmlformats.org/markup-compatibility/2006">
          <mc:Choice Requires="x14">
            <control shapeId="74753" r:id="rId1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C18" sqref="C18:D18"/>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s="532" customFormat="1" ht="16.5" customHeight="1">
      <c r="A1" s="1226" t="str">
        <f>'Attach 3(JV)'!A1</f>
        <v>Specification No. :CC/NT/W-TR/DOM/A06/23/06644</v>
      </c>
      <c r="B1" s="1226"/>
      <c r="C1" s="1226"/>
      <c r="D1" s="1226"/>
      <c r="E1" s="546" t="str">
        <f>"Attachment-6 " &amp; 'Attach 3(JV)'!AT1</f>
        <v xml:space="preserve">Attachment-6 </v>
      </c>
      <c r="F1" s="531"/>
      <c r="G1" s="531"/>
      <c r="H1" s="531"/>
      <c r="Z1" s="553"/>
    </row>
    <row r="2" spans="1:26" ht="3.75" customHeight="1">
      <c r="Z2" s="116"/>
    </row>
    <row r="3" spans="1:26" ht="77.2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26"/>
      <c r="G3" s="27"/>
      <c r="H3" s="26"/>
    </row>
    <row r="4" spans="1:26" ht="6.75" customHeight="1">
      <c r="A4" s="28"/>
      <c r="H4" s="30"/>
      <c r="I4" s="11"/>
    </row>
    <row r="5" spans="1:26" ht="20.100000000000001" customHeight="1">
      <c r="A5" s="829" t="s">
        <v>44</v>
      </c>
      <c r="B5" s="829"/>
      <c r="C5" s="829"/>
      <c r="D5" s="829"/>
      <c r="E5" s="829"/>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35" t="str">
        <f>'Attach 3(JV)'!A8</f>
        <v/>
      </c>
      <c r="B8" s="835"/>
      <c r="C8" s="835"/>
      <c r="D8" s="835"/>
      <c r="E8" s="12" t="str">
        <f>'Attach 3(JV)'!E8</f>
        <v>Contract Services</v>
      </c>
      <c r="H8" s="30"/>
      <c r="I8" s="11"/>
    </row>
    <row r="9" spans="1:26" ht="20.100000000000001" customHeight="1">
      <c r="A9" s="13" t="s">
        <v>344</v>
      </c>
      <c r="B9" s="832">
        <f>'Attach 3(JV)'!B9</f>
        <v>0</v>
      </c>
      <c r="C9" s="832"/>
      <c r="D9" s="832"/>
      <c r="E9" s="12" t="str">
        <f>'Attach 3(JV)'!E9</f>
        <v>Power Grid Corporation of India Ltd.,</v>
      </c>
      <c r="H9" s="30"/>
      <c r="I9" s="11"/>
    </row>
    <row r="10" spans="1:26" ht="20.100000000000001" customHeight="1">
      <c r="A10" s="13" t="s">
        <v>346</v>
      </c>
      <c r="B10" s="832">
        <f>'Attach 3(JV)'!B10</f>
        <v>0</v>
      </c>
      <c r="C10" s="832"/>
      <c r="D10" s="832"/>
      <c r="E10" s="12" t="str">
        <f>'Attach 3(JV)'!E10</f>
        <v>"Saudamini", Plot No. 2, Sector 29</v>
      </c>
      <c r="H10" s="30"/>
      <c r="I10" s="11"/>
    </row>
    <row r="11" spans="1:26" ht="20.100000000000001" customHeight="1">
      <c r="B11" s="832">
        <f>'Attach 3(JV)'!B11</f>
        <v>0</v>
      </c>
      <c r="C11" s="832"/>
      <c r="D11" s="832"/>
      <c r="E11" s="12" t="str">
        <f>'Attach 3(JV)'!E11</f>
        <v>Gurgaon (Haryana) - 122001</v>
      </c>
    </row>
    <row r="12" spans="1:26" ht="17.25" customHeight="1">
      <c r="A12" s="32"/>
      <c r="B12" s="832">
        <f>'Attach 3(JV)'!B12</f>
        <v>0</v>
      </c>
      <c r="C12" s="832"/>
      <c r="D12" s="832"/>
      <c r="E12" s="12"/>
    </row>
    <row r="13" spans="1:26" ht="21" customHeight="1">
      <c r="A13" s="29" t="s">
        <v>339</v>
      </c>
      <c r="B13" s="84"/>
      <c r="C13" s="84"/>
      <c r="D13" s="84"/>
    </row>
    <row r="14" spans="1:26" ht="45" customHeight="1">
      <c r="A14" s="1048" t="s">
        <v>45</v>
      </c>
      <c r="B14" s="1048"/>
      <c r="C14" s="1048"/>
      <c r="D14" s="1048"/>
      <c r="E14" s="1048"/>
      <c r="F14" s="34"/>
      <c r="G14" s="34"/>
      <c r="H14" s="34"/>
    </row>
    <row r="15" spans="1:26" ht="12" customHeight="1">
      <c r="A15" s="32"/>
      <c r="B15" s="32"/>
      <c r="C15" s="32"/>
      <c r="D15" s="32"/>
      <c r="E15" s="32"/>
      <c r="F15" s="34"/>
      <c r="G15" s="34"/>
      <c r="H15" s="34"/>
    </row>
    <row r="16" spans="1:26" ht="42" customHeight="1">
      <c r="A16" s="46" t="s">
        <v>342</v>
      </c>
      <c r="B16" s="46" t="s">
        <v>46</v>
      </c>
      <c r="C16" s="1266" t="s">
        <v>47</v>
      </c>
      <c r="D16" s="1266"/>
      <c r="E16" s="46" t="s">
        <v>48</v>
      </c>
      <c r="F16" s="34"/>
      <c r="G16" s="34"/>
      <c r="H16" s="34"/>
    </row>
    <row r="17" spans="1:8" ht="21" customHeight="1">
      <c r="A17" s="227"/>
      <c r="B17" s="227"/>
      <c r="C17" s="1262"/>
      <c r="D17" s="1263"/>
      <c r="E17" s="227"/>
      <c r="F17" s="34"/>
      <c r="G17" s="34"/>
      <c r="H17" s="34"/>
    </row>
    <row r="18" spans="1:8" ht="21" customHeight="1">
      <c r="A18" s="227"/>
      <c r="B18" s="227"/>
      <c r="C18" s="1262"/>
      <c r="D18" s="1263"/>
      <c r="E18" s="227"/>
      <c r="F18" s="34"/>
      <c r="G18" s="34"/>
      <c r="H18" s="34"/>
    </row>
    <row r="19" spans="1:8" ht="21" customHeight="1">
      <c r="A19" s="227"/>
      <c r="B19" s="227"/>
      <c r="C19" s="1261"/>
      <c r="D19" s="1261"/>
      <c r="E19" s="227"/>
      <c r="F19" s="34"/>
      <c r="G19" s="34"/>
      <c r="H19" s="34"/>
    </row>
    <row r="20" spans="1:8" ht="21" customHeight="1">
      <c r="A20" s="227"/>
      <c r="B20" s="227"/>
      <c r="C20" s="1261"/>
      <c r="D20" s="1261"/>
      <c r="E20" s="227"/>
      <c r="F20" s="161"/>
      <c r="G20" s="161"/>
      <c r="H20" s="159" t="b">
        <v>0</v>
      </c>
    </row>
    <row r="21" spans="1:8" ht="21" customHeight="1">
      <c r="A21" s="227"/>
      <c r="B21" s="227"/>
      <c r="C21" s="1261"/>
      <c r="D21" s="1261"/>
      <c r="E21" s="227"/>
      <c r="F21" s="161"/>
      <c r="G21" s="161"/>
      <c r="H21" s="158"/>
    </row>
    <row r="22" spans="1:8" ht="16.5" customHeight="1">
      <c r="D22" s="32"/>
      <c r="E22" s="32"/>
      <c r="F22" s="34"/>
      <c r="G22" s="34"/>
      <c r="H22" s="34"/>
    </row>
    <row r="23" spans="1:8" s="24" customFormat="1" ht="51.75" customHeight="1">
      <c r="A23" s="1225" t="s">
        <v>49</v>
      </c>
      <c r="B23" s="1225"/>
      <c r="C23" s="1225"/>
      <c r="D23" s="1225"/>
      <c r="E23" s="1225"/>
      <c r="F23" s="34"/>
      <c r="G23" s="34"/>
      <c r="H23" s="34"/>
    </row>
    <row r="24" spans="1:8" s="24" customFormat="1" ht="96.75" customHeight="1">
      <c r="A24" s="1225" t="s">
        <v>50</v>
      </c>
      <c r="B24" s="1225"/>
      <c r="C24" s="1225"/>
      <c r="D24" s="1225"/>
      <c r="E24" s="1225"/>
      <c r="F24" s="34"/>
      <c r="G24" s="34"/>
      <c r="H24" s="34"/>
    </row>
    <row r="25" spans="1:8" s="24" customFormat="1" ht="24" customHeight="1">
      <c r="A25" s="152"/>
      <c r="B25" s="152"/>
      <c r="C25" s="152"/>
      <c r="D25" s="37"/>
      <c r="E25" s="152"/>
      <c r="F25" s="34"/>
      <c r="G25" s="34"/>
      <c r="H25" s="34"/>
    </row>
    <row r="26" spans="1:8" ht="24" customHeight="1">
      <c r="A26" s="36" t="s">
        <v>6</v>
      </c>
      <c r="B26" s="63" t="str">
        <f>'Attach 3(JV)'!B24</f>
        <v>--</v>
      </c>
      <c r="C26" s="40"/>
      <c r="D26" s="37" t="s">
        <v>4</v>
      </c>
      <c r="E26" s="216" t="str">
        <f>'Attach 3(JV)'!E24</f>
        <v/>
      </c>
    </row>
    <row r="27" spans="1:8" ht="24" customHeight="1">
      <c r="A27" s="36" t="s">
        <v>7</v>
      </c>
      <c r="B27" s="216" t="str">
        <f>'Attach 3(JV)'!B25</f>
        <v/>
      </c>
      <c r="C27" s="40"/>
      <c r="D27" s="37" t="s">
        <v>5</v>
      </c>
      <c r="E27" s="216" t="str">
        <f>'Attach 3(JV)'!E25</f>
        <v/>
      </c>
    </row>
    <row r="28" spans="1:8" ht="24" customHeight="1">
      <c r="D28" s="37"/>
    </row>
    <row r="29" spans="1:8" ht="24" customHeight="1">
      <c r="D29" s="37"/>
    </row>
    <row r="30" spans="1:8" s="50" customFormat="1" ht="32.25" customHeight="1">
      <c r="A30" s="33" t="str">
        <f>A1</f>
        <v>Specification No. :CC/NT/W-TR/DOM/A06/23/06644</v>
      </c>
      <c r="B30" s="33"/>
      <c r="C30" s="33"/>
      <c r="D30" s="33"/>
      <c r="E30" s="52" t="str">
        <f>"Annexure I to" &amp; E1</f>
        <v xml:space="preserve">Annexure I toAttachment-6 </v>
      </c>
      <c r="F30" s="49"/>
      <c r="G30" s="49"/>
      <c r="H30" s="49"/>
    </row>
    <row r="31" spans="1:8" ht="15.75" customHeight="1">
      <c r="A31" s="1265"/>
      <c r="B31" s="1265"/>
      <c r="C31" s="1265"/>
      <c r="D31" s="1265"/>
      <c r="E31" s="1265"/>
    </row>
    <row r="32" spans="1:8" ht="20.100000000000001" customHeight="1">
      <c r="A32" s="1264" t="str">
        <f>A5</f>
        <v>(Alternative, Deviations and Exceptions to the Provisions)</v>
      </c>
      <c r="B32" s="1264"/>
      <c r="C32" s="1264"/>
      <c r="D32" s="1264"/>
      <c r="E32" s="1264"/>
    </row>
    <row r="33" spans="1:5" ht="20.100000000000001" customHeight="1">
      <c r="A33" s="1264" t="s">
        <v>178</v>
      </c>
      <c r="B33" s="1264"/>
      <c r="C33" s="1264"/>
      <c r="D33" s="1264"/>
      <c r="E33" s="1264"/>
    </row>
    <row r="34" spans="1:5" ht="20.100000000000001" customHeight="1"/>
    <row r="35" spans="1:5" ht="42" customHeight="1">
      <c r="A35" s="46" t="s">
        <v>342</v>
      </c>
      <c r="B35" s="46" t="s">
        <v>46</v>
      </c>
      <c r="C35" s="1266" t="s">
        <v>47</v>
      </c>
      <c r="D35" s="1266"/>
      <c r="E35" s="46" t="s">
        <v>48</v>
      </c>
    </row>
    <row r="36" spans="1:5" ht="39.950000000000003" customHeight="1">
      <c r="A36" s="227"/>
      <c r="B36" s="227"/>
      <c r="C36" s="1262"/>
      <c r="D36" s="1263"/>
      <c r="E36" s="227"/>
    </row>
    <row r="37" spans="1:5" ht="39.950000000000003" customHeight="1">
      <c r="A37" s="227"/>
      <c r="B37" s="227"/>
      <c r="C37" s="1262"/>
      <c r="D37" s="1263"/>
      <c r="E37" s="227"/>
    </row>
    <row r="38" spans="1:5" ht="39.950000000000003" customHeight="1">
      <c r="A38" s="227"/>
      <c r="B38" s="227"/>
      <c r="C38" s="1262"/>
      <c r="D38" s="1263"/>
      <c r="E38" s="227"/>
    </row>
    <row r="39" spans="1:5" ht="39.950000000000003" customHeight="1">
      <c r="A39" s="227"/>
      <c r="B39" s="227"/>
      <c r="C39" s="1262"/>
      <c r="D39" s="1263"/>
      <c r="E39" s="227"/>
    </row>
    <row r="40" spans="1:5" ht="39.950000000000003" customHeight="1">
      <c r="A40" s="227"/>
      <c r="B40" s="227"/>
      <c r="C40" s="1262"/>
      <c r="D40" s="1263"/>
      <c r="E40" s="227"/>
    </row>
    <row r="41" spans="1:5" ht="39.950000000000003" customHeight="1">
      <c r="A41" s="227"/>
      <c r="B41" s="227"/>
      <c r="C41" s="1262"/>
      <c r="D41" s="1263"/>
      <c r="E41" s="227"/>
    </row>
    <row r="42" spans="1:5" ht="39.950000000000003" customHeight="1">
      <c r="A42" s="227"/>
      <c r="B42" s="227"/>
      <c r="C42" s="1262"/>
      <c r="D42" s="1263"/>
      <c r="E42" s="227"/>
    </row>
    <row r="43" spans="1:5" ht="39.950000000000003" customHeight="1">
      <c r="A43" s="227"/>
      <c r="B43" s="227"/>
      <c r="C43" s="1262"/>
      <c r="D43" s="1263"/>
      <c r="E43" s="227"/>
    </row>
    <row r="44" spans="1:5" ht="39.950000000000003" customHeight="1">
      <c r="A44" s="227"/>
      <c r="B44" s="227"/>
      <c r="C44" s="1262"/>
      <c r="D44" s="1263"/>
      <c r="E44" s="227"/>
    </row>
    <row r="45" spans="1:5" ht="39.950000000000003" customHeight="1">
      <c r="A45" s="227"/>
      <c r="B45" s="227"/>
      <c r="C45" s="1262"/>
      <c r="D45" s="1263"/>
      <c r="E45" s="227"/>
    </row>
    <row r="46" spans="1:5" ht="20.100000000000001" customHeight="1"/>
    <row r="47" spans="1:5" ht="25.5" customHeight="1"/>
    <row r="48" spans="1:5" ht="25.5" customHeight="1">
      <c r="A48" s="25"/>
      <c r="B48" s="25"/>
      <c r="C48" s="25"/>
      <c r="D48" s="37"/>
      <c r="E48" s="25"/>
    </row>
    <row r="49" spans="1:5" ht="25.5" customHeight="1">
      <c r="A49" s="36" t="s">
        <v>6</v>
      </c>
      <c r="B49" s="63" t="str">
        <f>B26</f>
        <v>--</v>
      </c>
      <c r="C49" s="40"/>
      <c r="D49" s="37" t="s">
        <v>4</v>
      </c>
      <c r="E49" s="216" t="str">
        <f>E26</f>
        <v/>
      </c>
    </row>
    <row r="50" spans="1:5" ht="25.5" customHeight="1">
      <c r="A50" s="36" t="s">
        <v>7</v>
      </c>
      <c r="B50" s="221" t="str">
        <f>B27</f>
        <v/>
      </c>
      <c r="C50" s="40"/>
      <c r="D50" s="37" t="s">
        <v>5</v>
      </c>
      <c r="E50" s="216" t="str">
        <f>E27</f>
        <v/>
      </c>
    </row>
    <row r="51" spans="1:5" ht="25.5" customHeight="1">
      <c r="D51" s="37"/>
    </row>
  </sheetData>
  <sheetProtection password="E439" sheet="1" objects="1" scenarios="1" formatColumns="0" formatRows="0" selectLockedCells="1"/>
  <customSheetViews>
    <customSheetView guid="{D9ED55BB-C254-4A9E-86ED-08A9ADD4E3D4}" scale="110" showPageBreaks="1" showGridLines="0" fitToPage="1" printArea="1" hiddenColumns="1" view="pageBreakPreview" topLeftCell="A13">
      <selection activeCell="C18" sqref="C18:D18"/>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EEAC0015-AAB8-4F57-BE69-98E15E1F0D6E}" scale="110" showPageBreaks="1" showGridLines="0" fitToPage="1" printArea="1" hiddenColumns="1" view="pageBreakPreview" topLeftCell="A13">
      <selection activeCell="C18" sqref="C18:D18"/>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0DA5794E-7F08-4FD6-A9AE-0A7BA2271047}"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805D886-3091-4997-9C19-07E2C1978FA4}" scale="110" showPageBreaks="1" showGridLines="0" fitToPage="1" printArea="1" hiddenColumns="1" view="pageBreakPreview" topLeftCell="A22">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6C47A7D6-4963-4999-9645-C02AA0A4D7C6}"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5421BE0-1124-425D-B86C-8E4240949C04}" scale="110" showPageBreaks="1" showGridLines="0" fitToPage="1" printArea="1" hiddenColumns="1" view="pageBreakPreview" topLeftCell="A10">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37"/>
  <headerFooter alignWithMargins="0">
    <oddFooter>&amp;R&amp;"Book Antiqua,Bold"&amp;8 Page &amp;P of &amp;N</oddFooter>
  </headerFooter>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F28" sqref="F28"/>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s="532" customFormat="1" ht="15.75" customHeight="1">
      <c r="A1" s="1226" t="str">
        <f>'Attach 3(JV)'!A1</f>
        <v>Specification No. :CC/NT/W-TR/DOM/A06/23/06644</v>
      </c>
      <c r="B1" s="1226"/>
      <c r="C1" s="1226"/>
      <c r="D1" s="1226"/>
      <c r="E1" s="530" t="str">
        <f>"Attachment-7 " &amp; 'Attach 3(JV)'!AT1</f>
        <v xml:space="preserve">Attachment-7 </v>
      </c>
      <c r="F1" s="531"/>
      <c r="G1" s="531"/>
      <c r="H1" s="531"/>
    </row>
    <row r="2" spans="1:9">
      <c r="E2" s="200"/>
    </row>
    <row r="3" spans="1:9" ht="75.75"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26"/>
      <c r="G3" s="27"/>
      <c r="H3" s="26"/>
    </row>
    <row r="4" spans="1:9" ht="20.100000000000001" customHeight="1">
      <c r="A4" s="28"/>
      <c r="H4" s="30"/>
      <c r="I4" s="11"/>
    </row>
    <row r="5" spans="1:9" ht="20.100000000000001" customHeight="1">
      <c r="A5" s="829" t="s">
        <v>181</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08" t="str">
        <f>'Attach 3(JV)'!E8</f>
        <v>Contract Services</v>
      </c>
      <c r="H8" s="30"/>
      <c r="I8" s="11"/>
    </row>
    <row r="9" spans="1:9" ht="20.100000000000001" customHeight="1">
      <c r="A9" s="13" t="s">
        <v>344</v>
      </c>
      <c r="B9" s="832">
        <f>'Attach 3(JV)'!B9</f>
        <v>0</v>
      </c>
      <c r="C9" s="832"/>
      <c r="D9" s="832"/>
      <c r="E9" s="108" t="str">
        <f>'Attach 3(JV)'!E9</f>
        <v>Power Grid Corporation of India Ltd.,</v>
      </c>
      <c r="H9" s="30"/>
      <c r="I9" s="11"/>
    </row>
    <row r="10" spans="1:9" ht="20.100000000000001" customHeight="1">
      <c r="A10" s="13" t="s">
        <v>346</v>
      </c>
      <c r="B10" s="832">
        <f>'Attach 3(JV)'!B10</f>
        <v>0</v>
      </c>
      <c r="C10" s="832"/>
      <c r="D10" s="832"/>
      <c r="E10" s="108" t="str">
        <f>'Attach 3(JV)'!E10</f>
        <v>"Saudamini", Plot No. 2, Sector 29</v>
      </c>
      <c r="H10" s="30"/>
      <c r="I10" s="11"/>
    </row>
    <row r="11" spans="1:9" ht="20.100000000000001" customHeight="1">
      <c r="B11" s="832">
        <f>'Attach 3(JV)'!B11</f>
        <v>0</v>
      </c>
      <c r="C11" s="832"/>
      <c r="D11" s="832"/>
      <c r="E11" s="108" t="str">
        <f>'Attach 3(JV)'!E11</f>
        <v>Gurgaon (Haryana) - 122001</v>
      </c>
    </row>
    <row r="12" spans="1:9" ht="20.100000000000001" customHeight="1">
      <c r="A12" s="32"/>
      <c r="B12" s="832">
        <f>'Attach 3(JV)'!B12</f>
        <v>0</v>
      </c>
      <c r="C12" s="832"/>
      <c r="D12" s="832"/>
      <c r="E12" s="15"/>
    </row>
    <row r="13" spans="1:9" ht="20.100000000000001" customHeight="1"/>
    <row r="14" spans="1:9" ht="20.100000000000001" customHeight="1">
      <c r="A14" s="32"/>
    </row>
    <row r="15" spans="1:9" ht="27.75" customHeight="1">
      <c r="A15" s="1264" t="s">
        <v>182</v>
      </c>
      <c r="B15" s="1264"/>
      <c r="C15" s="1264"/>
      <c r="D15" s="1264"/>
      <c r="E15" s="126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3" t="str">
        <f>'Attach 3(JV)'!B24</f>
        <v>--</v>
      </c>
      <c r="C22" s="33"/>
      <c r="D22" s="37" t="s">
        <v>4</v>
      </c>
      <c r="E22" s="216" t="str">
        <f>'Attach 3(JV)'!E24</f>
        <v/>
      </c>
    </row>
    <row r="23" spans="1:5" ht="33" customHeight="1">
      <c r="A23" s="36" t="s">
        <v>7</v>
      </c>
      <c r="B23" s="216" t="str">
        <f>'Attach 3(JV)'!B25</f>
        <v/>
      </c>
      <c r="C23" s="33"/>
      <c r="D23" s="37" t="s">
        <v>5</v>
      </c>
      <c r="E23" s="216"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password="E439" sheet="1" objects="1" scenarios="1" formatColumns="0" formatRows="0" selectLockedCells="1"/>
  <customSheetViews>
    <customSheetView guid="{D9ED55BB-C254-4A9E-86ED-08A9ADD4E3D4}" scale="130" showPageBreaks="1" showGridLines="0" fitToPage="1" printArea="1" view="pageBreakPreview" topLeftCell="A13">
      <selection activeCell="F28" sqref="F28"/>
      <pageMargins left="0.75" right="0.63" top="0.57999999999999996" bottom="0.6" header="0.34" footer="0.35"/>
      <pageSetup scale="91" orientation="portrait" r:id="rId1"/>
      <headerFooter alignWithMargins="0">
        <oddFooter>&amp;R&amp;"Book Antiqua,Bold"&amp;8 Page &amp;P of &amp;N</oddFooter>
      </headerFooter>
    </customSheetView>
    <customSheetView guid="{EEAC0015-AAB8-4F57-BE69-98E15E1F0D6E}" scale="130" showPageBreaks="1" showGridLines="0" fitToPage="1" printArea="1" view="pageBreakPreview" topLeftCell="A7">
      <selection activeCell="F28" sqref="F28"/>
      <pageMargins left="0.75" right="0.63" top="0.57999999999999996" bottom="0.6" header="0.34" footer="0.35"/>
      <pageSetup scale="91" orientation="portrait" r:id="rId2"/>
      <headerFooter alignWithMargins="0">
        <oddFooter>&amp;R&amp;"Book Antiqua,Bold"&amp;8 Page &amp;P of &amp;N</oddFooter>
      </headerFooter>
    </customSheetView>
    <customSheetView guid="{0DA5794E-7F08-4FD6-A9AE-0A7BA2271047}" scale="130" showPageBreaks="1" showGridLines="0" fitToPage="1" printArea="1" view="pageBreakPreview">
      <selection activeCell="F28" sqref="F28"/>
      <pageMargins left="0.75" right="0.63" top="0.57999999999999996" bottom="0.6" header="0.34" footer="0.35"/>
      <pageSetup scale="91" orientation="portrait" r:id="rId3"/>
      <headerFooter alignWithMargins="0">
        <oddFooter>&amp;R&amp;"Book Antiqua,Bold"&amp;8 Page &amp;P of &amp;N</oddFooter>
      </headerFooter>
    </customSheetView>
    <customSheetView guid="{B805D886-3091-4997-9C19-07E2C1978FA4}" scale="130" showPageBreaks="1" showGridLines="0" fitToPage="1" printArea="1" view="pageBreakPreview" topLeftCell="A18">
      <selection activeCell="F28" sqref="F28"/>
      <pageMargins left="0.75" right="0.63" top="0.57999999999999996" bottom="0.6" header="0.34" footer="0.35"/>
      <pageSetup scale="91"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6C47A7D6-4963-4999-9645-C02AA0A4D7C6}"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F28" sqref="F28"/>
      <pageMargins left="0.75" right="0.63" top="0.57999999999999996" bottom="0.6" header="0.34" footer="0.35"/>
      <pageSetup scale="91" orientation="portrait" r:id="rId34"/>
      <headerFooter alignWithMargins="0">
        <oddFooter>&amp;R&amp;"Book Antiqua,Bold"&amp;8 Page &amp;P of &amp;N</oddFooter>
      </headerFooter>
    </customSheetView>
    <customSheetView guid="{25421BE0-1124-425D-B86C-8E4240949C04}" scale="130" showPageBreaks="1" showGridLines="0" fitToPage="1" printArea="1" view="pageBreakPreview" topLeftCell="A13">
      <selection activeCell="F28" sqref="F28"/>
      <pageMargins left="0.75" right="0.63" top="0.57999999999999996" bottom="0.6" header="0.34" footer="0.35"/>
      <pageSetup scale="91"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6"/>
  <headerFooter alignWithMargins="0">
    <oddFooter>&amp;R&amp;"Book Antiqua,Bold"&amp;8 Page &amp;P of &amp;N</oddFooter>
  </headerFooter>
  <drawing r:id="rId3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E54"/>
  <sheetViews>
    <sheetView showGridLines="0" view="pageBreakPreview" topLeftCell="A22" zoomScaleSheetLayoutView="100" workbookViewId="0">
      <selection activeCell="E22" sqref="E22"/>
    </sheetView>
  </sheetViews>
  <sheetFormatPr defaultColWidth="9.140625" defaultRowHeight="16.5"/>
  <cols>
    <col min="1" max="1" width="12.140625" style="29" customWidth="1"/>
    <col min="2" max="2" width="20.5703125" style="29" customWidth="1"/>
    <col min="3" max="3" width="11.42578125" style="29" customWidth="1"/>
    <col min="4" max="4" width="25" style="29" customWidth="1"/>
    <col min="5" max="5" width="56.5703125" style="24" customWidth="1"/>
    <col min="6" max="6" width="9.140625" style="25" customWidth="1"/>
    <col min="7" max="16384" width="9.140625" style="25"/>
  </cols>
  <sheetData>
    <row r="1" spans="1:5" s="78" customFormat="1" ht="21.75" customHeight="1">
      <c r="A1" s="1221" t="str">
        <f>'Attach 3(JV)'!A1</f>
        <v>Specification No. :CC/NT/W-TR/DOM/A06/23/06644</v>
      </c>
      <c r="B1" s="1221"/>
      <c r="C1" s="1221"/>
      <c r="D1" s="1221"/>
      <c r="E1" s="293" t="s">
        <v>881</v>
      </c>
    </row>
    <row r="2" spans="1:5" ht="15" customHeight="1"/>
    <row r="3" spans="1:5" ht="87.7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row>
    <row r="4" spans="1:5" ht="15" customHeight="1">
      <c r="A4" s="28"/>
    </row>
    <row r="5" spans="1:5" ht="20.100000000000001" customHeight="1">
      <c r="A5" s="829" t="s">
        <v>369</v>
      </c>
      <c r="B5" s="829"/>
      <c r="C5" s="829"/>
      <c r="D5" s="829"/>
      <c r="E5" s="829"/>
    </row>
    <row r="6" spans="1:5" ht="12.75" customHeight="1">
      <c r="A6" s="32"/>
    </row>
    <row r="7" spans="1:5" ht="20.100000000000001" customHeight="1">
      <c r="A7" s="33" t="str">
        <f>'Attach 3(JV)'!A7</f>
        <v>Bidder’s Name and Address  :</v>
      </c>
      <c r="E7" s="29" t="s">
        <v>343</v>
      </c>
    </row>
    <row r="8" spans="1:5" ht="36" customHeight="1">
      <c r="A8" s="835" t="str">
        <f>'Attach 3(JV)'!A8</f>
        <v/>
      </c>
      <c r="B8" s="835"/>
      <c r="C8" s="835"/>
      <c r="D8" s="835"/>
      <c r="E8" s="29" t="s">
        <v>345</v>
      </c>
    </row>
    <row r="9" spans="1:5" ht="20.100000000000001" customHeight="1">
      <c r="A9" s="13" t="s">
        <v>344</v>
      </c>
      <c r="B9" s="832">
        <f>'Attach 3(JV)'!B9</f>
        <v>0</v>
      </c>
      <c r="C9" s="832"/>
      <c r="D9" s="832"/>
      <c r="E9" s="29" t="s">
        <v>347</v>
      </c>
    </row>
    <row r="10" spans="1:5" ht="20.100000000000001" customHeight="1">
      <c r="A10" s="13" t="s">
        <v>346</v>
      </c>
      <c r="B10" s="832">
        <f>'Attach 3(JV)'!B10</f>
        <v>0</v>
      </c>
      <c r="C10" s="832"/>
      <c r="D10" s="832"/>
      <c r="E10" s="29" t="s">
        <v>177</v>
      </c>
    </row>
    <row r="11" spans="1:5" ht="20.100000000000001" customHeight="1">
      <c r="B11" s="832">
        <f>'Attach 3(JV)'!B11</f>
        <v>0</v>
      </c>
      <c r="C11" s="832"/>
      <c r="D11" s="832"/>
      <c r="E11" s="29" t="s">
        <v>348</v>
      </c>
    </row>
    <row r="12" spans="1:5" ht="20.100000000000001" customHeight="1">
      <c r="A12" s="32"/>
      <c r="B12" s="832">
        <f>'Attach 3(JV)'!B12</f>
        <v>0</v>
      </c>
      <c r="C12" s="832"/>
      <c r="D12" s="832"/>
    </row>
    <row r="13" spans="1:5" ht="13.5" customHeight="1">
      <c r="A13" s="32"/>
      <c r="B13" s="103"/>
      <c r="C13" s="103"/>
      <c r="D13" s="103"/>
    </row>
    <row r="14" spans="1:5" ht="20.100000000000001" customHeight="1">
      <c r="A14" s="29" t="s">
        <v>339</v>
      </c>
    </row>
    <row r="15" spans="1:5" ht="15" customHeight="1">
      <c r="A15" s="32"/>
    </row>
    <row r="16" spans="1:5" ht="108.75" customHeight="1">
      <c r="A16" s="919"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 for the period commencing from the effective date of Contract to us :</v>
      </c>
      <c r="B16" s="919"/>
      <c r="C16" s="919"/>
      <c r="D16" s="919"/>
      <c r="E16" s="919"/>
    </row>
    <row r="17" spans="1:5" ht="14.25" customHeight="1">
      <c r="A17" s="32"/>
      <c r="B17" s="32"/>
      <c r="C17" s="32"/>
      <c r="D17" s="32"/>
      <c r="E17" s="34"/>
    </row>
    <row r="18" spans="1:5" ht="28.5" customHeight="1">
      <c r="A18" s="1285" t="s">
        <v>342</v>
      </c>
      <c r="B18" s="1278" t="s">
        <v>381</v>
      </c>
      <c r="C18" s="1279"/>
      <c r="D18" s="1279"/>
      <c r="E18" s="1274" t="s">
        <v>985</v>
      </c>
    </row>
    <row r="19" spans="1:5" ht="38.25" customHeight="1">
      <c r="A19" s="1286"/>
      <c r="B19" s="1280"/>
      <c r="C19" s="1281"/>
      <c r="D19" s="1281"/>
      <c r="E19" s="1274"/>
    </row>
    <row r="20" spans="1:5" ht="117.75" customHeight="1">
      <c r="A20" s="1287"/>
      <c r="B20" s="1282"/>
      <c r="C20" s="1283"/>
      <c r="D20" s="1283"/>
      <c r="E20" s="1274"/>
    </row>
    <row r="21" spans="1:5" ht="20.100000000000001" customHeight="1">
      <c r="A21" s="1269">
        <v>1</v>
      </c>
      <c r="B21" s="1270" t="s">
        <v>370</v>
      </c>
      <c r="C21" s="1270"/>
      <c r="D21" s="1271"/>
      <c r="E21" s="703"/>
    </row>
    <row r="22" spans="1:5" ht="20.100000000000001" customHeight="1">
      <c r="A22" s="1269"/>
      <c r="B22" s="1275" t="s">
        <v>371</v>
      </c>
      <c r="C22" s="1275"/>
      <c r="D22" s="1276"/>
      <c r="E22" s="704"/>
    </row>
    <row r="23" spans="1:5" ht="20.100000000000001" customHeight="1">
      <c r="A23" s="1269"/>
      <c r="B23" s="1272" t="s">
        <v>372</v>
      </c>
      <c r="C23" s="1272"/>
      <c r="D23" s="1273"/>
      <c r="E23" s="704"/>
    </row>
    <row r="24" spans="1:5" ht="20.100000000000001" customHeight="1">
      <c r="A24" s="1269">
        <v>2</v>
      </c>
      <c r="B24" s="1270" t="s">
        <v>373</v>
      </c>
      <c r="C24" s="1270"/>
      <c r="D24" s="1271"/>
      <c r="E24" s="703"/>
    </row>
    <row r="25" spans="1:5" ht="20.100000000000001" customHeight="1">
      <c r="A25" s="1269"/>
      <c r="B25" s="1275" t="s">
        <v>371</v>
      </c>
      <c r="C25" s="1275"/>
      <c r="D25" s="1276"/>
      <c r="E25" s="704"/>
    </row>
    <row r="26" spans="1:5" ht="20.100000000000001" customHeight="1">
      <c r="A26" s="1269"/>
      <c r="B26" s="1272" t="s">
        <v>372</v>
      </c>
      <c r="C26" s="1272"/>
      <c r="D26" s="1273"/>
      <c r="E26" s="704"/>
    </row>
    <row r="27" spans="1:5" ht="20.100000000000001" customHeight="1">
      <c r="A27" s="1269">
        <v>3</v>
      </c>
      <c r="B27" s="1270" t="s">
        <v>374</v>
      </c>
      <c r="C27" s="1270"/>
      <c r="D27" s="1271"/>
      <c r="E27" s="703"/>
    </row>
    <row r="28" spans="1:5" ht="20.100000000000001" customHeight="1">
      <c r="A28" s="1269"/>
      <c r="B28" s="1275" t="s">
        <v>371</v>
      </c>
      <c r="C28" s="1275"/>
      <c r="D28" s="1276"/>
      <c r="E28" s="704"/>
    </row>
    <row r="29" spans="1:5" ht="20.100000000000001" customHeight="1">
      <c r="A29" s="1269"/>
      <c r="B29" s="1272" t="s">
        <v>372</v>
      </c>
      <c r="C29" s="1272"/>
      <c r="D29" s="1273"/>
      <c r="E29" s="704"/>
    </row>
    <row r="30" spans="1:5" ht="20.100000000000001" customHeight="1">
      <c r="A30" s="1269">
        <v>4</v>
      </c>
      <c r="B30" s="1270" t="s">
        <v>375</v>
      </c>
      <c r="C30" s="1270"/>
      <c r="D30" s="1271"/>
      <c r="E30" s="703"/>
    </row>
    <row r="31" spans="1:5" ht="20.100000000000001" customHeight="1">
      <c r="A31" s="1269"/>
      <c r="B31" s="1275" t="s">
        <v>371</v>
      </c>
      <c r="C31" s="1275"/>
      <c r="D31" s="1276"/>
      <c r="E31" s="704"/>
    </row>
    <row r="32" spans="1:5" ht="20.100000000000001" customHeight="1">
      <c r="A32" s="1269"/>
      <c r="B32" s="1272" t="s">
        <v>372</v>
      </c>
      <c r="C32" s="1272"/>
      <c r="D32" s="1273"/>
      <c r="E32" s="704"/>
    </row>
    <row r="33" spans="1:5" ht="20.100000000000001" customHeight="1">
      <c r="A33" s="1269">
        <v>5</v>
      </c>
      <c r="B33" s="1270" t="s">
        <v>376</v>
      </c>
      <c r="C33" s="1270"/>
      <c r="D33" s="1271"/>
      <c r="E33" s="703"/>
    </row>
    <row r="34" spans="1:5" ht="20.100000000000001" customHeight="1">
      <c r="A34" s="1269"/>
      <c r="B34" s="1275" t="s">
        <v>371</v>
      </c>
      <c r="C34" s="1275"/>
      <c r="D34" s="1276"/>
      <c r="E34" s="704"/>
    </row>
    <row r="35" spans="1:5" ht="20.100000000000001" customHeight="1">
      <c r="A35" s="1269"/>
      <c r="B35" s="1272" t="s">
        <v>372</v>
      </c>
      <c r="C35" s="1272"/>
      <c r="D35" s="1273"/>
      <c r="E35" s="704"/>
    </row>
    <row r="36" spans="1:5" ht="20.100000000000001" customHeight="1">
      <c r="A36" s="43">
        <v>6</v>
      </c>
      <c r="B36" s="1288" t="s">
        <v>377</v>
      </c>
      <c r="C36" s="1288"/>
      <c r="D36" s="1289"/>
      <c r="E36" s="704"/>
    </row>
    <row r="37" spans="1:5" ht="20.100000000000001" customHeight="1">
      <c r="A37" s="1269">
        <v>7</v>
      </c>
      <c r="B37" s="1270" t="s">
        <v>378</v>
      </c>
      <c r="C37" s="1270"/>
      <c r="D37" s="1271"/>
      <c r="E37" s="703"/>
    </row>
    <row r="38" spans="1:5" ht="20.100000000000001" customHeight="1">
      <c r="A38" s="1269"/>
      <c r="B38" s="1275" t="s">
        <v>371</v>
      </c>
      <c r="C38" s="1275"/>
      <c r="D38" s="1276"/>
      <c r="E38" s="704"/>
    </row>
    <row r="39" spans="1:5" ht="20.100000000000001" customHeight="1">
      <c r="A39" s="1269"/>
      <c r="B39" s="1272" t="s">
        <v>372</v>
      </c>
      <c r="C39" s="1272"/>
      <c r="D39" s="1273"/>
      <c r="E39" s="704"/>
    </row>
    <row r="40" spans="1:5" ht="20.100000000000001" customHeight="1">
      <c r="A40" s="1269">
        <v>8</v>
      </c>
      <c r="B40" s="1270" t="s">
        <v>379</v>
      </c>
      <c r="C40" s="1270"/>
      <c r="D40" s="1271"/>
      <c r="E40" s="703"/>
    </row>
    <row r="41" spans="1:5" ht="20.100000000000001" customHeight="1">
      <c r="A41" s="1269"/>
      <c r="B41" s="1275" t="s">
        <v>371</v>
      </c>
      <c r="C41" s="1275"/>
      <c r="D41" s="1276"/>
      <c r="E41" s="704"/>
    </row>
    <row r="42" spans="1:5" ht="20.100000000000001" customHeight="1">
      <c r="A42" s="1269"/>
      <c r="B42" s="1272" t="s">
        <v>372</v>
      </c>
      <c r="C42" s="1272"/>
      <c r="D42" s="1273"/>
      <c r="E42" s="704"/>
    </row>
    <row r="43" spans="1:5" ht="20.100000000000001" customHeight="1">
      <c r="A43" s="1269">
        <v>9</v>
      </c>
      <c r="B43" s="1277" t="s">
        <v>380</v>
      </c>
      <c r="C43" s="1270"/>
      <c r="D43" s="1271"/>
      <c r="E43" s="703"/>
    </row>
    <row r="44" spans="1:5" ht="20.100000000000001" customHeight="1">
      <c r="A44" s="1269"/>
      <c r="B44" s="1290" t="s">
        <v>371</v>
      </c>
      <c r="C44" s="1275"/>
      <c r="D44" s="1276"/>
      <c r="E44" s="704"/>
    </row>
    <row r="45" spans="1:5" ht="20.100000000000001" customHeight="1">
      <c r="A45" s="1269"/>
      <c r="B45" s="1290" t="s">
        <v>372</v>
      </c>
      <c r="C45" s="1275"/>
      <c r="D45" s="1276"/>
      <c r="E45" s="704"/>
    </row>
    <row r="46" spans="1:5" ht="15" hidden="1" customHeight="1">
      <c r="A46" s="28"/>
      <c r="E46" s="705"/>
    </row>
    <row r="47" spans="1:5" ht="69" hidden="1" customHeight="1">
      <c r="A47" s="1291"/>
      <c r="B47" s="1292"/>
      <c r="C47" s="1292"/>
      <c r="D47" s="1292"/>
      <c r="E47" s="706" t="str">
        <f>IF(E45&gt;21,"You are exceeding the completion schedule of 21 months as specified in the bidding documents.","")</f>
        <v/>
      </c>
    </row>
    <row r="48" spans="1:5" ht="18" customHeight="1">
      <c r="A48" s="396"/>
      <c r="B48" s="396"/>
      <c r="C48" s="396"/>
      <c r="D48" s="396"/>
    </row>
    <row r="49" spans="1:5" ht="29.25" customHeight="1">
      <c r="A49" s="36" t="s">
        <v>6</v>
      </c>
      <c r="B49" s="63" t="str">
        <f>'Attach 3(JV)'!B24</f>
        <v>--</v>
      </c>
      <c r="D49" s="37" t="s">
        <v>4</v>
      </c>
      <c r="E49" s="37" t="str">
        <f>'Attach 3(JV)'!E24</f>
        <v/>
      </c>
    </row>
    <row r="50" spans="1:5" ht="22.5" customHeight="1">
      <c r="A50" s="36" t="s">
        <v>7</v>
      </c>
      <c r="B50" s="216" t="str">
        <f>'Attach 3(JV)'!B25</f>
        <v/>
      </c>
      <c r="D50" s="37" t="s">
        <v>5</v>
      </c>
      <c r="E50" s="37" t="str">
        <f>'Attach 3(JV)'!E25</f>
        <v/>
      </c>
    </row>
    <row r="51" spans="1:5" ht="8.25" customHeight="1">
      <c r="D51" s="37"/>
    </row>
    <row r="52" spans="1:5" ht="12" customHeight="1">
      <c r="A52" s="38"/>
    </row>
    <row r="53" spans="1:5" ht="61.5" customHeight="1">
      <c r="A53" s="45" t="s">
        <v>384</v>
      </c>
      <c r="B53" s="1284" t="s">
        <v>383</v>
      </c>
      <c r="C53" s="1284"/>
      <c r="D53" s="1284"/>
      <c r="E53" s="1284"/>
    </row>
    <row r="54" spans="1:5" ht="20.100000000000001" customHeight="1"/>
  </sheetData>
  <sheetProtection algorithmName="SHA-512" hashValue="JbD0oUYZ162T4dU3iF9WZanm6bbTf6v2icNczSgCmhTCW+PnFeUbEUmkc4DRxNBzXvq23jRtKX10mz2lY3o8pw==" saltValue="PJEZJzMTuNN2gUXOi3X+aw==" spinCount="100000" sheet="1" formatColumns="0" formatRows="0" selectLockedCells="1"/>
  <customSheetViews>
    <customSheetView guid="{D9ED55BB-C254-4A9E-86ED-08A9ADD4E3D4}" showPageBreaks="1" showGridLines="0" fitToPage="1" printArea="1" hiddenRows="1" view="pageBreakPreview">
      <selection activeCell="E22" sqref="E22"/>
      <pageMargins left="0.45" right="0.38" top="0.57999999999999996" bottom="0.6" header="0.34" footer="0.35"/>
      <pageSetup scale="84" fitToHeight="0" orientation="portrait" r:id="rId1"/>
      <headerFooter alignWithMargins="0">
        <oddFooter>&amp;R&amp;"Book Antiqua,Bold"&amp;8 Page &amp;P of &amp;N</oddFooter>
      </headerFooter>
    </customSheetView>
    <customSheetView guid="{EEAC0015-AAB8-4F57-BE69-98E15E1F0D6E}" showPageBreaks="1" showGridLines="0" fitToPage="1" printArea="1" hiddenRows="1" view="pageBreakPreview" topLeftCell="A25">
      <selection activeCell="A46" sqref="A46:XFD47"/>
      <pageMargins left="0.45" right="0.38" top="0.57999999999999996" bottom="0.6" header="0.34" footer="0.35"/>
      <pageSetup scale="84" fitToHeight="0" orientation="portrait" r:id="rId2"/>
      <headerFooter alignWithMargins="0">
        <oddFooter>&amp;R&amp;"Book Antiqua,Bold"&amp;8 Page &amp;P of &amp;N</oddFooter>
      </headerFooter>
    </customSheetView>
    <customSheetView guid="{0DA5794E-7F08-4FD6-A9AE-0A7BA2271047}" showPageBreaks="1" showGridLines="0" fitToPage="1" printArea="1" hiddenRows="1" view="pageBreakPreview" topLeftCell="A29">
      <selection activeCell="E44" sqref="E4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B805D886-3091-4997-9C19-07E2C1978FA4}" showPageBreaks="1" showGridLines="0" fitToPage="1" printArea="1" hiddenRows="1" view="pageBreakPreview" topLeftCell="A38">
      <selection activeCell="E40" sqref="E40"/>
      <pageMargins left="0.45" right="0.38" top="0.57999999999999996" bottom="0.6" header="0.34" footer="0.35"/>
      <pageSetup scale="92" fitToHeight="0" orientation="portrait" r:id="rId4"/>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7"/>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29"/>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6C47A7D6-4963-4999-9645-C02AA0A4D7C6}" showPageBreaks="1" showGridLines="0" fitToPage="1" printArea="1" hiddenRows="1" view="pageBreakPreview" topLeftCell="A41">
      <selection activeCell="E44" sqref="E44"/>
      <pageMargins left="0.45" right="0.38" top="0.57999999999999996" bottom="0.6" header="0.34" footer="0.35"/>
      <pageSetup scale="92" fitToHeight="0" orientation="portrait" r:id="rId34"/>
      <headerFooter alignWithMargins="0">
        <oddFooter>&amp;R&amp;"Book Antiqua,Bold"&amp;8 Page &amp;P of &amp;N</oddFooter>
      </headerFooter>
    </customSheetView>
    <customSheetView guid="{2CF6F19D-227C-4840-A9E1-6C944B0145DB}" showPageBreaks="1" showGridLines="0" fitToPage="1" printArea="1" hiddenRows="1" view="pageBreakPreview" topLeftCell="A29">
      <selection activeCell="E44" sqref="E4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25421BE0-1124-425D-B86C-8E4240949C04}" showPageBreaks="1" showGridLines="0" fitToPage="1" printArea="1" hiddenRows="1" view="pageBreakPreview">
      <selection activeCell="E22" sqref="E22"/>
      <pageMargins left="0.45" right="0.38" top="0.57999999999999996" bottom="0.6" header="0.34" footer="0.35"/>
      <pageSetup scale="86" fitToHeight="0" orientation="portrait" r:id="rId36"/>
      <headerFooter alignWithMargins="0">
        <oddFooter>&amp;R&amp;"Book Antiqua,Bold"&amp;8 Page &amp;P of &amp;N</oddFooter>
      </headerFooter>
    </customSheetView>
  </customSheetViews>
  <mergeCells count="47">
    <mergeCell ref="B53:E53"/>
    <mergeCell ref="B39:D39"/>
    <mergeCell ref="A18:A20"/>
    <mergeCell ref="A37:A39"/>
    <mergeCell ref="B35:D35"/>
    <mergeCell ref="B42:D42"/>
    <mergeCell ref="B36:D36"/>
    <mergeCell ref="B32:D32"/>
    <mergeCell ref="B22:D22"/>
    <mergeCell ref="B34:D34"/>
    <mergeCell ref="B37:D37"/>
    <mergeCell ref="B26:D26"/>
    <mergeCell ref="B45:D45"/>
    <mergeCell ref="A40:A42"/>
    <mergeCell ref="B44:D44"/>
    <mergeCell ref="A47:D47"/>
    <mergeCell ref="A1:D1"/>
    <mergeCell ref="B9:D9"/>
    <mergeCell ref="B43:D43"/>
    <mergeCell ref="B38:D38"/>
    <mergeCell ref="B18:D20"/>
    <mergeCell ref="B41:D41"/>
    <mergeCell ref="B40:D40"/>
    <mergeCell ref="A8:D8"/>
    <mergeCell ref="B27:D27"/>
    <mergeCell ref="B12:D12"/>
    <mergeCell ref="B24:D24"/>
    <mergeCell ref="B10:D10"/>
    <mergeCell ref="B11:D11"/>
    <mergeCell ref="B25:D25"/>
    <mergeCell ref="A43:A45"/>
    <mergeCell ref="A27:A29"/>
    <mergeCell ref="A33:A35"/>
    <mergeCell ref="B28:D28"/>
    <mergeCell ref="B29:D29"/>
    <mergeCell ref="B31:D31"/>
    <mergeCell ref="A30:A32"/>
    <mergeCell ref="B30:D30"/>
    <mergeCell ref="B33:D33"/>
    <mergeCell ref="A3:E3"/>
    <mergeCell ref="A5:E5"/>
    <mergeCell ref="A16:E16"/>
    <mergeCell ref="A24:A26"/>
    <mergeCell ref="B21:D21"/>
    <mergeCell ref="A21:A23"/>
    <mergeCell ref="B23:D23"/>
    <mergeCell ref="E18:E20"/>
  </mergeCells>
  <phoneticPr fontId="7" type="noConversion"/>
  <dataValidations count="3">
    <dataValidation type="decimal" allowBlank="1" showInputMessage="1" showErrorMessage="1" error="Enter period in numeric figure only !" sqref="E27 E43:E44 E24 E40 E37 E30 E33" xr:uid="{00000000-0002-0000-0E00-000000000000}">
      <formula1>0</formula1>
      <formula2>100</formula2>
    </dataValidation>
    <dataValidation type="decimal" allowBlank="1" showErrorMessage="1" error="Enter period in numeric figure only !" sqref="E41:E42 E38:E39 E34:E36 E31:E32 E25:E26 E22:E23" xr:uid="{00000000-0002-0000-0E00-000001000000}">
      <formula1>0</formula1>
      <formula2>100</formula2>
    </dataValidation>
    <dataValidation type="decimal" allowBlank="1" showInputMessage="1" showErrorMessage="1" error="You are exceeding the completion schedule of 21 months as specified in the bidding documents" sqref="E45" xr:uid="{00000000-0002-0000-0E00-000002000000}">
      <formula1>0</formula1>
      <formula2>18</formula2>
    </dataValidation>
  </dataValidations>
  <pageMargins left="0.45" right="0.38" top="0.57999999999999996" bottom="0.6" header="0.34" footer="0.35"/>
  <pageSetup scale="86" fitToHeight="0" orientation="portrait" r:id="rId37"/>
  <headerFooter alignWithMargins="0">
    <oddFooter>&amp;R&amp;"Book Antiqua,Bold"&amp;8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8" zoomScale="115" zoomScaleNormal="100" zoomScaleSheetLayoutView="115" workbookViewId="0">
      <selection activeCell="J14" sqref="J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529" customFormat="1" ht="22.5" customHeight="1">
      <c r="A1" s="1221" t="str">
        <f>'Attach 3(JV)'!A1</f>
        <v>Specification No. :CC/NT/W-TR/DOM/A06/23/06644</v>
      </c>
      <c r="B1" s="1221"/>
      <c r="C1" s="1221"/>
      <c r="D1" s="1221"/>
      <c r="E1" s="527"/>
      <c r="F1" s="526" t="str">
        <f>"Attachment-10 " &amp; 'Attach 3(JV)'!AT1</f>
        <v xml:space="preserve">Attachment-10 </v>
      </c>
      <c r="G1" s="528"/>
      <c r="H1" s="528"/>
    </row>
    <row r="3" spans="1:10" ht="77.2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1268"/>
      <c r="G3" s="9"/>
      <c r="H3" s="3"/>
    </row>
    <row r="4" spans="1:10" ht="20.100000000000001" customHeight="1">
      <c r="A4" s="5"/>
      <c r="H4" s="10"/>
      <c r="I4" s="11"/>
    </row>
    <row r="5" spans="1:10" ht="20.100000000000001" customHeight="1">
      <c r="A5" s="1295" t="s">
        <v>382</v>
      </c>
      <c r="B5" s="1295"/>
      <c r="C5" s="1295"/>
      <c r="D5" s="1295"/>
      <c r="E5" s="1295"/>
      <c r="F5" s="1295"/>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93" t="str">
        <f>'Attach 3(JV)'!A8</f>
        <v/>
      </c>
      <c r="B8" s="1293"/>
      <c r="C8" s="1293"/>
      <c r="D8" s="1293"/>
      <c r="E8" s="12" t="str">
        <f>'Attach 3(JV)'!E8</f>
        <v>Contract Services</v>
      </c>
      <c r="H8" s="10"/>
      <c r="I8" s="11"/>
    </row>
    <row r="9" spans="1:10" ht="20.100000000000001" customHeight="1">
      <c r="A9" s="13" t="s">
        <v>344</v>
      </c>
      <c r="B9" s="832">
        <f>'Attach 3(JV)'!B9</f>
        <v>0</v>
      </c>
      <c r="C9" s="832"/>
      <c r="D9" s="832"/>
      <c r="E9" s="12" t="str">
        <f>'Attach 3(JV)'!E9</f>
        <v>Power Grid Corporation of India Ltd.,</v>
      </c>
      <c r="H9" s="10"/>
      <c r="I9" s="11"/>
    </row>
    <row r="10" spans="1:10" ht="20.100000000000001" customHeight="1">
      <c r="A10" s="13" t="s">
        <v>346</v>
      </c>
      <c r="B10" s="832">
        <f>'Attach 3(JV)'!B10</f>
        <v>0</v>
      </c>
      <c r="C10" s="832"/>
      <c r="D10" s="832"/>
      <c r="E10" s="12" t="str">
        <f>'Attach 3(JV)'!E10</f>
        <v>"Saudamini", Plot No. 2, Sector 29</v>
      </c>
      <c r="H10" s="10"/>
      <c r="I10" s="299"/>
    </row>
    <row r="11" spans="1:10" ht="20.100000000000001" customHeight="1">
      <c r="B11" s="832">
        <f>'Attach 3(JV)'!B11</f>
        <v>0</v>
      </c>
      <c r="C11" s="832"/>
      <c r="D11" s="832"/>
      <c r="E11" s="12" t="str">
        <f>'Attach 3(JV)'!E11</f>
        <v>Gurgaon (Haryana) - 122001</v>
      </c>
    </row>
    <row r="12" spans="1:10" ht="20.100000000000001" customHeight="1">
      <c r="A12" s="6"/>
      <c r="B12" s="832">
        <f>'Attach 3(JV)'!B12</f>
        <v>0</v>
      </c>
      <c r="C12" s="832"/>
      <c r="D12" s="832"/>
      <c r="E12" s="12"/>
    </row>
    <row r="13" spans="1:10" ht="20.100000000000001" customHeight="1">
      <c r="A13" s="6"/>
    </row>
    <row r="14" spans="1:10" ht="250.5" customHeight="1">
      <c r="A14" s="1294" t="s">
        <v>998</v>
      </c>
      <c r="B14" s="1294"/>
      <c r="C14" s="1294"/>
      <c r="D14" s="1294"/>
      <c r="E14" s="1294"/>
      <c r="F14" s="1294"/>
      <c r="G14" s="2"/>
      <c r="H14" s="2"/>
      <c r="J14" s="538"/>
    </row>
    <row r="15" spans="1:10" ht="20.100000000000001" customHeight="1">
      <c r="A15" s="7"/>
    </row>
    <row r="16" spans="1:10" ht="20.100000000000001" customHeight="1">
      <c r="A16" s="19" t="s">
        <v>29</v>
      </c>
      <c r="B16" s="139" t="str">
        <f>'Attach 3(JV)'!B24</f>
        <v>--</v>
      </c>
      <c r="C16" s="18"/>
      <c r="E16" s="20" t="s">
        <v>4</v>
      </c>
      <c r="F16" s="222" t="str">
        <f>'Attach 3(JV)'!E24</f>
        <v/>
      </c>
    </row>
    <row r="17" spans="1:6" ht="20.100000000000001" customHeight="1">
      <c r="A17" s="19" t="s">
        <v>7</v>
      </c>
      <c r="B17" s="222" t="str">
        <f>'Attach 3(JV)'!B25</f>
        <v/>
      </c>
      <c r="C17" s="18"/>
      <c r="E17" s="20" t="s">
        <v>5</v>
      </c>
      <c r="F17" s="222"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9jeofElx51A0mdNsDOMf+PcZjzMuyWd4GmDdB0YpPv5S7six/QjYczLl6mVEPZ7gS2JyYg/NOMJmTk80ceWIFQ==" saltValue="LMC8ZRhiPAn0GvDA7O95WQ==" spinCount="100000" sheet="1" formatColumns="0" formatRows="0" selectLockedCells="1"/>
  <customSheetViews>
    <customSheetView guid="{D9ED55BB-C254-4A9E-86ED-08A9ADD4E3D4}" scale="115" showPageBreaks="1" showGridLines="0" fitToPage="1" printArea="1" view="pageBreakPreview" topLeftCell="A7">
      <selection activeCell="E13" sqref="E13"/>
      <pageMargins left="0.75" right="0.63" top="0.57999999999999996" bottom="0.6" header="0.34" footer="0.35"/>
      <pageSetup scale="74" orientation="portrait" r:id="rId1"/>
      <headerFooter alignWithMargins="0">
        <oddFooter>&amp;R&amp;"Book Antiqua,Bold"&amp;8 Page &amp;P of &amp;N</oddFooter>
      </headerFooter>
    </customSheetView>
    <customSheetView guid="{EEAC0015-AAB8-4F57-BE69-98E15E1F0D6E}" scale="115" showPageBreaks="1" showGridLines="0" fitToPage="1" printArea="1" view="pageBreakPreview">
      <selection activeCell="F12" sqref="F12"/>
      <pageMargins left="0.75" right="0.63" top="0.57999999999999996" bottom="0.6" header="0.34" footer="0.35"/>
      <pageSetup scale="74" orientation="portrait" r:id="rId2"/>
      <headerFooter alignWithMargins="0">
        <oddFooter>&amp;R&amp;"Book Antiqua,Bold"&amp;8 Page &amp;P of &amp;N</oddFooter>
      </headerFooter>
    </customSheetView>
    <customSheetView guid="{0DA5794E-7F08-4FD6-A9AE-0A7BA2271047}" showPageBreaks="1" showGridLines="0" fitToPage="1" printArea="1" view="pageLayout" topLeftCell="A7">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 guid="{B805D886-3091-4997-9C19-07E2C1978FA4}" showPageBreaks="1" showGridLines="0" fitToPage="1" printArea="1" view="pageLayout" topLeftCell="A13">
      <selection activeCell="A14" sqref="A14:F14"/>
      <pageMargins left="0.75" right="0.63" top="0.57999999999999996" bottom="0.6" header="0.34" footer="0.35"/>
      <pageSetup scale="74"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7"/>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33"/>
      <headerFooter alignWithMargins="0">
        <oddFooter>&amp;R&amp;"Book Antiqua,Bold"&amp;8 Page &amp;P of &amp;N</oddFooter>
      </headerFooter>
    </customSheetView>
    <customSheetView guid="{6C47A7D6-4963-4999-9645-C02AA0A4D7C6}" scale="115" showPageBreaks="1" showGridLines="0" fitToPage="1" printArea="1" view="pageBreakPreview" topLeftCell="A15">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2CF6F19D-227C-4840-A9E1-6C944B0145DB}" showPageBreaks="1" showGridLines="0" fitToPage="1" printArea="1" view="pageLayout" topLeftCell="A7">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25421BE0-1124-425D-B86C-8E4240949C04}" showPageBreaks="1" showGridLines="0" fitToPage="1" printArea="1" view="pageLayout" topLeftCell="A10">
      <selection activeCell="E11" sqref="E11"/>
      <pageMargins left="0.75" right="0.63" top="0.57999999999999996" bottom="0.6" header="0.34" footer="0.35"/>
      <pageSetup scale="53" orientation="portrait" r:id="rId36"/>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5" zoomScaleSheetLayoutView="100" workbookViewId="0">
      <selection activeCell="D23" sqref="D23"/>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s="78" customFormat="1" ht="23.25" customHeight="1">
      <c r="A1" s="1221" t="str">
        <f>'Attach 3(JV)'!A1</f>
        <v>Specification No. :CC/NT/W-TR/DOM/A06/23/06644</v>
      </c>
      <c r="B1" s="1221"/>
      <c r="C1" s="1221"/>
      <c r="D1" s="1298" t="str">
        <f>"Attachment-11 " &amp; 'Attach 3(JV)'!AT1</f>
        <v xml:space="preserve">Attachment-11 </v>
      </c>
      <c r="E1" s="1298"/>
      <c r="F1" s="79"/>
      <c r="G1" s="79"/>
      <c r="H1" s="79"/>
    </row>
    <row r="2" spans="1:26" ht="13.5" customHeight="1">
      <c r="Z2" s="116">
        <f>'Attach 3(JV)'!Z2</f>
        <v>0</v>
      </c>
    </row>
    <row r="3" spans="1:26" ht="75.75" customHeight="1">
      <c r="A3" s="1267" t="str">
        <f>'Attach 3(QR)'!A3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26"/>
      <c r="G3" s="27"/>
      <c r="H3" s="26"/>
    </row>
    <row r="4" spans="1:26" ht="19.5" customHeight="1">
      <c r="A4" s="28"/>
      <c r="H4" s="30"/>
      <c r="I4" s="11"/>
    </row>
    <row r="5" spans="1:26" ht="21.75" customHeight="1">
      <c r="A5" s="829" t="s">
        <v>385</v>
      </c>
      <c r="B5" s="829"/>
      <c r="C5" s="829"/>
      <c r="D5" s="829"/>
      <c r="E5" s="829"/>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35" t="str">
        <f>'Attach 3(JV)'!A8</f>
        <v/>
      </c>
      <c r="B8" s="835"/>
      <c r="C8" s="835"/>
      <c r="D8" s="12" t="str">
        <f>'Attach 3(JV)'!E8</f>
        <v>Contract Services</v>
      </c>
      <c r="H8" s="30"/>
      <c r="I8" s="11"/>
    </row>
    <row r="9" spans="1:26" ht="19.5" customHeight="1">
      <c r="A9" s="13" t="s">
        <v>344</v>
      </c>
      <c r="B9" s="832">
        <f>'Attach 3(JV)'!B9</f>
        <v>0</v>
      </c>
      <c r="C9" s="832"/>
      <c r="D9" s="12" t="str">
        <f>'Attach 3(JV)'!E9</f>
        <v>Power Grid Corporation of India Ltd.,</v>
      </c>
      <c r="H9" s="30"/>
      <c r="I9" s="11"/>
    </row>
    <row r="10" spans="1:26" ht="19.5" customHeight="1">
      <c r="A10" s="13" t="s">
        <v>346</v>
      </c>
      <c r="B10" s="832">
        <f>'Attach 3(JV)'!B10</f>
        <v>0</v>
      </c>
      <c r="C10" s="832"/>
      <c r="D10" s="12" t="str">
        <f>'Attach 3(JV)'!E10</f>
        <v>"Saudamini", Plot No. 2, Sector 29</v>
      </c>
      <c r="H10" s="30"/>
      <c r="I10" s="11"/>
    </row>
    <row r="11" spans="1:26" ht="19.5" customHeight="1">
      <c r="B11" s="832">
        <f>'Attach 3(JV)'!B11</f>
        <v>0</v>
      </c>
      <c r="C11" s="832"/>
      <c r="D11" s="12" t="str">
        <f>'Attach 3(JV)'!E11</f>
        <v>Gurgaon (Haryana) - 122001</v>
      </c>
    </row>
    <row r="12" spans="1:26" ht="19.5" customHeight="1">
      <c r="A12" s="32"/>
      <c r="B12" s="832">
        <f>'Attach 3(JV)'!B12</f>
        <v>0</v>
      </c>
      <c r="C12" s="832"/>
      <c r="D12" s="12"/>
    </row>
    <row r="13" spans="1:26" ht="19.5" customHeight="1">
      <c r="A13" s="29" t="s">
        <v>339</v>
      </c>
    </row>
    <row r="14" spans="1:26" ht="9.9499999999999993" customHeight="1">
      <c r="A14" s="32"/>
    </row>
    <row r="15" spans="1:26" ht="184.5" customHeight="1">
      <c r="A15" s="1297" t="s">
        <v>509</v>
      </c>
      <c r="B15" s="1048"/>
      <c r="C15" s="1048"/>
      <c r="D15" s="1048"/>
      <c r="E15" s="1048"/>
      <c r="F15" s="34"/>
      <c r="G15" s="34"/>
      <c r="H15" s="34"/>
    </row>
    <row r="16" spans="1:26" ht="19.5" customHeight="1">
      <c r="A16" s="32"/>
      <c r="B16" s="32"/>
      <c r="C16" s="32"/>
      <c r="D16" s="32"/>
      <c r="E16" s="32"/>
      <c r="F16" s="34"/>
      <c r="G16" s="34"/>
      <c r="H16" s="34"/>
    </row>
    <row r="17" spans="1:8" s="24" customFormat="1" ht="72" customHeight="1">
      <c r="A17" s="46" t="s">
        <v>342</v>
      </c>
      <c r="B17" s="1266" t="s">
        <v>112</v>
      </c>
      <c r="C17" s="1266"/>
      <c r="D17" s="46" t="s">
        <v>113</v>
      </c>
      <c r="E17" s="46" t="s">
        <v>510</v>
      </c>
      <c r="G17" s="34"/>
      <c r="H17" s="34"/>
    </row>
    <row r="18" spans="1:8" ht="26.1" customHeight="1">
      <c r="A18" s="82">
        <v>1</v>
      </c>
      <c r="B18" s="1296"/>
      <c r="C18" s="1296"/>
      <c r="D18" s="226"/>
      <c r="E18" s="226"/>
      <c r="F18" s="34"/>
      <c r="G18" s="34"/>
      <c r="H18" s="34"/>
    </row>
    <row r="19" spans="1:8" ht="26.1" customHeight="1">
      <c r="A19" s="82">
        <v>2</v>
      </c>
      <c r="B19" s="1296"/>
      <c r="C19" s="1296"/>
      <c r="D19" s="226"/>
      <c r="E19" s="226"/>
      <c r="F19" s="34"/>
      <c r="G19" s="34"/>
      <c r="H19" s="34"/>
    </row>
    <row r="20" spans="1:8" ht="26.1" customHeight="1">
      <c r="A20" s="82">
        <v>3</v>
      </c>
      <c r="B20" s="1296"/>
      <c r="C20" s="1296"/>
      <c r="D20" s="226"/>
      <c r="E20" s="226"/>
      <c r="F20" s="34"/>
      <c r="G20" s="34"/>
      <c r="H20" s="34"/>
    </row>
    <row r="21" spans="1:8" ht="26.1" customHeight="1">
      <c r="A21" s="82">
        <v>4</v>
      </c>
      <c r="B21" s="1296"/>
      <c r="C21" s="1296"/>
      <c r="D21" s="226"/>
      <c r="E21" s="226"/>
      <c r="F21" s="34"/>
      <c r="G21" s="34"/>
      <c r="H21" s="34"/>
    </row>
    <row r="22" spans="1:8" ht="26.1" customHeight="1">
      <c r="A22" s="82">
        <v>5</v>
      </c>
      <c r="B22" s="1296"/>
      <c r="C22" s="1296"/>
      <c r="D22" s="226"/>
      <c r="E22" s="226"/>
      <c r="F22" s="34"/>
      <c r="G22" s="34"/>
      <c r="H22" s="34"/>
    </row>
    <row r="23" spans="1:8" ht="26.1" customHeight="1">
      <c r="A23" s="82">
        <v>6</v>
      </c>
      <c r="B23" s="1296"/>
      <c r="C23" s="1296"/>
      <c r="D23" s="226"/>
      <c r="E23" s="226"/>
      <c r="F23" s="34"/>
      <c r="G23" s="34"/>
      <c r="H23" s="34"/>
    </row>
    <row r="24" spans="1:8" ht="26.1" customHeight="1">
      <c r="A24" s="32"/>
      <c r="B24" s="32"/>
      <c r="C24" s="32"/>
      <c r="D24" s="32"/>
      <c r="E24" s="32"/>
      <c r="F24" s="34"/>
      <c r="G24" s="34"/>
      <c r="H24" s="34"/>
    </row>
    <row r="25" spans="1:8" ht="84.75" customHeight="1">
      <c r="A25" s="1297" t="s">
        <v>511</v>
      </c>
      <c r="B25" s="1048"/>
      <c r="C25" s="1048"/>
      <c r="D25" s="1048"/>
      <c r="E25" s="1048"/>
    </row>
    <row r="26" spans="1:8" ht="149.25" customHeight="1">
      <c r="A26" s="1297" t="s">
        <v>512</v>
      </c>
      <c r="B26" s="1048"/>
      <c r="C26" s="1048"/>
      <c r="D26" s="1048"/>
      <c r="E26" s="1048"/>
    </row>
    <row r="27" spans="1:8" ht="26.1" customHeight="1">
      <c r="A27" s="36" t="s">
        <v>6</v>
      </c>
      <c r="B27" s="63" t="str">
        <f>'Attach 3(JV)'!B24</f>
        <v>--</v>
      </c>
      <c r="D27" s="37" t="s">
        <v>4</v>
      </c>
      <c r="E27" s="216" t="str">
        <f>'Attach 3(JV)'!E24</f>
        <v/>
      </c>
    </row>
    <row r="28" spans="1:8" ht="26.1" customHeight="1">
      <c r="A28" s="36" t="s">
        <v>7</v>
      </c>
      <c r="B28" s="216" t="str">
        <f>'Attach 3(JV)'!B25</f>
        <v/>
      </c>
      <c r="D28" s="37" t="s">
        <v>5</v>
      </c>
      <c r="E28" s="216" t="str">
        <f>'Attach 3(JV)'!E25</f>
        <v/>
      </c>
    </row>
    <row r="29" spans="1:8" ht="230.25" customHeight="1">
      <c r="A29" s="830" t="s">
        <v>513</v>
      </c>
      <c r="B29" s="830"/>
      <c r="C29" s="830"/>
      <c r="D29" s="830"/>
      <c r="E29" s="830"/>
    </row>
    <row r="30" spans="1:8" ht="20.100000000000001" customHeight="1">
      <c r="A30" s="21" t="str">
        <f>A1</f>
        <v>Specification No. :CC/NT/W-TR/DOM/A06/23/06644</v>
      </c>
      <c r="B30" s="22"/>
      <c r="C30" s="22"/>
      <c r="D30" s="22"/>
      <c r="E30" s="23" t="str">
        <f>D1</f>
        <v xml:space="preserve">Attachment-11 </v>
      </c>
    </row>
    <row r="31" spans="1:8" ht="19.5" customHeight="1"/>
    <row r="32" spans="1:8" ht="48" customHeight="1">
      <c r="A32" s="1300" t="str">
        <f>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2" s="1300"/>
      <c r="C32" s="1300"/>
      <c r="D32" s="1300"/>
      <c r="E32" s="1300"/>
    </row>
    <row r="33" spans="1:5" ht="19.5" customHeight="1">
      <c r="A33" s="28"/>
    </row>
    <row r="34" spans="1:5" ht="19.5" customHeight="1">
      <c r="A34" s="1264" t="s">
        <v>385</v>
      </c>
      <c r="B34" s="1264"/>
      <c r="C34" s="1264"/>
      <c r="D34" s="1264"/>
      <c r="E34" s="1264"/>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344</v>
      </c>
      <c r="B38" s="832" t="str">
        <f>'Attach 3(JV)'!B17:D17</f>
        <v>Ram Lal</v>
      </c>
      <c r="C38" s="832"/>
      <c r="D38" s="12" t="str">
        <f>D9</f>
        <v>Power Grid Corporation of India Ltd.,</v>
      </c>
    </row>
    <row r="39" spans="1:5" ht="19.5" customHeight="1">
      <c r="A39" s="13" t="s">
        <v>346</v>
      </c>
      <c r="B39" s="832" t="str">
        <f>'Attach 3(JV)'!B18:D18</f>
        <v>G5</v>
      </c>
      <c r="C39" s="832"/>
      <c r="D39" s="12" t="str">
        <f>D10</f>
        <v>"Saudamini", Plot No. 2, Sector 29</v>
      </c>
    </row>
    <row r="40" spans="1:5" ht="19.5" customHeight="1">
      <c r="B40" s="832" t="str">
        <f>'Attach 3(JV)'!B19:D19</f>
        <v>Gurgaon</v>
      </c>
      <c r="C40" s="832"/>
      <c r="D40" s="12" t="str">
        <f>D11</f>
        <v>Gurgaon (Haryana) - 122001</v>
      </c>
    </row>
    <row r="41" spans="1:5" ht="19.5" customHeight="1">
      <c r="A41" s="32"/>
      <c r="B41" s="832" t="str">
        <f>'Attach 3(JV)'!B20:D20</f>
        <v/>
      </c>
      <c r="C41" s="832"/>
      <c r="D41" s="12"/>
    </row>
    <row r="42" spans="1:5" ht="19.5" customHeight="1">
      <c r="A42" s="29" t="s">
        <v>339</v>
      </c>
    </row>
    <row r="43" spans="1:5" ht="19.5" customHeight="1">
      <c r="A43" s="32"/>
    </row>
    <row r="44" spans="1:5" ht="33.75" customHeight="1">
      <c r="A44" s="1048" t="s">
        <v>386</v>
      </c>
      <c r="B44" s="1048"/>
      <c r="C44" s="1048"/>
      <c r="D44" s="1048"/>
      <c r="E44" s="1048"/>
    </row>
    <row r="45" spans="1:5" ht="19.5" customHeight="1">
      <c r="A45" s="32"/>
      <c r="B45" s="32"/>
      <c r="C45" s="32"/>
      <c r="D45" s="32"/>
      <c r="E45" s="32"/>
    </row>
    <row r="46" spans="1:5" ht="72" customHeight="1">
      <c r="A46" s="46" t="s">
        <v>342</v>
      </c>
      <c r="B46" s="1266" t="s">
        <v>112</v>
      </c>
      <c r="C46" s="1266"/>
      <c r="D46" s="46" t="s">
        <v>113</v>
      </c>
      <c r="E46" s="46" t="s">
        <v>114</v>
      </c>
    </row>
    <row r="47" spans="1:5" ht="25.5" customHeight="1">
      <c r="A47" s="82">
        <v>1</v>
      </c>
      <c r="B47" s="1299"/>
      <c r="C47" s="1299"/>
      <c r="D47" s="230"/>
      <c r="E47" s="230"/>
    </row>
    <row r="48" spans="1:5" ht="25.5" customHeight="1">
      <c r="A48" s="82">
        <v>2</v>
      </c>
      <c r="B48" s="1299"/>
      <c r="C48" s="1299"/>
      <c r="D48" s="230"/>
      <c r="E48" s="230"/>
    </row>
    <row r="49" spans="1:5" ht="25.5" customHeight="1">
      <c r="A49" s="82">
        <v>3</v>
      </c>
      <c r="B49" s="1299"/>
      <c r="C49" s="1299"/>
      <c r="D49" s="230"/>
      <c r="E49" s="230"/>
    </row>
    <row r="50" spans="1:5" ht="25.5" customHeight="1">
      <c r="A50" s="82">
        <v>4</v>
      </c>
      <c r="B50" s="1299"/>
      <c r="C50" s="1299"/>
      <c r="D50" s="230"/>
      <c r="E50" s="230"/>
    </row>
    <row r="51" spans="1:5" ht="25.5" customHeight="1">
      <c r="A51" s="82">
        <v>5</v>
      </c>
      <c r="B51" s="1299"/>
      <c r="C51" s="1299"/>
      <c r="D51" s="230"/>
      <c r="E51" s="230"/>
    </row>
    <row r="52" spans="1:5" ht="25.5" customHeight="1">
      <c r="A52" s="82">
        <v>6</v>
      </c>
      <c r="B52" s="1299"/>
      <c r="C52" s="1299"/>
      <c r="D52" s="230"/>
      <c r="E52" s="230"/>
    </row>
    <row r="53" spans="1:5" ht="27.95" customHeight="1">
      <c r="A53" s="32"/>
      <c r="B53" s="32"/>
      <c r="C53" s="32"/>
      <c r="D53" s="32"/>
      <c r="E53" s="32"/>
    </row>
    <row r="54" spans="1:5" ht="27.95" customHeight="1">
      <c r="A54" s="155"/>
      <c r="B54" s="155"/>
      <c r="C54" s="155"/>
      <c r="D54" s="155"/>
      <c r="E54" s="155"/>
    </row>
    <row r="55" spans="1:5" ht="27.95" customHeight="1">
      <c r="A55" s="155" t="s">
        <v>6</v>
      </c>
      <c r="B55" s="63" t="str">
        <f>B27</f>
        <v>--</v>
      </c>
      <c r="C55" s="155" t="s">
        <v>4</v>
      </c>
      <c r="D55" s="155" t="str">
        <f>E27</f>
        <v/>
      </c>
      <c r="E55" s="155"/>
    </row>
    <row r="56" spans="1:5" ht="27.95" customHeight="1">
      <c r="A56" s="155" t="s">
        <v>7</v>
      </c>
      <c r="B56" s="155" t="str">
        <f>B28</f>
        <v/>
      </c>
      <c r="C56" s="155" t="s">
        <v>5</v>
      </c>
      <c r="D56" s="155" t="str">
        <f>E28</f>
        <v/>
      </c>
      <c r="E56" s="155"/>
    </row>
    <row r="57" spans="1:5" ht="27.95" customHeight="1">
      <c r="A57" s="155"/>
      <c r="B57" s="155"/>
      <c r="C57" s="155"/>
      <c r="D57" s="155"/>
      <c r="E57" s="155"/>
    </row>
    <row r="58" spans="1:5" ht="19.5" customHeight="1">
      <c r="A58" s="21" t="str">
        <f>A30</f>
        <v>Specification No. :CC/NT/W-TR/DOM/A06/23/06644</v>
      </c>
      <c r="B58" s="22"/>
      <c r="C58" s="22"/>
      <c r="D58" s="22"/>
      <c r="E58" s="23" t="str">
        <f>E30</f>
        <v xml:space="preserve">Attachment-11 </v>
      </c>
    </row>
    <row r="59" spans="1:5" ht="19.5" customHeight="1"/>
    <row r="60" spans="1:5" ht="48" customHeight="1">
      <c r="A60" s="1300" t="str">
        <f>A32</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60" s="1300"/>
      <c r="C60" s="1300"/>
      <c r="D60" s="1300"/>
      <c r="E60" s="1300"/>
    </row>
    <row r="61" spans="1:5" ht="19.5" customHeight="1">
      <c r="A61" s="28"/>
    </row>
    <row r="62" spans="1:5" ht="19.5" customHeight="1">
      <c r="A62" s="1264" t="s">
        <v>385</v>
      </c>
      <c r="B62" s="1264"/>
      <c r="C62" s="1264"/>
      <c r="D62" s="1264"/>
      <c r="E62" s="1264"/>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344</v>
      </c>
      <c r="B66" s="832" t="str">
        <f>'Attach 3(JV)'!E17</f>
        <v/>
      </c>
      <c r="C66" s="832"/>
      <c r="D66" s="12" t="str">
        <f>D9</f>
        <v>Power Grid Corporation of India Ltd.,</v>
      </c>
    </row>
    <row r="67" spans="1:5" ht="19.5" customHeight="1">
      <c r="A67" s="13" t="s">
        <v>346</v>
      </c>
      <c r="B67" s="832" t="str">
        <f>'Attach 3(JV)'!E18</f>
        <v/>
      </c>
      <c r="C67" s="832"/>
      <c r="D67" s="12" t="str">
        <f>D10</f>
        <v>"Saudamini", Plot No. 2, Sector 29</v>
      </c>
    </row>
    <row r="68" spans="1:5" ht="19.5" customHeight="1">
      <c r="B68" s="832" t="str">
        <f>'Attach 3(JV)'!E19</f>
        <v/>
      </c>
      <c r="C68" s="832"/>
      <c r="D68" s="12" t="str">
        <f>D11</f>
        <v>Gurgaon (Haryana) - 122001</v>
      </c>
    </row>
    <row r="69" spans="1:5" ht="19.5" customHeight="1">
      <c r="A69" s="32"/>
      <c r="B69" s="832" t="str">
        <f>'Attach 3(JV)'!E20</f>
        <v/>
      </c>
      <c r="C69" s="832"/>
      <c r="D69" s="12"/>
    </row>
    <row r="70" spans="1:5" ht="19.5" customHeight="1">
      <c r="A70" s="29" t="s">
        <v>339</v>
      </c>
    </row>
    <row r="71" spans="1:5" ht="19.5" customHeight="1">
      <c r="A71" s="32"/>
    </row>
    <row r="72" spans="1:5" ht="33.75" customHeight="1">
      <c r="A72" s="1048" t="s">
        <v>386</v>
      </c>
      <c r="B72" s="1048"/>
      <c r="C72" s="1048"/>
      <c r="D72" s="1048"/>
      <c r="E72" s="1048"/>
    </row>
    <row r="73" spans="1:5" ht="19.5" customHeight="1">
      <c r="A73" s="32"/>
      <c r="B73" s="32"/>
      <c r="C73" s="32"/>
      <c r="D73" s="32"/>
      <c r="E73" s="32"/>
    </row>
    <row r="74" spans="1:5" ht="72" customHeight="1">
      <c r="A74" s="46" t="s">
        <v>342</v>
      </c>
      <c r="B74" s="1266" t="s">
        <v>112</v>
      </c>
      <c r="C74" s="1266"/>
      <c r="D74" s="46" t="s">
        <v>113</v>
      </c>
      <c r="E74" s="46" t="s">
        <v>114</v>
      </c>
    </row>
    <row r="75" spans="1:5" ht="25.5" customHeight="1">
      <c r="A75" s="82">
        <v>1</v>
      </c>
      <c r="B75" s="1299"/>
      <c r="C75" s="1299"/>
      <c r="D75" s="230"/>
      <c r="E75" s="230"/>
    </row>
    <row r="76" spans="1:5" ht="25.5" customHeight="1">
      <c r="A76" s="82">
        <v>2</v>
      </c>
      <c r="B76" s="1299"/>
      <c r="C76" s="1299"/>
      <c r="D76" s="230"/>
      <c r="E76" s="230"/>
    </row>
    <row r="77" spans="1:5" ht="25.5" customHeight="1">
      <c r="A77" s="82">
        <v>3</v>
      </c>
      <c r="B77" s="1299"/>
      <c r="C77" s="1299"/>
      <c r="D77" s="230"/>
      <c r="E77" s="230"/>
    </row>
    <row r="78" spans="1:5" ht="25.5" customHeight="1">
      <c r="A78" s="82">
        <v>4</v>
      </c>
      <c r="B78" s="1299"/>
      <c r="C78" s="1299"/>
      <c r="D78" s="230"/>
      <c r="E78" s="230"/>
    </row>
    <row r="79" spans="1:5" ht="25.5" customHeight="1">
      <c r="A79" s="82">
        <v>5</v>
      </c>
      <c r="B79" s="1299"/>
      <c r="C79" s="1299"/>
      <c r="D79" s="230"/>
      <c r="E79" s="230"/>
    </row>
    <row r="80" spans="1:5" ht="25.5" customHeight="1">
      <c r="A80" s="82">
        <v>6</v>
      </c>
      <c r="B80" s="1299"/>
      <c r="C80" s="1299"/>
      <c r="D80" s="230"/>
      <c r="E80" s="230"/>
    </row>
    <row r="81" spans="1:5" ht="19.5" customHeight="1">
      <c r="A81" s="32"/>
      <c r="B81" s="32"/>
      <c r="C81" s="32"/>
      <c r="D81" s="32"/>
      <c r="E81" s="32"/>
    </row>
    <row r="82" spans="1:5" ht="24.75" customHeight="1">
      <c r="A82" s="155"/>
      <c r="B82" s="155"/>
      <c r="C82" s="155"/>
      <c r="D82" s="155"/>
      <c r="E82" s="155"/>
    </row>
    <row r="83" spans="1:5" ht="24.75" customHeight="1">
      <c r="A83" s="155" t="s">
        <v>6</v>
      </c>
      <c r="B83" s="63" t="str">
        <f>B55</f>
        <v>--</v>
      </c>
      <c r="C83" s="155" t="s">
        <v>4</v>
      </c>
      <c r="D83" s="155" t="str">
        <f>D55</f>
        <v/>
      </c>
      <c r="E83" s="155"/>
    </row>
    <row r="84" spans="1:5" ht="24.75" customHeight="1">
      <c r="A84" s="155" t="s">
        <v>7</v>
      </c>
      <c r="B84" s="155" t="str">
        <f>B56</f>
        <v/>
      </c>
      <c r="C84" s="155" t="s">
        <v>5</v>
      </c>
      <c r="D84" s="155" t="str">
        <f>D56</f>
        <v/>
      </c>
      <c r="E84" s="155"/>
    </row>
    <row r="85" spans="1:5" ht="24.75" customHeight="1">
      <c r="A85" s="155"/>
      <c r="B85" s="155"/>
      <c r="C85" s="155"/>
      <c r="D85" s="155"/>
      <c r="E85" s="155"/>
    </row>
    <row r="86" spans="1:5" ht="37.5" customHeight="1">
      <c r="A86" s="59"/>
      <c r="B86" s="59"/>
      <c r="C86" s="59"/>
      <c r="D86" s="59"/>
      <c r="E86" s="59"/>
    </row>
  </sheetData>
  <sheetProtection password="E439" sheet="1" objects="1" scenarios="1" formatColumns="0" formatRows="0" selectLockedCells="1"/>
  <customSheetViews>
    <customSheetView guid="{D9ED55BB-C254-4A9E-86ED-08A9ADD4E3D4}" scale="115" showPageBreaks="1" showGridLines="0" fitToPage="1" printArea="1" view="pageBreakPreview">
      <selection activeCell="D23" sqref="D23"/>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EEAC0015-AAB8-4F57-BE69-98E15E1F0D6E}" scale="115" showPageBreaks="1" showGridLines="0" fitToPage="1" printArea="1" view="pageBreakPreview" topLeftCell="A19">
      <selection activeCell="D23" sqref="D23"/>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0DA5794E-7F08-4FD6-A9AE-0A7BA2271047}"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805D886-3091-4997-9C19-07E2C1978FA4}" scale="115" showPageBreaks="1" showGridLines="0" fitToPage="1" printArea="1" view="pageBreakPreview" topLeftCell="A2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6C47A7D6-4963-4999-9645-C02AA0A4D7C6}" scale="115" showPageBreaks="1" showGridLines="0" fitToPage="1" printArea="1" view="pageBreakPreview" topLeftCell="A35">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CF6F19D-227C-4840-A9E1-6C944B0145DB}" scale="115" showPageBreaks="1" showGridLines="0" fitToPage="1" printArea="1" view="pageBreakPreview" topLeftCell="A28">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5421BE0-1124-425D-B86C-8E4240949C04}" scale="115" showPageBreaks="1" showGridLines="0" fitToPage="1" printArea="1" view="pageBreakPreview">
      <selection activeCell="B18" sqref="B18:C18"/>
      <pageMargins left="0.75" right="0.63" top="0.57999999999999996" bottom="0.6" header="0.34" footer="0.35"/>
      <pageSetup scale="79" fitToHeight="0" orientation="portrait" r:id="rId36"/>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37"/>
  <headerFooter alignWithMargins="0">
    <oddFooter>&amp;R&amp;"Book Antiqua,Bold"&amp;8 Page &amp;P of &amp;N</oddFooter>
  </headerFooter>
  <drawing r:id="rId3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21"/>
  <sheetViews>
    <sheetView showGridLines="0" showZeros="0" view="pageBreakPreview" zoomScale="70" zoomScaleNormal="100" zoomScaleSheetLayoutView="70" workbookViewId="0">
      <selection activeCell="A18" sqref="A18:E18"/>
    </sheetView>
  </sheetViews>
  <sheetFormatPr defaultColWidth="9.140625" defaultRowHeight="16.5"/>
  <cols>
    <col min="1" max="1" width="15.28515625" style="252" customWidth="1"/>
    <col min="2" max="2" width="26.5703125" style="252" customWidth="1"/>
    <col min="3" max="3" width="35.140625" style="252" customWidth="1"/>
    <col min="4" max="4" width="33.5703125" style="252" customWidth="1"/>
    <col min="5" max="5" width="20" style="252" customWidth="1"/>
    <col min="6" max="6" width="14.7109375" style="252" hidden="1" customWidth="1"/>
    <col min="7" max="8" width="0" style="382" hidden="1" customWidth="1"/>
    <col min="9" max="16384" width="9.140625" style="382"/>
  </cols>
  <sheetData>
    <row r="1" spans="1:7" s="251" customFormat="1" ht="20.25" customHeight="1">
      <c r="A1" s="533" t="str">
        <f>'Attach 3(JV)'!A1</f>
        <v>Specification No. :CC/NT/W-TR/DOM/A06/23/06644</v>
      </c>
      <c r="B1" s="534"/>
      <c r="C1" s="534"/>
      <c r="D1" s="534"/>
      <c r="E1" s="535" t="s">
        <v>537</v>
      </c>
      <c r="F1" s="250"/>
    </row>
    <row r="3" spans="1:7" ht="73.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383"/>
    </row>
    <row r="4" spans="1:7" ht="1.5" hidden="1" customHeight="1">
      <c r="A4" s="256"/>
      <c r="F4" s="30"/>
      <c r="G4" s="11"/>
    </row>
    <row r="5" spans="1:7" ht="20.100000000000001" customHeight="1">
      <c r="A5" s="1303" t="s">
        <v>387</v>
      </c>
      <c r="B5" s="1303"/>
      <c r="C5" s="1303"/>
      <c r="D5" s="1303"/>
      <c r="E5" s="1303"/>
      <c r="F5" s="30"/>
      <c r="G5" s="11"/>
    </row>
    <row r="6" spans="1:7" ht="20.100000000000001" customHeight="1">
      <c r="A6" s="258"/>
      <c r="F6" s="30"/>
      <c r="G6" s="11"/>
    </row>
    <row r="7" spans="1:7" ht="20.100000000000001" customHeight="1">
      <c r="A7" s="274" t="str">
        <f>'[25]Attach 3 (JV)'!A5</f>
        <v>Bidder’s Name and Address (Sole Bidder) :</v>
      </c>
      <c r="D7" s="384" t="str">
        <f>'[25]Attach 3 (JV)'!F5</f>
        <v>To:</v>
      </c>
      <c r="F7" s="30"/>
      <c r="G7" s="11"/>
    </row>
    <row r="8" spans="1:7" ht="36" customHeight="1">
      <c r="A8" s="1304" t="str">
        <f>'Attach 3(JV)'!A8</f>
        <v/>
      </c>
      <c r="B8" s="1304"/>
      <c r="C8" s="1304"/>
      <c r="D8" s="385" t="str">
        <f>'[25]Attach 3 (JV)'!F6</f>
        <v>Contract Services</v>
      </c>
      <c r="F8" s="30"/>
      <c r="G8" s="11"/>
    </row>
    <row r="9" spans="1:7">
      <c r="A9" s="13" t="s">
        <v>344</v>
      </c>
      <c r="B9" s="831">
        <f>'Attach 3(JV)'!B9</f>
        <v>0</v>
      </c>
      <c r="C9" s="831"/>
      <c r="D9" s="385" t="str">
        <f>'[25]Attach 3 (JV)'!F7</f>
        <v>Power Grid Corporation of India Ltd.,</v>
      </c>
      <c r="F9" s="30"/>
      <c r="G9" s="11"/>
    </row>
    <row r="10" spans="1:7">
      <c r="A10" s="13" t="s">
        <v>346</v>
      </c>
      <c r="B10" s="832">
        <f>'Attach 3(JV)'!B10</f>
        <v>0</v>
      </c>
      <c r="C10" s="832"/>
      <c r="D10" s="385" t="str">
        <f>'[25]Attach 3 (JV)'!F8</f>
        <v>"Saudamini", Plot No.-2</v>
      </c>
      <c r="F10" s="30"/>
      <c r="G10" s="11"/>
    </row>
    <row r="11" spans="1:7">
      <c r="B11" s="832">
        <f>'Attach 3(JV)'!B11</f>
        <v>0</v>
      </c>
      <c r="C11" s="832"/>
      <c r="D11" s="385" t="str">
        <f>'[25]Attach 3 (JV)'!F9</f>
        <v xml:space="preserve">Sector-29, </v>
      </c>
    </row>
    <row r="12" spans="1:7">
      <c r="A12" s="258"/>
      <c r="B12" s="832">
        <f>'Attach 3(JV)'!B12</f>
        <v>0</v>
      </c>
      <c r="C12" s="832"/>
      <c r="D12" s="386" t="str">
        <f>'[25]Attach 3 (JV)'!F10</f>
        <v>Gurgaon (Haryana) - 122001</v>
      </c>
    </row>
    <row r="13" spans="1:7" ht="9.9499999999999993" customHeight="1">
      <c r="A13" s="258"/>
      <c r="B13" s="103"/>
      <c r="C13" s="103"/>
    </row>
    <row r="14" spans="1:7" ht="20.100000000000001" customHeight="1">
      <c r="A14" s="252" t="s">
        <v>339</v>
      </c>
    </row>
    <row r="15" spans="1:7" ht="45.75" customHeight="1">
      <c r="A15" s="1302" t="s">
        <v>860</v>
      </c>
      <c r="B15" s="1302"/>
      <c r="C15" s="1302"/>
      <c r="D15" s="1302"/>
      <c r="E15" s="1302"/>
    </row>
    <row r="16" spans="1:7" ht="80.25" customHeight="1">
      <c r="A16" s="381" t="s">
        <v>342</v>
      </c>
      <c r="B16" s="381" t="s">
        <v>538</v>
      </c>
      <c r="C16" s="381" t="s">
        <v>388</v>
      </c>
      <c r="D16" s="381" t="s">
        <v>389</v>
      </c>
      <c r="E16" s="381" t="s">
        <v>539</v>
      </c>
    </row>
    <row r="17" spans="1:7" ht="13.5" customHeight="1">
      <c r="A17" s="388">
        <v>1</v>
      </c>
      <c r="B17" s="388">
        <v>2</v>
      </c>
      <c r="C17" s="388">
        <v>3</v>
      </c>
      <c r="D17" s="388">
        <v>4</v>
      </c>
      <c r="E17" s="388">
        <v>5</v>
      </c>
    </row>
    <row r="18" spans="1:7" ht="123.75" customHeight="1">
      <c r="A18" s="1301" t="s">
        <v>859</v>
      </c>
      <c r="B18" s="1301"/>
      <c r="C18" s="1301"/>
      <c r="D18" s="1301"/>
      <c r="E18" s="1301"/>
    </row>
    <row r="19" spans="1:7" s="252" customFormat="1">
      <c r="A19" s="274" t="s">
        <v>6</v>
      </c>
      <c r="B19" s="387" t="str">
        <f>'Attach 3(JV)'!B24</f>
        <v>--</v>
      </c>
      <c r="D19" s="274" t="s">
        <v>4</v>
      </c>
      <c r="E19" s="274" t="str">
        <f>'Attach 3(JV)'!E24</f>
        <v/>
      </c>
      <c r="G19" s="382"/>
    </row>
    <row r="20" spans="1:7" s="252" customFormat="1">
      <c r="A20" s="274" t="s">
        <v>7</v>
      </c>
      <c r="B20" s="274" t="str">
        <f>'Attach 3(JV)'!B25</f>
        <v/>
      </c>
      <c r="D20" s="274" t="s">
        <v>154</v>
      </c>
      <c r="E20" s="259" t="str">
        <f>'Attach 3(JV)'!E25</f>
        <v/>
      </c>
      <c r="G20" s="382"/>
    </row>
    <row r="21" spans="1:7" s="252" customFormat="1">
      <c r="A21" s="259"/>
      <c r="B21" s="259"/>
      <c r="C21" s="274"/>
      <c r="D21" s="273"/>
      <c r="E21" s="259"/>
      <c r="G21" s="382"/>
    </row>
  </sheetData>
  <sheetProtection password="E439" sheet="1" objects="1" scenarios="1" formatColumns="0" formatRows="0" selectLockedCells="1"/>
  <customSheetViews>
    <customSheetView guid="{D9ED55BB-C254-4A9E-86ED-08A9ADD4E3D4}" scale="70" showPageBreaks="1" showGridLines="0" zeroValues="0" fitToPage="1" printArea="1" hiddenRows="1" hiddenColumns="1" state="hidden" view="pageBreakPreview">
      <selection activeCell="A18" sqref="A18:E18"/>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EEAC0015-AAB8-4F57-BE69-98E15E1F0D6E}" scale="70" showPageBreaks="1" showGridLines="0" zeroValues="0" fitToPage="1" printArea="1" hiddenRows="1" hiddenColumns="1" view="pageBreakPreview">
      <selection activeCell="A18" sqref="A18:E18"/>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0DA5794E-7F08-4FD6-A9AE-0A7BA2271047}" scale="70" showPageBreaks="1" showGridLines="0" zeroValues="0" fitToPage="1" printArea="1" hiddenRows="1" hiddenColumns="1" view="pageBreakPreview">
      <selection activeCell="A18" sqref="A18:E18"/>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B805D886-3091-4997-9C19-07E2C1978FA4}" scale="70" showPageBreaks="1" showGridLines="0" zeroValues="0" fitToPage="1" printArea="1" hiddenRows="1" hiddenColumns="1" view="pageBreakPreview" topLeftCell="A8">
      <selection activeCell="A18" sqref="A18:E18"/>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6C47A7D6-4963-4999-9645-C02AA0A4D7C6}" scale="70" showPageBreaks="1" showGridLines="0" zeroValues="0" fitToPage="1" printArea="1" hiddenRows="1" hiddenColumns="1" view="pageBreakPreview" topLeftCell="A9">
      <selection activeCell="M17" sqref="M17"/>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CF6F19D-227C-4840-A9E1-6C944B0145DB}" scale="70" showPageBreaks="1" showGridLines="0" zeroValues="0" fitToPage="1" printArea="1" hiddenRows="1" hiddenColumns="1" view="pageBreakPreview">
      <selection activeCell="A18" sqref="A18:E18"/>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5421BE0-1124-425D-B86C-8E4240949C04}" scale="70" showPageBreaks="1" showGridLines="0" zeroValues="0" fitToPage="1" printArea="1" hiddenRows="1" hiddenColumns="1" view="pageBreakPreview">
      <selection activeCell="A18" sqref="A18:E18"/>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s>
  <mergeCells count="9">
    <mergeCell ref="A18:E18"/>
    <mergeCell ref="B11:C11"/>
    <mergeCell ref="B12:C12"/>
    <mergeCell ref="A15:E15"/>
    <mergeCell ref="A3:E3"/>
    <mergeCell ref="A5:E5"/>
    <mergeCell ref="A8:C8"/>
    <mergeCell ref="B9:C9"/>
    <mergeCell ref="B10:C10"/>
  </mergeCells>
  <pageMargins left="0.7" right="0.25" top="0.47" bottom="0.48" header="0.28000000000000003" footer="0.23"/>
  <pageSetup scale="82" fitToHeight="0" orientation="portrait" r:id="rId16"/>
  <headerFooter alignWithMargins="0">
    <oddFooter>&amp;R&amp;"Book Antiqua,Bold"&amp;8 Page &amp;P of &amp;N</oddFooter>
  </headerFooter>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8"/>
  <sheetViews>
    <sheetView showGridLines="0" view="pageBreakPreview" topLeftCell="A8" zoomScale="85" zoomScaleNormal="100" zoomScaleSheetLayoutView="85" workbookViewId="0">
      <selection activeCell="Q19" sqref="Q19"/>
    </sheetView>
  </sheetViews>
  <sheetFormatPr defaultColWidth="9.140625" defaultRowHeight="13.5"/>
  <cols>
    <col min="1" max="1" width="9.85546875" style="92" customWidth="1"/>
    <col min="2" max="2" width="12.7109375" style="92" customWidth="1"/>
    <col min="3" max="3" width="44.140625" style="92" customWidth="1"/>
    <col min="4" max="4" width="60.5703125" style="92" customWidth="1"/>
    <col min="5" max="5" width="12.85546875" style="92" customWidth="1"/>
    <col min="6" max="6" width="9.85546875" style="90" customWidth="1"/>
    <col min="7" max="9" width="9.140625" style="90"/>
    <col min="10" max="16384" width="9.140625" style="87"/>
  </cols>
  <sheetData>
    <row r="1" spans="1:12" ht="18" customHeight="1">
      <c r="A1" s="793" t="s">
        <v>9</v>
      </c>
      <c r="B1" s="795" t="s">
        <v>129</v>
      </c>
      <c r="C1" s="795"/>
      <c r="D1" s="795"/>
      <c r="E1" s="795"/>
      <c r="F1" s="793" t="str">
        <f>": Transformer Package -" &amp; Basic!B2 &amp; " :"</f>
        <v>: Transformer Package -TR-48 :</v>
      </c>
      <c r="G1" s="85"/>
      <c r="H1" s="85"/>
      <c r="I1" s="85"/>
      <c r="J1" s="86"/>
      <c r="L1" s="87" t="s">
        <v>469</v>
      </c>
    </row>
    <row r="2" spans="1:12" ht="78.75" customHeight="1">
      <c r="A2" s="794"/>
      <c r="B2" s="796"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C2" s="797"/>
      <c r="D2" s="797"/>
      <c r="E2" s="798"/>
      <c r="F2" s="794"/>
      <c r="G2" s="85"/>
      <c r="H2" s="85"/>
      <c r="I2" s="85"/>
      <c r="J2" s="86"/>
    </row>
    <row r="3" spans="1:12" ht="21" customHeight="1">
      <c r="A3" s="794"/>
      <c r="B3" s="809" t="str">
        <f>"Specification No.: " &amp; Basic!B3</f>
        <v>Specification No.: CC/NT/W-TR/DOM/A06/23/06644</v>
      </c>
      <c r="C3" s="809"/>
      <c r="D3" s="809"/>
      <c r="E3" s="809"/>
      <c r="F3" s="794"/>
      <c r="G3" s="85"/>
      <c r="H3" s="85"/>
      <c r="I3" s="85"/>
      <c r="J3" s="86"/>
    </row>
    <row r="4" spans="1:12" s="97" customFormat="1" ht="18" customHeight="1">
      <c r="A4" s="794"/>
      <c r="B4" s="707">
        <v>1</v>
      </c>
      <c r="C4" s="802" t="s">
        <v>130</v>
      </c>
      <c r="D4" s="802"/>
      <c r="E4" s="802"/>
      <c r="F4" s="794"/>
      <c r="G4" s="95"/>
      <c r="H4" s="95"/>
      <c r="I4" s="94"/>
      <c r="J4" s="96"/>
    </row>
    <row r="5" spans="1:12" s="97" customFormat="1" ht="31.5" customHeight="1">
      <c r="A5" s="794"/>
      <c r="B5" s="708">
        <v>2</v>
      </c>
      <c r="C5" s="802" t="s">
        <v>885</v>
      </c>
      <c r="D5" s="802"/>
      <c r="E5" s="802"/>
      <c r="F5" s="794"/>
      <c r="G5" s="94"/>
      <c r="H5" s="94"/>
      <c r="I5" s="94"/>
      <c r="J5" s="96"/>
    </row>
    <row r="6" spans="1:12" s="97" customFormat="1" ht="23.25" customHeight="1">
      <c r="A6" s="794"/>
      <c r="B6" s="708">
        <v>3</v>
      </c>
      <c r="C6" s="808" t="s">
        <v>924</v>
      </c>
      <c r="D6" s="808"/>
      <c r="E6" s="808"/>
      <c r="F6" s="794"/>
      <c r="G6" s="94"/>
      <c r="H6" s="94"/>
      <c r="I6" s="94"/>
      <c r="J6" s="96"/>
    </row>
    <row r="7" spans="1:12" s="97" customFormat="1" ht="33" customHeight="1">
      <c r="A7" s="794"/>
      <c r="B7" s="708">
        <v>4</v>
      </c>
      <c r="C7" s="802" t="s">
        <v>161</v>
      </c>
      <c r="D7" s="802"/>
      <c r="E7" s="802"/>
      <c r="F7" s="794"/>
      <c r="G7" s="94"/>
      <c r="H7" s="94"/>
      <c r="I7" s="94"/>
      <c r="J7" s="96"/>
    </row>
    <row r="8" spans="1:12" s="97" customFormat="1" ht="33" customHeight="1">
      <c r="A8" s="794"/>
      <c r="B8" s="708">
        <v>5</v>
      </c>
      <c r="C8" s="802" t="s">
        <v>884</v>
      </c>
      <c r="D8" s="802"/>
      <c r="E8" s="802"/>
      <c r="F8" s="794"/>
      <c r="G8" s="94"/>
      <c r="H8" s="94"/>
      <c r="I8" s="94"/>
      <c r="J8" s="96"/>
    </row>
    <row r="9" spans="1:12" s="97" customFormat="1" ht="37.5" customHeight="1">
      <c r="A9" s="794"/>
      <c r="B9" s="708">
        <v>6</v>
      </c>
      <c r="C9" s="802" t="s">
        <v>478</v>
      </c>
      <c r="D9" s="802"/>
      <c r="E9" s="802"/>
      <c r="F9" s="794"/>
      <c r="G9" s="94"/>
      <c r="H9" s="94"/>
      <c r="I9" s="94"/>
      <c r="J9" s="96"/>
    </row>
    <row r="10" spans="1:12" s="97" customFormat="1" ht="22.5" customHeight="1">
      <c r="A10" s="794"/>
      <c r="B10" s="708">
        <v>7</v>
      </c>
      <c r="C10" s="802" t="s">
        <v>886</v>
      </c>
      <c r="D10" s="802"/>
      <c r="E10" s="802"/>
      <c r="F10" s="794"/>
      <c r="G10" s="94"/>
      <c r="H10" s="94"/>
      <c r="I10" s="94"/>
      <c r="J10" s="96"/>
    </row>
    <row r="11" spans="1:12" s="97" customFormat="1" ht="29.25" customHeight="1">
      <c r="A11" s="794"/>
      <c r="B11" s="708">
        <v>8</v>
      </c>
      <c r="C11" s="802" t="s">
        <v>887</v>
      </c>
      <c r="D11" s="802"/>
      <c r="E11" s="802"/>
      <c r="F11" s="794"/>
      <c r="G11" s="94"/>
      <c r="H11" s="94"/>
      <c r="I11" s="94"/>
      <c r="J11" s="235"/>
    </row>
    <row r="12" spans="1:12" s="97" customFormat="1" ht="33" customHeight="1">
      <c r="A12" s="794"/>
      <c r="B12" s="708">
        <v>9</v>
      </c>
      <c r="C12" s="799" t="s">
        <v>892</v>
      </c>
      <c r="D12" s="800"/>
      <c r="E12" s="801"/>
      <c r="F12" s="794"/>
      <c r="G12" s="94"/>
      <c r="H12" s="94"/>
      <c r="I12" s="94"/>
      <c r="J12" s="235"/>
    </row>
    <row r="13" spans="1:12" s="97" customFormat="1" ht="80.25" customHeight="1">
      <c r="A13" s="794"/>
      <c r="B13" s="708">
        <v>10</v>
      </c>
      <c r="C13" s="802" t="s">
        <v>988</v>
      </c>
      <c r="D13" s="802"/>
      <c r="E13" s="802"/>
      <c r="F13" s="794"/>
      <c r="G13" s="94"/>
      <c r="H13" s="94"/>
      <c r="I13" s="94"/>
      <c r="J13" s="235"/>
    </row>
    <row r="14" spans="1:12" s="97" customFormat="1" ht="72" customHeight="1">
      <c r="A14" s="794"/>
      <c r="B14" s="708">
        <v>11</v>
      </c>
      <c r="C14" s="802" t="s">
        <v>989</v>
      </c>
      <c r="D14" s="802"/>
      <c r="E14" s="802"/>
      <c r="F14" s="794"/>
      <c r="G14" s="94"/>
      <c r="H14" s="94"/>
      <c r="I14" s="94"/>
      <c r="J14" s="235"/>
    </row>
    <row r="15" spans="1:12" s="97" customFormat="1" ht="34.5" customHeight="1">
      <c r="A15" s="794"/>
      <c r="B15" s="708">
        <v>12</v>
      </c>
      <c r="C15" s="802" t="s">
        <v>990</v>
      </c>
      <c r="D15" s="802"/>
      <c r="E15" s="802"/>
      <c r="F15" s="794"/>
      <c r="G15" s="94"/>
      <c r="H15" s="94"/>
      <c r="I15" s="94"/>
      <c r="J15" s="235"/>
    </row>
    <row r="16" spans="1:12" s="97" customFormat="1" ht="39" customHeight="1">
      <c r="A16" s="794"/>
      <c r="B16" s="708">
        <v>13</v>
      </c>
      <c r="C16" s="802" t="s">
        <v>991</v>
      </c>
      <c r="D16" s="802"/>
      <c r="E16" s="802"/>
      <c r="F16" s="794"/>
      <c r="G16" s="94"/>
      <c r="H16" s="94"/>
      <c r="I16" s="94"/>
      <c r="J16" s="235"/>
    </row>
    <row r="17" spans="1:10" s="97" customFormat="1" ht="37.5" customHeight="1">
      <c r="A17" s="794"/>
      <c r="B17" s="708">
        <v>14</v>
      </c>
      <c r="C17" s="802" t="s">
        <v>891</v>
      </c>
      <c r="D17" s="802"/>
      <c r="E17" s="802"/>
      <c r="F17" s="794"/>
      <c r="G17" s="94"/>
      <c r="H17" s="94"/>
      <c r="I17" s="94"/>
      <c r="J17" s="235"/>
    </row>
    <row r="18" spans="1:10" s="97" customFormat="1" ht="36.75" customHeight="1">
      <c r="A18" s="794"/>
      <c r="B18" s="708">
        <v>15</v>
      </c>
      <c r="C18" s="802" t="s">
        <v>890</v>
      </c>
      <c r="D18" s="802"/>
      <c r="E18" s="802"/>
      <c r="F18" s="794"/>
      <c r="G18" s="94"/>
      <c r="H18" s="94"/>
      <c r="I18" s="94"/>
      <c r="J18" s="235"/>
    </row>
    <row r="19" spans="1:10" s="97" customFormat="1" ht="48.75" customHeight="1">
      <c r="A19" s="794"/>
      <c r="B19" s="708">
        <v>16</v>
      </c>
      <c r="C19" s="802" t="s">
        <v>992</v>
      </c>
      <c r="D19" s="802"/>
      <c r="E19" s="802"/>
      <c r="F19" s="794"/>
      <c r="G19" s="94"/>
      <c r="H19" s="94"/>
      <c r="I19" s="94"/>
      <c r="J19" s="235"/>
    </row>
    <row r="20" spans="1:10" s="97" customFormat="1" ht="37.5" customHeight="1">
      <c r="A20" s="794"/>
      <c r="B20" s="236" t="s">
        <v>384</v>
      </c>
      <c r="C20" s="810" t="s">
        <v>857</v>
      </c>
      <c r="D20" s="810"/>
      <c r="E20" s="811"/>
      <c r="F20" s="794"/>
      <c r="G20" s="94"/>
      <c r="H20" s="94"/>
      <c r="I20" s="94"/>
      <c r="J20" s="96"/>
    </row>
    <row r="21" spans="1:10" ht="17.25" customHeight="1">
      <c r="A21" s="794"/>
      <c r="B21" s="237"/>
      <c r="C21" s="237"/>
      <c r="D21" s="237"/>
      <c r="E21" s="237"/>
      <c r="F21" s="794"/>
      <c r="G21" s="85"/>
      <c r="H21" s="85"/>
      <c r="I21" s="85"/>
      <c r="J21" s="86"/>
    </row>
    <row r="22" spans="1:10" ht="30" customHeight="1">
      <c r="A22" s="794"/>
      <c r="B22" s="807"/>
      <c r="C22" s="807"/>
      <c r="D22" s="807"/>
      <c r="E22" s="807"/>
      <c r="F22" s="794"/>
      <c r="G22" s="85"/>
      <c r="H22" s="85"/>
      <c r="I22" s="85"/>
      <c r="J22" s="86"/>
    </row>
    <row r="23" spans="1:10" ht="21.75" customHeight="1">
      <c r="A23" s="794"/>
      <c r="B23" s="89"/>
      <c r="C23" s="89"/>
      <c r="D23" s="89"/>
      <c r="E23" s="89"/>
      <c r="F23" s="794"/>
      <c r="G23" s="85"/>
      <c r="H23" s="85"/>
      <c r="I23" s="85"/>
      <c r="J23" s="86"/>
    </row>
    <row r="24" spans="1:10" ht="24" customHeight="1">
      <c r="A24" s="794"/>
      <c r="B24" s="803"/>
      <c r="C24" s="804"/>
      <c r="D24" s="804"/>
      <c r="E24" s="153"/>
      <c r="F24" s="794"/>
    </row>
    <row r="25" spans="1:10" ht="30" customHeight="1">
      <c r="A25" s="794"/>
      <c r="B25" s="805"/>
      <c r="C25" s="806"/>
      <c r="D25" s="806"/>
      <c r="E25" s="709"/>
      <c r="F25" s="794"/>
      <c r="G25" s="85"/>
      <c r="H25" s="85"/>
      <c r="I25" s="85"/>
      <c r="J25" s="86"/>
    </row>
    <row r="26" spans="1:10" ht="66.75" customHeight="1">
      <c r="A26" s="794"/>
      <c r="B26" s="805"/>
      <c r="C26" s="806"/>
      <c r="D26" s="806"/>
      <c r="E26" s="153"/>
      <c r="F26" s="794"/>
      <c r="G26" s="91"/>
      <c r="H26" s="91"/>
      <c r="I26" s="91"/>
      <c r="J26" s="91"/>
    </row>
    <row r="27" spans="1:10" ht="15.75">
      <c r="A27" s="88"/>
      <c r="B27" s="88"/>
      <c r="C27" s="88"/>
      <c r="D27" s="88"/>
      <c r="E27" s="88"/>
      <c r="F27" s="85"/>
      <c r="G27" s="85"/>
      <c r="H27" s="85"/>
      <c r="I27" s="85"/>
      <c r="J27" s="86"/>
    </row>
    <row r="28" spans="1:10" ht="15.75">
      <c r="A28" s="88"/>
      <c r="B28" s="88"/>
      <c r="C28" s="88"/>
      <c r="D28" s="88"/>
      <c r="E28" s="88"/>
      <c r="F28" s="85"/>
      <c r="G28" s="85"/>
      <c r="H28" s="85"/>
      <c r="I28" s="85"/>
      <c r="J28" s="86"/>
    </row>
  </sheetData>
  <sheetProtection algorithmName="SHA-512" hashValue="Qjhqgr4uc1lJvDZjUEVxJBAM+8Dm5moP20JE2XVrsinPJ4asxLLlGS37EeRRQa0KPV6h3WVtveWNKg4g1XYMOg==" saltValue="leFSu+PRo9fNuRiBxNkJmw==" spinCount="100000" sheet="1" formatColumns="0" formatRows="0" selectLockedCells="1"/>
  <customSheetViews>
    <customSheetView guid="{D9ED55BB-C254-4A9E-86ED-08A9ADD4E3D4}" showPageBreaks="1" showGridLines="0" printArea="1" view="pageBreakPreview">
      <selection activeCell="C22" sqref="C22:E22"/>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EEAC0015-AAB8-4F57-BE69-98E15E1F0D6E}" scale="115"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0DA5794E-7F08-4FD6-A9AE-0A7BA2271047}"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805D886-3091-4997-9C19-07E2C1978FA4}" scale="115" showPageBreaks="1" showGridLines="0" printArea="1" view="pageBreakPreview" topLeftCell="B7">
      <selection activeCell="D24" sqref="D24"/>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6C47A7D6-4963-4999-9645-C02AA0A4D7C6}" scale="115" showPageBreaks="1" showGridLines="0" printArea="1" view="pageBreakPreview" topLeftCell="B10">
      <selection activeCell="D24" sqref="D24"/>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5421BE0-1124-425D-B86C-8E4240949C04}" scale="115" showPageBreaks="1" showGridLines="0" printArea="1" view="pageBreakPreview">
      <selection activeCell="C6" sqref="C6:E6"/>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s>
  <mergeCells count="24">
    <mergeCell ref="F1:F26"/>
    <mergeCell ref="B22:E22"/>
    <mergeCell ref="C7:E7"/>
    <mergeCell ref="C9:E9"/>
    <mergeCell ref="C11:E11"/>
    <mergeCell ref="C6:E6"/>
    <mergeCell ref="B3:E3"/>
    <mergeCell ref="C4:E4"/>
    <mergeCell ref="C5:E5"/>
    <mergeCell ref="C20:E20"/>
    <mergeCell ref="C10:E10"/>
    <mergeCell ref="C15:E15"/>
    <mergeCell ref="C16:E16"/>
    <mergeCell ref="C17:E17"/>
    <mergeCell ref="C18:E18"/>
    <mergeCell ref="A1:A26"/>
    <mergeCell ref="B1:E1"/>
    <mergeCell ref="B2:E2"/>
    <mergeCell ref="C12:E12"/>
    <mergeCell ref="C13:E13"/>
    <mergeCell ref="C14:E14"/>
    <mergeCell ref="B24:D26"/>
    <mergeCell ref="C8:E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7"/>
  <headerFooter alignWithMargins="0"/>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45E6-34A3-4160-A603-E5956CC7808C}">
  <sheetPr>
    <pageSetUpPr fitToPage="1"/>
  </sheetPr>
  <dimension ref="A1:G37"/>
  <sheetViews>
    <sheetView showGridLines="0" showZeros="0" view="pageBreakPreview" topLeftCell="A2" zoomScale="85" zoomScaleNormal="100" zoomScaleSheetLayoutView="85" workbookViewId="0">
      <selection activeCell="C21" sqref="C21"/>
    </sheetView>
  </sheetViews>
  <sheetFormatPr defaultColWidth="9.140625" defaultRowHeight="16.5"/>
  <cols>
    <col min="1" max="1" width="15.28515625" style="252" customWidth="1"/>
    <col min="2" max="2" width="26.5703125" style="252" customWidth="1"/>
    <col min="3" max="3" width="35.140625" style="252" customWidth="1"/>
    <col min="4" max="4" width="33.5703125" style="252" customWidth="1"/>
    <col min="5" max="5" width="20" style="252" customWidth="1"/>
    <col min="6" max="6" width="14.7109375" style="252" hidden="1" customWidth="1"/>
    <col min="7" max="8" width="0" style="382" hidden="1" customWidth="1"/>
    <col min="9" max="16384" width="9.140625" style="382"/>
  </cols>
  <sheetData>
    <row r="1" spans="1:7" s="251" customFormat="1" ht="20.25" customHeight="1">
      <c r="A1" s="533" t="str">
        <f>Basic!B3</f>
        <v>CC/NT/W-TR/DOM/A06/23/06644</v>
      </c>
      <c r="B1" s="534"/>
      <c r="C1" s="534"/>
      <c r="D1" s="534"/>
      <c r="E1" s="535" t="s">
        <v>537</v>
      </c>
      <c r="F1" s="250"/>
    </row>
    <row r="3" spans="1:7" ht="73.5" customHeight="1">
      <c r="A3" s="1267"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383"/>
    </row>
    <row r="4" spans="1:7" ht="1.5" hidden="1" customHeight="1">
      <c r="A4" s="256"/>
      <c r="F4" s="30"/>
      <c r="G4" s="11"/>
    </row>
    <row r="5" spans="1:7" ht="20.100000000000001" customHeight="1">
      <c r="A5" s="1303" t="s">
        <v>387</v>
      </c>
      <c r="B5" s="1303"/>
      <c r="C5" s="1303"/>
      <c r="D5" s="1303"/>
      <c r="E5" s="1303"/>
      <c r="F5" s="30"/>
      <c r="G5" s="11"/>
    </row>
    <row r="6" spans="1:7" ht="20.100000000000001" customHeight="1">
      <c r="A6" s="258"/>
      <c r="F6" s="30"/>
      <c r="G6" s="11"/>
    </row>
    <row r="7" spans="1:7" ht="20.100000000000001" customHeight="1">
      <c r="A7" s="274" t="str">
        <f>'[26]Attach 3 (JV)'!A5</f>
        <v>Bidder’s Name and Address (Sole Bidder) :</v>
      </c>
      <c r="D7" s="384" t="str">
        <f>'[26]Attach 3 (JV)'!F5</f>
        <v>To:</v>
      </c>
      <c r="F7" s="30"/>
      <c r="G7" s="11"/>
    </row>
    <row r="8" spans="1:7" ht="36" customHeight="1">
      <c r="A8" s="1304" t="str">
        <f>'[27]Attach 3(JV)'!A8</f>
        <v/>
      </c>
      <c r="B8" s="1304"/>
      <c r="C8" s="1304"/>
      <c r="D8" s="385" t="str">
        <f>'[26]Attach 3 (JV)'!F6</f>
        <v>Contract Services</v>
      </c>
      <c r="F8" s="30"/>
      <c r="G8" s="11"/>
    </row>
    <row r="9" spans="1:7">
      <c r="A9" s="13" t="s">
        <v>344</v>
      </c>
      <c r="B9" s="831">
        <f>'Attach 9'!B9:D9</f>
        <v>0</v>
      </c>
      <c r="C9" s="831"/>
      <c r="D9" s="385" t="str">
        <f>'[26]Attach 3 (JV)'!F7</f>
        <v>Power Grid Corporation of India Ltd.,</v>
      </c>
      <c r="F9" s="30"/>
      <c r="G9" s="11"/>
    </row>
    <row r="10" spans="1:7">
      <c r="A10" s="13" t="s">
        <v>346</v>
      </c>
      <c r="B10" s="831">
        <f>'Attach 9'!B10:D10</f>
        <v>0</v>
      </c>
      <c r="C10" s="831"/>
      <c r="D10" s="385" t="str">
        <f>'[26]Attach 3 (JV)'!F8</f>
        <v>"Saudamini", Plot No.-2</v>
      </c>
      <c r="F10" s="30"/>
      <c r="G10" s="11"/>
    </row>
    <row r="11" spans="1:7">
      <c r="B11" s="831">
        <f>'Attach 9'!B11:D11</f>
        <v>0</v>
      </c>
      <c r="C11" s="831"/>
      <c r="D11" s="385" t="str">
        <f>'[26]Attach 3 (JV)'!F9</f>
        <v xml:space="preserve">Sector-29, </v>
      </c>
    </row>
    <row r="12" spans="1:7">
      <c r="A12" s="258"/>
      <c r="B12" s="831">
        <f>'Attach 9'!B12:D12</f>
        <v>0</v>
      </c>
      <c r="C12" s="831"/>
      <c r="D12" s="386" t="str">
        <f>'[26]Attach 3 (JV)'!F10</f>
        <v>Gurgaon (Haryana) - 122001</v>
      </c>
    </row>
    <row r="13" spans="1:7" ht="9.9499999999999993" customHeight="1">
      <c r="A13" s="258"/>
      <c r="B13" s="103"/>
      <c r="C13" s="103"/>
    </row>
    <row r="14" spans="1:7" ht="20.100000000000001" customHeight="1">
      <c r="A14" s="252" t="s">
        <v>339</v>
      </c>
    </row>
    <row r="15" spans="1:7" ht="45.75" customHeight="1">
      <c r="A15" s="1302" t="s">
        <v>996</v>
      </c>
      <c r="B15" s="1302"/>
      <c r="C15" s="1302"/>
      <c r="D15" s="1302"/>
      <c r="E15" s="1302"/>
    </row>
    <row r="16" spans="1:7" ht="51.6" customHeight="1">
      <c r="A16" s="381" t="s">
        <v>342</v>
      </c>
      <c r="B16" s="381" t="s">
        <v>538</v>
      </c>
      <c r="C16" s="381" t="s">
        <v>388</v>
      </c>
      <c r="D16" s="381" t="s">
        <v>389</v>
      </c>
      <c r="E16" s="381" t="s">
        <v>895</v>
      </c>
    </row>
    <row r="17" spans="1:6" ht="13.5" customHeight="1">
      <c r="A17" s="388">
        <v>1</v>
      </c>
      <c r="B17" s="388">
        <v>2</v>
      </c>
      <c r="C17" s="388">
        <v>3</v>
      </c>
      <c r="D17" s="388">
        <v>4</v>
      </c>
      <c r="E17" s="388">
        <v>5</v>
      </c>
    </row>
    <row r="18" spans="1:6" ht="32.25" customHeight="1">
      <c r="A18" s="252" t="s">
        <v>896</v>
      </c>
    </row>
    <row r="19" spans="1:6" s="716" customFormat="1" ht="32.25" customHeight="1">
      <c r="A19" s="1306" t="s">
        <v>897</v>
      </c>
      <c r="B19" s="1307"/>
      <c r="C19" s="1307"/>
      <c r="D19" s="1308"/>
      <c r="E19" s="714"/>
      <c r="F19" s="715"/>
    </row>
    <row r="20" spans="1:6" s="719" customFormat="1" ht="37.5" customHeight="1">
      <c r="A20" s="717" t="s">
        <v>898</v>
      </c>
      <c r="B20" s="1305" t="s">
        <v>978</v>
      </c>
      <c r="C20" s="1305"/>
      <c r="D20" s="1305"/>
      <c r="E20" s="1305"/>
      <c r="F20" s="718"/>
    </row>
    <row r="21" spans="1:6" ht="59.25" customHeight="1">
      <c r="A21" s="720" t="s">
        <v>899</v>
      </c>
      <c r="B21" s="720" t="s">
        <v>900</v>
      </c>
      <c r="C21" s="721"/>
      <c r="D21" s="722" t="s">
        <v>979</v>
      </c>
      <c r="E21" s="723"/>
    </row>
    <row r="22" spans="1:6" ht="67.150000000000006" customHeight="1">
      <c r="A22" s="720" t="s">
        <v>901</v>
      </c>
      <c r="B22" s="720" t="s">
        <v>902</v>
      </c>
      <c r="C22" s="721"/>
      <c r="D22" s="722" t="s">
        <v>903</v>
      </c>
      <c r="E22" s="723"/>
    </row>
    <row r="23" spans="1:6" ht="52.5" customHeight="1">
      <c r="A23" s="720" t="s">
        <v>904</v>
      </c>
      <c r="B23" s="720" t="s">
        <v>905</v>
      </c>
      <c r="C23" s="721"/>
      <c r="D23" s="722" t="s">
        <v>906</v>
      </c>
      <c r="E23" s="723"/>
    </row>
    <row r="24" spans="1:6" ht="45.75" customHeight="1">
      <c r="A24" s="720" t="s">
        <v>907</v>
      </c>
      <c r="B24" s="720" t="s">
        <v>908</v>
      </c>
      <c r="C24" s="721"/>
      <c r="D24" s="722" t="s">
        <v>909</v>
      </c>
      <c r="E24" s="723"/>
    </row>
    <row r="25" spans="1:6" ht="145.5" customHeight="1">
      <c r="A25" s="724" t="s">
        <v>910</v>
      </c>
      <c r="B25" s="724" t="s">
        <v>911</v>
      </c>
      <c r="C25" s="721"/>
      <c r="D25" s="722" t="s">
        <v>912</v>
      </c>
      <c r="E25" s="723"/>
    </row>
    <row r="26" spans="1:6" ht="35.25" customHeight="1">
      <c r="A26" s="1315" t="str">
        <f>IF(OR((SUM(C21:C25)&gt;0.85),SUM(C21:C25)&lt;0.85),"ERROR -Sum of all the coefficients including labour is not equal to 0.85","")</f>
        <v>ERROR -Sum of all the coefficients including labour is not equal to 0.85</v>
      </c>
      <c r="B26" s="1315"/>
      <c r="C26" s="1315"/>
      <c r="D26" s="1315"/>
      <c r="E26" s="1316"/>
    </row>
    <row r="27" spans="1:6" ht="24.75" customHeight="1">
      <c r="A27" s="1317" t="s">
        <v>913</v>
      </c>
      <c r="B27" s="1317"/>
      <c r="C27" s="1317"/>
      <c r="D27" s="1317"/>
      <c r="E27" s="1318"/>
    </row>
    <row r="28" spans="1:6" ht="20.100000000000001" customHeight="1">
      <c r="A28" s="717" t="s">
        <v>914</v>
      </c>
      <c r="B28" s="1305" t="s">
        <v>915</v>
      </c>
      <c r="C28" s="1305"/>
      <c r="D28" s="1305"/>
      <c r="E28" s="1305"/>
    </row>
    <row r="29" spans="1:6" ht="82.5">
      <c r="A29" s="720" t="s">
        <v>414</v>
      </c>
      <c r="B29" s="720" t="s">
        <v>916</v>
      </c>
      <c r="C29" s="262">
        <v>0.85</v>
      </c>
      <c r="D29" s="263" t="s">
        <v>917</v>
      </c>
      <c r="E29" s="723"/>
    </row>
    <row r="30" spans="1:6" s="716" customFormat="1" ht="20.100000000000001" customHeight="1">
      <c r="A30" s="725" t="s">
        <v>918</v>
      </c>
      <c r="B30" s="1306" t="s">
        <v>919</v>
      </c>
      <c r="C30" s="1307"/>
      <c r="D30" s="1307"/>
      <c r="E30" s="1308"/>
      <c r="F30" s="715"/>
    </row>
    <row r="31" spans="1:6" s="728" customFormat="1" ht="30" customHeight="1">
      <c r="A31" s="726" t="s">
        <v>390</v>
      </c>
      <c r="B31" s="1309" t="s">
        <v>920</v>
      </c>
      <c r="C31" s="1310"/>
      <c r="D31" s="1310"/>
      <c r="E31" s="1311"/>
      <c r="F31" s="727"/>
    </row>
    <row r="32" spans="1:6" ht="165">
      <c r="A32" s="720" t="s">
        <v>899</v>
      </c>
      <c r="B32" s="720" t="s">
        <v>911</v>
      </c>
      <c r="C32" s="729">
        <v>0.8</v>
      </c>
      <c r="D32" s="263" t="s">
        <v>921</v>
      </c>
      <c r="E32" s="723"/>
    </row>
    <row r="33" spans="1:7" s="608" customFormat="1" ht="205.5" customHeight="1">
      <c r="A33" s="1312" t="s">
        <v>922</v>
      </c>
      <c r="B33" s="1313"/>
      <c r="C33" s="1313"/>
      <c r="D33" s="1313"/>
      <c r="E33" s="1314"/>
      <c r="F33" s="622"/>
    </row>
    <row r="34" spans="1:7" ht="20.100000000000001" customHeight="1">
      <c r="A34" s="730"/>
      <c r="B34" s="730"/>
      <c r="C34" s="730"/>
    </row>
    <row r="35" spans="1:7" s="252" customFormat="1">
      <c r="A35" s="274" t="s">
        <v>6</v>
      </c>
      <c r="B35" s="387" t="str">
        <f>'[28]Attach 10'!B16</f>
        <v>--</v>
      </c>
      <c r="D35" s="274" t="s">
        <v>4</v>
      </c>
      <c r="E35" s="274">
        <f>'[28]Names of Bidder'!D33</f>
        <v>0</v>
      </c>
      <c r="G35" s="382"/>
    </row>
    <row r="36" spans="1:7" s="252" customFormat="1">
      <c r="A36" s="274" t="s">
        <v>7</v>
      </c>
      <c r="B36" s="274" t="str">
        <f>'[28]Attach 10'!B17</f>
        <v/>
      </c>
      <c r="D36" s="274" t="s">
        <v>154</v>
      </c>
      <c r="E36" s="274">
        <f>'[28]Names of Bidder'!D34</f>
        <v>0</v>
      </c>
      <c r="G36" s="382"/>
    </row>
    <row r="37" spans="1:7" s="252" customFormat="1">
      <c r="A37" s="259"/>
      <c r="B37" s="259"/>
      <c r="C37" s="274"/>
      <c r="D37" s="273"/>
      <c r="E37" s="259"/>
      <c r="G37" s="382"/>
    </row>
  </sheetData>
  <sheetProtection algorithmName="SHA-512" hashValue="simmYVBurzEvtPiIx8RnoShLdFm13WdByzlBZXBIh1dr1CRsD0O+qPTKVcKQAinlXk2Txc+D4FvRbN7RL0VACQ==" saltValue="AhdZfWADuE797jvt62mKJQ==" spinCount="100000" sheet="1" formatColumns="0" formatRows="0" selectLockedCells="1"/>
  <customSheetViews>
    <customSheetView guid="{D9ED55BB-C254-4A9E-86ED-08A9ADD4E3D4}" showPageBreaks="1" showGridLines="0" zeroValues="0" fitToPage="1" printArea="1" hiddenRows="1" hiddenColumns="1" view="pageBreakPreview" topLeftCell="A20">
      <selection activeCell="C25" sqref="C25"/>
      <pageMargins left="0.7" right="0.25" top="0.47" bottom="0.48" header="0.28000000000000003" footer="0.23"/>
      <pageSetup scale="82" fitToHeight="0" orientation="portrait" r:id="rId1"/>
      <headerFooter alignWithMargins="0">
        <oddFooter>&amp;R&amp;"Book Antiqua,Bold"&amp;8 Page &amp;P of &amp;N</oddFooter>
      </headerFooter>
    </customSheetView>
  </customSheetViews>
  <mergeCells count="16">
    <mergeCell ref="B11:C11"/>
    <mergeCell ref="A3:E3"/>
    <mergeCell ref="A5:E5"/>
    <mergeCell ref="A8:C8"/>
    <mergeCell ref="B9:C9"/>
    <mergeCell ref="B10:C10"/>
    <mergeCell ref="B28:E28"/>
    <mergeCell ref="B30:E30"/>
    <mergeCell ref="B31:E31"/>
    <mergeCell ref="A33:E33"/>
    <mergeCell ref="B12:C12"/>
    <mergeCell ref="A15:E15"/>
    <mergeCell ref="A19:D19"/>
    <mergeCell ref="B20:E20"/>
    <mergeCell ref="A26:E26"/>
    <mergeCell ref="A27:E27"/>
  </mergeCells>
  <dataValidations count="5">
    <dataValidation type="list" allowBlank="1" showInputMessage="1" showErrorMessage="1" sqref="C21" xr:uid="{7ADAF623-089C-4010-9C51-A090A13F3788}">
      <formula1>"0.27,0.28,0.29,0.30,0.31,0.32,0.33"</formula1>
    </dataValidation>
    <dataValidation type="list" allowBlank="1" showInputMessage="1" showErrorMessage="1" sqref="C25" xr:uid="{E3A68EBB-3C15-4734-A5B8-BD46DCE6E7A8}">
      <formula1>"0.14,0.15,0.16,0.17"</formula1>
    </dataValidation>
    <dataValidation type="list" allowBlank="1" showInputMessage="1" showErrorMessage="1" sqref="C24" xr:uid="{C713D3FD-3FB5-4A1F-B73D-BBEAC0B8B7AA}">
      <formula1>"0.05,0.06"</formula1>
    </dataValidation>
    <dataValidation type="list" allowBlank="1" showInputMessage="1" showErrorMessage="1" sqref="C22" xr:uid="{CC3520BF-16CA-47EC-91EC-2F1483317659}">
      <formula1>"0.25,0.26,0.27,0.28,0.29,0.30,0.31"</formula1>
    </dataValidation>
    <dataValidation type="list" allowBlank="1" showInputMessage="1" showErrorMessage="1" sqref="C23" xr:uid="{E07DACD7-62E8-44E6-8ADE-E378781ADF37}">
      <formula1>"0.06,0.07,0.08"</formula1>
    </dataValidation>
  </dataValidations>
  <pageMargins left="0.7" right="0.25" top="0.47" bottom="0.48" header="0.28000000000000003" footer="0.23"/>
  <pageSetup scale="82" fitToHeight="0" orientation="portrait" r:id="rId2"/>
  <headerFooter alignWithMargins="0">
    <oddFooter>&amp;R&amp;"Book Antiqua,Bold"&amp;8 Page &amp;P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3"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8" customFormat="1" ht="15">
      <c r="A1" s="536" t="str">
        <f>'Attach 3(JV)'!A1</f>
        <v>Specification No. :CC/NT/W-TR/DOM/A06/23/06644</v>
      </c>
      <c r="B1" s="525"/>
      <c r="C1" s="525"/>
      <c r="D1" s="525"/>
      <c r="E1" s="537" t="str">
        <f>"Attachment-13 " &amp; 'Attach 3(JV)'!AT1</f>
        <v xml:space="preserve">Attachment-13 </v>
      </c>
      <c r="F1" s="79"/>
      <c r="G1" s="79"/>
      <c r="H1" s="79"/>
    </row>
    <row r="3" spans="1:9" ht="7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26"/>
      <c r="G3" s="27"/>
      <c r="H3" s="26"/>
    </row>
    <row r="4" spans="1:9" ht="20.100000000000001" customHeight="1">
      <c r="A4" s="28"/>
      <c r="H4" s="30"/>
      <c r="I4" s="11"/>
    </row>
    <row r="5" spans="1:9" ht="20.100000000000001" customHeight="1">
      <c r="A5" s="829" t="s">
        <v>0</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2" t="str">
        <f>'Attach 3(JV)'!E8</f>
        <v>Contract Services</v>
      </c>
      <c r="H8" s="30"/>
      <c r="I8" s="11"/>
    </row>
    <row r="9" spans="1:9" ht="20.100000000000001" customHeight="1">
      <c r="A9" s="13" t="s">
        <v>344</v>
      </c>
      <c r="B9" s="832">
        <f>'Attach 3(JV)'!B9</f>
        <v>0</v>
      </c>
      <c r="C9" s="832"/>
      <c r="D9" s="832"/>
      <c r="E9" s="12" t="str">
        <f>'Attach 3(JV)'!E9</f>
        <v>Power Grid Corporation of India Ltd.,</v>
      </c>
      <c r="H9" s="30"/>
      <c r="I9" s="11"/>
    </row>
    <row r="10" spans="1:9" ht="20.100000000000001" customHeight="1">
      <c r="A10" s="13" t="s">
        <v>346</v>
      </c>
      <c r="B10" s="832">
        <f>'Attach 3(JV)'!B10</f>
        <v>0</v>
      </c>
      <c r="C10" s="832"/>
      <c r="D10" s="832"/>
      <c r="E10" s="12" t="str">
        <f>'Attach 3(JV)'!E10</f>
        <v>"Saudamini", Plot No. 2, Sector 29</v>
      </c>
      <c r="H10" s="30"/>
      <c r="I10" s="11"/>
    </row>
    <row r="11" spans="1:9" ht="20.100000000000001" customHeight="1">
      <c r="B11" s="832">
        <f>'Attach 3(JV)'!B11</f>
        <v>0</v>
      </c>
      <c r="C11" s="832"/>
      <c r="D11" s="832"/>
      <c r="E11" s="12" t="str">
        <f>'Attach 3(JV)'!E11</f>
        <v>Gurgaon (Haryana) - 122001</v>
      </c>
      <c r="G11" s="53" t="s">
        <v>469</v>
      </c>
    </row>
    <row r="12" spans="1:9" ht="20.100000000000001" customHeight="1">
      <c r="A12" s="32"/>
      <c r="B12" s="832">
        <f>'Attach 3(JV)'!B12</f>
        <v>0</v>
      </c>
      <c r="C12" s="832"/>
      <c r="D12" s="832"/>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048" t="s">
        <v>1</v>
      </c>
      <c r="B16" s="1048"/>
      <c r="C16" s="1048"/>
      <c r="D16" s="1048"/>
      <c r="E16" s="104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6" t="str">
        <f>'Attach 3(JV)'!E24</f>
        <v/>
      </c>
    </row>
    <row r="25" spans="1:5" ht="33" customHeight="1">
      <c r="A25" s="36" t="s">
        <v>7</v>
      </c>
      <c r="B25" s="216" t="str">
        <f>'Attach 3(JV)'!B25</f>
        <v/>
      </c>
      <c r="C25" s="40"/>
      <c r="D25" s="37" t="s">
        <v>5</v>
      </c>
      <c r="E25" s="21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439" sheet="1" objects="1" scenarios="1" formatColumns="0" formatRows="0" selectLockedCells="1"/>
  <customSheetViews>
    <customSheetView guid="{D9ED55BB-C254-4A9E-86ED-08A9ADD4E3D4}" scale="130" showPageBreaks="1" showGridLines="0" fitToPage="1" printArea="1" view="pageBreakPreview" topLeftCell="A7">
      <selection activeCell="A16" sqref="A16:E16"/>
      <pageMargins left="0.75" right="0.63" top="0.57999999999999996" bottom="0.6" header="0.34" footer="0.35"/>
      <pageSetup scale="86" orientation="portrait" r:id="rId1"/>
      <headerFooter alignWithMargins="0">
        <oddFooter>&amp;R&amp;"Book Antiqua,Bold"&amp;8 Page &amp;P of &amp;N</oddFooter>
      </headerFooter>
    </customSheetView>
    <customSheetView guid="{EEAC0015-AAB8-4F57-BE69-98E15E1F0D6E}" scale="130" showPageBreaks="1" showGridLines="0" fitToPage="1" printArea="1" view="pageBreakPreview" topLeftCell="A4">
      <selection activeCell="A16" sqref="A16:E16"/>
      <pageMargins left="0.75" right="0.63" top="0.57999999999999996" bottom="0.6" header="0.34" footer="0.35"/>
      <pageSetup scale="86" orientation="portrait" r:id="rId2"/>
      <headerFooter alignWithMargins="0">
        <oddFooter>&amp;R&amp;"Book Antiqua,Bold"&amp;8 Page &amp;P of &amp;N</oddFooter>
      </headerFooter>
    </customSheetView>
    <customSheetView guid="{0DA5794E-7F08-4FD6-A9AE-0A7BA2271047}" scale="130" showPageBreaks="1" showGridLines="0" fitToPage="1" printArea="1" view="pageBreakPreview" topLeftCell="A10">
      <selection activeCell="A16" sqref="A16:E16"/>
      <pageMargins left="0.75" right="0.63" top="0.57999999999999996" bottom="0.6" header="0.34" footer="0.35"/>
      <pageSetup scale="86" orientation="portrait" r:id="rId3"/>
      <headerFooter alignWithMargins="0">
        <oddFooter>&amp;R&amp;"Book Antiqua,Bold"&amp;8 Page &amp;P of &amp;N</oddFooter>
      </headerFooter>
    </customSheetView>
    <customSheetView guid="{B805D886-3091-4997-9C19-07E2C1978FA4}" scale="130" showPageBreaks="1" showGridLines="0" fitToPage="1" printArea="1" view="pageBreakPreview" topLeftCell="A10">
      <selection activeCell="A16" sqref="A16:E16"/>
      <pageMargins left="0.75" right="0.63" top="0.57999999999999996" bottom="0.6" header="0.34" footer="0.35"/>
      <pageSetup scale="86"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2"/>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33"/>
      <headerFooter alignWithMargins="0">
        <oddFooter>&amp;R&amp;"Book Antiqua,Bold"&amp;8 Page &amp;P of &amp;N</oddFooter>
      </headerFooter>
    </customSheetView>
    <customSheetView guid="{6C47A7D6-4963-4999-9645-C02AA0A4D7C6}" scale="130" showPageBreaks="1" showGridLines="0" fitToPage="1" printArea="1" view="pageBreakPreview" topLeftCell="A2">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CF6F19D-227C-4840-A9E1-6C944B0145D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25421BE0-1124-425D-B86C-8E4240949C04}" scale="130" showPageBreaks="1" showGridLines="0" fitToPage="1" printArea="1" view="pageBreakPreview" topLeftCell="A10">
      <selection activeCell="A16" sqref="A16:E16"/>
      <pageMargins left="0.75" right="0.63" top="0.57999999999999996" bottom="0.6" header="0.34" footer="0.35"/>
      <pageSetup scale="86" orientation="portrait" r:id="rId3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7"/>
  <headerFooter alignWithMargins="0">
    <oddFooter>&amp;R&amp;"Book Antiqua,Bold"&amp;8 Page &amp;P of &amp;N</oddFooter>
  </headerFooter>
  <drawing r:id="rId3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3" zoomScaleSheetLayoutView="100" workbookViewId="0">
      <selection activeCell="K18" sqref="K18:K19"/>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8" customFormat="1" ht="15">
      <c r="A1" s="1221" t="str">
        <f>'Attach 3(JV)'!A1</f>
        <v>Specification No. :CC/NT/W-TR/DOM/A06/23/06644</v>
      </c>
      <c r="B1" s="1221"/>
      <c r="C1" s="1221"/>
      <c r="D1" s="1221"/>
      <c r="E1" s="524" t="str">
        <f>"Attachment-14 " &amp; 'Attach 3(JV)'!AT1</f>
        <v xml:space="preserve">Attachment-14 </v>
      </c>
      <c r="F1" s="79"/>
      <c r="G1" s="79"/>
      <c r="H1" s="79"/>
    </row>
    <row r="3" spans="1:9" ht="63.6"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26"/>
      <c r="G3" s="27"/>
      <c r="H3" s="26"/>
    </row>
    <row r="4" spans="1:9" ht="20.100000000000001" customHeight="1">
      <c r="A4" s="28"/>
      <c r="H4" s="30"/>
      <c r="I4" s="11"/>
    </row>
    <row r="5" spans="1:9" ht="20.100000000000001" customHeight="1">
      <c r="A5" s="829" t="s">
        <v>408</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2" t="str">
        <f>'Attach 3(JV)'!E8</f>
        <v>Contract Services</v>
      </c>
      <c r="H8" s="30"/>
      <c r="I8" s="11"/>
    </row>
    <row r="9" spans="1:9" ht="20.100000000000001" customHeight="1">
      <c r="A9" s="13" t="s">
        <v>344</v>
      </c>
      <c r="B9" s="832">
        <f>'Attach 3(JV)'!B9</f>
        <v>0</v>
      </c>
      <c r="C9" s="832"/>
      <c r="D9" s="832"/>
      <c r="E9" s="12" t="str">
        <f>'Attach 3(JV)'!E9</f>
        <v>Power Grid Corporation of India Ltd.,</v>
      </c>
      <c r="H9" s="30"/>
      <c r="I9" s="11"/>
    </row>
    <row r="10" spans="1:9" ht="20.100000000000001" customHeight="1">
      <c r="A10" s="13" t="s">
        <v>346</v>
      </c>
      <c r="B10" s="832">
        <f>'Attach 3(JV)'!B10</f>
        <v>0</v>
      </c>
      <c r="C10" s="832"/>
      <c r="D10" s="832"/>
      <c r="E10" s="12" t="str">
        <f>'Attach 3(JV)'!E10</f>
        <v>"Saudamini", Plot No. 2, Sector 29</v>
      </c>
      <c r="H10" s="30"/>
      <c r="I10" s="11"/>
    </row>
    <row r="11" spans="1:9" ht="20.100000000000001" customHeight="1">
      <c r="B11" s="832">
        <f>'Attach 3(JV)'!B11</f>
        <v>0</v>
      </c>
      <c r="C11" s="832"/>
      <c r="D11" s="832"/>
      <c r="E11" s="12" t="str">
        <f>'Attach 3(JV)'!E11</f>
        <v>Gurgaon (Haryana) - 122001</v>
      </c>
    </row>
    <row r="12" spans="1:9" ht="20.100000000000001" customHeight="1">
      <c r="A12" s="32"/>
      <c r="B12" s="832">
        <f>'Attach 3(JV)'!B12</f>
        <v>0</v>
      </c>
      <c r="C12" s="832"/>
      <c r="D12" s="832"/>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319" t="s">
        <v>468</v>
      </c>
      <c r="B16" s="1319"/>
      <c r="C16" s="1319"/>
      <c r="D16" s="1319"/>
      <c r="E16" s="1319"/>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6" t="str">
        <f>'Attach 3(JV)'!E24</f>
        <v/>
      </c>
    </row>
    <row r="25" spans="1:5" ht="33" customHeight="1">
      <c r="A25" s="36" t="s">
        <v>7</v>
      </c>
      <c r="B25" s="216" t="str">
        <f>'Attach 3(JV)'!B25</f>
        <v/>
      </c>
      <c r="C25" s="40"/>
      <c r="D25" s="37" t="s">
        <v>5</v>
      </c>
      <c r="E25" s="216"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439" sheet="1" objects="1" scenarios="1" formatColumns="0" formatRows="0" selectLockedCells="1"/>
  <customSheetViews>
    <customSheetView guid="{D9ED55BB-C254-4A9E-86ED-08A9ADD4E3D4}" scale="130" showPageBreaks="1" showGridLines="0" fitToPage="1" printArea="1" view="pageBreakPreview" topLeftCell="A4">
      <selection activeCell="K18" sqref="K18:K19"/>
      <pageMargins left="0.75" right="0.63" top="0.57999999999999996" bottom="0.6" header="0.34" footer="0.35"/>
      <pageSetup scale="87" orientation="portrait" r:id="rId1"/>
      <headerFooter alignWithMargins="0">
        <oddFooter>&amp;R&amp;"Book Antiqua,Bold"&amp;8 Page &amp;P of &amp;N</oddFooter>
      </headerFooter>
    </customSheetView>
    <customSheetView guid="{EEAC0015-AAB8-4F57-BE69-98E15E1F0D6E}" scale="130" showPageBreaks="1" showGridLines="0" fitToPage="1" printArea="1" view="pageBreakPreview" topLeftCell="A4">
      <selection activeCell="K18" sqref="K18:K19"/>
      <pageMargins left="0.75" right="0.63" top="0.57999999999999996" bottom="0.6" header="0.34" footer="0.35"/>
      <pageSetup scale="87" orientation="portrait" r:id="rId2"/>
      <headerFooter alignWithMargins="0">
        <oddFooter>&amp;R&amp;"Book Antiqua,Bold"&amp;8 Page &amp;P of &amp;N</oddFooter>
      </headerFooter>
    </customSheetView>
    <customSheetView guid="{0DA5794E-7F08-4FD6-A9AE-0A7BA2271047}" scale="130" showPageBreaks="1" showGridLines="0" fitToPage="1" printArea="1" view="pageBreakPreview">
      <selection activeCell="K18" sqref="K18:K19"/>
      <pageMargins left="0.75" right="0.63" top="0.57999999999999996" bottom="0.6" header="0.34" footer="0.35"/>
      <pageSetup scale="87" orientation="portrait" r:id="rId3"/>
      <headerFooter alignWithMargins="0">
        <oddFooter>&amp;R&amp;"Book Antiqua,Bold"&amp;8 Page &amp;P of &amp;N</oddFooter>
      </headerFooter>
    </customSheetView>
    <customSheetView guid="{B805D886-3091-4997-9C19-07E2C1978FA4}" scale="130" showPageBreaks="1" showGridLines="0" fitToPage="1" printArea="1" view="pageBreakPreview" topLeftCell="A19">
      <selection activeCell="K18" sqref="K18:K19"/>
      <pageMargins left="0.75" right="0.63" top="0.57999999999999996" bottom="0.6" header="0.34" footer="0.35"/>
      <pageSetup scale="87"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2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6C47A7D6-4963-4999-9645-C02AA0A4D7C6}"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5421BE0-1124-425D-B86C-8E4240949C04}" scale="130" showPageBreaks="1" showGridLines="0" fitToPage="1" printArea="1" view="pageBreakPreview" topLeftCell="A16">
      <selection activeCell="K18" sqref="K18:K19"/>
      <pageMargins left="0.75" right="0.63" top="0.57999999999999996" bottom="0.6" header="0.34" footer="0.35"/>
      <pageSetup scale="86" orientation="portrait" r:id="rId3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2"/>
  <headerFooter alignWithMargins="0">
    <oddFooter>&amp;R&amp;"Book Antiqua,Bold"&amp;8 Page &amp;P of &amp;N</oddFooter>
  </headerFooter>
  <drawing r:id="rId3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214" zoomScale="115" zoomScaleNormal="100" zoomScaleSheetLayoutView="115" workbookViewId="0">
      <selection activeCell="B60" sqref="B60"/>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41" customFormat="1" ht="32.1" customHeight="1">
      <c r="A1" s="1331" t="s">
        <v>480</v>
      </c>
      <c r="B1" s="1332"/>
      <c r="C1" s="1332"/>
      <c r="D1" s="1332"/>
      <c r="E1" s="1332"/>
      <c r="F1" s="1332"/>
      <c r="G1" s="1332"/>
      <c r="H1" s="1332"/>
      <c r="I1" s="1333"/>
    </row>
    <row r="2" spans="1:9" s="241" customFormat="1" ht="32.1" customHeight="1">
      <c r="A2" s="238" t="s">
        <v>481</v>
      </c>
      <c r="B2" s="1334" t="s">
        <v>482</v>
      </c>
      <c r="C2" s="1334"/>
      <c r="D2" s="1334"/>
      <c r="E2" s="1334"/>
      <c r="F2" s="1334"/>
      <c r="G2" s="1334"/>
      <c r="H2" s="1334"/>
      <c r="I2" s="1335"/>
    </row>
    <row r="3" spans="1:9" s="241" customFormat="1" ht="32.1" customHeight="1">
      <c r="A3" s="238" t="s">
        <v>483</v>
      </c>
      <c r="B3" s="1334" t="s">
        <v>484</v>
      </c>
      <c r="C3" s="1334"/>
      <c r="D3" s="1334"/>
      <c r="E3" s="1334"/>
      <c r="F3" s="1334"/>
      <c r="G3" s="1334"/>
      <c r="H3" s="1334"/>
      <c r="I3" s="1335"/>
    </row>
    <row r="4" spans="1:9" s="241" customFormat="1" ht="32.1" customHeight="1">
      <c r="A4" s="238" t="s">
        <v>485</v>
      </c>
      <c r="B4" s="1334" t="s">
        <v>486</v>
      </c>
      <c r="C4" s="1334"/>
      <c r="D4" s="1334"/>
      <c r="E4" s="1334"/>
      <c r="F4" s="1334"/>
      <c r="G4" s="1334"/>
      <c r="H4" s="1334"/>
      <c r="I4" s="1335"/>
    </row>
    <row r="5" spans="1:9" s="241" customFormat="1" ht="32.1" customHeight="1">
      <c r="A5" s="238" t="s">
        <v>487</v>
      </c>
      <c r="B5" s="1334" t="s">
        <v>488</v>
      </c>
      <c r="C5" s="1334"/>
      <c r="D5" s="1334"/>
      <c r="E5" s="1334"/>
      <c r="F5" s="1334"/>
      <c r="G5" s="1334"/>
      <c r="H5" s="1334"/>
      <c r="I5" s="1335"/>
    </row>
    <row r="6" spans="1:9" s="241" customFormat="1" ht="32.1" customHeight="1">
      <c r="A6" s="239" t="s">
        <v>489</v>
      </c>
      <c r="B6" s="1336" t="s">
        <v>540</v>
      </c>
      <c r="C6" s="1336"/>
      <c r="D6" s="1336"/>
      <c r="E6" s="1336"/>
      <c r="F6" s="1336"/>
      <c r="G6" s="1336"/>
      <c r="H6" s="1336"/>
      <c r="I6" s="1337"/>
    </row>
    <row r="7" spans="1:9" s="241" customFormat="1" ht="32.1" customHeight="1">
      <c r="A7" s="240"/>
      <c r="C7" s="240"/>
      <c r="D7" s="240"/>
      <c r="E7" s="240"/>
      <c r="F7" s="240"/>
      <c r="G7" s="240"/>
      <c r="H7" s="240"/>
      <c r="I7" s="240"/>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326" t="s">
        <v>397</v>
      </c>
      <c r="B31" s="1326"/>
      <c r="C31" s="1326"/>
      <c r="D31" s="1326"/>
      <c r="E31" s="1326"/>
      <c r="F31" s="1326"/>
      <c r="G31" s="1326"/>
      <c r="H31" s="1326"/>
      <c r="I31" s="1326"/>
      <c r="J31" s="60"/>
    </row>
    <row r="32" spans="1:10" ht="15.75">
      <c r="A32" s="1327" t="s">
        <v>398</v>
      </c>
      <c r="B32" s="1327"/>
      <c r="C32" s="1327"/>
      <c r="D32" s="1327"/>
      <c r="E32" s="1327"/>
      <c r="F32" s="1327"/>
      <c r="G32" s="1327"/>
      <c r="H32" s="1327"/>
      <c r="I32" s="1327"/>
      <c r="J32" s="60"/>
    </row>
    <row r="33" spans="1:10" ht="18.75">
      <c r="A33" s="1328" t="s">
        <v>399</v>
      </c>
      <c r="B33" s="1328"/>
      <c r="C33" s="1328"/>
      <c r="D33" s="1328"/>
      <c r="E33" s="1328"/>
      <c r="F33" s="1328"/>
      <c r="G33" s="1328"/>
      <c r="H33" s="1328"/>
      <c r="I33" s="1328"/>
      <c r="J33" s="60"/>
    </row>
    <row r="34" spans="1:10" ht="36" customHeight="1">
      <c r="A34" s="1329" t="s">
        <v>554</v>
      </c>
      <c r="B34" s="1329"/>
      <c r="C34" s="1329"/>
      <c r="D34" s="1329"/>
      <c r="E34" s="1329"/>
      <c r="F34" s="1329"/>
      <c r="G34" s="1329"/>
      <c r="H34" s="1329"/>
      <c r="I34" s="1329"/>
      <c r="J34" s="60"/>
    </row>
    <row r="35" spans="1:10" ht="18.75">
      <c r="A35" s="1328" t="s">
        <v>400</v>
      </c>
      <c r="B35" s="1328"/>
      <c r="C35" s="1328"/>
      <c r="D35" s="1328"/>
      <c r="E35" s="1328"/>
      <c r="F35" s="1328"/>
      <c r="G35" s="1328"/>
      <c r="H35" s="1328"/>
      <c r="I35" s="1328"/>
      <c r="J35" s="60"/>
    </row>
    <row r="36" spans="1:10" ht="15.75">
      <c r="A36" s="1327" t="s">
        <v>401</v>
      </c>
      <c r="B36" s="1327"/>
      <c r="C36" s="1327"/>
      <c r="D36" s="1327"/>
      <c r="E36" s="1327"/>
      <c r="F36" s="1327"/>
      <c r="G36" s="1327"/>
      <c r="H36" s="1327"/>
      <c r="I36" s="1327"/>
      <c r="J36" s="60"/>
    </row>
    <row r="37" spans="1:10" ht="15.75">
      <c r="A37" s="1327">
        <f>'Attach 3(JV)'!B9</f>
        <v>0</v>
      </c>
      <c r="B37" s="1327"/>
      <c r="C37" s="1327"/>
      <c r="D37" s="1327"/>
      <c r="E37" s="1327"/>
      <c r="F37" s="1327"/>
      <c r="G37" s="1327"/>
      <c r="H37" s="1327"/>
      <c r="I37" s="1327"/>
      <c r="J37" s="60"/>
    </row>
    <row r="38" spans="1:10" ht="58.5" customHeight="1">
      <c r="A38" s="1330" t="str">
        <f>" having its Registered Office at " &amp; 'Attach 3(JV)'!B10 &amp; " " &amp;'Attach 3(JV)'!B11 &amp; " " &amp;'Attach 3(JV)'!B12</f>
        <v xml:space="preserve"> having its Registered Office at 0 0 0</v>
      </c>
      <c r="B38" s="1330"/>
      <c r="C38" s="1330"/>
      <c r="D38" s="1330"/>
      <c r="E38" s="1330"/>
      <c r="F38" s="1330"/>
      <c r="G38" s="1330"/>
      <c r="H38" s="1330"/>
      <c r="I38" s="1330"/>
      <c r="J38" s="60"/>
    </row>
    <row r="39" spans="1:10" ht="15.75">
      <c r="A39" s="1327" t="str">
        <f>IF('Names of Bidder'!D6 = "Sole Bidder", " ", " and ")</f>
        <v xml:space="preserve"> </v>
      </c>
      <c r="B39" s="1327"/>
      <c r="C39" s="1327"/>
      <c r="D39" s="1327"/>
      <c r="E39" s="1327"/>
      <c r="F39" s="1327"/>
      <c r="G39" s="1327"/>
      <c r="H39" s="1327"/>
      <c r="I39" s="1327"/>
      <c r="J39" s="60"/>
    </row>
    <row r="40" spans="1:10" ht="17.25" customHeight="1">
      <c r="A40" s="1330" t="str">
        <f>IF('Names of Bidder'!D6= "Sole Bidder", "", IF('Names of Bidder'!D7=1,'Names of Bidder'!D23,IF('Names of Bidder'!D7="2 or More",'Names of Bidder'!D23&amp;" &amp; "&amp;'Names of Bidder'!D28,"")))</f>
        <v/>
      </c>
      <c r="B40" s="1330"/>
      <c r="C40" s="1330"/>
      <c r="D40" s="1330"/>
      <c r="E40" s="1330"/>
      <c r="F40" s="1330"/>
      <c r="G40" s="1330"/>
      <c r="H40" s="1330"/>
      <c r="I40" s="1330"/>
      <c r="J40" s="60"/>
    </row>
    <row r="41" spans="1:10" ht="39" customHeight="1">
      <c r="A41" s="133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30"/>
      <c r="C41" s="1330"/>
      <c r="D41" s="1330"/>
      <c r="E41" s="1330"/>
      <c r="F41" s="1330"/>
      <c r="G41" s="1330"/>
      <c r="H41" s="1330"/>
      <c r="I41" s="1330"/>
      <c r="J41" s="60"/>
    </row>
    <row r="42" spans="1:10" ht="15.75">
      <c r="A42" s="1327" t="s">
        <v>402</v>
      </c>
      <c r="B42" s="1327"/>
      <c r="C42" s="1327"/>
      <c r="D42" s="1327"/>
      <c r="E42" s="1327"/>
      <c r="F42" s="1327"/>
      <c r="G42" s="1327"/>
      <c r="H42" s="1327"/>
      <c r="I42" s="1327"/>
      <c r="J42" s="60"/>
    </row>
    <row r="43" spans="1:10" ht="18.75">
      <c r="A43" s="1328" t="s">
        <v>403</v>
      </c>
      <c r="B43" s="1328"/>
      <c r="C43" s="1328"/>
      <c r="D43" s="1328"/>
      <c r="E43" s="1328"/>
      <c r="F43" s="1328"/>
      <c r="G43" s="1328"/>
      <c r="H43" s="1328"/>
      <c r="I43" s="1328"/>
      <c r="J43" s="60"/>
    </row>
    <row r="44" spans="1:10" ht="18.75">
      <c r="A44" s="1328" t="s">
        <v>404</v>
      </c>
      <c r="B44" s="1328"/>
      <c r="C44" s="1328"/>
      <c r="D44" s="1328"/>
      <c r="E44" s="1328"/>
      <c r="F44" s="1328"/>
      <c r="G44" s="1328"/>
      <c r="H44" s="1328"/>
      <c r="I44" s="1328"/>
      <c r="J44" s="60"/>
    </row>
    <row r="45" spans="1:10" ht="102" customHeight="1">
      <c r="A45" s="1338" t="str">
        <f>"POWERGRID intends to award, under laid-down organisational procedures, contract(s) for " &amp; Basic!B1</f>
        <v>POWERGRID intends to award, under laid-down organisational procedures, contract(s) for 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45" s="1338"/>
      <c r="C45" s="1338"/>
      <c r="D45" s="1338"/>
      <c r="E45" s="1338"/>
      <c r="F45" s="1338"/>
      <c r="G45" s="1338"/>
      <c r="H45" s="1338"/>
      <c r="I45" s="1338"/>
      <c r="J45" s="60"/>
    </row>
    <row r="46" spans="1:10" ht="16.5" customHeight="1">
      <c r="A46" s="201"/>
      <c r="B46" s="203"/>
      <c r="C46" s="203"/>
      <c r="D46" s="203"/>
      <c r="E46" s="203"/>
      <c r="F46" s="201"/>
      <c r="G46" s="203"/>
      <c r="H46" s="203"/>
      <c r="I46" s="203"/>
      <c r="J46" s="60"/>
    </row>
    <row r="47" spans="1:10" ht="21" customHeight="1">
      <c r="A47" s="1223" t="s">
        <v>405</v>
      </c>
      <c r="B47" s="1223"/>
      <c r="C47" s="1223"/>
      <c r="D47" s="1223"/>
      <c r="E47" s="1321" t="s">
        <v>405</v>
      </c>
      <c r="F47" s="1321"/>
      <c r="G47" s="1321"/>
      <c r="H47" s="1321"/>
      <c r="I47" s="1321"/>
      <c r="J47" s="60"/>
    </row>
    <row r="48" spans="1:10" ht="32.25" customHeight="1">
      <c r="A48" s="1322" t="s">
        <v>490</v>
      </c>
      <c r="B48" s="1322"/>
      <c r="C48" s="1322"/>
      <c r="D48" s="1322"/>
      <c r="E48" s="1325" t="s">
        <v>407</v>
      </c>
      <c r="F48" s="1325"/>
      <c r="G48" s="1325"/>
      <c r="H48" s="1325"/>
      <c r="I48" s="1325"/>
      <c r="J48" s="60"/>
    </row>
    <row r="49" spans="1:10" ht="18.75" customHeight="1">
      <c r="A49" s="204" t="s">
        <v>408</v>
      </c>
      <c r="B49" s="204"/>
      <c r="C49" s="204"/>
      <c r="D49" s="204"/>
      <c r="E49" s="204"/>
      <c r="F49" s="204"/>
      <c r="G49" s="204"/>
      <c r="H49" s="204"/>
      <c r="I49" s="205" t="s">
        <v>409</v>
      </c>
      <c r="J49" s="60"/>
    </row>
    <row r="50" spans="1:10" ht="107.25" customHeight="1">
      <c r="A50" s="1323" t="str">
        <f>Basic!B1&amp;" and Specification Number " &amp;  Basic!B3 &amp; ". POWERGRID values full compliance with all relevant laws of the land, rules, regulations, economic use of resources, and of fairness/transparency in its relations with its Bidders/ Contractors."</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 and Specification Number CC/NT/W-TR/DOM/A06/23/06644. POWERGRID values full compliance with all relevant laws of the land, rules, regulations, economic use of resources, and of fairness/transparency in its relations with its Bidders/ Contractors.</v>
      </c>
      <c r="B50" s="1323"/>
      <c r="C50" s="1323"/>
      <c r="D50" s="1323"/>
      <c r="E50" s="1323"/>
      <c r="F50" s="1323"/>
      <c r="G50" s="1323"/>
      <c r="H50" s="1323"/>
      <c r="I50" s="1323"/>
    </row>
    <row r="51" spans="1:10" ht="8.1" customHeight="1">
      <c r="A51" s="206"/>
      <c r="B51" s="128"/>
      <c r="C51" s="128"/>
      <c r="D51" s="128"/>
      <c r="E51" s="128"/>
      <c r="F51" s="128"/>
      <c r="G51" s="128"/>
      <c r="H51" s="128"/>
      <c r="I51" s="128"/>
    </row>
    <row r="52" spans="1:10" ht="35.25" customHeight="1">
      <c r="A52" s="1323" t="s">
        <v>410</v>
      </c>
      <c r="B52" s="1323"/>
      <c r="C52" s="1323"/>
      <c r="D52" s="1323"/>
      <c r="E52" s="1323"/>
      <c r="F52" s="1323"/>
      <c r="G52" s="1323"/>
      <c r="H52" s="1323"/>
      <c r="I52" s="1323"/>
    </row>
    <row r="53" spans="1:10" ht="8.1" customHeight="1">
      <c r="A53" s="207"/>
      <c r="B53" s="128"/>
      <c r="C53" s="128"/>
      <c r="D53" s="128"/>
      <c r="E53" s="128"/>
      <c r="F53" s="128"/>
      <c r="G53" s="128"/>
      <c r="H53" s="128"/>
      <c r="I53" s="128"/>
    </row>
    <row r="54" spans="1:10" ht="15.75">
      <c r="A54" s="1324" t="s">
        <v>534</v>
      </c>
      <c r="B54" s="1324"/>
      <c r="C54" s="1324"/>
      <c r="D54" s="1324"/>
      <c r="E54" s="1324"/>
      <c r="F54" s="1324"/>
      <c r="G54" s="1324"/>
      <c r="H54" s="1324"/>
      <c r="I54" s="1324"/>
    </row>
    <row r="55" spans="1:10" ht="8.1" customHeight="1">
      <c r="A55" s="207"/>
      <c r="B55" s="128"/>
      <c r="C55" s="128"/>
      <c r="D55" s="128"/>
      <c r="E55" s="128"/>
      <c r="F55" s="128"/>
      <c r="G55" s="128"/>
      <c r="H55" s="128"/>
      <c r="I55" s="128"/>
    </row>
    <row r="56" spans="1:10" ht="16.5">
      <c r="A56" s="1320" t="s">
        <v>411</v>
      </c>
      <c r="B56" s="1320"/>
      <c r="C56" s="1320"/>
      <c r="D56" s="1320"/>
      <c r="E56" s="1320"/>
      <c r="F56" s="1320"/>
      <c r="G56" s="1320"/>
      <c r="H56" s="1320"/>
      <c r="I56" s="1320"/>
    </row>
    <row r="57" spans="1:10" ht="8.1" customHeight="1">
      <c r="A57" s="208"/>
      <c r="B57" s="128"/>
      <c r="C57" s="128"/>
      <c r="D57" s="128"/>
      <c r="E57" s="128"/>
      <c r="F57" s="128"/>
      <c r="G57" s="128"/>
      <c r="H57" s="128"/>
      <c r="I57" s="128"/>
    </row>
    <row r="58" spans="1:10" ht="37.5" customHeight="1">
      <c r="A58" s="209" t="s">
        <v>412</v>
      </c>
      <c r="B58" s="1223" t="s">
        <v>413</v>
      </c>
      <c r="C58" s="1223"/>
      <c r="D58" s="1223"/>
      <c r="E58" s="1223"/>
      <c r="F58" s="1223"/>
      <c r="G58" s="1223"/>
      <c r="H58" s="1223"/>
      <c r="I58" s="1223"/>
    </row>
    <row r="59" spans="1:10" ht="8.1" customHeight="1">
      <c r="A59" s="207"/>
      <c r="B59" s="128"/>
      <c r="C59" s="128"/>
      <c r="D59" s="128"/>
      <c r="E59" s="128"/>
      <c r="F59" s="128"/>
      <c r="G59" s="128"/>
      <c r="H59" s="128"/>
      <c r="I59" s="128"/>
    </row>
    <row r="60" spans="1:10" ht="67.5" customHeight="1">
      <c r="A60" s="128"/>
      <c r="B60" s="209" t="s">
        <v>414</v>
      </c>
      <c r="C60" s="1223" t="s">
        <v>415</v>
      </c>
      <c r="D60" s="1223"/>
      <c r="E60" s="1223"/>
      <c r="F60" s="1223"/>
      <c r="G60" s="1223"/>
      <c r="H60" s="1223"/>
      <c r="I60" s="1223"/>
    </row>
    <row r="61" spans="1:10" ht="8.1" customHeight="1">
      <c r="A61" s="128"/>
      <c r="B61" s="209"/>
      <c r="C61" s="201"/>
      <c r="D61" s="201"/>
      <c r="E61" s="201"/>
      <c r="F61" s="201"/>
      <c r="G61" s="201"/>
      <c r="H61" s="201"/>
      <c r="I61" s="201"/>
    </row>
    <row r="62" spans="1:10" ht="83.25" customHeight="1">
      <c r="A62" s="128"/>
      <c r="B62" s="209" t="s">
        <v>416</v>
      </c>
      <c r="C62" s="1223" t="s">
        <v>788</v>
      </c>
      <c r="D62" s="1223"/>
      <c r="E62" s="1223"/>
      <c r="F62" s="1223"/>
      <c r="G62" s="1223"/>
      <c r="H62" s="1223"/>
      <c r="I62" s="1223"/>
    </row>
    <row r="63" spans="1:10" ht="8.1" customHeight="1">
      <c r="A63" s="128"/>
      <c r="B63" s="209"/>
      <c r="C63" s="201"/>
      <c r="D63" s="201"/>
      <c r="E63" s="201"/>
      <c r="F63" s="201"/>
      <c r="G63" s="201"/>
      <c r="H63" s="201"/>
      <c r="I63" s="201"/>
    </row>
    <row r="64" spans="1:10" ht="50.25" customHeight="1">
      <c r="A64" s="128"/>
      <c r="B64" s="209" t="s">
        <v>417</v>
      </c>
      <c r="C64" s="1223" t="s">
        <v>789</v>
      </c>
      <c r="D64" s="1223"/>
      <c r="E64" s="1223"/>
      <c r="F64" s="1223"/>
      <c r="G64" s="1223"/>
      <c r="H64" s="1223"/>
      <c r="I64" s="1223"/>
    </row>
    <row r="65" spans="1:10" ht="8.1" customHeight="1">
      <c r="A65" s="128"/>
      <c r="B65" s="209"/>
      <c r="C65" s="201"/>
      <c r="D65" s="201"/>
      <c r="E65" s="201"/>
      <c r="F65" s="201"/>
      <c r="G65" s="201"/>
      <c r="H65" s="201"/>
      <c r="I65" s="201"/>
    </row>
    <row r="66" spans="1:10" ht="69" customHeight="1">
      <c r="A66" s="209" t="s">
        <v>418</v>
      </c>
      <c r="B66" s="1223" t="s">
        <v>790</v>
      </c>
      <c r="C66" s="1223"/>
      <c r="D66" s="1223"/>
      <c r="E66" s="1223"/>
      <c r="F66" s="1223"/>
      <c r="G66" s="1223"/>
      <c r="H66" s="1223"/>
      <c r="I66" s="1223"/>
    </row>
    <row r="67" spans="1:10" ht="8.1" customHeight="1">
      <c r="A67" s="128"/>
      <c r="B67" s="209"/>
      <c r="C67" s="201"/>
      <c r="D67" s="201"/>
      <c r="E67" s="201"/>
      <c r="F67" s="201"/>
      <c r="G67" s="201"/>
      <c r="H67" s="201"/>
      <c r="I67" s="201"/>
    </row>
    <row r="68" spans="1:10" ht="16.5">
      <c r="A68" s="1320" t="s">
        <v>419</v>
      </c>
      <c r="B68" s="1320"/>
      <c r="C68" s="1320"/>
      <c r="D68" s="1320"/>
      <c r="E68" s="1320"/>
      <c r="F68" s="1320"/>
      <c r="G68" s="1320"/>
      <c r="H68" s="1320"/>
      <c r="I68" s="1320"/>
    </row>
    <row r="69" spans="1:10" ht="8.1" customHeight="1">
      <c r="A69" s="128"/>
      <c r="B69" s="209"/>
      <c r="C69" s="201"/>
      <c r="D69" s="201"/>
      <c r="E69" s="201"/>
      <c r="F69" s="201"/>
      <c r="G69" s="201"/>
      <c r="H69" s="201"/>
      <c r="I69" s="201"/>
    </row>
    <row r="70" spans="1:10" ht="49.5" customHeight="1">
      <c r="A70" s="209" t="s">
        <v>412</v>
      </c>
      <c r="B70" s="1223" t="s">
        <v>791</v>
      </c>
      <c r="C70" s="1223"/>
      <c r="D70" s="1223"/>
      <c r="E70" s="1223"/>
      <c r="F70" s="1223"/>
      <c r="G70" s="1223"/>
      <c r="H70" s="1223"/>
      <c r="I70" s="1223"/>
    </row>
    <row r="71" spans="1:10" ht="24" customHeight="1">
      <c r="A71" s="201"/>
      <c r="B71" s="204"/>
      <c r="C71" s="204"/>
      <c r="D71" s="204"/>
      <c r="E71" s="204"/>
      <c r="F71" s="201"/>
      <c r="G71" s="204"/>
      <c r="H71" s="204"/>
      <c r="I71" s="204"/>
      <c r="J71" s="60"/>
    </row>
    <row r="72" spans="1:10" ht="21" customHeight="1">
      <c r="A72" s="1223" t="s">
        <v>405</v>
      </c>
      <c r="B72" s="1223"/>
      <c r="C72" s="1223"/>
      <c r="D72" s="1223"/>
      <c r="E72" s="1321" t="s">
        <v>405</v>
      </c>
      <c r="F72" s="1321"/>
      <c r="G72" s="1321"/>
      <c r="H72" s="1321"/>
      <c r="I72" s="1321"/>
      <c r="J72" s="60"/>
    </row>
    <row r="73" spans="1:10" ht="33" customHeight="1">
      <c r="A73" s="1322" t="s">
        <v>406</v>
      </c>
      <c r="B73" s="1322"/>
      <c r="C73" s="1322"/>
      <c r="D73" s="1322"/>
      <c r="E73" s="1325" t="s">
        <v>407</v>
      </c>
      <c r="F73" s="1325"/>
      <c r="G73" s="1325"/>
      <c r="H73" s="1325"/>
      <c r="I73" s="1325"/>
      <c r="J73" s="60"/>
    </row>
    <row r="74" spans="1:10" ht="15.75">
      <c r="A74" s="204" t="s">
        <v>408</v>
      </c>
      <c r="B74" s="204"/>
      <c r="C74" s="204"/>
      <c r="D74" s="204"/>
      <c r="E74" s="204"/>
      <c r="F74" s="204"/>
      <c r="G74" s="204"/>
      <c r="H74" s="204"/>
      <c r="I74" s="205" t="s">
        <v>420</v>
      </c>
      <c r="J74" s="60"/>
    </row>
    <row r="75" spans="1:10" ht="96.75" customHeight="1">
      <c r="A75" s="128"/>
      <c r="B75" s="209" t="s">
        <v>421</v>
      </c>
      <c r="C75" s="1223" t="s">
        <v>792</v>
      </c>
      <c r="D75" s="1223"/>
      <c r="E75" s="1223"/>
      <c r="F75" s="1223"/>
      <c r="G75" s="1223"/>
      <c r="H75" s="1223"/>
      <c r="I75" s="1223"/>
    </row>
    <row r="76" spans="1:10" ht="9.9499999999999993" customHeight="1">
      <c r="A76" s="128"/>
      <c r="B76" s="104"/>
      <c r="C76" s="207"/>
      <c r="D76" s="207"/>
      <c r="E76" s="207"/>
      <c r="F76" s="207"/>
      <c r="G76" s="207"/>
      <c r="H76" s="207"/>
      <c r="I76" s="207"/>
    </row>
    <row r="77" spans="1:10" ht="99" customHeight="1">
      <c r="A77" s="128"/>
      <c r="B77" s="209" t="s">
        <v>416</v>
      </c>
      <c r="C77" s="1223" t="s">
        <v>793</v>
      </c>
      <c r="D77" s="1223"/>
      <c r="E77" s="1223"/>
      <c r="F77" s="1223"/>
      <c r="G77" s="1223"/>
      <c r="H77" s="1223"/>
      <c r="I77" s="1223"/>
    </row>
    <row r="78" spans="1:10" ht="9.9499999999999993" customHeight="1">
      <c r="A78" s="128"/>
      <c r="B78" s="209"/>
      <c r="C78" s="210"/>
      <c r="D78" s="210"/>
      <c r="E78" s="210"/>
      <c r="F78" s="210"/>
      <c r="G78" s="210"/>
      <c r="H78" s="210"/>
      <c r="I78" s="210"/>
    </row>
    <row r="79" spans="1:10" ht="53.25" customHeight="1">
      <c r="A79" s="128"/>
      <c r="B79" s="209" t="s">
        <v>417</v>
      </c>
      <c r="C79" s="1223" t="s">
        <v>794</v>
      </c>
      <c r="D79" s="1223"/>
      <c r="E79" s="1223"/>
      <c r="F79" s="1223"/>
      <c r="G79" s="1223"/>
      <c r="H79" s="1223"/>
      <c r="I79" s="1223"/>
    </row>
    <row r="80" spans="1:10" ht="9.9499999999999993" customHeight="1">
      <c r="A80" s="128"/>
      <c r="B80" s="209"/>
      <c r="C80" s="210"/>
      <c r="D80" s="210"/>
      <c r="E80" s="210"/>
      <c r="F80" s="210"/>
      <c r="G80" s="210"/>
      <c r="H80" s="210"/>
      <c r="I80" s="210"/>
    </row>
    <row r="81" spans="1:10" ht="9.9499999999999993" customHeight="1">
      <c r="A81" s="128"/>
      <c r="B81" s="209"/>
      <c r="C81" s="210"/>
      <c r="D81" s="210"/>
      <c r="E81" s="210"/>
      <c r="F81" s="210"/>
      <c r="G81" s="210"/>
      <c r="H81" s="210"/>
      <c r="I81" s="210"/>
    </row>
    <row r="82" spans="1:10" ht="85.5" customHeight="1">
      <c r="A82" s="128"/>
      <c r="B82" s="209" t="s">
        <v>422</v>
      </c>
      <c r="C82" s="1223" t="s">
        <v>423</v>
      </c>
      <c r="D82" s="1223"/>
      <c r="E82" s="1223"/>
      <c r="F82" s="1223"/>
      <c r="G82" s="1223"/>
      <c r="H82" s="1223"/>
      <c r="I82" s="1223"/>
    </row>
    <row r="83" spans="1:10" ht="9.9499999999999993" customHeight="1">
      <c r="A83" s="128"/>
      <c r="B83" s="209"/>
      <c r="C83" s="210"/>
      <c r="D83" s="210"/>
      <c r="E83" s="210"/>
      <c r="F83" s="210"/>
      <c r="G83" s="210"/>
      <c r="H83" s="210"/>
      <c r="I83" s="210"/>
    </row>
    <row r="84" spans="1:10" ht="66" customHeight="1">
      <c r="A84" s="128"/>
      <c r="B84" s="209" t="s">
        <v>424</v>
      </c>
      <c r="C84" s="1223" t="s">
        <v>795</v>
      </c>
      <c r="D84" s="1223"/>
      <c r="E84" s="1223"/>
      <c r="F84" s="1223"/>
      <c r="G84" s="1223"/>
      <c r="H84" s="1223"/>
      <c r="I84" s="1223"/>
    </row>
    <row r="85" spans="1:10" ht="9.9499999999999993" customHeight="1">
      <c r="A85" s="128"/>
      <c r="B85" s="209"/>
      <c r="C85" s="210"/>
      <c r="D85" s="210"/>
      <c r="E85" s="210"/>
      <c r="F85" s="210"/>
      <c r="G85" s="210"/>
      <c r="H85" s="210"/>
      <c r="I85" s="210"/>
    </row>
    <row r="86" spans="1:10" ht="63.75" customHeight="1">
      <c r="A86" s="128"/>
      <c r="B86" s="209" t="s">
        <v>425</v>
      </c>
      <c r="C86" s="1223" t="s">
        <v>426</v>
      </c>
      <c r="D86" s="1223"/>
      <c r="E86" s="1223"/>
      <c r="F86" s="1223"/>
      <c r="G86" s="1223"/>
      <c r="H86" s="1223"/>
      <c r="I86" s="1223"/>
    </row>
    <row r="87" spans="1:10" ht="8.1" customHeight="1">
      <c r="A87" s="128"/>
      <c r="B87" s="210"/>
      <c r="C87" s="210"/>
      <c r="D87" s="210"/>
      <c r="E87" s="210"/>
      <c r="F87" s="210"/>
      <c r="G87" s="210"/>
      <c r="H87" s="210"/>
      <c r="I87" s="210"/>
    </row>
    <row r="88" spans="1:10" ht="51" customHeight="1">
      <c r="A88" s="128"/>
      <c r="B88" s="209" t="s">
        <v>815</v>
      </c>
      <c r="C88" s="1223" t="s">
        <v>796</v>
      </c>
      <c r="D88" s="1223"/>
      <c r="E88" s="1223"/>
      <c r="F88" s="1223"/>
      <c r="G88" s="1223"/>
      <c r="H88" s="1223"/>
      <c r="I88" s="1223"/>
    </row>
    <row r="89" spans="1:10" ht="8.1" customHeight="1">
      <c r="A89" s="128"/>
      <c r="B89" s="210"/>
      <c r="C89" s="210"/>
      <c r="D89" s="210"/>
      <c r="E89" s="210"/>
      <c r="F89" s="210"/>
      <c r="G89" s="210"/>
      <c r="H89" s="210"/>
      <c r="I89" s="210"/>
    </row>
    <row r="90" spans="1:10" ht="37.5" customHeight="1">
      <c r="A90" s="209" t="s">
        <v>418</v>
      </c>
      <c r="B90" s="1223" t="s">
        <v>427</v>
      </c>
      <c r="C90" s="1223"/>
      <c r="D90" s="1223"/>
      <c r="E90" s="1223"/>
      <c r="F90" s="1223"/>
      <c r="G90" s="1223"/>
      <c r="H90" s="1223"/>
      <c r="I90" s="1223"/>
    </row>
    <row r="91" spans="1:10" ht="39.75" customHeight="1">
      <c r="A91" s="201"/>
      <c r="B91" s="204"/>
      <c r="C91" s="204"/>
      <c r="D91" s="204"/>
      <c r="E91" s="204"/>
      <c r="F91" s="201"/>
      <c r="G91" s="204"/>
      <c r="H91" s="204"/>
      <c r="I91" s="204"/>
      <c r="J91" s="60"/>
    </row>
    <row r="92" spans="1:10" ht="21" customHeight="1">
      <c r="A92" s="1223" t="s">
        <v>405</v>
      </c>
      <c r="B92" s="1223"/>
      <c r="C92" s="1223"/>
      <c r="D92" s="1223"/>
      <c r="E92" s="1321" t="s">
        <v>405</v>
      </c>
      <c r="F92" s="1321"/>
      <c r="G92" s="1321"/>
      <c r="H92" s="1321"/>
      <c r="I92" s="1321"/>
      <c r="J92" s="60"/>
    </row>
    <row r="93" spans="1:10" ht="33" customHeight="1">
      <c r="A93" s="1322" t="s">
        <v>406</v>
      </c>
      <c r="B93" s="1322"/>
      <c r="C93" s="1322"/>
      <c r="D93" s="1322"/>
      <c r="E93" s="1325" t="s">
        <v>407</v>
      </c>
      <c r="F93" s="1325"/>
      <c r="G93" s="1325"/>
      <c r="H93" s="1325"/>
      <c r="I93" s="1325"/>
      <c r="J93" s="60"/>
    </row>
    <row r="94" spans="1:10" ht="15.75">
      <c r="A94" s="204" t="s">
        <v>408</v>
      </c>
      <c r="B94" s="204"/>
      <c r="C94" s="204"/>
      <c r="D94" s="204"/>
      <c r="E94" s="204"/>
      <c r="F94" s="204"/>
      <c r="G94" s="204"/>
      <c r="H94" s="204"/>
      <c r="I94" s="205" t="s">
        <v>428</v>
      </c>
      <c r="J94" s="60"/>
    </row>
    <row r="95" spans="1:10" ht="15.75">
      <c r="A95" s="204"/>
      <c r="B95" s="204"/>
      <c r="C95" s="204"/>
      <c r="D95" s="204"/>
      <c r="E95" s="204"/>
      <c r="F95" s="204"/>
      <c r="G95" s="204"/>
      <c r="H95" s="204"/>
      <c r="I95" s="205"/>
      <c r="J95" s="60"/>
    </row>
    <row r="96" spans="1:10" ht="16.5">
      <c r="A96" s="1320" t="s">
        <v>429</v>
      </c>
      <c r="B96" s="1320"/>
      <c r="C96" s="1320"/>
      <c r="D96" s="1320"/>
      <c r="E96" s="1320"/>
      <c r="F96" s="1320"/>
      <c r="G96" s="1320"/>
      <c r="H96" s="1320"/>
      <c r="I96" s="1320"/>
    </row>
    <row r="97" spans="1:9" ht="10.5" customHeight="1">
      <c r="A97" s="128"/>
      <c r="B97" s="210"/>
      <c r="C97" s="210"/>
      <c r="D97" s="210"/>
      <c r="E97" s="210"/>
      <c r="F97" s="210"/>
      <c r="G97" s="210"/>
      <c r="H97" s="210"/>
      <c r="I97" s="210"/>
    </row>
    <row r="98" spans="1:9" ht="80.25" customHeight="1">
      <c r="A98" s="209" t="s">
        <v>412</v>
      </c>
      <c r="B98" s="1223" t="s">
        <v>797</v>
      </c>
      <c r="C98" s="1223"/>
      <c r="D98" s="1223"/>
      <c r="E98" s="1223"/>
      <c r="F98" s="1223"/>
      <c r="G98" s="1223"/>
      <c r="H98" s="1223"/>
      <c r="I98" s="1223"/>
    </row>
    <row r="99" spans="1:9" ht="8.1" customHeight="1">
      <c r="A99" s="128"/>
      <c r="B99" s="210"/>
      <c r="C99" s="210"/>
      <c r="D99" s="210"/>
      <c r="E99" s="210"/>
      <c r="F99" s="210"/>
      <c r="G99" s="210"/>
      <c r="H99" s="210"/>
      <c r="I99" s="210"/>
    </row>
    <row r="100" spans="1:9" ht="141.75" customHeight="1">
      <c r="A100" s="209" t="s">
        <v>418</v>
      </c>
      <c r="B100" s="1223" t="s">
        <v>798</v>
      </c>
      <c r="C100" s="1223"/>
      <c r="D100" s="1223"/>
      <c r="E100" s="1223"/>
      <c r="F100" s="1223"/>
      <c r="G100" s="1223"/>
      <c r="H100" s="1223"/>
      <c r="I100" s="1223"/>
    </row>
    <row r="101" spans="1:9" ht="8.1" customHeight="1">
      <c r="A101" s="128"/>
      <c r="B101" s="210"/>
      <c r="C101" s="210"/>
      <c r="D101" s="210"/>
      <c r="E101" s="210"/>
      <c r="F101" s="210"/>
      <c r="G101" s="210"/>
      <c r="H101" s="210"/>
      <c r="I101" s="210"/>
    </row>
    <row r="102" spans="1:9" ht="51.75" customHeight="1">
      <c r="A102" s="209" t="s">
        <v>430</v>
      </c>
      <c r="B102" s="1223" t="s">
        <v>799</v>
      </c>
      <c r="C102" s="1223"/>
      <c r="D102" s="1223"/>
      <c r="E102" s="1223"/>
      <c r="F102" s="1223"/>
      <c r="G102" s="1223"/>
      <c r="H102" s="1223"/>
      <c r="I102" s="1223"/>
    </row>
    <row r="103" spans="1:9" ht="15" customHeight="1">
      <c r="A103" s="207"/>
      <c r="B103" s="128"/>
      <c r="C103" s="128"/>
      <c r="D103" s="128"/>
      <c r="E103" s="128"/>
      <c r="F103" s="128"/>
      <c r="G103" s="128"/>
      <c r="H103" s="128"/>
      <c r="I103" s="128"/>
    </row>
    <row r="104" spans="1:9" ht="16.5">
      <c r="A104" s="1320" t="s">
        <v>431</v>
      </c>
      <c r="B104" s="1320"/>
      <c r="C104" s="1320"/>
      <c r="D104" s="1320"/>
      <c r="E104" s="1320"/>
      <c r="F104" s="1320"/>
      <c r="G104" s="1320"/>
      <c r="H104" s="1320"/>
      <c r="I104" s="1320"/>
    </row>
    <row r="105" spans="1:9" ht="8.1" customHeight="1">
      <c r="A105" s="128"/>
      <c r="B105" s="210"/>
      <c r="C105" s="210"/>
      <c r="D105" s="210"/>
      <c r="E105" s="210"/>
      <c r="F105" s="210"/>
      <c r="G105" s="210"/>
      <c r="H105" s="210"/>
      <c r="I105" s="210"/>
    </row>
    <row r="106" spans="1:9" ht="42.75" customHeight="1">
      <c r="A106" s="209" t="s">
        <v>412</v>
      </c>
      <c r="B106" s="1323" t="s">
        <v>800</v>
      </c>
      <c r="C106" s="1323"/>
      <c r="D106" s="1323"/>
      <c r="E106" s="1323"/>
      <c r="F106" s="1323"/>
      <c r="G106" s="1323"/>
      <c r="H106" s="1323"/>
      <c r="I106" s="1323"/>
    </row>
    <row r="107" spans="1:9" ht="8.1" customHeight="1">
      <c r="A107" s="128"/>
      <c r="B107" s="210"/>
      <c r="C107" s="210"/>
      <c r="D107" s="210"/>
      <c r="E107" s="210"/>
      <c r="F107" s="210"/>
      <c r="G107" s="210"/>
      <c r="H107" s="210"/>
      <c r="I107" s="210"/>
    </row>
    <row r="108" spans="1:9" ht="70.5" customHeight="1">
      <c r="A108" s="209" t="s">
        <v>418</v>
      </c>
      <c r="B108" s="1323" t="s">
        <v>801</v>
      </c>
      <c r="C108" s="1323"/>
      <c r="D108" s="1323"/>
      <c r="E108" s="1323"/>
      <c r="F108" s="1323"/>
      <c r="G108" s="1323"/>
      <c r="H108" s="1323"/>
      <c r="I108" s="1323"/>
    </row>
    <row r="109" spans="1:9" ht="8.1" customHeight="1">
      <c r="A109" s="128"/>
      <c r="B109" s="210"/>
      <c r="C109" s="210"/>
      <c r="D109" s="210"/>
      <c r="E109" s="210"/>
      <c r="F109" s="210"/>
      <c r="G109" s="210"/>
      <c r="H109" s="210"/>
      <c r="I109" s="210"/>
    </row>
    <row r="110" spans="1:9" ht="16.5">
      <c r="A110" s="1320" t="s">
        <v>432</v>
      </c>
      <c r="B110" s="1320"/>
      <c r="C110" s="1320"/>
      <c r="D110" s="1320"/>
      <c r="E110" s="1320"/>
      <c r="F110" s="1320"/>
      <c r="G110" s="1320"/>
      <c r="H110" s="1320"/>
      <c r="I110" s="1320"/>
    </row>
    <row r="111" spans="1:9" ht="15" customHeight="1">
      <c r="A111" s="208"/>
      <c r="B111" s="128"/>
      <c r="C111" s="128"/>
      <c r="D111" s="128"/>
      <c r="E111" s="128"/>
      <c r="F111" s="128"/>
      <c r="G111" s="128"/>
      <c r="H111" s="128"/>
      <c r="I111" s="128"/>
    </row>
    <row r="112" spans="1:9" ht="58.5" customHeight="1">
      <c r="A112" s="209" t="s">
        <v>412</v>
      </c>
      <c r="B112" s="1323" t="s">
        <v>802</v>
      </c>
      <c r="C112" s="1323"/>
      <c r="D112" s="1323"/>
      <c r="E112" s="1323"/>
      <c r="F112" s="1323"/>
      <c r="G112" s="1323"/>
      <c r="H112" s="1323"/>
      <c r="I112" s="1323"/>
    </row>
    <row r="113" spans="1:10" ht="43.5" customHeight="1">
      <c r="A113" s="209"/>
      <c r="B113" s="202"/>
      <c r="C113" s="202"/>
      <c r="D113" s="202"/>
      <c r="E113" s="202"/>
      <c r="F113" s="202"/>
      <c r="G113" s="202"/>
      <c r="H113" s="202"/>
      <c r="I113" s="202"/>
    </row>
    <row r="114" spans="1:10" ht="26.25" customHeight="1">
      <c r="A114" s="128"/>
      <c r="B114" s="128"/>
      <c r="C114" s="128"/>
      <c r="D114" s="128"/>
      <c r="E114" s="128"/>
      <c r="F114" s="128"/>
      <c r="G114" s="128"/>
      <c r="H114" s="128"/>
      <c r="I114" s="128"/>
      <c r="J114" s="60"/>
    </row>
    <row r="115" spans="1:10" ht="21" customHeight="1">
      <c r="A115" s="1223" t="s">
        <v>405</v>
      </c>
      <c r="B115" s="1223"/>
      <c r="C115" s="1223"/>
      <c r="D115" s="1223"/>
      <c r="E115" s="1321" t="s">
        <v>405</v>
      </c>
      <c r="F115" s="1321"/>
      <c r="G115" s="1321"/>
      <c r="H115" s="1321"/>
      <c r="I115" s="1321"/>
      <c r="J115" s="60"/>
    </row>
    <row r="116" spans="1:10" ht="33" customHeight="1">
      <c r="A116" s="1322" t="s">
        <v>406</v>
      </c>
      <c r="B116" s="1322"/>
      <c r="C116" s="1322"/>
      <c r="D116" s="1322"/>
      <c r="E116" s="1325" t="s">
        <v>407</v>
      </c>
      <c r="F116" s="1325"/>
      <c r="G116" s="1325"/>
      <c r="H116" s="1325"/>
      <c r="I116" s="1325"/>
      <c r="J116" s="60"/>
    </row>
    <row r="117" spans="1:10" ht="15.75">
      <c r="A117" s="204" t="s">
        <v>408</v>
      </c>
      <c r="B117" s="204"/>
      <c r="C117" s="204"/>
      <c r="D117" s="204"/>
      <c r="E117" s="204"/>
      <c r="F117" s="204"/>
      <c r="G117" s="204"/>
      <c r="H117" s="204"/>
      <c r="I117" s="205" t="s">
        <v>433</v>
      </c>
      <c r="J117" s="60"/>
    </row>
    <row r="118" spans="1:10" ht="15.95" customHeight="1">
      <c r="A118" s="207"/>
      <c r="B118" s="128"/>
      <c r="C118" s="128"/>
      <c r="D118" s="128"/>
      <c r="E118" s="128"/>
      <c r="F118" s="128"/>
      <c r="G118" s="128"/>
      <c r="H118" s="128"/>
      <c r="I118" s="128"/>
    </row>
    <row r="119" spans="1:10" ht="50.25" customHeight="1">
      <c r="A119" s="209" t="s">
        <v>418</v>
      </c>
      <c r="B119" s="1323" t="s">
        <v>803</v>
      </c>
      <c r="C119" s="1323"/>
      <c r="D119" s="1323"/>
      <c r="E119" s="1323"/>
      <c r="F119" s="1323"/>
      <c r="G119" s="1323"/>
      <c r="H119" s="1323"/>
      <c r="I119" s="1323"/>
    </row>
    <row r="120" spans="1:10" ht="12" customHeight="1">
      <c r="A120" s="207"/>
      <c r="B120" s="128"/>
      <c r="C120" s="128"/>
      <c r="D120" s="128"/>
      <c r="E120" s="128"/>
      <c r="F120" s="128"/>
      <c r="G120" s="128"/>
      <c r="H120" s="128"/>
      <c r="I120" s="128"/>
    </row>
    <row r="121" spans="1:10" ht="16.5">
      <c r="A121" s="1320" t="s">
        <v>434</v>
      </c>
      <c r="B121" s="1320"/>
      <c r="C121" s="1320"/>
      <c r="D121" s="1320"/>
      <c r="E121" s="1320"/>
      <c r="F121" s="1320"/>
      <c r="G121" s="1320"/>
      <c r="H121" s="1320"/>
      <c r="I121" s="1320"/>
    </row>
    <row r="122" spans="1:10" ht="15.95" customHeight="1">
      <c r="A122" s="207"/>
      <c r="B122" s="128"/>
      <c r="C122" s="128"/>
      <c r="D122" s="128"/>
      <c r="E122" s="128"/>
      <c r="F122" s="128"/>
      <c r="G122" s="128"/>
      <c r="H122" s="128"/>
      <c r="I122" s="128"/>
    </row>
    <row r="123" spans="1:10" ht="31.5" customHeight="1">
      <c r="A123" s="209" t="s">
        <v>412</v>
      </c>
      <c r="B123" s="1323" t="s">
        <v>435</v>
      </c>
      <c r="C123" s="1323"/>
      <c r="D123" s="1323"/>
      <c r="E123" s="1323"/>
      <c r="F123" s="1323"/>
      <c r="G123" s="1323"/>
      <c r="H123" s="1323"/>
      <c r="I123" s="1323"/>
    </row>
    <row r="124" spans="1:10" ht="8.1" customHeight="1">
      <c r="A124" s="128"/>
      <c r="B124" s="210"/>
      <c r="C124" s="210"/>
      <c r="D124" s="210"/>
      <c r="E124" s="210"/>
      <c r="F124" s="210"/>
      <c r="G124" s="210"/>
      <c r="H124" s="210"/>
      <c r="I124" s="210"/>
    </row>
    <row r="125" spans="1:10" ht="39" customHeight="1">
      <c r="A125" s="209" t="s">
        <v>418</v>
      </c>
      <c r="B125" s="1323" t="s">
        <v>436</v>
      </c>
      <c r="C125" s="1323"/>
      <c r="D125" s="1323"/>
      <c r="E125" s="1323"/>
      <c r="F125" s="1323"/>
      <c r="G125" s="1323"/>
      <c r="H125" s="1323"/>
      <c r="I125" s="1323"/>
    </row>
    <row r="126" spans="1:10" ht="12" customHeight="1">
      <c r="A126" s="207"/>
      <c r="B126" s="128"/>
      <c r="C126" s="128"/>
      <c r="D126" s="128"/>
      <c r="E126" s="128"/>
      <c r="F126" s="128"/>
      <c r="G126" s="128"/>
      <c r="H126" s="128"/>
      <c r="I126" s="128"/>
    </row>
    <row r="127" spans="1:10" ht="16.5">
      <c r="A127" s="1320" t="s">
        <v>437</v>
      </c>
      <c r="B127" s="1320"/>
      <c r="C127" s="1320"/>
      <c r="D127" s="1320"/>
      <c r="E127" s="1320"/>
      <c r="F127" s="1320"/>
      <c r="G127" s="1320"/>
      <c r="H127" s="1320"/>
      <c r="I127" s="1320"/>
    </row>
    <row r="128" spans="1:10" ht="15.95" customHeight="1">
      <c r="A128" s="207"/>
      <c r="B128" s="128"/>
      <c r="C128" s="128"/>
      <c r="D128" s="128"/>
      <c r="E128" s="128"/>
      <c r="F128" s="128"/>
      <c r="G128" s="128"/>
      <c r="H128" s="128"/>
      <c r="I128" s="128"/>
    </row>
    <row r="129" spans="1:10" ht="75" customHeight="1">
      <c r="A129" s="1323" t="s">
        <v>804</v>
      </c>
      <c r="B129" s="1323"/>
      <c r="C129" s="1323"/>
      <c r="D129" s="1323"/>
      <c r="E129" s="1323"/>
      <c r="F129" s="1323"/>
      <c r="G129" s="1323"/>
      <c r="H129" s="1323"/>
      <c r="I129" s="1323"/>
    </row>
    <row r="130" spans="1:10" ht="12" customHeight="1">
      <c r="A130" s="207"/>
      <c r="B130" s="128"/>
      <c r="C130" s="128"/>
      <c r="D130" s="128"/>
      <c r="E130" s="128"/>
      <c r="F130" s="128"/>
      <c r="G130" s="128"/>
      <c r="H130" s="128"/>
      <c r="I130" s="128"/>
    </row>
    <row r="131" spans="1:10" ht="21.75" customHeight="1">
      <c r="A131" s="1320" t="s">
        <v>438</v>
      </c>
      <c r="B131" s="1320"/>
      <c r="C131" s="1320"/>
      <c r="D131" s="1320"/>
      <c r="E131" s="1320"/>
      <c r="F131" s="1320"/>
      <c r="G131" s="1320"/>
      <c r="H131" s="1320"/>
      <c r="I131" s="1320"/>
    </row>
    <row r="132" spans="1:10" ht="15.95" customHeight="1">
      <c r="A132" s="208"/>
      <c r="B132" s="128"/>
      <c r="C132" s="128"/>
      <c r="D132" s="128"/>
      <c r="E132" s="128"/>
      <c r="F132" s="128"/>
      <c r="G132" s="128"/>
      <c r="H132" s="128"/>
      <c r="I132" s="128"/>
    </row>
    <row r="133" spans="1:10" ht="57.75" customHeight="1">
      <c r="A133" s="209" t="s">
        <v>412</v>
      </c>
      <c r="B133" s="1323" t="s">
        <v>805</v>
      </c>
      <c r="C133" s="1323"/>
      <c r="D133" s="1323"/>
      <c r="E133" s="1323"/>
      <c r="F133" s="1323"/>
      <c r="G133" s="1323"/>
      <c r="H133" s="1323"/>
      <c r="I133" s="1323"/>
    </row>
    <row r="134" spans="1:10" ht="8.1" customHeight="1">
      <c r="A134" s="128"/>
      <c r="B134" s="210"/>
      <c r="C134" s="210"/>
      <c r="D134" s="210"/>
      <c r="E134" s="210"/>
      <c r="F134" s="210"/>
      <c r="G134" s="210"/>
      <c r="H134" s="210"/>
      <c r="I134" s="210"/>
    </row>
    <row r="135" spans="1:10" ht="114" customHeight="1">
      <c r="A135" s="209" t="s">
        <v>418</v>
      </c>
      <c r="B135" s="1323" t="s">
        <v>806</v>
      </c>
      <c r="C135" s="1323"/>
      <c r="D135" s="1323"/>
      <c r="E135" s="1323"/>
      <c r="F135" s="1323"/>
      <c r="G135" s="1323"/>
      <c r="H135" s="1323"/>
      <c r="I135" s="1323"/>
    </row>
    <row r="136" spans="1:10" ht="28.5" customHeight="1">
      <c r="A136" s="209"/>
      <c r="B136" s="202"/>
      <c r="C136" s="202"/>
      <c r="D136" s="202"/>
      <c r="E136" s="202"/>
      <c r="F136" s="202"/>
      <c r="G136" s="202"/>
      <c r="H136" s="202"/>
      <c r="I136" s="202"/>
    </row>
    <row r="137" spans="1:10" ht="24.95" customHeight="1">
      <c r="A137" s="209"/>
      <c r="B137" s="202"/>
      <c r="C137" s="202"/>
      <c r="D137" s="202"/>
      <c r="E137" s="202"/>
      <c r="F137" s="202"/>
      <c r="G137" s="202"/>
      <c r="H137" s="202"/>
      <c r="I137" s="202"/>
    </row>
    <row r="138" spans="1:10" ht="21" customHeight="1">
      <c r="A138" s="1223" t="s">
        <v>405</v>
      </c>
      <c r="B138" s="1223"/>
      <c r="C138" s="1223"/>
      <c r="D138" s="1223"/>
      <c r="E138" s="1321" t="s">
        <v>405</v>
      </c>
      <c r="F138" s="1321"/>
      <c r="G138" s="1321"/>
      <c r="H138" s="1321"/>
      <c r="I138" s="1321"/>
      <c r="J138" s="60"/>
    </row>
    <row r="139" spans="1:10" ht="33" customHeight="1">
      <c r="A139" s="1322" t="s">
        <v>406</v>
      </c>
      <c r="B139" s="1322"/>
      <c r="C139" s="1322"/>
      <c r="D139" s="1322"/>
      <c r="E139" s="1325" t="s">
        <v>407</v>
      </c>
      <c r="F139" s="1325"/>
      <c r="G139" s="1325"/>
      <c r="H139" s="1325"/>
      <c r="I139" s="1325"/>
      <c r="J139" s="60"/>
    </row>
    <row r="140" spans="1:10" ht="15.75">
      <c r="A140" s="204" t="s">
        <v>408</v>
      </c>
      <c r="B140" s="204"/>
      <c r="C140" s="204"/>
      <c r="D140" s="204"/>
      <c r="E140" s="204"/>
      <c r="F140" s="204"/>
      <c r="G140" s="204"/>
      <c r="H140" s="204"/>
      <c r="I140" s="205" t="s">
        <v>439</v>
      </c>
      <c r="J140" s="60"/>
    </row>
    <row r="141" spans="1:10" ht="15.75">
      <c r="A141" s="204"/>
      <c r="B141" s="204"/>
      <c r="C141" s="204"/>
      <c r="D141" s="204"/>
      <c r="E141" s="204"/>
      <c r="F141" s="204"/>
      <c r="G141" s="204"/>
      <c r="H141" s="204"/>
      <c r="I141" s="205"/>
      <c r="J141" s="60"/>
    </row>
    <row r="142" spans="1:10" ht="8.25" customHeight="1">
      <c r="A142" s="204"/>
      <c r="B142" s="204"/>
      <c r="C142" s="204"/>
      <c r="D142" s="204"/>
      <c r="E142" s="204"/>
      <c r="F142" s="204"/>
      <c r="G142" s="204"/>
      <c r="H142" s="204"/>
      <c r="I142" s="205"/>
      <c r="J142" s="60"/>
    </row>
    <row r="143" spans="1:10" ht="54" customHeight="1">
      <c r="A143" s="209" t="s">
        <v>430</v>
      </c>
      <c r="B143" s="1323" t="s">
        <v>816</v>
      </c>
      <c r="C143" s="1323"/>
      <c r="D143" s="1323"/>
      <c r="E143" s="1323"/>
      <c r="F143" s="1323"/>
      <c r="G143" s="1323"/>
      <c r="H143" s="1323"/>
      <c r="I143" s="1323"/>
    </row>
    <row r="144" spans="1:10" ht="12" customHeight="1">
      <c r="A144" s="209"/>
      <c r="B144" s="1323"/>
      <c r="C144" s="1323"/>
      <c r="D144" s="1323"/>
      <c r="E144" s="1323"/>
      <c r="F144" s="1323"/>
      <c r="G144" s="1323"/>
      <c r="H144" s="1323"/>
      <c r="I144" s="1323"/>
    </row>
    <row r="145" spans="1:10" ht="124.5" customHeight="1">
      <c r="A145" s="209" t="s">
        <v>440</v>
      </c>
      <c r="B145" s="1323" t="s">
        <v>807</v>
      </c>
      <c r="C145" s="1323"/>
      <c r="D145" s="1323"/>
      <c r="E145" s="1323"/>
      <c r="F145" s="1323"/>
      <c r="G145" s="1323"/>
      <c r="H145" s="1323"/>
      <c r="I145" s="1323"/>
    </row>
    <row r="146" spans="1:10" ht="12" customHeight="1">
      <c r="A146" s="209"/>
      <c r="B146" s="1323"/>
      <c r="C146" s="1323"/>
      <c r="D146" s="1323"/>
      <c r="E146" s="1323"/>
      <c r="F146" s="1323"/>
      <c r="G146" s="1323"/>
      <c r="H146" s="1323"/>
      <c r="I146" s="1323"/>
    </row>
    <row r="147" spans="1:10" ht="98.25" customHeight="1">
      <c r="A147" s="209" t="s">
        <v>441</v>
      </c>
      <c r="B147" s="1323" t="s">
        <v>808</v>
      </c>
      <c r="C147" s="1323"/>
      <c r="D147" s="1323"/>
      <c r="E147" s="1323"/>
      <c r="F147" s="1323"/>
      <c r="G147" s="1323"/>
      <c r="H147" s="1323"/>
      <c r="I147" s="1323"/>
    </row>
    <row r="148" spans="1:10" ht="12" customHeight="1">
      <c r="A148" s="209"/>
      <c r="B148" s="1323"/>
      <c r="C148" s="1323"/>
      <c r="D148" s="1323"/>
      <c r="E148" s="1323"/>
      <c r="F148" s="1323"/>
      <c r="G148" s="1323"/>
      <c r="H148" s="1323"/>
      <c r="I148" s="1323"/>
    </row>
    <row r="149" spans="1:10" ht="136.5" customHeight="1">
      <c r="A149" s="209" t="s">
        <v>442</v>
      </c>
      <c r="B149" s="1323" t="s">
        <v>809</v>
      </c>
      <c r="C149" s="1323"/>
      <c r="D149" s="1323"/>
      <c r="E149" s="1323"/>
      <c r="F149" s="1323"/>
      <c r="G149" s="1323"/>
      <c r="H149" s="1323"/>
      <c r="I149" s="1323"/>
    </row>
    <row r="150" spans="1:10" ht="12" customHeight="1">
      <c r="A150" s="209"/>
      <c r="B150" s="1323"/>
      <c r="C150" s="1323"/>
      <c r="D150" s="1323"/>
      <c r="E150" s="1323"/>
      <c r="F150" s="1323"/>
      <c r="G150" s="1323"/>
      <c r="H150" s="1323"/>
      <c r="I150" s="1323"/>
    </row>
    <row r="151" spans="1:10" ht="70.5" customHeight="1">
      <c r="A151" s="209" t="s">
        <v>443</v>
      </c>
      <c r="B151" s="1323" t="s">
        <v>444</v>
      </c>
      <c r="C151" s="1323"/>
      <c r="D151" s="1323"/>
      <c r="E151" s="1323"/>
      <c r="F151" s="1323"/>
      <c r="G151" s="1323"/>
      <c r="H151" s="1323"/>
      <c r="I151" s="1323"/>
    </row>
    <row r="152" spans="1:10" ht="12" customHeight="1">
      <c r="A152" s="209"/>
      <c r="B152" s="1323"/>
      <c r="C152" s="1323"/>
      <c r="D152" s="1323"/>
      <c r="E152" s="1323"/>
      <c r="F152" s="1323"/>
      <c r="G152" s="1323"/>
      <c r="H152" s="1323"/>
      <c r="I152" s="1323"/>
    </row>
    <row r="153" spans="1:10" ht="88.5" customHeight="1">
      <c r="A153" s="209" t="s">
        <v>445</v>
      </c>
      <c r="B153" s="1323" t="s">
        <v>810</v>
      </c>
      <c r="C153" s="1323"/>
      <c r="D153" s="1323"/>
      <c r="E153" s="1323"/>
      <c r="F153" s="1323"/>
      <c r="G153" s="1323"/>
      <c r="H153" s="1323"/>
      <c r="I153" s="1323"/>
    </row>
    <row r="154" spans="1:10" ht="51" customHeight="1">
      <c r="A154" s="209"/>
      <c r="B154" s="202"/>
      <c r="C154" s="202"/>
      <c r="D154" s="202"/>
      <c r="E154" s="202"/>
      <c r="F154" s="202"/>
      <c r="G154" s="202"/>
      <c r="H154" s="202"/>
      <c r="I154" s="202"/>
    </row>
    <row r="155" spans="1:10" ht="24.95" customHeight="1">
      <c r="A155" s="209"/>
      <c r="B155" s="202"/>
      <c r="C155" s="202"/>
      <c r="D155" s="202"/>
      <c r="E155" s="202"/>
      <c r="F155" s="202"/>
      <c r="G155" s="202"/>
      <c r="H155" s="202"/>
      <c r="I155" s="202"/>
    </row>
    <row r="156" spans="1:10" ht="21" customHeight="1">
      <c r="A156" s="1223" t="s">
        <v>405</v>
      </c>
      <c r="B156" s="1223"/>
      <c r="C156" s="1223"/>
      <c r="D156" s="1223"/>
      <c r="E156" s="1321" t="s">
        <v>405</v>
      </c>
      <c r="F156" s="1321"/>
      <c r="G156" s="1321"/>
      <c r="H156" s="1321"/>
      <c r="I156" s="1321"/>
      <c r="J156" s="60"/>
    </row>
    <row r="157" spans="1:10" ht="33" customHeight="1">
      <c r="A157" s="1322" t="s">
        <v>406</v>
      </c>
      <c r="B157" s="1322"/>
      <c r="C157" s="1322"/>
      <c r="D157" s="1322"/>
      <c r="E157" s="1325" t="s">
        <v>407</v>
      </c>
      <c r="F157" s="1325"/>
      <c r="G157" s="1325"/>
      <c r="H157" s="1325"/>
      <c r="I157" s="1325"/>
      <c r="J157" s="60"/>
    </row>
    <row r="158" spans="1:10" ht="15.75">
      <c r="A158" s="204" t="s">
        <v>408</v>
      </c>
      <c r="B158" s="204"/>
      <c r="C158" s="204"/>
      <c r="D158" s="204"/>
      <c r="E158" s="204"/>
      <c r="F158" s="204"/>
      <c r="G158" s="204"/>
      <c r="H158" s="204"/>
      <c r="I158" s="205" t="s">
        <v>446</v>
      </c>
      <c r="J158" s="60"/>
    </row>
    <row r="159" spans="1:10" ht="15.75">
      <c r="A159" s="204"/>
      <c r="B159" s="204"/>
      <c r="C159" s="204"/>
      <c r="D159" s="204"/>
      <c r="E159" s="204"/>
      <c r="F159" s="204"/>
      <c r="G159" s="204"/>
      <c r="H159" s="204"/>
      <c r="I159" s="205"/>
      <c r="J159" s="60"/>
    </row>
    <row r="160" spans="1:10" ht="58.5" customHeight="1">
      <c r="A160" s="209" t="s">
        <v>447</v>
      </c>
      <c r="B160" s="1323" t="s">
        <v>812</v>
      </c>
      <c r="C160" s="1323"/>
      <c r="D160" s="1323"/>
      <c r="E160" s="1323"/>
      <c r="F160" s="1323"/>
      <c r="G160" s="1323"/>
      <c r="H160" s="1323"/>
      <c r="I160" s="1323"/>
    </row>
    <row r="161" spans="1:9" ht="8.1" customHeight="1">
      <c r="A161" s="209"/>
      <c r="B161" s="128"/>
      <c r="C161" s="128"/>
      <c r="D161" s="128"/>
      <c r="E161" s="128"/>
      <c r="F161" s="128"/>
      <c r="G161" s="128"/>
      <c r="H161" s="128"/>
      <c r="I161" s="128"/>
    </row>
    <row r="162" spans="1:9" ht="16.5" customHeight="1">
      <c r="A162" s="209" t="s">
        <v>811</v>
      </c>
      <c r="B162" s="1323" t="s">
        <v>448</v>
      </c>
      <c r="C162" s="1323"/>
      <c r="D162" s="1323"/>
      <c r="E162" s="1323"/>
      <c r="F162" s="1323"/>
      <c r="G162" s="1323"/>
      <c r="H162" s="1323"/>
      <c r="I162" s="1323"/>
    </row>
    <row r="163" spans="1:9" ht="8.1" customHeight="1">
      <c r="A163" s="209"/>
      <c r="B163" s="128"/>
      <c r="C163" s="128"/>
      <c r="D163" s="128"/>
      <c r="E163" s="128"/>
      <c r="F163" s="128"/>
      <c r="G163" s="128"/>
      <c r="H163" s="128"/>
      <c r="I163" s="128"/>
    </row>
    <row r="164" spans="1:9" ht="8.1" customHeight="1">
      <c r="A164" s="209"/>
      <c r="B164" s="128"/>
      <c r="C164" s="128"/>
      <c r="D164" s="128"/>
      <c r="E164" s="128"/>
      <c r="F164" s="128"/>
      <c r="G164" s="128"/>
      <c r="H164" s="128"/>
      <c r="I164" s="128"/>
    </row>
    <row r="165" spans="1:9" ht="68.25" customHeight="1">
      <c r="A165" s="209" t="s">
        <v>449</v>
      </c>
      <c r="B165" s="1339" t="s">
        <v>450</v>
      </c>
      <c r="C165" s="1339"/>
      <c r="D165" s="1339"/>
      <c r="E165" s="1339"/>
      <c r="F165" s="1339"/>
      <c r="G165" s="1339"/>
      <c r="H165" s="1339"/>
      <c r="I165" s="1339"/>
    </row>
    <row r="166" spans="1:9" ht="8.1" customHeight="1">
      <c r="A166" s="207"/>
      <c r="B166" s="128"/>
      <c r="C166" s="128"/>
      <c r="D166" s="128"/>
      <c r="E166" s="128"/>
      <c r="F166" s="128"/>
      <c r="G166" s="128"/>
      <c r="H166" s="128"/>
      <c r="I166" s="128"/>
    </row>
    <row r="167" spans="1:9" ht="16.5">
      <c r="A167" s="1320" t="s">
        <v>451</v>
      </c>
      <c r="B167" s="1320"/>
      <c r="C167" s="1320"/>
      <c r="D167" s="1320"/>
      <c r="E167" s="1320"/>
      <c r="F167" s="1320"/>
      <c r="G167" s="1320"/>
      <c r="H167" s="1320"/>
      <c r="I167" s="1320"/>
    </row>
    <row r="168" spans="1:9" ht="8.1" customHeight="1">
      <c r="A168" s="207"/>
      <c r="B168" s="128"/>
      <c r="C168" s="128"/>
      <c r="D168" s="128"/>
      <c r="E168" s="128"/>
      <c r="F168" s="128"/>
      <c r="G168" s="128"/>
      <c r="H168" s="128"/>
      <c r="I168" s="128"/>
    </row>
    <row r="169" spans="1:9" ht="54.75" customHeight="1">
      <c r="A169" s="1323" t="s">
        <v>452</v>
      </c>
      <c r="B169" s="1323"/>
      <c r="C169" s="1323"/>
      <c r="D169" s="1323"/>
      <c r="E169" s="1323"/>
      <c r="F169" s="1323"/>
      <c r="G169" s="1323"/>
      <c r="H169" s="1323"/>
      <c r="I169" s="1323"/>
    </row>
    <row r="170" spans="1:9" ht="8.1" customHeight="1">
      <c r="A170" s="208"/>
      <c r="B170" s="128"/>
      <c r="C170" s="128"/>
      <c r="D170" s="128"/>
      <c r="E170" s="128"/>
      <c r="F170" s="128"/>
      <c r="G170" s="128"/>
      <c r="H170" s="128"/>
      <c r="I170" s="128"/>
    </row>
    <row r="171" spans="1:9" ht="16.5">
      <c r="A171" s="1320" t="s">
        <v>453</v>
      </c>
      <c r="B171" s="1320"/>
      <c r="C171" s="1320"/>
      <c r="D171" s="1320"/>
      <c r="E171" s="1320"/>
      <c r="F171" s="1320"/>
      <c r="G171" s="1320"/>
      <c r="H171" s="1320"/>
      <c r="I171" s="1320"/>
    </row>
    <row r="172" spans="1:9" ht="8.1" customHeight="1">
      <c r="A172" s="207"/>
      <c r="B172" s="128"/>
      <c r="C172" s="128"/>
      <c r="D172" s="128"/>
      <c r="E172" s="128"/>
      <c r="F172" s="128"/>
      <c r="G172" s="128"/>
      <c r="H172" s="128"/>
      <c r="I172" s="128"/>
    </row>
    <row r="173" spans="1:9" ht="63.75" customHeight="1">
      <c r="A173" s="209" t="s">
        <v>412</v>
      </c>
      <c r="B173" s="1323" t="s">
        <v>454</v>
      </c>
      <c r="C173" s="1323"/>
      <c r="D173" s="1323"/>
      <c r="E173" s="1323"/>
      <c r="F173" s="1323"/>
      <c r="G173" s="1323"/>
      <c r="H173" s="1323"/>
      <c r="I173" s="1323"/>
    </row>
    <row r="174" spans="1:9" ht="8.1" customHeight="1">
      <c r="A174" s="104"/>
      <c r="B174" s="128"/>
      <c r="C174" s="128"/>
      <c r="D174" s="128"/>
      <c r="E174" s="128"/>
      <c r="F174" s="128"/>
      <c r="G174" s="128"/>
      <c r="H174" s="128"/>
      <c r="I174" s="128"/>
    </row>
    <row r="175" spans="1:9" ht="36" customHeight="1">
      <c r="A175" s="209" t="s">
        <v>418</v>
      </c>
      <c r="B175" s="1323" t="s">
        <v>813</v>
      </c>
      <c r="C175" s="1323"/>
      <c r="D175" s="1323"/>
      <c r="E175" s="1323"/>
      <c r="F175" s="1323"/>
      <c r="G175" s="1323"/>
      <c r="H175" s="1323"/>
      <c r="I175" s="1323"/>
    </row>
    <row r="176" spans="1:9" ht="8.1" customHeight="1">
      <c r="A176" s="104"/>
      <c r="B176" s="128"/>
      <c r="C176" s="128"/>
      <c r="D176" s="128"/>
      <c r="E176" s="128"/>
      <c r="F176" s="128"/>
      <c r="G176" s="128"/>
      <c r="H176" s="128"/>
      <c r="I176" s="128"/>
    </row>
    <row r="177" spans="1:10" ht="52.5" customHeight="1">
      <c r="A177" s="209" t="s">
        <v>430</v>
      </c>
      <c r="B177" s="1323" t="s">
        <v>455</v>
      </c>
      <c r="C177" s="1323"/>
      <c r="D177" s="1323"/>
      <c r="E177" s="1323"/>
      <c r="F177" s="1323"/>
      <c r="G177" s="1323"/>
      <c r="H177" s="1323"/>
      <c r="I177" s="1323"/>
    </row>
    <row r="178" spans="1:10" ht="8.1" customHeight="1">
      <c r="A178" s="209"/>
      <c r="B178" s="128"/>
      <c r="C178" s="128"/>
      <c r="D178" s="128"/>
      <c r="E178" s="128"/>
      <c r="F178" s="128"/>
      <c r="G178" s="128"/>
      <c r="H178" s="128"/>
      <c r="I178" s="128"/>
    </row>
    <row r="179" spans="1:10" ht="49.5" customHeight="1">
      <c r="A179" s="209" t="s">
        <v>440</v>
      </c>
      <c r="B179" s="1323" t="s">
        <v>456</v>
      </c>
      <c r="C179" s="1323"/>
      <c r="D179" s="1323"/>
      <c r="E179" s="1323"/>
      <c r="F179" s="1323"/>
      <c r="G179" s="1323"/>
      <c r="H179" s="1323"/>
      <c r="I179" s="1323"/>
    </row>
    <row r="180" spans="1:10" ht="8.1" customHeight="1">
      <c r="A180" s="209"/>
      <c r="B180" s="128"/>
      <c r="C180" s="128"/>
      <c r="D180" s="128"/>
      <c r="E180" s="128"/>
      <c r="F180" s="128"/>
      <c r="G180" s="128"/>
      <c r="H180" s="128"/>
      <c r="I180" s="128"/>
    </row>
    <row r="181" spans="1:10" ht="24.75" customHeight="1">
      <c r="A181" s="209" t="s">
        <v>441</v>
      </c>
      <c r="B181" s="1340" t="s">
        <v>814</v>
      </c>
      <c r="C181" s="1340"/>
      <c r="D181" s="1340"/>
      <c r="E181" s="1340"/>
      <c r="F181" s="1340"/>
      <c r="G181" s="1340"/>
      <c r="H181" s="1340"/>
      <c r="I181" s="1340"/>
    </row>
    <row r="182" spans="1:10" ht="8.1" customHeight="1">
      <c r="A182" s="209"/>
      <c r="B182" s="128"/>
      <c r="C182" s="128"/>
      <c r="D182" s="128"/>
      <c r="E182" s="128"/>
      <c r="F182" s="128"/>
      <c r="G182" s="128"/>
      <c r="H182" s="128"/>
      <c r="I182" s="128"/>
    </row>
    <row r="183" spans="1:10" ht="88.5" customHeight="1">
      <c r="A183" s="209" t="s">
        <v>442</v>
      </c>
      <c r="B183" s="1323" t="s">
        <v>457</v>
      </c>
      <c r="C183" s="1323"/>
      <c r="D183" s="1323"/>
      <c r="E183" s="1323"/>
      <c r="F183" s="1323"/>
      <c r="G183" s="1323"/>
      <c r="H183" s="1323"/>
      <c r="I183" s="1323"/>
    </row>
    <row r="184" spans="1:10" ht="8.1" customHeight="1">
      <c r="A184" s="209"/>
      <c r="B184" s="128"/>
      <c r="C184" s="128"/>
      <c r="D184" s="128"/>
      <c r="E184" s="128"/>
      <c r="F184" s="128"/>
      <c r="G184" s="128"/>
      <c r="H184" s="128"/>
      <c r="I184" s="128"/>
    </row>
    <row r="185" spans="1:10" ht="72" customHeight="1">
      <c r="A185" s="209" t="s">
        <v>458</v>
      </c>
      <c r="B185" s="1323" t="s">
        <v>459</v>
      </c>
      <c r="C185" s="1323"/>
      <c r="D185" s="1323"/>
      <c r="E185" s="1323"/>
      <c r="F185" s="1323"/>
      <c r="G185" s="1323"/>
      <c r="H185" s="1323"/>
      <c r="I185" s="1323"/>
    </row>
    <row r="186" spans="1:10" ht="31.5" customHeight="1">
      <c r="A186" s="209"/>
      <c r="B186" s="202"/>
      <c r="C186" s="202"/>
      <c r="D186" s="202"/>
      <c r="E186" s="202"/>
      <c r="F186" s="202"/>
      <c r="G186" s="202"/>
      <c r="H186" s="202"/>
      <c r="I186" s="202"/>
    </row>
    <row r="187" spans="1:10" ht="31.5" customHeight="1">
      <c r="A187" s="209"/>
      <c r="B187" s="202"/>
      <c r="C187" s="202"/>
      <c r="D187" s="202"/>
      <c r="E187" s="202"/>
      <c r="F187" s="202"/>
      <c r="G187" s="202"/>
      <c r="H187" s="202"/>
      <c r="I187" s="202"/>
    </row>
    <row r="188" spans="1:10" ht="21" customHeight="1">
      <c r="A188" s="1223" t="s">
        <v>405</v>
      </c>
      <c r="B188" s="1223"/>
      <c r="C188" s="1223"/>
      <c r="D188" s="1223"/>
      <c r="E188" s="1321" t="s">
        <v>405</v>
      </c>
      <c r="F188" s="1321"/>
      <c r="G188" s="1321"/>
      <c r="H188" s="1321"/>
      <c r="I188" s="1321"/>
      <c r="J188" s="60"/>
    </row>
    <row r="189" spans="1:10" ht="33" customHeight="1">
      <c r="A189" s="1322" t="s">
        <v>406</v>
      </c>
      <c r="B189" s="1322"/>
      <c r="C189" s="1322"/>
      <c r="D189" s="1322"/>
      <c r="E189" s="1325" t="s">
        <v>407</v>
      </c>
      <c r="F189" s="1325"/>
      <c r="G189" s="1325"/>
      <c r="H189" s="1325"/>
      <c r="I189" s="1325"/>
      <c r="J189" s="60"/>
    </row>
    <row r="190" spans="1:10" ht="15.75">
      <c r="A190" s="204" t="s">
        <v>408</v>
      </c>
      <c r="B190" s="204"/>
      <c r="C190" s="204"/>
      <c r="D190" s="204"/>
      <c r="E190" s="204"/>
      <c r="F190" s="204"/>
      <c r="G190" s="204"/>
      <c r="H190" s="204"/>
      <c r="I190" s="205" t="s">
        <v>460</v>
      </c>
      <c r="J190" s="60"/>
    </row>
    <row r="191" spans="1:10" ht="15.75">
      <c r="A191" s="204"/>
      <c r="B191" s="204"/>
      <c r="C191" s="204"/>
      <c r="D191" s="204"/>
      <c r="E191" s="204"/>
      <c r="F191" s="204"/>
      <c r="G191" s="204"/>
      <c r="H191" s="204"/>
      <c r="I191" s="205"/>
      <c r="J191" s="60"/>
    </row>
    <row r="192" spans="1:10" ht="53.25" customHeight="1">
      <c r="A192" s="209" t="s">
        <v>443</v>
      </c>
      <c r="B192" s="1323" t="s">
        <v>461</v>
      </c>
      <c r="C192" s="1323"/>
      <c r="D192" s="1323"/>
      <c r="E192" s="1323"/>
      <c r="F192" s="1323"/>
      <c r="G192" s="1323"/>
      <c r="H192" s="1323"/>
      <c r="I192" s="1323"/>
    </row>
    <row r="193" spans="1:9" ht="15.75">
      <c r="A193" s="207"/>
      <c r="B193" s="128"/>
      <c r="C193" s="128"/>
      <c r="D193" s="128"/>
      <c r="E193" s="128"/>
      <c r="F193" s="128"/>
      <c r="G193" s="128"/>
      <c r="H193" s="128"/>
      <c r="I193" s="128"/>
    </row>
    <row r="194" spans="1:9" ht="21.95" customHeight="1">
      <c r="A194" s="128"/>
      <c r="B194" s="201"/>
      <c r="C194" s="128"/>
      <c r="D194" s="128"/>
      <c r="E194" s="128"/>
      <c r="F194" s="201"/>
      <c r="G194" s="128"/>
      <c r="H194" s="128"/>
      <c r="I194" s="128"/>
    </row>
    <row r="195" spans="1:9" ht="21.95" customHeight="1">
      <c r="A195" s="128"/>
      <c r="B195" s="211" t="s">
        <v>462</v>
      </c>
      <c r="C195" s="211"/>
      <c r="D195" s="211"/>
      <c r="E195" s="211"/>
      <c r="F195" s="211" t="s">
        <v>462</v>
      </c>
      <c r="G195" s="211"/>
      <c r="H195" s="211"/>
      <c r="I195" s="211"/>
    </row>
    <row r="196" spans="1:9" ht="35.25" customHeight="1">
      <c r="A196" s="128"/>
      <c r="B196" s="1341" t="s">
        <v>406</v>
      </c>
      <c r="C196" s="1341"/>
      <c r="D196" s="1341"/>
      <c r="E196" s="1341"/>
      <c r="F196" s="1341" t="s">
        <v>407</v>
      </c>
      <c r="G196" s="1341"/>
      <c r="H196" s="1341"/>
      <c r="I196" s="1341"/>
    </row>
    <row r="197" spans="1:9" ht="21.95" customHeight="1">
      <c r="A197" s="128"/>
      <c r="B197" s="212"/>
      <c r="C197" s="207"/>
      <c r="D197" s="207"/>
      <c r="E197" s="207"/>
      <c r="F197" s="213"/>
      <c r="G197" s="213"/>
      <c r="H197" s="213"/>
      <c r="I197" s="213"/>
    </row>
    <row r="198" spans="1:9" ht="21.95" customHeight="1">
      <c r="A198" s="128"/>
      <c r="B198" s="1223" t="s">
        <v>463</v>
      </c>
      <c r="C198" s="1223"/>
      <c r="D198" s="1223"/>
      <c r="E198" s="1223"/>
      <c r="F198" s="1223" t="s">
        <v>463</v>
      </c>
      <c r="G198" s="1223"/>
      <c r="H198" s="1223"/>
      <c r="I198" s="1223"/>
    </row>
    <row r="199" spans="1:9" ht="21.95" customHeight="1">
      <c r="A199" s="128"/>
      <c r="B199" s="201"/>
      <c r="C199" s="207"/>
      <c r="D199" s="207"/>
      <c r="E199" s="207"/>
      <c r="F199" s="201"/>
      <c r="G199" s="207"/>
      <c r="H199" s="207"/>
      <c r="I199" s="207"/>
    </row>
    <row r="200" spans="1:9" ht="21.95" customHeight="1">
      <c r="A200" s="128"/>
      <c r="B200" s="201"/>
      <c r="C200" s="207"/>
      <c r="D200" s="207"/>
      <c r="E200" s="207"/>
      <c r="F200" s="201"/>
      <c r="G200" s="207"/>
      <c r="H200" s="207"/>
      <c r="I200" s="207"/>
    </row>
    <row r="201" spans="1:9" ht="24.75" customHeight="1">
      <c r="A201" s="128"/>
      <c r="B201" s="204" t="s">
        <v>464</v>
      </c>
      <c r="C201" s="214"/>
      <c r="D201" s="204"/>
      <c r="E201" s="204"/>
      <c r="F201" s="1284" t="s">
        <v>464</v>
      </c>
      <c r="G201" s="1342"/>
      <c r="H201" s="1342"/>
      <c r="I201" s="1342"/>
    </row>
    <row r="202" spans="1:9" ht="21.95" customHeight="1">
      <c r="A202" s="128"/>
      <c r="B202" s="204" t="s">
        <v>5</v>
      </c>
      <c r="C202" s="214"/>
      <c r="D202" s="204"/>
      <c r="E202" s="204"/>
      <c r="F202" s="1284" t="s">
        <v>5</v>
      </c>
      <c r="G202" s="1342"/>
      <c r="H202" s="1342"/>
      <c r="I202" s="1342"/>
    </row>
    <row r="203" spans="1:9" ht="21.95" customHeight="1">
      <c r="A203" s="128"/>
      <c r="B203" s="211"/>
      <c r="C203" s="207"/>
      <c r="D203" s="207"/>
      <c r="E203" s="207"/>
      <c r="F203" s="211"/>
      <c r="G203" s="207"/>
      <c r="H203" s="207"/>
      <c r="I203" s="207"/>
    </row>
    <row r="204" spans="1:9" ht="21.95" customHeight="1">
      <c r="A204" s="128"/>
      <c r="B204" s="1223" t="s">
        <v>465</v>
      </c>
      <c r="C204" s="1223"/>
      <c r="D204" s="1223"/>
      <c r="E204" s="1223"/>
      <c r="F204" s="1223" t="s">
        <v>465</v>
      </c>
      <c r="G204" s="1223"/>
      <c r="H204" s="1223"/>
      <c r="I204" s="1223"/>
    </row>
    <row r="205" spans="1:9" ht="21.95" customHeight="1">
      <c r="A205" s="128"/>
      <c r="B205" s="204" t="s">
        <v>464</v>
      </c>
      <c r="C205" s="204"/>
      <c r="D205" s="204"/>
      <c r="E205" s="204"/>
      <c r="F205" s="204" t="s">
        <v>464</v>
      </c>
      <c r="G205" s="211"/>
      <c r="H205" s="211"/>
      <c r="I205" s="211"/>
    </row>
    <row r="206" spans="1:9" ht="21.95" customHeight="1">
      <c r="A206" s="128"/>
      <c r="B206" s="204" t="s">
        <v>5</v>
      </c>
      <c r="C206" s="204"/>
      <c r="D206" s="204"/>
      <c r="E206" s="204"/>
      <c r="F206" s="204" t="s">
        <v>5</v>
      </c>
      <c r="G206" s="128"/>
      <c r="H206" s="128"/>
      <c r="I206" s="128"/>
    </row>
    <row r="207" spans="1:9" ht="21.95" customHeight="1">
      <c r="A207" s="128"/>
      <c r="B207" s="128"/>
      <c r="C207" s="128"/>
      <c r="D207" s="128"/>
      <c r="E207" s="128"/>
      <c r="F207" s="128"/>
      <c r="G207" s="128"/>
      <c r="H207" s="128"/>
      <c r="I207" s="128"/>
    </row>
    <row r="208" spans="1:9" ht="21.95" customHeight="1">
      <c r="A208" s="128"/>
      <c r="B208" s="1223" t="s">
        <v>536</v>
      </c>
      <c r="C208" s="1223"/>
      <c r="D208" s="1223"/>
      <c r="E208" s="1223"/>
      <c r="F208" s="1223" t="s">
        <v>536</v>
      </c>
      <c r="G208" s="1223"/>
      <c r="H208" s="1223"/>
      <c r="I208" s="1223"/>
    </row>
    <row r="209" spans="1:9" ht="21.95" customHeight="1">
      <c r="A209" s="128"/>
      <c r="B209" s="204" t="s">
        <v>464</v>
      </c>
      <c r="C209" s="204"/>
      <c r="D209" s="204"/>
      <c r="E209" s="204"/>
      <c r="F209" s="204" t="s">
        <v>464</v>
      </c>
      <c r="G209" s="211"/>
      <c r="H209" s="211"/>
      <c r="I209" s="211"/>
    </row>
    <row r="210" spans="1:9" ht="21.95" customHeight="1">
      <c r="A210" s="128"/>
      <c r="B210" s="204" t="s">
        <v>5</v>
      </c>
      <c r="C210" s="204"/>
      <c r="D210" s="204"/>
      <c r="E210" s="204"/>
      <c r="F210" s="204" t="s">
        <v>5</v>
      </c>
      <c r="G210" s="128"/>
      <c r="H210" s="128"/>
      <c r="I210" s="128"/>
    </row>
    <row r="211" spans="1:9" ht="21.95" customHeight="1">
      <c r="A211" s="128"/>
      <c r="B211" s="204"/>
      <c r="C211" s="204"/>
      <c r="D211" s="204"/>
      <c r="E211" s="204"/>
      <c r="F211" s="204"/>
      <c r="G211" s="128"/>
      <c r="H211" s="128"/>
      <c r="I211" s="128"/>
    </row>
    <row r="212" spans="1:9" ht="21.95" customHeight="1">
      <c r="A212" s="128"/>
      <c r="B212" s="204"/>
      <c r="C212" s="204"/>
      <c r="D212" s="204"/>
      <c r="E212" s="204"/>
      <c r="F212" s="204"/>
      <c r="G212" s="128"/>
      <c r="H212" s="128"/>
      <c r="I212" s="128"/>
    </row>
    <row r="213" spans="1:9" ht="21.95" customHeight="1">
      <c r="A213" s="128"/>
      <c r="B213" s="204"/>
      <c r="C213" s="204"/>
      <c r="D213" s="204"/>
      <c r="E213" s="204"/>
      <c r="F213" s="204"/>
      <c r="G213" s="128"/>
      <c r="H213" s="128"/>
      <c r="I213" s="128"/>
    </row>
    <row r="214" spans="1:9" ht="21.95" customHeight="1">
      <c r="A214" s="128"/>
      <c r="B214" s="204"/>
      <c r="C214" s="204"/>
      <c r="D214" s="204"/>
      <c r="E214" s="204"/>
      <c r="F214" s="204"/>
      <c r="G214" s="128"/>
      <c r="H214" s="128"/>
      <c r="I214" s="128"/>
    </row>
    <row r="215" spans="1:9" ht="21.95" customHeight="1">
      <c r="A215" s="128"/>
      <c r="B215" s="204"/>
      <c r="C215" s="204"/>
      <c r="D215" s="204"/>
      <c r="E215" s="204"/>
      <c r="F215" s="204"/>
      <c r="G215" s="128"/>
      <c r="H215" s="128"/>
      <c r="I215" s="128"/>
    </row>
    <row r="216" spans="1:9" ht="21.95" customHeight="1">
      <c r="A216" s="128"/>
      <c r="B216" s="204"/>
      <c r="C216" s="204"/>
      <c r="D216" s="204"/>
      <c r="E216" s="204"/>
      <c r="F216" s="204"/>
      <c r="G216" s="128"/>
      <c r="H216" s="128"/>
      <c r="I216" s="128"/>
    </row>
    <row r="217" spans="1:9" ht="21.95" customHeight="1">
      <c r="A217" s="128"/>
      <c r="B217" s="204"/>
      <c r="C217" s="204"/>
      <c r="D217" s="204"/>
      <c r="E217" s="204"/>
      <c r="F217" s="204"/>
      <c r="G217" s="128"/>
      <c r="H217" s="128"/>
      <c r="I217" s="128"/>
    </row>
    <row r="218" spans="1:9" ht="21.95" customHeight="1">
      <c r="A218" s="128"/>
      <c r="B218" s="204"/>
      <c r="C218" s="204"/>
      <c r="D218" s="204"/>
      <c r="E218" s="204"/>
      <c r="F218" s="204"/>
      <c r="G218" s="128"/>
      <c r="H218" s="128"/>
      <c r="I218" s="128"/>
    </row>
    <row r="219" spans="1:9" ht="21.95" customHeight="1">
      <c r="A219" s="128"/>
      <c r="B219" s="204"/>
      <c r="C219" s="204"/>
      <c r="D219" s="204"/>
      <c r="E219" s="204"/>
      <c r="F219" s="204"/>
      <c r="G219" s="128"/>
      <c r="H219" s="128"/>
      <c r="I219" s="128"/>
    </row>
    <row r="220" spans="1:9" ht="21.95" customHeight="1">
      <c r="A220" s="128"/>
      <c r="B220" s="204"/>
      <c r="C220" s="204"/>
      <c r="D220" s="204"/>
      <c r="E220" s="204"/>
      <c r="F220" s="204"/>
      <c r="G220" s="128"/>
      <c r="H220" s="128"/>
      <c r="I220" s="128"/>
    </row>
    <row r="221" spans="1:9" ht="21.95" customHeight="1">
      <c r="A221" s="128"/>
      <c r="B221" s="204"/>
      <c r="C221" s="204"/>
      <c r="D221" s="204"/>
      <c r="E221" s="204"/>
      <c r="F221" s="204"/>
      <c r="G221" s="128"/>
      <c r="H221" s="128"/>
      <c r="I221" s="128"/>
    </row>
    <row r="222" spans="1:9" ht="21.95" customHeight="1">
      <c r="A222" s="128"/>
      <c r="B222" s="204"/>
      <c r="C222" s="204"/>
      <c r="D222" s="204"/>
      <c r="E222" s="204"/>
      <c r="F222" s="204"/>
      <c r="G222" s="128"/>
      <c r="H222" s="128"/>
      <c r="I222" s="128"/>
    </row>
    <row r="223" spans="1:9" ht="15.75" customHeight="1">
      <c r="A223" s="128"/>
      <c r="B223" s="204"/>
      <c r="C223" s="204"/>
      <c r="D223" s="204"/>
      <c r="E223" s="204"/>
      <c r="F223" s="204"/>
      <c r="G223" s="128"/>
      <c r="H223" s="128"/>
      <c r="I223" s="128"/>
    </row>
    <row r="224" spans="1:9" ht="15.75">
      <c r="A224" s="215"/>
      <c r="B224" s="215"/>
      <c r="C224" s="215"/>
      <c r="D224" s="215"/>
      <c r="E224" s="215"/>
      <c r="F224" s="215"/>
      <c r="G224" s="215"/>
      <c r="H224" s="215"/>
      <c r="I224" s="215"/>
    </row>
    <row r="225" spans="1:9" ht="15.75">
      <c r="A225" s="204" t="s">
        <v>408</v>
      </c>
      <c r="B225" s="204"/>
      <c r="C225" s="204"/>
      <c r="D225" s="204"/>
      <c r="E225" s="204"/>
      <c r="F225" s="204"/>
      <c r="G225" s="204"/>
      <c r="H225" s="204"/>
      <c r="I225" s="205" t="s">
        <v>466</v>
      </c>
    </row>
    <row r="226" spans="1:9" ht="15.75">
      <c r="A226" s="128"/>
      <c r="B226" s="128"/>
      <c r="C226" s="128"/>
      <c r="D226" s="128"/>
      <c r="E226" s="128"/>
      <c r="F226" s="128"/>
      <c r="G226" s="128"/>
      <c r="H226" s="128"/>
      <c r="I226" s="128"/>
    </row>
    <row r="227" spans="1:9" ht="15.75">
      <c r="A227" s="128"/>
      <c r="B227" s="128"/>
      <c r="C227" s="128"/>
      <c r="D227" s="128"/>
      <c r="E227" s="128"/>
      <c r="F227" s="128"/>
      <c r="G227" s="128"/>
      <c r="H227" s="128"/>
      <c r="I227" s="128"/>
    </row>
    <row r="228" spans="1:9" ht="15.75">
      <c r="A228" s="128"/>
      <c r="B228" s="128"/>
      <c r="C228" s="128"/>
      <c r="D228" s="128"/>
      <c r="E228" s="128"/>
      <c r="F228" s="128"/>
      <c r="G228" s="128"/>
      <c r="H228" s="128"/>
      <c r="I228" s="128"/>
    </row>
    <row r="229" spans="1:9" ht="15.75">
      <c r="A229" s="128"/>
      <c r="B229" s="128"/>
      <c r="C229" s="128"/>
      <c r="D229" s="128"/>
      <c r="E229" s="128"/>
      <c r="F229" s="128"/>
      <c r="G229" s="128"/>
      <c r="H229" s="128"/>
      <c r="I229" s="128"/>
    </row>
    <row r="230" spans="1:9" ht="15.75">
      <c r="A230" s="128"/>
      <c r="B230" s="128"/>
      <c r="C230" s="128"/>
      <c r="D230" s="128"/>
      <c r="E230" s="128"/>
      <c r="F230" s="128"/>
      <c r="G230" s="128"/>
      <c r="H230" s="128"/>
      <c r="I230" s="128"/>
    </row>
    <row r="231" spans="1:9" ht="15.75">
      <c r="A231" s="128"/>
      <c r="B231" s="128"/>
      <c r="C231" s="128"/>
      <c r="D231" s="128"/>
      <c r="E231" s="128"/>
      <c r="F231" s="128"/>
      <c r="G231" s="128"/>
      <c r="H231" s="128"/>
      <c r="I231" s="128"/>
    </row>
    <row r="232" spans="1:9" ht="15.75">
      <c r="A232" s="128"/>
      <c r="B232" s="128"/>
      <c r="C232" s="128"/>
      <c r="D232" s="128"/>
      <c r="E232" s="128"/>
      <c r="F232" s="128"/>
      <c r="G232" s="128"/>
      <c r="H232" s="128"/>
      <c r="I232" s="128"/>
    </row>
    <row r="233" spans="1:9" ht="15.75">
      <c r="A233" s="128"/>
      <c r="B233" s="128"/>
      <c r="C233" s="128"/>
      <c r="D233" s="128"/>
      <c r="E233" s="128"/>
      <c r="F233" s="128"/>
      <c r="G233" s="128"/>
      <c r="H233" s="128"/>
      <c r="I233" s="128"/>
    </row>
    <row r="234" spans="1:9" ht="15.75">
      <c r="A234" s="128"/>
      <c r="B234" s="128"/>
      <c r="C234" s="128"/>
      <c r="D234" s="128"/>
      <c r="E234" s="128"/>
      <c r="F234" s="128"/>
      <c r="G234" s="128"/>
      <c r="H234" s="128"/>
      <c r="I234" s="128"/>
    </row>
    <row r="235" spans="1:9" ht="15.75">
      <c r="A235" s="128"/>
      <c r="B235" s="128"/>
      <c r="C235" s="128"/>
      <c r="D235" s="128"/>
      <c r="E235" s="128"/>
      <c r="F235" s="128"/>
      <c r="G235" s="128"/>
      <c r="H235" s="128"/>
      <c r="I235" s="128"/>
    </row>
    <row r="236" spans="1:9" ht="15.75">
      <c r="A236" s="128"/>
      <c r="B236" s="128"/>
      <c r="C236" s="128"/>
      <c r="D236" s="128"/>
      <c r="E236" s="128"/>
      <c r="F236" s="128"/>
      <c r="G236" s="128"/>
      <c r="H236" s="128"/>
      <c r="I236" s="128"/>
    </row>
    <row r="237" spans="1:9" ht="15.75">
      <c r="A237" s="128"/>
      <c r="B237" s="128"/>
      <c r="C237" s="128"/>
      <c r="D237" s="128"/>
      <c r="E237" s="128"/>
      <c r="F237" s="128"/>
      <c r="G237" s="128"/>
      <c r="H237" s="128"/>
      <c r="I237" s="128"/>
    </row>
    <row r="238" spans="1:9" ht="15.75">
      <c r="A238" s="128"/>
      <c r="B238" s="128"/>
      <c r="C238" s="128"/>
      <c r="D238" s="128"/>
      <c r="E238" s="128"/>
      <c r="F238" s="128"/>
      <c r="G238" s="128"/>
      <c r="H238" s="128"/>
      <c r="I238" s="128"/>
    </row>
  </sheetData>
  <sheetProtection password="E439" sheet="1" objects="1" scenarios="1" formatColumns="0" formatRows="0" selectLockedCells="1"/>
  <customSheetViews>
    <customSheetView guid="{D9ED55BB-C254-4A9E-86ED-08A9ADD4E3D4}" scale="115" showPageBreaks="1" fitToPage="1" printArea="1" state="hidden" view="pageBreakPreview" topLeftCell="A214">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EEAC0015-AAB8-4F57-BE69-98E15E1F0D6E}" scale="115" showPageBreaks="1" fitToPage="1" printArea="1" state="hidden" view="pageBreakPreview" topLeftCell="A214">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0DA5794E-7F08-4FD6-A9AE-0A7BA2271047}" scale="115" showPageBreaks="1" fitToPage="1" printArea="1" view="pageBreakPreview" topLeftCell="A46">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805D886-3091-4997-9C19-07E2C1978FA4}" scale="115" showPageBreaks="1" fitToPage="1" printArea="1" view="pageBreakPreview" topLeftCell="A46">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6C47A7D6-4963-4999-9645-C02AA0A4D7C6}" scale="115" showPageBreaks="1" fitToPage="1" printArea="1" view="pageBreakPreview" topLeftCell="A201">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CF6F19D-227C-4840-A9E1-6C944B0145DB}" scale="115" showPageBreaks="1" fitToPage="1" printArea="1" view="pageBreakPreview" topLeftCell="A46">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5421BE0-1124-425D-B86C-8E4240949C04}" scale="115" showPageBreaks="1" fitToPage="1" printArea="1" state="hidden" view="pageBreakPreview" topLeftCell="A214">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1"/>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2"/>
  <headerFooter alignWithMargins="0">
    <oddFooter>&amp;C&amp;A</oddFooter>
  </headerFooter>
  <rowBreaks count="7" manualBreakCount="7">
    <brk id="49" max="8" man="1"/>
    <brk id="74" max="8" man="1"/>
    <brk id="94" max="8" man="1"/>
    <brk id="117" max="8" man="1"/>
    <brk id="140" max="8" man="1"/>
    <brk id="158" max="8" man="1"/>
    <brk id="190" max="8" man="1"/>
  </rowBreaks>
  <drawing r:id="rId3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6"/>
  <sheetViews>
    <sheetView showGridLines="0" view="pageBreakPreview" topLeftCell="A3" zoomScaleNormal="100" zoomScaleSheetLayoutView="100" workbookViewId="0">
      <selection activeCell="E24" sqref="E24"/>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65"/>
    <col min="8" max="8" width="0" style="165" hidden="1" customWidth="1"/>
    <col min="9" max="11" width="9.140625" style="165"/>
    <col min="12" max="12" width="0" style="165" hidden="1" customWidth="1"/>
    <col min="13" max="13" width="35.42578125" style="165" hidden="1" customWidth="1"/>
    <col min="14" max="14" width="0" style="165" hidden="1" customWidth="1"/>
    <col min="15" max="31" width="9.140625" style="165"/>
    <col min="32" max="16384" width="9.140625" style="25"/>
  </cols>
  <sheetData>
    <row r="1" spans="1:31" ht="24" customHeight="1">
      <c r="A1" s="896" t="str">
        <f>'Attach 3(JV)'!A1</f>
        <v>Specification No. :CC/NT/W-TR/DOM/A06/23/06644</v>
      </c>
      <c r="B1" s="896"/>
      <c r="C1" s="896"/>
      <c r="D1" s="896"/>
      <c r="E1" s="285" t="str">
        <f>"Attachment-15 " &amp; 'Attach 3(JV)'!AT1</f>
        <v xml:space="preserve">Attachment-15 </v>
      </c>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row>
    <row r="2" spans="1:31" ht="12" customHeight="1"/>
    <row r="3" spans="1:31" ht="78.75" customHeight="1">
      <c r="A3" s="1267"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row>
    <row r="4" spans="1:31" ht="9" customHeight="1">
      <c r="A4" s="28"/>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row>
    <row r="5" spans="1:31" ht="32.25" customHeight="1">
      <c r="A5" s="1365" t="s">
        <v>502</v>
      </c>
      <c r="B5" s="1365"/>
      <c r="C5" s="1365"/>
      <c r="D5" s="1365"/>
      <c r="E5" s="1365"/>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row>
    <row r="6" spans="1:31" ht="6" customHeight="1">
      <c r="A6" s="32"/>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row>
    <row r="7" spans="1:31" ht="20.100000000000001" customHeight="1">
      <c r="A7" s="3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row>
    <row r="8" spans="1:31" ht="36" customHeight="1">
      <c r="A8" s="835" t="str">
        <f>'Attach 3(JV)'!A7</f>
        <v>Bidder’s Name and Address  :</v>
      </c>
      <c r="B8" s="835"/>
      <c r="C8" s="835"/>
      <c r="D8" s="835"/>
      <c r="E8" s="15" t="str">
        <f>'Attach 3(JV)'!E7</f>
        <v>To:</v>
      </c>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row>
    <row r="9" spans="1:31" ht="36" customHeight="1">
      <c r="A9" s="1224" t="str">
        <f>'Attach 3(JV)'!A8</f>
        <v/>
      </c>
      <c r="B9" s="1224"/>
      <c r="C9" s="393"/>
      <c r="D9" s="393"/>
      <c r="E9" s="12" t="str">
        <f>'Attach 3(JV)'!E8</f>
        <v>Contract Services</v>
      </c>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ht="20.100000000000001" customHeight="1">
      <c r="A10" s="13" t="s">
        <v>344</v>
      </c>
      <c r="B10" s="1366">
        <f>'Attach 3(JV)'!B9:D9</f>
        <v>0</v>
      </c>
      <c r="C10" s="1366"/>
      <c r="D10" s="1366"/>
      <c r="E10" s="12" t="str">
        <f>'Attach 3(JV)'!E9</f>
        <v>Power Grid Corporation of India Ltd.,</v>
      </c>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row>
    <row r="11" spans="1:31" ht="20.100000000000001" customHeight="1">
      <c r="A11" s="13" t="s">
        <v>346</v>
      </c>
      <c r="B11" s="832">
        <f>'Attach 3(JV)'!B10:D10</f>
        <v>0</v>
      </c>
      <c r="C11" s="832"/>
      <c r="D11" s="832"/>
      <c r="E11" s="12" t="str">
        <f>'Attach 3(JV)'!E10</f>
        <v>"Saudamini", Plot No. 2, Sector 29</v>
      </c>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row>
    <row r="12" spans="1:31" ht="17.25" customHeight="1">
      <c r="B12" s="832">
        <f>'Attach 3(JV)'!B11:D11</f>
        <v>0</v>
      </c>
      <c r="C12" s="832"/>
      <c r="D12" s="832"/>
      <c r="E12" s="12" t="str">
        <f>'Attach 3(JV)'!E11</f>
        <v>Gurgaon (Haryana) - 122001</v>
      </c>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row>
    <row r="13" spans="1:31" ht="17.25" customHeight="1">
      <c r="A13" s="32"/>
      <c r="B13" s="832">
        <f>'Attach 3(JV)'!B12</f>
        <v>0</v>
      </c>
      <c r="C13" s="832"/>
      <c r="D13" s="832"/>
      <c r="E13" s="12"/>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row>
    <row r="14" spans="1:31" ht="13.5" customHeight="1">
      <c r="A14" s="32"/>
      <c r="B14" s="832"/>
      <c r="C14" s="832"/>
      <c r="D14" s="832"/>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row>
    <row r="15" spans="1:31" ht="17.25" customHeight="1">
      <c r="A15" s="29" t="s">
        <v>339</v>
      </c>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row>
    <row r="16" spans="1:31" ht="8.25" hidden="1" customHeight="1">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row>
    <row r="17" spans="1:31" ht="56.25" customHeight="1">
      <c r="A17" s="166" t="s">
        <v>390</v>
      </c>
      <c r="B17" s="919" t="s">
        <v>391</v>
      </c>
      <c r="C17" s="919"/>
      <c r="D17" s="919"/>
      <c r="E17" s="919"/>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row>
    <row r="18" spans="1:31" ht="16.5" customHeight="1">
      <c r="A18" s="167"/>
      <c r="B18" s="1367" t="s">
        <v>479</v>
      </c>
      <c r="C18" s="1367"/>
      <c r="D18" s="1367"/>
      <c r="E18" s="1367"/>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row>
    <row r="19" spans="1:31" ht="8.25" customHeight="1">
      <c r="A19" s="167"/>
      <c r="B19" s="168"/>
      <c r="C19" s="168"/>
      <c r="D19" s="168"/>
      <c r="E19" s="168"/>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row>
    <row r="20" spans="1:31" ht="18" customHeight="1">
      <c r="B20" s="242" t="s">
        <v>392</v>
      </c>
      <c r="C20" s="243"/>
      <c r="D20" s="244"/>
      <c r="E20" s="105"/>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row>
    <row r="21" spans="1:31" ht="29.25" customHeight="1">
      <c r="A21" s="245"/>
      <c r="B21" s="242" t="s">
        <v>393</v>
      </c>
      <c r="C21" s="243"/>
      <c r="D21" s="244"/>
      <c r="E21" s="105"/>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row>
    <row r="22" spans="1:31" ht="20.25" customHeight="1">
      <c r="A22" s="167"/>
      <c r="B22" s="1367" t="s">
        <v>883</v>
      </c>
      <c r="C22" s="1367"/>
      <c r="D22" s="1367"/>
      <c r="E22" s="1367"/>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row>
    <row r="23" spans="1:31" ht="8.25" customHeight="1">
      <c r="A23" s="167"/>
      <c r="B23" s="168"/>
      <c r="C23" s="168"/>
      <c r="D23" s="168"/>
      <c r="E23" s="168"/>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row>
    <row r="24" spans="1:31" ht="18" customHeight="1">
      <c r="B24" s="242" t="s">
        <v>392</v>
      </c>
      <c r="C24" s="243"/>
      <c r="D24" s="244"/>
      <c r="E24" s="105"/>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row>
    <row r="25" spans="1:31" ht="15" customHeight="1">
      <c r="A25" s="1371"/>
      <c r="B25" s="1372"/>
      <c r="C25" s="1372"/>
      <c r="D25" s="1372"/>
      <c r="E25" s="1372"/>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row>
    <row r="26" spans="1:31" ht="5.25" customHeight="1">
      <c r="A26" s="169"/>
      <c r="B26" s="169"/>
      <c r="C26" s="169"/>
      <c r="D26" s="169"/>
      <c r="E26" s="169"/>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row>
    <row r="27" spans="1:31" ht="20.25" customHeight="1">
      <c r="B27" s="1373"/>
      <c r="C27" s="1373"/>
      <c r="D27" s="1373"/>
      <c r="E27" s="1373"/>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row>
    <row r="28" spans="1:31" ht="35.25" customHeight="1">
      <c r="A28" s="166" t="s">
        <v>394</v>
      </c>
      <c r="B28" s="919" t="s">
        <v>131</v>
      </c>
      <c r="C28" s="919"/>
      <c r="D28" s="919"/>
      <c r="E28" s="919"/>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row>
    <row r="29" spans="1:31" ht="36" customHeight="1">
      <c r="A29" s="145" t="s">
        <v>155</v>
      </c>
      <c r="B29" s="894" t="s">
        <v>132</v>
      </c>
      <c r="C29" s="894"/>
      <c r="D29" s="894"/>
      <c r="E29" s="134">
        <f>B10</f>
        <v>0</v>
      </c>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row>
    <row r="30" spans="1:31" ht="18.95" customHeight="1">
      <c r="A30" s="146" t="s">
        <v>156</v>
      </c>
      <c r="B30" s="1346" t="s">
        <v>133</v>
      </c>
      <c r="C30" s="1346"/>
      <c r="D30" s="1346"/>
      <c r="E30" s="99"/>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row>
    <row r="31" spans="1:31" ht="18.95" customHeight="1">
      <c r="A31" s="147"/>
      <c r="B31" s="1346" t="s">
        <v>134</v>
      </c>
      <c r="C31" s="1346"/>
      <c r="D31" s="1346"/>
      <c r="E31" s="141"/>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row>
    <row r="32" spans="1:31" ht="18.95" customHeight="1">
      <c r="A32" s="147"/>
      <c r="B32" s="1346"/>
      <c r="C32" s="1346"/>
      <c r="D32" s="1346"/>
      <c r="E32" s="141"/>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row>
    <row r="33" spans="1:31" ht="18.95" customHeight="1">
      <c r="A33" s="147"/>
      <c r="B33" s="1346"/>
      <c r="C33" s="1346"/>
      <c r="D33" s="1346"/>
      <c r="E33" s="141"/>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row>
    <row r="34" spans="1:31" ht="18.95" customHeight="1">
      <c r="A34" s="147"/>
      <c r="B34" s="1346" t="s">
        <v>135</v>
      </c>
      <c r="C34" s="1346"/>
      <c r="D34" s="1346"/>
      <c r="E34" s="141"/>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row>
    <row r="35" spans="1:31" ht="18.95" customHeight="1">
      <c r="A35" s="147"/>
      <c r="B35" s="1346"/>
      <c r="C35" s="1346"/>
      <c r="D35" s="1346"/>
      <c r="E35" s="22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row>
    <row r="36" spans="1:31" ht="18.95" customHeight="1">
      <c r="A36" s="147"/>
      <c r="B36" s="1346"/>
      <c r="C36" s="1346"/>
      <c r="D36" s="1346"/>
      <c r="E36" s="22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row>
    <row r="37" spans="1:31" ht="18.95" customHeight="1">
      <c r="A37" s="147"/>
      <c r="B37" s="1346" t="s">
        <v>136</v>
      </c>
      <c r="C37" s="1346"/>
      <c r="D37" s="1346"/>
      <c r="E37" s="22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row>
    <row r="38" spans="1:31" ht="18.95" customHeight="1">
      <c r="A38" s="147"/>
      <c r="B38" s="1346"/>
      <c r="C38" s="1346"/>
      <c r="D38" s="1346"/>
      <c r="E38" s="141"/>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row>
    <row r="39" spans="1:31" ht="18.95" customHeight="1">
      <c r="A39" s="170"/>
      <c r="B39" s="1351"/>
      <c r="C39" s="1351"/>
      <c r="D39" s="1351"/>
      <c r="E39" s="142"/>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row>
    <row r="40" spans="1:31" ht="18.95" customHeight="1">
      <c r="A40" s="146" t="s">
        <v>558</v>
      </c>
      <c r="B40" s="1350" t="s">
        <v>137</v>
      </c>
      <c r="C40" s="1350"/>
      <c r="D40" s="1350"/>
      <c r="E40" s="1363"/>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row>
    <row r="41" spans="1:31" ht="60.75" customHeight="1">
      <c r="A41" s="170"/>
      <c r="B41" s="1368" t="s">
        <v>138</v>
      </c>
      <c r="C41" s="1369"/>
      <c r="D41" s="1370"/>
      <c r="E41" s="13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row>
    <row r="42" spans="1:31" ht="93" customHeight="1">
      <c r="A42" s="1236" t="s">
        <v>559</v>
      </c>
      <c r="B42" s="1347" t="s">
        <v>561</v>
      </c>
      <c r="C42" s="1348"/>
      <c r="D42" s="1349"/>
      <c r="E42" s="403"/>
      <c r="F42" s="164"/>
      <c r="G42" s="164"/>
      <c r="H42" s="164"/>
      <c r="I42" s="164"/>
      <c r="J42" s="164"/>
      <c r="K42" s="164"/>
      <c r="L42" s="164"/>
      <c r="M42" s="164" t="str">
        <f>IF('Names of Bidder'!D15="Yes","Yes","No")</f>
        <v>No</v>
      </c>
      <c r="N42" s="164"/>
      <c r="O42" s="164"/>
      <c r="P42" s="164"/>
      <c r="Q42" s="164"/>
      <c r="R42" s="164"/>
      <c r="S42" s="164"/>
      <c r="T42" s="164"/>
      <c r="U42" s="164"/>
      <c r="V42" s="164"/>
      <c r="W42" s="164"/>
      <c r="X42" s="164"/>
      <c r="Y42" s="164"/>
      <c r="Z42" s="164"/>
      <c r="AA42" s="164"/>
      <c r="AB42" s="164"/>
      <c r="AC42" s="164"/>
      <c r="AD42" s="164"/>
      <c r="AE42" s="164"/>
    </row>
    <row r="43" spans="1:31" ht="22.5" customHeight="1">
      <c r="A43" s="1237"/>
      <c r="B43" s="895"/>
      <c r="C43" s="896"/>
      <c r="D43" s="1375"/>
      <c r="E43" s="400"/>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row>
    <row r="44" spans="1:31" ht="60.75" customHeight="1">
      <c r="A44" s="291" t="s">
        <v>560</v>
      </c>
      <c r="B44" s="908" t="s">
        <v>562</v>
      </c>
      <c r="C44" s="909"/>
      <c r="D44" s="930"/>
      <c r="E44" s="399"/>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row>
    <row r="45" spans="1:31" ht="114.75" customHeight="1">
      <c r="A45" s="401" t="s">
        <v>691</v>
      </c>
      <c r="B45" s="1347" t="s">
        <v>692</v>
      </c>
      <c r="C45" s="1348"/>
      <c r="D45" s="1349"/>
      <c r="E45" s="403"/>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row>
    <row r="46" spans="1:31" ht="21.75" customHeight="1">
      <c r="A46" s="48" t="s">
        <v>157</v>
      </c>
      <c r="B46" s="1360" t="s">
        <v>139</v>
      </c>
      <c r="C46" s="1361"/>
      <c r="D46" s="1362"/>
      <c r="E46" s="81"/>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row>
    <row r="47" spans="1:31" ht="24.75" customHeight="1">
      <c r="A47" s="48" t="s">
        <v>158</v>
      </c>
      <c r="B47" s="1344" t="s">
        <v>514</v>
      </c>
      <c r="C47" s="1344"/>
      <c r="D47" s="1344"/>
      <c r="E47" s="81"/>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row>
    <row r="48" spans="1:31" ht="44.25" customHeight="1">
      <c r="A48" s="288" t="s">
        <v>515</v>
      </c>
      <c r="B48" s="1344" t="s">
        <v>516</v>
      </c>
      <c r="C48" s="1344"/>
      <c r="D48" s="1344"/>
      <c r="E48" s="81"/>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row>
    <row r="49" spans="1:31" ht="36.75" customHeight="1">
      <c r="A49" s="288"/>
      <c r="B49" s="1344" t="s">
        <v>517</v>
      </c>
      <c r="C49" s="1344"/>
      <c r="D49" s="1344"/>
      <c r="E49" s="289" t="s">
        <v>518</v>
      </c>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row>
    <row r="50" spans="1:31" ht="17.100000000000001" customHeight="1">
      <c r="A50" s="288" t="s">
        <v>519</v>
      </c>
      <c r="B50" s="1262"/>
      <c r="C50" s="1345"/>
      <c r="D50" s="1263"/>
      <c r="E50" s="81"/>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row>
    <row r="51" spans="1:31" ht="17.100000000000001" customHeight="1">
      <c r="A51" s="288" t="s">
        <v>27</v>
      </c>
      <c r="B51" s="1262"/>
      <c r="C51" s="1345"/>
      <c r="D51" s="1263"/>
      <c r="E51" s="81"/>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row>
    <row r="52" spans="1:31" ht="17.100000000000001" customHeight="1">
      <c r="A52" s="288" t="s">
        <v>470</v>
      </c>
      <c r="B52" s="1262"/>
      <c r="C52" s="1345"/>
      <c r="D52" s="1263"/>
      <c r="E52" s="81"/>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row>
    <row r="53" spans="1:31" ht="66.75" customHeight="1">
      <c r="A53" s="288" t="s">
        <v>472</v>
      </c>
      <c r="B53" s="1344" t="s">
        <v>520</v>
      </c>
      <c r="C53" s="1344"/>
      <c r="D53" s="1344"/>
      <c r="E53" s="290"/>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row>
    <row r="54" spans="1:31" ht="17.100000000000001" customHeight="1">
      <c r="A54" s="288"/>
      <c r="B54" s="1344" t="s">
        <v>517</v>
      </c>
      <c r="C54" s="1344"/>
      <c r="D54" s="1344"/>
      <c r="E54" s="289" t="s">
        <v>518</v>
      </c>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row>
    <row r="55" spans="1:31" ht="17.100000000000001" customHeight="1">
      <c r="A55" s="288" t="s">
        <v>519</v>
      </c>
      <c r="B55" s="1262"/>
      <c r="C55" s="1345"/>
      <c r="D55" s="1263"/>
      <c r="E55" s="81"/>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row>
    <row r="56" spans="1:31" ht="17.100000000000001" customHeight="1">
      <c r="A56" s="288" t="s">
        <v>27</v>
      </c>
      <c r="B56" s="1262"/>
      <c r="C56" s="1345"/>
      <c r="D56" s="1263"/>
      <c r="E56" s="81"/>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row>
    <row r="57" spans="1:31" ht="17.100000000000001" customHeight="1">
      <c r="A57" s="288" t="s">
        <v>470</v>
      </c>
      <c r="B57" s="1262"/>
      <c r="C57" s="1345"/>
      <c r="D57" s="1263"/>
      <c r="E57" s="81"/>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row>
    <row r="58" spans="1:31" ht="17.100000000000001" customHeight="1">
      <c r="A58" s="291" t="s">
        <v>521</v>
      </c>
      <c r="B58" s="1262"/>
      <c r="C58" s="1345"/>
      <c r="D58" s="1263"/>
      <c r="E58" s="81"/>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row>
    <row r="59" spans="1:31" ht="17.100000000000001" customHeight="1">
      <c r="A59" s="288" t="s">
        <v>471</v>
      </c>
      <c r="B59" s="1262"/>
      <c r="C59" s="1345"/>
      <c r="D59" s="1263"/>
      <c r="E59" s="81"/>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row>
    <row r="60" spans="1:31" ht="17.100000000000001" customHeight="1">
      <c r="A60" s="291" t="s">
        <v>477</v>
      </c>
      <c r="B60" s="1262"/>
      <c r="C60" s="1345"/>
      <c r="D60" s="1263"/>
      <c r="E60" s="81"/>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row>
    <row r="61" spans="1:31" ht="17.100000000000001" customHeight="1">
      <c r="A61" s="48">
        <v>6</v>
      </c>
      <c r="B61" s="1356" t="s">
        <v>140</v>
      </c>
      <c r="C61" s="1356"/>
      <c r="D61" s="1356"/>
      <c r="E61" s="81"/>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row>
    <row r="62" spans="1:31" ht="17.100000000000001" customHeight="1">
      <c r="A62" s="48">
        <v>7</v>
      </c>
      <c r="B62" s="1346" t="s">
        <v>141</v>
      </c>
      <c r="C62" s="1346"/>
      <c r="D62" s="1346"/>
      <c r="E62" s="81"/>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row>
    <row r="63" spans="1:31" ht="17.100000000000001" customHeight="1">
      <c r="A63" s="98"/>
      <c r="B63" s="1346"/>
      <c r="C63" s="1346"/>
      <c r="D63" s="1346"/>
      <c r="E63" s="141"/>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row>
    <row r="64" spans="1:31" ht="17.100000000000001" customHeight="1">
      <c r="A64" s="93"/>
      <c r="B64" s="1351"/>
      <c r="C64" s="1351"/>
      <c r="D64" s="1351"/>
      <c r="E64" s="142"/>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row>
    <row r="65" spans="1:31" ht="17.100000000000001" customHeight="1">
      <c r="A65" s="98">
        <v>8</v>
      </c>
      <c r="B65" s="1343" t="s">
        <v>142</v>
      </c>
      <c r="C65" s="1343"/>
      <c r="D65" s="1343"/>
      <c r="E65" s="143"/>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row>
    <row r="66" spans="1:31" ht="17.100000000000001" customHeight="1">
      <c r="A66" s="98"/>
      <c r="B66" s="1346" t="s">
        <v>168</v>
      </c>
      <c r="C66" s="1346"/>
      <c r="D66" s="1346"/>
      <c r="E66" s="141"/>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row>
    <row r="67" spans="1:31" ht="17.100000000000001" customHeight="1">
      <c r="A67" s="48">
        <v>9</v>
      </c>
      <c r="B67" s="1357" t="s">
        <v>152</v>
      </c>
      <c r="C67" s="1358"/>
      <c r="D67" s="1359"/>
      <c r="E67" s="14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row>
    <row r="68" spans="1:31" ht="17.100000000000001" customHeight="1">
      <c r="A68" s="98"/>
      <c r="B68" s="1346" t="s">
        <v>143</v>
      </c>
      <c r="C68" s="1346"/>
      <c r="D68" s="1346"/>
      <c r="E68" s="141"/>
      <c r="F68" s="164"/>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row>
    <row r="69" spans="1:31" ht="17.100000000000001" customHeight="1">
      <c r="A69" s="98"/>
      <c r="B69" s="1346" t="s">
        <v>144</v>
      </c>
      <c r="C69" s="1346"/>
      <c r="D69" s="1346"/>
      <c r="E69" s="141"/>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row>
    <row r="70" spans="1:31" ht="17.100000000000001" customHeight="1">
      <c r="A70" s="93"/>
      <c r="B70" s="1351" t="s">
        <v>145</v>
      </c>
      <c r="C70" s="1351"/>
      <c r="D70" s="1351"/>
      <c r="E70" s="142"/>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row>
    <row r="71" spans="1:31" ht="17.100000000000001" customHeight="1">
      <c r="A71" s="48">
        <v>10</v>
      </c>
      <c r="B71" s="1352" t="s">
        <v>146</v>
      </c>
      <c r="C71" s="1352"/>
      <c r="D71" s="1352"/>
      <c r="E71" s="14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row>
    <row r="72" spans="1:31" ht="17.100000000000001" customHeight="1">
      <c r="A72" s="98"/>
      <c r="B72" s="1346" t="s">
        <v>147</v>
      </c>
      <c r="C72" s="1346"/>
      <c r="D72" s="1346"/>
      <c r="E72" s="141"/>
      <c r="F72" s="164"/>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row>
    <row r="73" spans="1:31" ht="17.100000000000001" customHeight="1">
      <c r="A73" s="98"/>
      <c r="B73" s="1346" t="s">
        <v>148</v>
      </c>
      <c r="C73" s="1346"/>
      <c r="D73" s="1346"/>
      <c r="E73" s="141"/>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row>
    <row r="74" spans="1:31" ht="17.100000000000001" customHeight="1">
      <c r="A74" s="98"/>
      <c r="B74" s="1346"/>
      <c r="C74" s="1346"/>
      <c r="D74" s="1346"/>
      <c r="E74" s="141"/>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row>
    <row r="75" spans="1:31" ht="17.100000000000001" customHeight="1">
      <c r="A75" s="98"/>
      <c r="B75" s="1346"/>
      <c r="C75" s="1346"/>
      <c r="D75" s="1346"/>
      <c r="E75" s="141"/>
      <c r="F75" s="164"/>
      <c r="G75" s="164"/>
      <c r="H75" s="171">
        <v>2</v>
      </c>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row>
    <row r="76" spans="1:31" ht="17.100000000000001" customHeight="1">
      <c r="A76" s="98"/>
      <c r="B76" s="1346" t="s">
        <v>149</v>
      </c>
      <c r="C76" s="1346"/>
      <c r="D76" s="1346"/>
      <c r="E76" s="141"/>
      <c r="F76" s="164"/>
      <c r="G76" s="164"/>
      <c r="H76" s="164"/>
      <c r="I76" s="164"/>
      <c r="J76" s="164"/>
      <c r="K76" s="164"/>
      <c r="L76" s="164"/>
      <c r="M76" s="164"/>
      <c r="N76" s="164"/>
      <c r="O76" s="164"/>
      <c r="P76" s="164"/>
      <c r="Q76" s="164"/>
      <c r="R76" s="164"/>
      <c r="S76" s="164"/>
      <c r="T76" s="164"/>
      <c r="U76" s="164"/>
      <c r="V76" s="164"/>
      <c r="W76" s="164"/>
      <c r="X76" s="164"/>
      <c r="Y76" s="164"/>
      <c r="Z76" s="84"/>
      <c r="AA76" s="84"/>
      <c r="AB76" s="84"/>
    </row>
    <row r="77" spans="1:31" ht="17.100000000000001" customHeight="1">
      <c r="A77" s="98"/>
      <c r="B77" s="1346" t="s">
        <v>150</v>
      </c>
      <c r="C77" s="1346"/>
      <c r="D77" s="1346"/>
      <c r="E77" s="141"/>
      <c r="Z77" s="84"/>
      <c r="AA77" s="84"/>
      <c r="AB77" s="84"/>
    </row>
    <row r="78" spans="1:31" ht="18.95" customHeight="1">
      <c r="A78" s="98"/>
      <c r="B78" s="1353" t="s">
        <v>150</v>
      </c>
      <c r="C78" s="1354"/>
      <c r="D78" s="1355"/>
      <c r="E78" s="98" t="str">
        <f>IF(H75=1,"Saving Account","Current Account")</f>
        <v>Current Account</v>
      </c>
      <c r="Z78" s="84"/>
      <c r="AA78" s="84"/>
      <c r="AB78" s="84"/>
    </row>
    <row r="79" spans="1:31" ht="33" customHeight="1">
      <c r="A79" s="82">
        <v>11</v>
      </c>
      <c r="B79" s="894" t="s">
        <v>151</v>
      </c>
      <c r="C79" s="894"/>
      <c r="D79" s="894"/>
      <c r="E79" s="81"/>
    </row>
    <row r="80" spans="1:31" ht="48" customHeight="1">
      <c r="A80" s="82">
        <v>12</v>
      </c>
      <c r="B80" s="894" t="s">
        <v>160</v>
      </c>
      <c r="C80" s="894"/>
      <c r="D80" s="894"/>
      <c r="E80" s="81"/>
    </row>
    <row r="81" spans="1:5" ht="50.25" customHeight="1">
      <c r="A81" s="1297" t="s">
        <v>159</v>
      </c>
      <c r="B81" s="1297"/>
      <c r="C81" s="1297"/>
      <c r="D81" s="1297"/>
      <c r="E81" s="1297"/>
    </row>
    <row r="82" spans="1:5">
      <c r="A82" s="890"/>
      <c r="B82" s="890"/>
      <c r="C82" s="890"/>
      <c r="D82" s="890"/>
      <c r="E82" s="890"/>
    </row>
    <row r="83" spans="1:5" ht="15">
      <c r="A83" s="922" t="s">
        <v>563</v>
      </c>
      <c r="B83" s="922"/>
      <c r="C83" s="922"/>
      <c r="D83" s="922"/>
      <c r="E83" s="922"/>
    </row>
    <row r="84" spans="1:5" ht="15">
      <c r="A84" s="1374"/>
      <c r="B84" s="1374"/>
      <c r="C84" s="1374"/>
      <c r="D84" s="1374"/>
      <c r="E84" s="1374"/>
    </row>
    <row r="85" spans="1:5" ht="15">
      <c r="A85" s="922" t="s">
        <v>564</v>
      </c>
      <c r="B85" s="922"/>
      <c r="C85" s="922"/>
      <c r="D85" s="922"/>
      <c r="E85" s="922"/>
    </row>
    <row r="86" spans="1:5" ht="15">
      <c r="A86" s="1374"/>
      <c r="B86" s="1374"/>
      <c r="C86" s="1374"/>
      <c r="D86" s="1374"/>
      <c r="E86" s="1374"/>
    </row>
    <row r="87" spans="1:5" ht="15">
      <c r="A87" s="874" t="s">
        <v>565</v>
      </c>
      <c r="B87" s="874"/>
      <c r="C87" s="874"/>
      <c r="D87" s="874"/>
      <c r="E87" s="874"/>
    </row>
    <row r="88" spans="1:5" ht="15">
      <c r="A88" s="874" t="s">
        <v>566</v>
      </c>
      <c r="B88" s="874"/>
      <c r="C88" s="874"/>
      <c r="D88" s="874"/>
      <c r="E88" s="874"/>
    </row>
    <row r="89" spans="1:5" ht="15">
      <c r="A89" s="874" t="s">
        <v>567</v>
      </c>
      <c r="B89" s="874"/>
      <c r="C89" s="874"/>
      <c r="D89" s="874"/>
      <c r="E89" s="874"/>
    </row>
    <row r="90" spans="1:5" ht="15">
      <c r="A90" s="1374"/>
      <c r="B90" s="1374"/>
      <c r="C90" s="1374"/>
      <c r="D90" s="1374"/>
      <c r="E90" s="1374"/>
    </row>
    <row r="91" spans="1:5" ht="32.25" customHeight="1">
      <c r="A91" s="922" t="s">
        <v>568</v>
      </c>
      <c r="B91" s="922"/>
      <c r="C91" s="922"/>
      <c r="D91" s="922"/>
      <c r="E91" s="922"/>
    </row>
    <row r="92" spans="1:5">
      <c r="A92" s="59"/>
      <c r="B92" s="59"/>
      <c r="C92" s="59"/>
      <c r="D92" s="402"/>
      <c r="E92" s="59"/>
    </row>
    <row r="93" spans="1:5" ht="24.95" customHeight="1">
      <c r="A93" s="36" t="s">
        <v>6</v>
      </c>
      <c r="B93" s="63" t="str">
        <f>'Attach 3(JV)'!B24</f>
        <v>--</v>
      </c>
      <c r="D93" s="52" t="s">
        <v>4</v>
      </c>
      <c r="E93" s="216" t="str">
        <f>'Attach 3(JV)'!E24</f>
        <v/>
      </c>
    </row>
    <row r="94" spans="1:5" ht="34.5" customHeight="1">
      <c r="A94" s="36" t="s">
        <v>7</v>
      </c>
      <c r="B94" s="216" t="str">
        <f>'Attach 3(JV)'!B25</f>
        <v/>
      </c>
      <c r="D94" s="52" t="s">
        <v>5</v>
      </c>
      <c r="E94" s="216" t="str">
        <f>'Attach 3(JV)'!E25</f>
        <v/>
      </c>
    </row>
    <row r="95" spans="1:5" ht="24.95" customHeight="1">
      <c r="D95" s="52"/>
      <c r="E95" s="38"/>
    </row>
    <row r="96" spans="1:5" ht="48" customHeight="1">
      <c r="A96" s="38"/>
    </row>
    <row r="97" spans="1:1" ht="96" customHeight="1"/>
    <row r="98" spans="1:1" ht="20.100000000000001" customHeight="1">
      <c r="A98" s="38"/>
    </row>
    <row r="99" spans="1:1" ht="46.5" customHeight="1"/>
    <row r="100" spans="1:1" ht="20.100000000000001" customHeight="1">
      <c r="A100" s="38"/>
    </row>
    <row r="101" spans="1:1" ht="20.100000000000001" customHeight="1"/>
    <row r="102" spans="1:1" ht="20.100000000000001" customHeight="1">
      <c r="A102" s="38"/>
    </row>
    <row r="103" spans="1:1" ht="20.100000000000001" customHeight="1"/>
    <row r="104" spans="1:1" ht="20.100000000000001" customHeight="1"/>
    <row r="105" spans="1:1" ht="20.100000000000001" customHeight="1"/>
    <row r="106" spans="1:1" ht="20.100000000000001" customHeight="1"/>
    <row r="122" ht="62.25" customHeight="1"/>
    <row r="124" ht="57" customHeight="1"/>
    <row r="126" ht="40.5" customHeight="1"/>
  </sheetData>
  <sheetProtection algorithmName="SHA-512" hashValue="riVDc1wDKC4IPWA4Pcg34vk9r9C9W71qh514bkEZ3uaovsh9LL6EHJDTn0JfauMFqJ18qCJPioaYzTaFi9nfeg==" saltValue="nVOrsHqkX9/b8t/cSfrXYw==" spinCount="100000" sheet="1" formatColumns="0" formatRows="0" selectLockedCells="1"/>
  <customSheetViews>
    <customSheetView guid="{D9ED55BB-C254-4A9E-86ED-08A9ADD4E3D4}" scale="110" showPageBreaks="1" showGridLines="0" fitToPage="1" printArea="1" hiddenRows="1" hiddenColumns="1" view="pageBreakPreview">
      <selection activeCell="E31" sqref="E31"/>
      <rowBreaks count="1" manualBreakCount="1">
        <brk id="36"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EEAC0015-AAB8-4F57-BE69-98E15E1F0D6E}" scale="110" showPageBreaks="1" showGridLines="0" fitToPage="1" printArea="1" hiddenRows="1" hiddenColumns="1" view="pageBreakPreview" topLeftCell="A82">
      <selection activeCell="E31" sqref="E31"/>
      <rowBreaks count="1" manualBreakCount="1">
        <brk id="36"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0DA5794E-7F08-4FD6-A9AE-0A7BA2271047}" scale="110" showPageBreaks="1" showGridLines="0" fitToPage="1" printArea="1" hiddenRows="1" hiddenColumns="1" view="pageBreakPreview" topLeftCell="A74">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805D886-3091-4997-9C19-07E2C1978FA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6C47A7D6-4963-4999-9645-C02AA0A4D7C6}"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74">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5421BE0-1124-425D-B86C-8E4240949C04}" scale="110" showPageBreaks="1" showGridLines="0" fitToPage="1" printArea="1" hiddenRows="1" hiddenColumns="1" view="pageBreakPreview" topLeftCell="A41">
      <selection activeCell="E20" sqref="E20"/>
      <rowBreaks count="1" manualBreakCount="1">
        <brk id="33" max="4" man="1"/>
      </rowBreaks>
      <pageMargins left="0.75" right="0.63" top="0.57999999999999996" bottom="0.6" header="0.34" footer="0.35"/>
      <pageSetup scale="89" fitToHeight="0" orientation="portrait" r:id="rId33"/>
      <headerFooter alignWithMargins="0">
        <oddFooter>&amp;R&amp;"Book Antiqua,Bold"&amp;8 Page &amp;P of &amp;N</oddFooter>
      </headerFooter>
    </customSheetView>
  </customSheetViews>
  <mergeCells count="80">
    <mergeCell ref="A91:E91"/>
    <mergeCell ref="A90:E90"/>
    <mergeCell ref="A42:A43"/>
    <mergeCell ref="B42:D43"/>
    <mergeCell ref="B44:D44"/>
    <mergeCell ref="A82:E82"/>
    <mergeCell ref="A83:E83"/>
    <mergeCell ref="A88:E88"/>
    <mergeCell ref="A89:E89"/>
    <mergeCell ref="A84:E84"/>
    <mergeCell ref="A85:E85"/>
    <mergeCell ref="A86:E86"/>
    <mergeCell ref="A87:E87"/>
    <mergeCell ref="B52:D52"/>
    <mergeCell ref="B60:D60"/>
    <mergeCell ref="B75:D75"/>
    <mergeCell ref="B31:D31"/>
    <mergeCell ref="B32:D32"/>
    <mergeCell ref="B13:D13"/>
    <mergeCell ref="B17:E17"/>
    <mergeCell ref="A25:E25"/>
    <mergeCell ref="B27:E27"/>
    <mergeCell ref="B22:E22"/>
    <mergeCell ref="E40:E41"/>
    <mergeCell ref="A3:E3"/>
    <mergeCell ref="A5:E5"/>
    <mergeCell ref="A8:D8"/>
    <mergeCell ref="B10:D10"/>
    <mergeCell ref="B11:D11"/>
    <mergeCell ref="B18:E18"/>
    <mergeCell ref="B14:D14"/>
    <mergeCell ref="B12:D12"/>
    <mergeCell ref="A9:B9"/>
    <mergeCell ref="B41:D41"/>
    <mergeCell ref="B36:D36"/>
    <mergeCell ref="B37:D37"/>
    <mergeCell ref="B33:D33"/>
    <mergeCell ref="B28:E28"/>
    <mergeCell ref="B29:D29"/>
    <mergeCell ref="B34:D34"/>
    <mergeCell ref="B35:D35"/>
    <mergeCell ref="B30:D30"/>
    <mergeCell ref="B74:D74"/>
    <mergeCell ref="B80:D80"/>
    <mergeCell ref="B69:D69"/>
    <mergeCell ref="B78:D78"/>
    <mergeCell ref="B55:D55"/>
    <mergeCell ref="B61:D61"/>
    <mergeCell ref="B67:D67"/>
    <mergeCell ref="B68:D68"/>
    <mergeCell ref="B62:D62"/>
    <mergeCell ref="B64:D64"/>
    <mergeCell ref="B46:D46"/>
    <mergeCell ref="B38:D38"/>
    <mergeCell ref="B39:D39"/>
    <mergeCell ref="B76:D76"/>
    <mergeCell ref="B77:D77"/>
    <mergeCell ref="B66:D66"/>
    <mergeCell ref="A81:E81"/>
    <mergeCell ref="B70:D70"/>
    <mergeCell ref="B71:D71"/>
    <mergeCell ref="B72:D72"/>
    <mergeCell ref="B73:D73"/>
    <mergeCell ref="B79:D79"/>
    <mergeCell ref="A1:D1"/>
    <mergeCell ref="B65:D65"/>
    <mergeCell ref="B53:D53"/>
    <mergeCell ref="B54:D54"/>
    <mergeCell ref="B56:D56"/>
    <mergeCell ref="B57:D57"/>
    <mergeCell ref="B58:D58"/>
    <mergeCell ref="B59:D59"/>
    <mergeCell ref="B47:D47"/>
    <mergeCell ref="B48:D48"/>
    <mergeCell ref="B49:D49"/>
    <mergeCell ref="B63:D63"/>
    <mergeCell ref="B50:D50"/>
    <mergeCell ref="B51:D51"/>
    <mergeCell ref="B45:D45"/>
    <mergeCell ref="B40:D40"/>
  </mergeCells>
  <dataValidations count="3">
    <dataValidation type="list" allowBlank="1" showInputMessage="1" showErrorMessage="1" sqref="E20:E21 E24" xr:uid="{00000000-0002-0000-1500-000000000000}">
      <formula1>"Yes, No"</formula1>
    </dataValidation>
    <dataValidation type="list" allowBlank="1" showInputMessage="1" showErrorMessage="1" sqref="E77" xr:uid="{00000000-0002-0000-1500-000001000000}">
      <formula1>$Z$76:$Z$77</formula1>
    </dataValidation>
    <dataValidation type="list" allowBlank="1" showInputMessage="1" showErrorMessage="1" sqref="E42 E45" xr:uid="{00000000-0002-0000-1500-000002000000}">
      <formula1>"Yes,No"</formula1>
    </dataValidation>
  </dataValidations>
  <pageMargins left="0.75" right="0.63" top="0.57999999999999996" bottom="0.6" header="0.34" footer="0.35"/>
  <pageSetup scale="88" fitToHeight="0" orientation="portrait" r:id="rId34"/>
  <headerFooter alignWithMargins="0">
    <oddFooter>&amp;R&amp;"Book Antiqua,Bold"&amp;8 Page &amp;P of &amp;N</oddFooter>
  </headerFooter>
  <rowBreaks count="1" manualBreakCount="1">
    <brk id="36"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24577" r:id="rId37" name="Option Button 1">
              <controlPr defaultSize="0" autoFill="0" autoLine="0" autoPict="0">
                <anchor moveWithCells="1">
                  <from>
                    <xdr:col>1</xdr:col>
                    <xdr:colOff>1123950</xdr:colOff>
                    <xdr:row>77</xdr:row>
                    <xdr:rowOff>19050</xdr:rowOff>
                  </from>
                  <to>
                    <xdr:col>1</xdr:col>
                    <xdr:colOff>2124075</xdr:colOff>
                    <xdr:row>77</xdr:row>
                    <xdr:rowOff>228600</xdr:rowOff>
                  </to>
                </anchor>
              </controlPr>
            </control>
          </mc:Choice>
        </mc:AlternateContent>
        <mc:AlternateContent xmlns:mc="http://schemas.openxmlformats.org/markup-compatibility/2006">
          <mc:Choice Requires="x14">
            <control shapeId="24578" r:id="rId38" name="Option Button 2">
              <controlPr defaultSize="0" autoFill="0" autoLine="0" autoPict="0">
                <anchor moveWithCells="1">
                  <from>
                    <xdr:col>2</xdr:col>
                    <xdr:colOff>685800</xdr:colOff>
                    <xdr:row>77</xdr:row>
                    <xdr:rowOff>19050</xdr:rowOff>
                  </from>
                  <to>
                    <xdr:col>3</xdr:col>
                    <xdr:colOff>923925</xdr:colOff>
                    <xdr:row>77</xdr:row>
                    <xdr:rowOff>228600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8" zoomScaleSheetLayoutView="100" workbookViewId="0">
      <selection activeCell="L85" sqref="L85"/>
    </sheetView>
  </sheetViews>
  <sheetFormatPr defaultColWidth="9.140625" defaultRowHeight="16.5"/>
  <cols>
    <col min="1" max="1" width="12.140625" style="622" customWidth="1"/>
    <col min="2" max="2" width="18.140625" style="622" customWidth="1"/>
    <col min="3" max="5" width="7.42578125" style="622" customWidth="1"/>
    <col min="6" max="8" width="7.42578125" style="552" customWidth="1"/>
    <col min="9" max="12" width="7.42578125" style="339" customWidth="1"/>
    <col min="13" max="16384" width="9.140625" style="339"/>
  </cols>
  <sheetData>
    <row r="1" spans="1:26" s="658" customFormat="1" ht="21" customHeight="1">
      <c r="A1" s="1407" t="str">
        <f>'Attach 15'!A1:D1</f>
        <v>Specification No. :CC/NT/W-TR/DOM/A06/23/06644</v>
      </c>
      <c r="B1" s="1407"/>
      <c r="C1" s="1407"/>
      <c r="D1" s="1407"/>
      <c r="E1" s="1407"/>
      <c r="F1" s="1407"/>
      <c r="G1" s="1407"/>
      <c r="H1" s="1408" t="s">
        <v>853</v>
      </c>
      <c r="I1" s="1408"/>
      <c r="J1" s="1408"/>
      <c r="K1" s="1408"/>
      <c r="L1" s="1408"/>
    </row>
    <row r="2" spans="1:26" ht="11.25" customHeight="1">
      <c r="Z2" s="659">
        <f>'[29]Attach 3(JV)'!Z2</f>
        <v>0</v>
      </c>
    </row>
    <row r="3" spans="1:26" ht="89.25" customHeight="1">
      <c r="A3" s="1267" t="str">
        <f>'Attach 15'!A3:E3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1268"/>
      <c r="G3" s="1268"/>
      <c r="H3" s="1268"/>
      <c r="I3" s="1268"/>
      <c r="J3" s="1268"/>
      <c r="K3" s="1268"/>
      <c r="L3" s="1268"/>
    </row>
    <row r="4" spans="1:26" ht="15.95" customHeight="1">
      <c r="A4" s="660"/>
      <c r="H4" s="30"/>
      <c r="I4" s="11"/>
    </row>
    <row r="5" spans="1:26" ht="20.100000000000001" customHeight="1">
      <c r="A5" s="1409" t="s">
        <v>8</v>
      </c>
      <c r="B5" s="1409"/>
      <c r="C5" s="1409"/>
      <c r="D5" s="1409"/>
      <c r="E5" s="1409"/>
      <c r="F5" s="1409"/>
      <c r="G5" s="1409"/>
      <c r="H5" s="1409"/>
      <c r="I5" s="1409"/>
      <c r="J5" s="1409"/>
      <c r="K5" s="1409"/>
      <c r="L5" s="1409"/>
    </row>
    <row r="6" spans="1:26" ht="15.95" customHeight="1">
      <c r="A6" s="661"/>
      <c r="H6" s="30"/>
      <c r="I6" s="11"/>
    </row>
    <row r="7" spans="1:26" ht="20.100000000000001" customHeight="1">
      <c r="A7" s="662" t="str">
        <f>'Attach 15'!A8:D8</f>
        <v>Bidder’s Name and Address  :</v>
      </c>
      <c r="G7" s="15" t="str">
        <f>'[29]Attach 3(JV)'!E7</f>
        <v>To:</v>
      </c>
      <c r="I7" s="11"/>
    </row>
    <row r="8" spans="1:26" ht="36" customHeight="1">
      <c r="A8" s="1410" t="str">
        <f>'[29]Attach 3(JV)'!A8</f>
        <v/>
      </c>
      <c r="B8" s="1410"/>
      <c r="C8" s="1410"/>
      <c r="D8" s="1410"/>
      <c r="E8" s="1410"/>
      <c r="F8" s="1410"/>
      <c r="G8" s="12" t="str">
        <f>'[29]Attach 3(JV)'!E8</f>
        <v>Contract Services</v>
      </c>
      <c r="I8" s="11"/>
    </row>
    <row r="9" spans="1:26" ht="20.100000000000001" customHeight="1">
      <c r="A9" s="13" t="s">
        <v>344</v>
      </c>
      <c r="B9" s="832">
        <f>'Attach 15'!B10:D10</f>
        <v>0</v>
      </c>
      <c r="C9" s="832"/>
      <c r="D9" s="832"/>
      <c r="E9" s="832"/>
      <c r="F9" s="832"/>
      <c r="G9" s="12" t="str">
        <f>'[29]Attach 3(JV)'!E9</f>
        <v>Power Grid Corporation of India Ltd.,</v>
      </c>
      <c r="I9" s="11"/>
    </row>
    <row r="10" spans="1:26" ht="20.100000000000001" customHeight="1">
      <c r="A10" s="13" t="s">
        <v>346</v>
      </c>
      <c r="B10" s="832">
        <f>'Attach 15'!B11:D11</f>
        <v>0</v>
      </c>
      <c r="C10" s="832"/>
      <c r="D10" s="832"/>
      <c r="E10" s="832"/>
      <c r="F10" s="832"/>
      <c r="G10" s="12" t="str">
        <f>'[29]Attach 3(JV)'!E10</f>
        <v>"Saudamini", Plot No. 2, Sector 29</v>
      </c>
      <c r="I10" s="11"/>
    </row>
    <row r="11" spans="1:26" ht="20.100000000000001" customHeight="1">
      <c r="B11" s="832">
        <f>'Attach 15'!B12:D12</f>
        <v>0</v>
      </c>
      <c r="C11" s="832"/>
      <c r="D11" s="832"/>
      <c r="E11" s="832"/>
      <c r="F11" s="832"/>
      <c r="G11" s="12" t="str">
        <f>'[29]Attach 3(JV)'!E11</f>
        <v>Gurgaon (Haryana) - 122001</v>
      </c>
    </row>
    <row r="12" spans="1:26" ht="20.100000000000001" customHeight="1">
      <c r="A12" s="661"/>
      <c r="B12" s="832">
        <f>'Attach 15'!B13:D13</f>
        <v>0</v>
      </c>
      <c r="C12" s="832"/>
      <c r="D12" s="832"/>
      <c r="E12" s="832"/>
      <c r="F12" s="832"/>
      <c r="G12" s="12"/>
    </row>
    <row r="13" spans="1:26" ht="15.95" customHeight="1">
      <c r="A13" s="661"/>
      <c r="B13" s="103"/>
      <c r="C13" s="103"/>
      <c r="D13" s="103"/>
      <c r="E13" s="103"/>
      <c r="F13" s="103"/>
    </row>
    <row r="14" spans="1:26" ht="20.100000000000001" customHeight="1">
      <c r="A14" s="622" t="s">
        <v>339</v>
      </c>
    </row>
    <row r="15" spans="1:26" ht="20.100000000000001" customHeight="1">
      <c r="A15" s="661"/>
    </row>
    <row r="16" spans="1:26" ht="57.75" customHeight="1">
      <c r="A16" s="1402" t="s">
        <v>823</v>
      </c>
      <c r="B16" s="1402"/>
      <c r="C16" s="1402"/>
      <c r="D16" s="1402"/>
      <c r="E16" s="1402"/>
      <c r="F16" s="1402"/>
      <c r="G16" s="1402"/>
      <c r="H16" s="1402"/>
      <c r="I16" s="1402"/>
      <c r="J16" s="1402"/>
      <c r="K16" s="1402"/>
      <c r="L16" s="1402"/>
    </row>
    <row r="17" spans="1:12" ht="20.100000000000001" customHeight="1">
      <c r="A17" s="663">
        <v>1</v>
      </c>
      <c r="B17" s="621" t="s">
        <v>12</v>
      </c>
    </row>
    <row r="18" spans="1:12" ht="82.5" customHeight="1">
      <c r="A18" s="664"/>
      <c r="B18" s="1386" t="s">
        <v>826</v>
      </c>
      <c r="C18" s="1386"/>
      <c r="D18" s="1386"/>
      <c r="E18" s="1386"/>
      <c r="F18" s="1386"/>
      <c r="G18" s="1386"/>
      <c r="H18" s="1386"/>
      <c r="I18" s="1386"/>
      <c r="J18" s="1386"/>
      <c r="K18" s="1386"/>
      <c r="L18" s="1386"/>
    </row>
    <row r="19" spans="1:12" ht="60.75" customHeight="1">
      <c r="A19" s="611">
        <v>1.1000000000000001</v>
      </c>
      <c r="B19" s="1403" t="s">
        <v>13</v>
      </c>
      <c r="C19" s="1403"/>
      <c r="D19" s="1403"/>
      <c r="E19" s="1403"/>
      <c r="F19" s="1403"/>
      <c r="G19" s="1403"/>
      <c r="H19" s="1403"/>
      <c r="I19" s="1403"/>
      <c r="J19" s="1403"/>
      <c r="K19" s="1403"/>
      <c r="L19" s="1403"/>
    </row>
    <row r="20" spans="1:12" ht="33" customHeight="1">
      <c r="A20" s="664"/>
      <c r="B20" s="1399" t="str">
        <f>IF('[29]Names of Bidder'!I6="Sole Bidder","Name of the Bidder (Sole Bidder)", "Name of Bidder (Lead Partner)")</f>
        <v>Name of the Bidder (Sole Bidder)</v>
      </c>
      <c r="C20" s="1399"/>
      <c r="D20" s="1399"/>
      <c r="E20" s="1399"/>
      <c r="F20" s="1399"/>
      <c r="G20" s="1399"/>
      <c r="H20" s="1396">
        <f>B9</f>
        <v>0</v>
      </c>
      <c r="I20" s="1396"/>
      <c r="J20" s="1396"/>
      <c r="K20" s="1396"/>
      <c r="L20" s="1396"/>
    </row>
    <row r="21" spans="1:12" ht="33" customHeight="1">
      <c r="A21" s="665"/>
      <c r="B21" s="1399" t="s">
        <v>14</v>
      </c>
      <c r="C21" s="1399"/>
      <c r="D21" s="1399"/>
      <c r="E21" s="1399"/>
      <c r="F21" s="1399"/>
      <c r="G21" s="1399"/>
      <c r="H21" s="1400" t="s">
        <v>54</v>
      </c>
      <c r="I21" s="1400"/>
      <c r="J21" s="1400"/>
      <c r="K21" s="1400"/>
      <c r="L21" s="1400"/>
    </row>
    <row r="22" spans="1:12" ht="33" customHeight="1">
      <c r="A22" s="665"/>
      <c r="B22" s="1399" t="s">
        <v>15</v>
      </c>
      <c r="C22" s="1399"/>
      <c r="D22" s="1399"/>
      <c r="E22" s="1399"/>
      <c r="F22" s="1399"/>
      <c r="G22" s="1399"/>
      <c r="H22" s="1400"/>
      <c r="I22" s="1400"/>
      <c r="J22" s="1400"/>
      <c r="K22" s="1400"/>
      <c r="L22" s="1400"/>
    </row>
    <row r="23" spans="1:12" ht="33" customHeight="1">
      <c r="A23" s="665"/>
      <c r="B23" s="1399" t="s">
        <v>16</v>
      </c>
      <c r="C23" s="1399"/>
      <c r="D23" s="1399"/>
      <c r="E23" s="1399"/>
      <c r="F23" s="1399"/>
      <c r="G23" s="1399"/>
      <c r="H23" s="1400"/>
      <c r="I23" s="1400"/>
      <c r="J23" s="1400"/>
      <c r="K23" s="1400"/>
      <c r="L23" s="1400"/>
    </row>
    <row r="24" spans="1:12" ht="33" customHeight="1">
      <c r="A24" s="665"/>
      <c r="B24" s="1399" t="s">
        <v>17</v>
      </c>
      <c r="C24" s="1399"/>
      <c r="D24" s="1399"/>
      <c r="E24" s="1399"/>
      <c r="F24" s="1399"/>
      <c r="G24" s="1399"/>
      <c r="H24" s="1400"/>
      <c r="I24" s="1400"/>
      <c r="J24" s="1400"/>
      <c r="K24" s="1400"/>
      <c r="L24" s="1400"/>
    </row>
    <row r="25" spans="1:12" ht="6" customHeight="1">
      <c r="A25" s="665"/>
      <c r="B25" s="638"/>
      <c r="C25" s="638"/>
      <c r="D25" s="638"/>
      <c r="E25" s="638"/>
      <c r="F25" s="638"/>
      <c r="G25" s="638"/>
      <c r="H25" s="613"/>
      <c r="I25" s="613"/>
      <c r="J25" s="613"/>
      <c r="K25" s="613"/>
      <c r="L25" s="613"/>
    </row>
    <row r="26" spans="1:12" ht="18.95" customHeight="1">
      <c r="A26" s="611">
        <v>1.2</v>
      </c>
      <c r="B26" s="1401" t="s">
        <v>170</v>
      </c>
      <c r="C26" s="1401"/>
      <c r="D26" s="1401"/>
      <c r="E26" s="1401"/>
      <c r="F26" s="1401"/>
      <c r="G26" s="1401"/>
      <c r="H26" s="1401"/>
      <c r="I26" s="1401"/>
      <c r="J26" s="1401"/>
      <c r="K26" s="1401"/>
      <c r="L26" s="1401"/>
    </row>
    <row r="27" spans="1:12" ht="18.95" customHeight="1">
      <c r="A27" s="666" t="s">
        <v>18</v>
      </c>
      <c r="B27" s="622" t="s">
        <v>19</v>
      </c>
      <c r="D27" s="667"/>
      <c r="E27" s="667"/>
    </row>
    <row r="28" spans="1:12" ht="18.95" customHeight="1">
      <c r="A28" s="665"/>
      <c r="B28" s="1396" t="s">
        <v>20</v>
      </c>
      <c r="C28" s="1396"/>
      <c r="D28" s="1380"/>
      <c r="E28" s="1380"/>
      <c r="F28" s="1380"/>
      <c r="G28" s="1380"/>
      <c r="H28" s="1380"/>
      <c r="I28" s="1380"/>
      <c r="J28" s="1380"/>
      <c r="K28" s="1380"/>
      <c r="L28" s="1380"/>
    </row>
    <row r="29" spans="1:12" ht="18.95" customHeight="1">
      <c r="A29" s="665"/>
      <c r="B29" s="1404" t="s">
        <v>21</v>
      </c>
      <c r="C29" s="1405"/>
      <c r="D29" s="1406"/>
      <c r="E29" s="1406"/>
      <c r="F29" s="1406"/>
      <c r="G29" s="1406"/>
      <c r="H29" s="1406"/>
      <c r="I29" s="1406"/>
      <c r="J29" s="1406"/>
      <c r="K29" s="1406"/>
      <c r="L29" s="1406"/>
    </row>
    <row r="30" spans="1:12" ht="18.95" customHeight="1">
      <c r="A30" s="665"/>
      <c r="B30" s="668"/>
      <c r="C30" s="669"/>
      <c r="D30" s="1397"/>
      <c r="E30" s="1397"/>
      <c r="F30" s="1397"/>
      <c r="G30" s="1397"/>
      <c r="H30" s="1397"/>
      <c r="I30" s="1397"/>
      <c r="J30" s="1397"/>
      <c r="K30" s="1397"/>
      <c r="L30" s="1397"/>
    </row>
    <row r="31" spans="1:12" ht="18.95" customHeight="1">
      <c r="A31" s="665"/>
      <c r="B31" s="668"/>
      <c r="C31" s="669"/>
      <c r="D31" s="1397"/>
      <c r="E31" s="1397"/>
      <c r="F31" s="1397"/>
      <c r="G31" s="1397"/>
      <c r="H31" s="1397"/>
      <c r="I31" s="1397"/>
      <c r="J31" s="1397"/>
      <c r="K31" s="1397"/>
      <c r="L31" s="1397"/>
    </row>
    <row r="32" spans="1:12" ht="18.95" customHeight="1">
      <c r="A32" s="665"/>
      <c r="B32" s="670"/>
      <c r="C32" s="671"/>
      <c r="D32" s="1398"/>
      <c r="E32" s="1398"/>
      <c r="F32" s="1398"/>
      <c r="G32" s="1398"/>
      <c r="H32" s="1398"/>
      <c r="I32" s="1398"/>
      <c r="J32" s="1398"/>
      <c r="K32" s="1398"/>
      <c r="L32" s="1398"/>
    </row>
    <row r="33" spans="1:12" ht="18.95" customHeight="1">
      <c r="A33" s="665"/>
      <c r="B33" s="1396" t="s">
        <v>22</v>
      </c>
      <c r="C33" s="1396"/>
      <c r="D33" s="1380"/>
      <c r="E33" s="1380"/>
      <c r="F33" s="1380"/>
      <c r="G33" s="1380"/>
      <c r="H33" s="1380"/>
      <c r="I33" s="1380"/>
      <c r="J33" s="1380"/>
      <c r="K33" s="1380"/>
      <c r="L33" s="1380"/>
    </row>
    <row r="34" spans="1:12" ht="18.95" customHeight="1">
      <c r="A34" s="665"/>
      <c r="B34" s="1396" t="s">
        <v>23</v>
      </c>
      <c r="C34" s="1396"/>
      <c r="D34" s="1380"/>
      <c r="E34" s="1380"/>
      <c r="F34" s="1380"/>
      <c r="G34" s="1380"/>
      <c r="H34" s="1380"/>
      <c r="I34" s="1380"/>
      <c r="J34" s="1380"/>
      <c r="K34" s="1380"/>
      <c r="L34" s="1380"/>
    </row>
    <row r="35" spans="1:12" ht="18.95" customHeight="1">
      <c r="A35" s="665"/>
      <c r="B35" s="1396" t="s">
        <v>24</v>
      </c>
      <c r="C35" s="1396"/>
      <c r="D35" s="1380"/>
      <c r="E35" s="1380"/>
      <c r="F35" s="1380"/>
      <c r="G35" s="1380"/>
      <c r="H35" s="1380"/>
      <c r="I35" s="1380"/>
      <c r="J35" s="1380"/>
      <c r="K35" s="1380"/>
      <c r="L35" s="1380"/>
    </row>
    <row r="36" spans="1:12" ht="18.95" customHeight="1">
      <c r="A36" s="665"/>
      <c r="B36" s="1396" t="s">
        <v>25</v>
      </c>
      <c r="C36" s="1396"/>
      <c r="D36" s="1380"/>
      <c r="E36" s="1380"/>
      <c r="F36" s="1380"/>
      <c r="G36" s="1380"/>
      <c r="H36" s="1380"/>
      <c r="I36" s="1380"/>
      <c r="J36" s="1380"/>
      <c r="K36" s="1380"/>
      <c r="L36" s="1380"/>
    </row>
    <row r="37" spans="1:12" ht="8.1" customHeight="1">
      <c r="A37" s="665"/>
      <c r="B37" s="640"/>
      <c r="C37" s="640"/>
      <c r="D37" s="672"/>
      <c r="E37" s="672"/>
      <c r="F37" s="672"/>
      <c r="G37" s="672"/>
      <c r="H37" s="672"/>
      <c r="I37" s="672"/>
      <c r="J37" s="672"/>
      <c r="K37" s="672"/>
      <c r="L37" s="672"/>
    </row>
    <row r="38" spans="1:12" ht="61.5" customHeight="1">
      <c r="A38" s="673" t="s">
        <v>27</v>
      </c>
      <c r="B38" s="1386" t="s">
        <v>26</v>
      </c>
      <c r="C38" s="1386"/>
      <c r="D38" s="1386"/>
      <c r="E38" s="1386"/>
      <c r="F38" s="1386"/>
      <c r="G38" s="1386"/>
      <c r="H38" s="1386"/>
      <c r="I38" s="1386"/>
      <c r="J38" s="1386"/>
      <c r="K38" s="1386"/>
      <c r="L38" s="1386"/>
    </row>
    <row r="39" spans="1:12" ht="33.75" customHeight="1">
      <c r="A39" s="665"/>
      <c r="B39" s="674" t="s">
        <v>342</v>
      </c>
      <c r="C39" s="1395" t="s">
        <v>28</v>
      </c>
      <c r="D39" s="1395"/>
      <c r="E39" s="1395"/>
      <c r="F39" s="1395"/>
      <c r="G39" s="1395" t="s">
        <v>29</v>
      </c>
      <c r="H39" s="1395"/>
      <c r="I39" s="1395" t="s">
        <v>30</v>
      </c>
      <c r="J39" s="1395"/>
      <c r="K39" s="1395"/>
      <c r="L39" s="1395"/>
    </row>
    <row r="40" spans="1:12" ht="38.1" customHeight="1">
      <c r="B40" s="675"/>
      <c r="C40" s="1380"/>
      <c r="D40" s="1380"/>
      <c r="E40" s="1380"/>
      <c r="F40" s="1380"/>
      <c r="G40" s="1381"/>
      <c r="H40" s="1381"/>
      <c r="I40" s="1380"/>
      <c r="J40" s="1380"/>
      <c r="K40" s="1380"/>
      <c r="L40" s="1380"/>
    </row>
    <row r="41" spans="1:12" ht="38.1" customHeight="1">
      <c r="A41" s="665"/>
      <c r="B41" s="675"/>
      <c r="C41" s="1380"/>
      <c r="D41" s="1380"/>
      <c r="E41" s="1380"/>
      <c r="F41" s="1380"/>
      <c r="G41" s="1381"/>
      <c r="H41" s="1381"/>
      <c r="I41" s="1380"/>
      <c r="J41" s="1380"/>
      <c r="K41" s="1380"/>
      <c r="L41" s="1380"/>
    </row>
    <row r="42" spans="1:12" ht="55.5" customHeight="1">
      <c r="A42" s="632" t="s">
        <v>470</v>
      </c>
      <c r="B42" s="1386" t="s">
        <v>849</v>
      </c>
      <c r="C42" s="1386"/>
      <c r="D42" s="1386"/>
      <c r="E42" s="1386"/>
      <c r="F42" s="1386"/>
      <c r="G42" s="1386"/>
      <c r="H42" s="1386"/>
      <c r="I42" s="1386"/>
      <c r="J42" s="1386"/>
      <c r="K42" s="1386"/>
      <c r="L42" s="1386"/>
    </row>
    <row r="43" spans="1:12" ht="57" customHeight="1">
      <c r="A43" s="665"/>
      <c r="B43" s="674" t="s">
        <v>342</v>
      </c>
      <c r="C43" s="1395" t="s">
        <v>850</v>
      </c>
      <c r="D43" s="1395"/>
      <c r="E43" s="1395"/>
      <c r="F43" s="1395"/>
      <c r="G43" s="1395" t="s">
        <v>851</v>
      </c>
      <c r="H43" s="1395"/>
      <c r="I43" s="1395" t="s">
        <v>117</v>
      </c>
      <c r="J43" s="1395"/>
      <c r="K43" s="1395"/>
      <c r="L43" s="1395"/>
    </row>
    <row r="44" spans="1:12" ht="38.1" customHeight="1">
      <c r="A44" s="665"/>
      <c r="B44" s="675"/>
      <c r="C44" s="1380"/>
      <c r="D44" s="1380"/>
      <c r="E44" s="1380"/>
      <c r="F44" s="1380"/>
      <c r="G44" s="1381"/>
      <c r="H44" s="1381"/>
      <c r="I44" s="1380"/>
      <c r="J44" s="1380"/>
      <c r="K44" s="1380"/>
      <c r="L44" s="1380"/>
    </row>
    <row r="45" spans="1:12" ht="38.1" customHeight="1">
      <c r="A45" s="665"/>
      <c r="B45" s="675"/>
      <c r="C45" s="1380"/>
      <c r="D45" s="1380"/>
      <c r="E45" s="1380"/>
      <c r="F45" s="1380"/>
      <c r="G45" s="1381"/>
      <c r="H45" s="1381"/>
      <c r="I45" s="1380"/>
      <c r="J45" s="1380"/>
      <c r="K45" s="1380"/>
      <c r="L45" s="1380"/>
    </row>
    <row r="46" spans="1:12" ht="20.100000000000001" customHeight="1">
      <c r="A46" s="663">
        <v>2</v>
      </c>
      <c r="B46" s="676" t="s">
        <v>31</v>
      </c>
    </row>
    <row r="47" spans="1:12" ht="78.75" customHeight="1">
      <c r="B47" s="1386" t="s">
        <v>827</v>
      </c>
      <c r="C47" s="1386"/>
      <c r="D47" s="1386"/>
      <c r="E47" s="1386"/>
      <c r="F47" s="1386"/>
      <c r="G47" s="1386"/>
      <c r="H47" s="1386"/>
      <c r="I47" s="1386"/>
      <c r="J47" s="1386"/>
      <c r="K47" s="1386"/>
      <c r="L47" s="1386"/>
    </row>
    <row r="48" spans="1:12" s="552" customFormat="1" ht="34.5" customHeight="1">
      <c r="A48" s="611">
        <v>2.1</v>
      </c>
      <c r="B48" s="1386" t="s">
        <v>32</v>
      </c>
      <c r="C48" s="1386"/>
      <c r="D48" s="1386"/>
      <c r="E48" s="1386"/>
      <c r="F48" s="1386"/>
      <c r="G48" s="1386"/>
      <c r="H48" s="1386"/>
      <c r="I48" s="1386"/>
      <c r="J48" s="1386"/>
      <c r="K48" s="1386"/>
      <c r="L48" s="1386"/>
    </row>
    <row r="49" spans="1:12" ht="51" customHeight="1">
      <c r="A49" s="665"/>
      <c r="B49" s="674" t="s">
        <v>33</v>
      </c>
      <c r="C49" s="1395" t="s">
        <v>34</v>
      </c>
      <c r="D49" s="1395"/>
      <c r="E49" s="1395"/>
      <c r="F49" s="1395"/>
      <c r="G49" s="1395" t="s">
        <v>35</v>
      </c>
      <c r="H49" s="1395"/>
      <c r="I49" s="1395" t="s">
        <v>115</v>
      </c>
      <c r="J49" s="1395"/>
      <c r="K49" s="1395" t="s">
        <v>116</v>
      </c>
      <c r="L49" s="1395"/>
    </row>
    <row r="50" spans="1:12" ht="27.95" customHeight="1">
      <c r="A50" s="665"/>
      <c r="B50" s="675">
        <v>1</v>
      </c>
      <c r="C50" s="1380"/>
      <c r="D50" s="1380"/>
      <c r="E50" s="1380"/>
      <c r="F50" s="1380"/>
      <c r="G50" s="1381"/>
      <c r="H50" s="1381"/>
      <c r="I50" s="1381"/>
      <c r="J50" s="1381"/>
      <c r="K50" s="1393"/>
      <c r="L50" s="1393"/>
    </row>
    <row r="51" spans="1:12" ht="27.95" customHeight="1">
      <c r="A51" s="665"/>
      <c r="B51" s="675">
        <v>2</v>
      </c>
      <c r="C51" s="1380"/>
      <c r="D51" s="1380"/>
      <c r="E51" s="1380"/>
      <c r="F51" s="1380"/>
      <c r="G51" s="1381"/>
      <c r="H51" s="1381"/>
      <c r="I51" s="1381"/>
      <c r="J51" s="1381"/>
      <c r="K51" s="1393"/>
      <c r="L51" s="1393"/>
    </row>
    <row r="52" spans="1:12" ht="27.95" customHeight="1">
      <c r="A52" s="665"/>
      <c r="B52" s="675">
        <v>3</v>
      </c>
      <c r="C52" s="1380"/>
      <c r="D52" s="1380"/>
      <c r="E52" s="1380"/>
      <c r="F52" s="1380"/>
      <c r="G52" s="1381"/>
      <c r="H52" s="1381"/>
      <c r="I52" s="1381"/>
      <c r="J52" s="1381"/>
      <c r="K52" s="1393"/>
      <c r="L52" s="1393"/>
    </row>
    <row r="53" spans="1:12" ht="27.95" customHeight="1">
      <c r="A53" s="665"/>
      <c r="B53" s="675">
        <v>4</v>
      </c>
      <c r="C53" s="1380"/>
      <c r="D53" s="1380"/>
      <c r="E53" s="1380"/>
      <c r="F53" s="1380"/>
      <c r="G53" s="1381"/>
      <c r="H53" s="1381"/>
      <c r="I53" s="1381"/>
      <c r="J53" s="1381"/>
      <c r="K53" s="1393"/>
      <c r="L53" s="1393"/>
    </row>
    <row r="54" spans="1:12" ht="27.95" customHeight="1">
      <c r="A54" s="665"/>
      <c r="B54" s="675">
        <v>5</v>
      </c>
      <c r="C54" s="1380"/>
      <c r="D54" s="1380"/>
      <c r="E54" s="1380"/>
      <c r="F54" s="1380"/>
      <c r="G54" s="1381"/>
      <c r="H54" s="1381"/>
      <c r="I54" s="1381"/>
      <c r="J54" s="1381"/>
      <c r="K54" s="1393"/>
      <c r="L54" s="1393"/>
    </row>
    <row r="55" spans="1:12" ht="27.95" customHeight="1">
      <c r="A55" s="665"/>
      <c r="B55" s="677"/>
      <c r="C55" s="678"/>
      <c r="D55" s="678"/>
      <c r="E55" s="678"/>
      <c r="F55" s="678"/>
      <c r="G55" s="677"/>
      <c r="H55" s="677"/>
      <c r="I55" s="677"/>
      <c r="J55" s="677"/>
      <c r="K55" s="679"/>
      <c r="L55" s="679"/>
    </row>
    <row r="56" spans="1:12" ht="27.95" customHeight="1">
      <c r="A56" s="680">
        <v>3</v>
      </c>
      <c r="B56" s="1394" t="s">
        <v>817</v>
      </c>
      <c r="C56" s="1394"/>
      <c r="D56" s="1394"/>
      <c r="E56" s="1394"/>
      <c r="F56" s="1394"/>
      <c r="G56" s="1394"/>
      <c r="H56" s="1394"/>
      <c r="I56" s="1394"/>
      <c r="J56" s="1394"/>
      <c r="K56" s="1394"/>
      <c r="L56" s="1394"/>
    </row>
    <row r="57" spans="1:12" ht="54.75" customHeight="1">
      <c r="A57" s="665"/>
      <c r="B57" s="1099" t="s">
        <v>818</v>
      </c>
      <c r="C57" s="1099"/>
      <c r="D57" s="1099"/>
      <c r="E57" s="1099"/>
      <c r="F57" s="1099"/>
      <c r="G57" s="1099"/>
      <c r="H57" s="1099"/>
      <c r="I57" s="1099"/>
      <c r="J57" s="1099"/>
      <c r="K57" s="1099"/>
      <c r="L57" s="1099"/>
    </row>
    <row r="58" spans="1:12" ht="27.95" customHeight="1">
      <c r="A58" s="680">
        <v>3.1</v>
      </c>
      <c r="B58" s="1391" t="s">
        <v>819</v>
      </c>
      <c r="C58" s="1391"/>
      <c r="D58" s="1391"/>
      <c r="E58" s="1391"/>
      <c r="F58" s="1391"/>
      <c r="G58" s="1391"/>
      <c r="H58" s="1391"/>
      <c r="I58" s="1391"/>
      <c r="J58" s="1391"/>
      <c r="K58" s="1391"/>
      <c r="L58" s="1391"/>
    </row>
    <row r="59" spans="1:12" ht="36.75" customHeight="1">
      <c r="A59" s="665"/>
      <c r="B59" s="681" t="s">
        <v>33</v>
      </c>
      <c r="C59" s="1392" t="s">
        <v>820</v>
      </c>
      <c r="D59" s="1392"/>
      <c r="E59" s="1392"/>
      <c r="F59" s="1392"/>
      <c r="G59" s="1392" t="s">
        <v>821</v>
      </c>
      <c r="H59" s="1392"/>
      <c r="I59" s="1392"/>
      <c r="J59" s="1392"/>
      <c r="K59" s="1392"/>
      <c r="L59" s="1392"/>
    </row>
    <row r="60" spans="1:12" ht="27.95" customHeight="1">
      <c r="A60" s="665"/>
      <c r="B60" s="675"/>
      <c r="C60" s="1388"/>
      <c r="D60" s="1389"/>
      <c r="E60" s="1389"/>
      <c r="F60" s="1390"/>
      <c r="G60" s="1388"/>
      <c r="H60" s="1389"/>
      <c r="I60" s="1389"/>
      <c r="J60" s="1389"/>
      <c r="K60" s="1389"/>
      <c r="L60" s="1390"/>
    </row>
    <row r="61" spans="1:12" ht="27.95" customHeight="1">
      <c r="A61" s="665"/>
      <c r="B61" s="675"/>
      <c r="C61" s="1388"/>
      <c r="D61" s="1389"/>
      <c r="E61" s="1389"/>
      <c r="F61" s="1390"/>
      <c r="G61" s="1388"/>
      <c r="H61" s="1389"/>
      <c r="I61" s="1389"/>
      <c r="J61" s="1389"/>
      <c r="K61" s="1389"/>
      <c r="L61" s="1390"/>
    </row>
    <row r="62" spans="1:12" ht="27.95" customHeight="1">
      <c r="A62" s="665"/>
      <c r="B62" s="675"/>
      <c r="C62" s="1388"/>
      <c r="D62" s="1389"/>
      <c r="E62" s="1389"/>
      <c r="F62" s="1390"/>
      <c r="G62" s="1388"/>
      <c r="H62" s="1389"/>
      <c r="I62" s="1389"/>
      <c r="J62" s="1389"/>
      <c r="K62" s="1389"/>
      <c r="L62" s="1390"/>
    </row>
    <row r="63" spans="1:12" ht="27.95" customHeight="1">
      <c r="A63" s="665"/>
      <c r="B63" s="675"/>
      <c r="C63" s="1388"/>
      <c r="D63" s="1389"/>
      <c r="E63" s="1389"/>
      <c r="F63" s="1390"/>
      <c r="G63" s="1388"/>
      <c r="H63" s="1389"/>
      <c r="I63" s="1389"/>
      <c r="J63" s="1389"/>
      <c r="K63" s="1389"/>
      <c r="L63" s="1390"/>
    </row>
    <row r="64" spans="1:12" ht="27.95" customHeight="1">
      <c r="A64" s="665"/>
      <c r="B64" s="675"/>
      <c r="C64" s="1388"/>
      <c r="D64" s="1389"/>
      <c r="E64" s="1389"/>
      <c r="F64" s="1390"/>
      <c r="G64" s="1388"/>
      <c r="H64" s="1389"/>
      <c r="I64" s="1389"/>
      <c r="J64" s="1389"/>
      <c r="K64" s="1389"/>
      <c r="L64" s="1390"/>
    </row>
    <row r="65" spans="1:12" ht="27.95" customHeight="1">
      <c r="A65" s="665"/>
      <c r="B65" s="675"/>
      <c r="C65" s="1388"/>
      <c r="D65" s="1389"/>
      <c r="E65" s="1389"/>
      <c r="F65" s="1390"/>
      <c r="G65" s="1388"/>
      <c r="H65" s="1389"/>
      <c r="I65" s="1389"/>
      <c r="J65" s="1389"/>
      <c r="K65" s="1389"/>
      <c r="L65" s="1390"/>
    </row>
    <row r="66" spans="1:12" ht="27.95" customHeight="1">
      <c r="A66" s="665"/>
      <c r="B66" s="675"/>
      <c r="C66" s="1388"/>
      <c r="D66" s="1389"/>
      <c r="E66" s="1389"/>
      <c r="F66" s="1390"/>
      <c r="G66" s="1388"/>
      <c r="H66" s="1389"/>
      <c r="I66" s="1389"/>
      <c r="J66" s="1389"/>
      <c r="K66" s="1389"/>
      <c r="L66" s="1390"/>
    </row>
    <row r="67" spans="1:12" ht="27.95" customHeight="1">
      <c r="A67" s="665"/>
      <c r="B67" s="675"/>
      <c r="C67" s="1388"/>
      <c r="D67" s="1389"/>
      <c r="E67" s="1389"/>
      <c r="F67" s="1390"/>
      <c r="G67" s="1388"/>
      <c r="H67" s="1389"/>
      <c r="I67" s="1389"/>
      <c r="J67" s="1389"/>
      <c r="K67" s="1389"/>
      <c r="L67" s="1390"/>
    </row>
    <row r="68" spans="1:12" ht="27.95" customHeight="1">
      <c r="A68" s="665"/>
      <c r="B68" s="675"/>
      <c r="C68" s="1388"/>
      <c r="D68" s="1389"/>
      <c r="E68" s="1389"/>
      <c r="F68" s="1390"/>
      <c r="G68" s="1388"/>
      <c r="H68" s="1389"/>
      <c r="I68" s="1389"/>
      <c r="J68" s="1389"/>
      <c r="K68" s="1389"/>
      <c r="L68" s="1390"/>
    </row>
    <row r="69" spans="1:12" ht="27.95" customHeight="1">
      <c r="A69" s="665"/>
      <c r="B69" s="675"/>
      <c r="C69" s="1388"/>
      <c r="D69" s="1389"/>
      <c r="E69" s="1389"/>
      <c r="F69" s="1390"/>
      <c r="G69" s="1388"/>
      <c r="H69" s="1389"/>
      <c r="I69" s="1389"/>
      <c r="J69" s="1389"/>
      <c r="K69" s="1389"/>
      <c r="L69" s="1390"/>
    </row>
    <row r="70" spans="1:12" ht="27.95" customHeight="1">
      <c r="A70" s="665"/>
      <c r="B70" s="682"/>
      <c r="C70" s="682"/>
      <c r="D70" s="682"/>
      <c r="E70" s="682"/>
      <c r="F70" s="682"/>
      <c r="G70" s="682"/>
      <c r="H70" s="682"/>
      <c r="I70" s="682"/>
      <c r="J70" s="682"/>
      <c r="K70" s="682"/>
      <c r="L70" s="682"/>
    </row>
    <row r="71" spans="1:12" ht="21" customHeight="1">
      <c r="A71" s="663">
        <v>4</v>
      </c>
      <c r="B71" s="676" t="s">
        <v>36</v>
      </c>
      <c r="D71" s="672"/>
      <c r="E71" s="672"/>
      <c r="F71" s="672"/>
    </row>
    <row r="72" spans="1:12" ht="18" customHeight="1">
      <c r="A72" s="683">
        <v>4.0999999999999996</v>
      </c>
      <c r="B72" s="1387" t="s">
        <v>37</v>
      </c>
      <c r="C72" s="1387"/>
      <c r="D72" s="1387"/>
      <c r="E72" s="1387"/>
      <c r="F72" s="672"/>
    </row>
    <row r="73" spans="1:12" ht="67.5" customHeight="1">
      <c r="A73" s="665"/>
      <c r="B73" s="1386" t="s">
        <v>38</v>
      </c>
      <c r="C73" s="1386"/>
      <c r="D73" s="1386"/>
      <c r="E73" s="1386"/>
      <c r="F73" s="1386"/>
      <c r="G73" s="1386"/>
      <c r="H73" s="1386"/>
      <c r="I73" s="1386"/>
      <c r="J73" s="1386"/>
      <c r="K73" s="1386"/>
      <c r="L73" s="1386"/>
    </row>
    <row r="74" spans="1:12" s="552" customFormat="1" ht="35.25" customHeight="1">
      <c r="A74" s="665"/>
      <c r="B74" s="1382" t="s">
        <v>39</v>
      </c>
      <c r="C74" s="1382"/>
      <c r="D74" s="1382"/>
      <c r="E74" s="1383" t="s">
        <v>40</v>
      </c>
      <c r="F74" s="1384"/>
      <c r="G74" s="1384"/>
      <c r="H74" s="1385"/>
      <c r="I74" s="1382" t="s">
        <v>41</v>
      </c>
      <c r="J74" s="1382"/>
      <c r="K74" s="1382"/>
      <c r="L74" s="1382"/>
    </row>
    <row r="75" spans="1:12" ht="20.100000000000001" customHeight="1">
      <c r="A75" s="665"/>
      <c r="B75" s="1380"/>
      <c r="C75" s="1380"/>
      <c r="D75" s="1380"/>
      <c r="E75" s="1381"/>
      <c r="F75" s="1381"/>
      <c r="G75" s="1381"/>
      <c r="H75" s="1381"/>
      <c r="I75" s="1381"/>
      <c r="J75" s="1381"/>
      <c r="K75" s="1381"/>
      <c r="L75" s="1381"/>
    </row>
    <row r="76" spans="1:12" ht="20.100000000000001" customHeight="1">
      <c r="A76" s="665"/>
      <c r="B76" s="1380"/>
      <c r="C76" s="1380"/>
      <c r="D76" s="1380"/>
      <c r="E76" s="1381"/>
      <c r="F76" s="1381"/>
      <c r="G76" s="1381"/>
      <c r="H76" s="1381"/>
      <c r="I76" s="1381"/>
      <c r="J76" s="1381"/>
      <c r="K76" s="1381"/>
      <c r="L76" s="1381"/>
    </row>
    <row r="77" spans="1:12" ht="20.100000000000001" customHeight="1">
      <c r="A77" s="665"/>
      <c r="B77" s="1380"/>
      <c r="C77" s="1380"/>
      <c r="D77" s="1380"/>
      <c r="E77" s="1381"/>
      <c r="F77" s="1381"/>
      <c r="G77" s="1381"/>
      <c r="H77" s="1381"/>
      <c r="I77" s="1381"/>
      <c r="J77" s="1381"/>
      <c r="K77" s="1381"/>
      <c r="L77" s="1381"/>
    </row>
    <row r="78" spans="1:12" ht="20.100000000000001" customHeight="1">
      <c r="A78" s="665"/>
      <c r="B78" s="1380"/>
      <c r="C78" s="1380"/>
      <c r="D78" s="1380"/>
      <c r="E78" s="1381"/>
      <c r="F78" s="1381"/>
      <c r="G78" s="1381"/>
      <c r="H78" s="1381"/>
      <c r="I78" s="1381"/>
      <c r="J78" s="1381"/>
      <c r="K78" s="1381"/>
      <c r="L78" s="1381"/>
    </row>
    <row r="79" spans="1:12" ht="20.100000000000001" customHeight="1">
      <c r="A79" s="665"/>
      <c r="B79" s="1380"/>
      <c r="C79" s="1380"/>
      <c r="D79" s="1380"/>
      <c r="E79" s="1381"/>
      <c r="F79" s="1381"/>
      <c r="G79" s="1381"/>
      <c r="H79" s="1381"/>
      <c r="I79" s="1381"/>
      <c r="J79" s="1381"/>
      <c r="K79" s="1381"/>
      <c r="L79" s="1381"/>
    </row>
    <row r="80" spans="1:12" ht="20.100000000000001" customHeight="1">
      <c r="A80" s="665"/>
      <c r="B80" s="1380"/>
      <c r="C80" s="1380"/>
      <c r="D80" s="1380"/>
      <c r="E80" s="1381"/>
      <c r="F80" s="1381"/>
      <c r="G80" s="1381"/>
      <c r="H80" s="1381"/>
      <c r="I80" s="1381"/>
      <c r="J80" s="1381"/>
      <c r="K80" s="1381"/>
      <c r="L80" s="1381"/>
    </row>
    <row r="81" spans="1:12" s="552" customFormat="1" ht="20.100000000000001" customHeight="1">
      <c r="A81" s="664">
        <v>4.2</v>
      </c>
      <c r="B81" s="661" t="s">
        <v>42</v>
      </c>
      <c r="C81" s="623"/>
      <c r="D81" s="623"/>
      <c r="E81" s="623"/>
      <c r="F81" s="623"/>
    </row>
    <row r="82" spans="1:12" s="552" customFormat="1" ht="20.100000000000001" customHeight="1">
      <c r="A82" s="661"/>
      <c r="B82" s="661"/>
      <c r="C82" s="623"/>
      <c r="D82" s="623"/>
      <c r="E82" s="623"/>
      <c r="F82" s="623"/>
      <c r="K82" s="684" t="s">
        <v>119</v>
      </c>
      <c r="L82" s="685"/>
    </row>
    <row r="83" spans="1:12" s="552" customFormat="1" ht="20.100000000000001" customHeight="1">
      <c r="A83" s="661"/>
      <c r="B83" s="686" t="s">
        <v>117</v>
      </c>
      <c r="C83" s="1382" t="s">
        <v>118</v>
      </c>
      <c r="D83" s="1382"/>
      <c r="E83" s="1382"/>
      <c r="F83" s="1382"/>
      <c r="G83" s="1382"/>
      <c r="H83" s="1383" t="s">
        <v>43</v>
      </c>
      <c r="I83" s="1384"/>
      <c r="J83" s="1384"/>
      <c r="K83" s="1384"/>
      <c r="L83" s="1385"/>
    </row>
    <row r="84" spans="1:12" s="689" customFormat="1" ht="33" customHeight="1">
      <c r="A84" s="613"/>
      <c r="B84" s="687"/>
      <c r="C84" s="688" t="s">
        <v>925</v>
      </c>
      <c r="D84" s="688" t="s">
        <v>508</v>
      </c>
      <c r="E84" s="688" t="s">
        <v>507</v>
      </c>
      <c r="F84" s="688" t="s">
        <v>505</v>
      </c>
      <c r="G84" s="688" t="s">
        <v>504</v>
      </c>
      <c r="H84" s="688" t="s">
        <v>557</v>
      </c>
      <c r="I84" s="688" t="s">
        <v>828</v>
      </c>
      <c r="J84" s="688" t="s">
        <v>888</v>
      </c>
      <c r="K84" s="688" t="s">
        <v>889</v>
      </c>
      <c r="L84" s="688" t="s">
        <v>926</v>
      </c>
    </row>
    <row r="85" spans="1:12" s="552" customFormat="1" ht="33" customHeight="1">
      <c r="A85" s="661"/>
      <c r="B85" s="687" t="s">
        <v>120</v>
      </c>
      <c r="C85" s="690"/>
      <c r="D85" s="690"/>
      <c r="E85" s="690"/>
      <c r="F85" s="690"/>
      <c r="G85" s="690"/>
      <c r="H85" s="690"/>
      <c r="I85" s="690"/>
      <c r="J85" s="690"/>
      <c r="K85" s="690"/>
      <c r="L85" s="690"/>
    </row>
    <row r="86" spans="1:12" s="552" customFormat="1" ht="33" customHeight="1">
      <c r="A86" s="661"/>
      <c r="B86" s="687" t="s">
        <v>121</v>
      </c>
      <c r="C86" s="690"/>
      <c r="D86" s="690"/>
      <c r="E86" s="690"/>
      <c r="F86" s="690"/>
      <c r="G86" s="690"/>
      <c r="H86" s="690"/>
      <c r="I86" s="690"/>
      <c r="J86" s="690"/>
      <c r="K86" s="690"/>
      <c r="L86" s="690"/>
    </row>
    <row r="87" spans="1:12" s="552" customFormat="1" ht="33" customHeight="1">
      <c r="A87" s="661"/>
      <c r="B87" s="687" t="s">
        <v>124</v>
      </c>
      <c r="C87" s="690"/>
      <c r="D87" s="690"/>
      <c r="E87" s="690"/>
      <c r="F87" s="690"/>
      <c r="G87" s="690"/>
      <c r="H87" s="690"/>
      <c r="I87" s="690"/>
      <c r="J87" s="690"/>
      <c r="K87" s="690"/>
      <c r="L87" s="690"/>
    </row>
    <row r="88" spans="1:12" s="552" customFormat="1" ht="33" customHeight="1">
      <c r="A88" s="661"/>
      <c r="B88" s="687" t="s">
        <v>125</v>
      </c>
      <c r="C88" s="690"/>
      <c r="D88" s="690"/>
      <c r="E88" s="690"/>
      <c r="F88" s="690"/>
      <c r="G88" s="690"/>
      <c r="H88" s="690"/>
      <c r="I88" s="690"/>
      <c r="J88" s="690"/>
      <c r="K88" s="690"/>
      <c r="L88" s="690"/>
    </row>
    <row r="89" spans="1:12" s="552" customFormat="1" ht="33" customHeight="1">
      <c r="A89" s="661"/>
      <c r="B89" s="687" t="s">
        <v>126</v>
      </c>
      <c r="C89" s="690"/>
      <c r="D89" s="690"/>
      <c r="E89" s="690"/>
      <c r="F89" s="690"/>
      <c r="G89" s="690"/>
      <c r="H89" s="690"/>
      <c r="I89" s="690"/>
      <c r="J89" s="690"/>
      <c r="K89" s="690"/>
      <c r="L89" s="690"/>
    </row>
    <row r="90" spans="1:12" s="552" customFormat="1" ht="33" customHeight="1">
      <c r="A90" s="661"/>
      <c r="B90" s="687" t="s">
        <v>127</v>
      </c>
      <c r="C90" s="690"/>
      <c r="D90" s="690"/>
      <c r="E90" s="690"/>
      <c r="F90" s="690"/>
      <c r="G90" s="690"/>
      <c r="H90" s="690"/>
      <c r="I90" s="690"/>
      <c r="J90" s="690"/>
      <c r="K90" s="690"/>
      <c r="L90" s="690"/>
    </row>
    <row r="91" spans="1:12" ht="20.100000000000001" customHeight="1">
      <c r="A91" s="691"/>
      <c r="B91" s="691"/>
      <c r="C91" s="648"/>
      <c r="D91" s="648"/>
      <c r="E91" s="648"/>
      <c r="F91" s="648"/>
    </row>
    <row r="92" spans="1:12">
      <c r="A92" s="664"/>
      <c r="B92" s="1386"/>
      <c r="C92" s="1386"/>
      <c r="D92" s="1386"/>
      <c r="E92" s="1386"/>
      <c r="F92" s="1386"/>
      <c r="G92" s="1386"/>
      <c r="H92" s="1386"/>
      <c r="I92" s="1386"/>
      <c r="J92" s="1386"/>
      <c r="K92" s="1386"/>
      <c r="L92" s="1386"/>
    </row>
    <row r="93" spans="1:12" ht="20.100000000000001" customHeight="1">
      <c r="A93" s="691"/>
      <c r="B93" s="691"/>
      <c r="C93" s="648"/>
      <c r="D93" s="648"/>
      <c r="E93" s="648"/>
      <c r="F93" s="648"/>
    </row>
    <row r="94" spans="1:12" ht="24" customHeight="1">
      <c r="A94" s="691"/>
      <c r="B94" s="691"/>
      <c r="C94" s="648"/>
      <c r="D94" s="648"/>
      <c r="E94" s="648"/>
      <c r="F94" s="339"/>
      <c r="G94" s="692"/>
    </row>
    <row r="95" spans="1:12" ht="24" customHeight="1">
      <c r="A95" s="693" t="s">
        <v>6</v>
      </c>
      <c r="B95" s="1376" t="str">
        <f>'Attach 15'!B93</f>
        <v>--</v>
      </c>
      <c r="C95" s="1376"/>
      <c r="D95" s="1376"/>
      <c r="E95" s="339"/>
      <c r="G95" s="692" t="s">
        <v>4</v>
      </c>
      <c r="H95" s="1377" t="str">
        <f>'Attach 15'!E93</f>
        <v/>
      </c>
      <c r="I95" s="1378"/>
      <c r="J95" s="1378"/>
      <c r="K95" s="1378"/>
      <c r="L95" s="1378"/>
    </row>
    <row r="96" spans="1:12" ht="24" customHeight="1">
      <c r="A96" s="693" t="s">
        <v>7</v>
      </c>
      <c r="B96" s="1379" t="str">
        <f>'Attach 15'!B94</f>
        <v/>
      </c>
      <c r="C96" s="1379"/>
      <c r="D96" s="1379"/>
      <c r="E96" s="339"/>
      <c r="G96" s="692" t="s">
        <v>5</v>
      </c>
      <c r="H96" s="1377" t="str">
        <f>'Attach 15'!E94</f>
        <v/>
      </c>
      <c r="I96" s="1378"/>
      <c r="J96" s="1378"/>
      <c r="K96" s="1378"/>
      <c r="L96" s="1378"/>
    </row>
  </sheetData>
  <sheetProtection password="E439" sheet="1" objects="1" scenarios="1" formatColumns="0" formatRows="0" selectLockedCells="1"/>
  <customSheetViews>
    <customSheetView guid="{D9ED55BB-C254-4A9E-86ED-08A9ADD4E3D4}" showPageBreaks="1" showGridLines="0" zeroValues="0" printArea="1" view="pageBreakPreview" topLeftCell="A76">
      <selection activeCell="H86" sqref="H86"/>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EEAC0015-AAB8-4F57-BE69-98E15E1F0D6E}" showPageBreaks="1" showGridLines="0" zeroValues="0" printArea="1" view="pageBreakPreview">
      <selection activeCell="H86" sqref="H86"/>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0DA5794E-7F08-4FD6-A9AE-0A7BA2271047}"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805D886-3091-4997-9C19-07E2C1978FA4}" showPageBreaks="1" showGridLines="0" zeroValues="0" printArea="1" view="pageBreakPreview" topLeftCell="A43">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6C47A7D6-4963-4999-9645-C02AA0A4D7C6}" showPageBreaks="1" showGridLines="0" zeroValues="0" printArea="1" view="pageBreakPreview" topLeftCell="A53">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CF6F19D-227C-4840-A9E1-6C944B0145DB}"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5421BE0-1124-425D-B86C-8E4240949C04}" showPageBreaks="1" showGridLines="0" zeroValues="0" printArea="1" view="pageBreakPreview" topLeftCell="A46">
      <selection activeCell="C52" sqref="C52:F52"/>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2"/>
  <headerFooter alignWithMargins="0">
    <oddFooter>&amp;R&amp;"Book Antiqua,Bold"&amp;8 Page &amp;P of &amp;N</oddFooter>
  </headerFooter>
  <rowBreaks count="2" manualBreakCount="2">
    <brk id="23" max="11" man="1"/>
    <brk id="53" max="11" man="1"/>
  </rowBreaks>
  <drawing r:id="rId1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B20" sqref="B20"/>
    </sheetView>
  </sheetViews>
  <sheetFormatPr defaultColWidth="9.140625" defaultRowHeight="16.5"/>
  <cols>
    <col min="1" max="1" width="16.28515625" style="252" customWidth="1"/>
    <col min="2" max="2" width="31.28515625" style="252" customWidth="1"/>
    <col min="3" max="3" width="34.85546875" style="252" customWidth="1"/>
    <col min="4" max="4" width="18.85546875" style="252" customWidth="1"/>
    <col min="5" max="5" width="21.28515625" style="252" customWidth="1"/>
    <col min="6" max="8" width="9.140625" style="250"/>
    <col min="9" max="16384" width="9.140625" style="251"/>
  </cols>
  <sheetData>
    <row r="1" spans="1:26" ht="15">
      <c r="A1" s="1413" t="str">
        <f>'Attach 3(JV)'!A1</f>
        <v>Specification No. :CC/NT/W-TR/DOM/A06/23/06644</v>
      </c>
      <c r="B1" s="1413"/>
      <c r="C1" s="1413"/>
      <c r="D1" s="1412" t="str">
        <f>"Attachment-17 "&amp;'Attach 3(JV)'!AT1</f>
        <v xml:space="preserve">Attachment-17 </v>
      </c>
      <c r="E1" s="1412"/>
    </row>
    <row r="2" spans="1:26" ht="10.5" customHeight="1">
      <c r="Z2" s="253">
        <f>'[5]Attach 3(JV)'!Z2</f>
        <v>0</v>
      </c>
    </row>
    <row r="3" spans="1:26" ht="77.2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254"/>
      <c r="G3" s="255"/>
      <c r="H3" s="254"/>
    </row>
    <row r="4" spans="1:26" ht="6.75" customHeight="1">
      <c r="A4" s="256"/>
      <c r="H4" s="30"/>
      <c r="I4" s="11"/>
    </row>
    <row r="5" spans="1:26" ht="19.5" customHeight="1">
      <c r="A5" s="1303" t="s">
        <v>491</v>
      </c>
      <c r="B5" s="1303"/>
      <c r="C5" s="1303"/>
      <c r="D5" s="1303"/>
      <c r="E5" s="1303"/>
      <c r="F5" s="257"/>
      <c r="H5" s="30"/>
      <c r="I5" s="11"/>
    </row>
    <row r="6" spans="1:26" ht="7.5" customHeight="1">
      <c r="A6" s="258"/>
      <c r="H6" s="30"/>
      <c r="I6" s="11"/>
    </row>
    <row r="7" spans="1:26" ht="19.5" customHeight="1">
      <c r="A7" s="259" t="str">
        <f>'Attach 3(JV)'!A7</f>
        <v>Bidder’s Name and Address  :</v>
      </c>
      <c r="B7" s="258"/>
      <c r="C7" s="258"/>
      <c r="D7" s="15" t="str">
        <f>'[5]Attach 3(JV)'!E7</f>
        <v>To:</v>
      </c>
      <c r="H7" s="30"/>
      <c r="I7" s="11"/>
    </row>
    <row r="8" spans="1:26" ht="26.25" customHeight="1">
      <c r="A8" s="1304" t="str">
        <f>'Attach 3(JV)'!A8</f>
        <v/>
      </c>
      <c r="B8" s="1304"/>
      <c r="C8" s="1304"/>
      <c r="D8" s="12" t="str">
        <f>'[5]Attach 3(JV)'!E8</f>
        <v>Contract Services</v>
      </c>
      <c r="H8" s="30"/>
      <c r="I8" s="11"/>
    </row>
    <row r="9" spans="1:26" ht="19.5" customHeight="1">
      <c r="A9" s="13" t="s">
        <v>344</v>
      </c>
      <c r="B9" s="832">
        <f>'Attach 3(JV)'!B9</f>
        <v>0</v>
      </c>
      <c r="C9" s="832"/>
      <c r="D9" s="12" t="str">
        <f>'[5]Attach 3(JV)'!E9</f>
        <v>Power Grid Corporation of India Ltd.,</v>
      </c>
      <c r="H9" s="30"/>
      <c r="I9" s="11"/>
    </row>
    <row r="10" spans="1:26" ht="19.5" customHeight="1">
      <c r="A10" s="13" t="s">
        <v>346</v>
      </c>
      <c r="B10" s="832">
        <f>'Attach 3(JV)'!B10</f>
        <v>0</v>
      </c>
      <c r="C10" s="832"/>
      <c r="D10" s="12" t="str">
        <f>'[5]Attach 3(JV)'!E10</f>
        <v>"Saudamini", Plot No. 2, Sector 29</v>
      </c>
      <c r="H10" s="30"/>
      <c r="I10" s="11"/>
    </row>
    <row r="11" spans="1:26" ht="19.5" customHeight="1">
      <c r="B11" s="832">
        <f>'Attach 3(JV)'!B11</f>
        <v>0</v>
      </c>
      <c r="C11" s="832"/>
      <c r="D11" s="12" t="str">
        <f>'[5]Attach 3(JV)'!E11</f>
        <v>Gurgaon (Haryana) - 122001</v>
      </c>
    </row>
    <row r="12" spans="1:26" ht="14.25" customHeight="1">
      <c r="A12" s="258"/>
      <c r="B12" s="832">
        <f>'Attach 3(JV)'!B12</f>
        <v>0</v>
      </c>
      <c r="C12" s="832"/>
      <c r="D12" s="12"/>
    </row>
    <row r="13" spans="1:26" ht="19.5" customHeight="1">
      <c r="A13" s="252" t="s">
        <v>339</v>
      </c>
    </row>
    <row r="14" spans="1:26" ht="9.9499999999999993" customHeight="1">
      <c r="A14" s="258"/>
    </row>
    <row r="15" spans="1:26" ht="93.75" customHeight="1">
      <c r="A15" s="260">
        <v>1</v>
      </c>
      <c r="B15" s="1415" t="s">
        <v>492</v>
      </c>
      <c r="C15" s="1415"/>
      <c r="D15" s="1415"/>
      <c r="E15" s="1415"/>
      <c r="F15" s="261"/>
      <c r="G15" s="261"/>
      <c r="H15" s="261"/>
    </row>
    <row r="16" spans="1:26" ht="51.75" customHeight="1">
      <c r="A16" s="260">
        <v>2</v>
      </c>
      <c r="B16" s="1415" t="s">
        <v>493</v>
      </c>
      <c r="C16" s="1415"/>
      <c r="D16" s="1415"/>
      <c r="E16" s="1415"/>
      <c r="F16" s="261"/>
      <c r="G16" s="261"/>
      <c r="H16" s="261"/>
    </row>
    <row r="17" spans="1:8" ht="16.5" customHeight="1">
      <c r="A17" s="258"/>
      <c r="B17" s="258"/>
      <c r="C17" s="258"/>
      <c r="D17" s="258"/>
      <c r="E17" s="258"/>
      <c r="F17" s="261"/>
      <c r="G17" s="261"/>
      <c r="H17" s="261"/>
    </row>
    <row r="18" spans="1:8" s="250" customFormat="1" ht="97.5" customHeight="1">
      <c r="A18" s="262" t="s">
        <v>494</v>
      </c>
      <c r="B18" s="263" t="s">
        <v>342</v>
      </c>
      <c r="C18" s="263" t="s">
        <v>495</v>
      </c>
      <c r="D18" s="262" t="s">
        <v>496</v>
      </c>
      <c r="E18" s="262" t="s">
        <v>497</v>
      </c>
      <c r="G18" s="261"/>
      <c r="H18" s="261"/>
    </row>
    <row r="19" spans="1:8">
      <c r="A19" s="264"/>
      <c r="B19" s="265"/>
      <c r="C19" s="265"/>
      <c r="D19" s="266"/>
      <c r="E19" s="266"/>
      <c r="F19" s="261"/>
      <c r="G19" s="261"/>
      <c r="H19" s="261"/>
    </row>
    <row r="20" spans="1:8">
      <c r="A20" s="264"/>
      <c r="B20" s="265"/>
      <c r="C20" s="265"/>
      <c r="D20" s="266"/>
      <c r="E20" s="266"/>
      <c r="F20" s="261"/>
      <c r="G20" s="261"/>
      <c r="H20" s="261"/>
    </row>
    <row r="21" spans="1:8">
      <c r="A21" s="264"/>
      <c r="B21" s="265"/>
      <c r="C21" s="265"/>
      <c r="D21" s="266"/>
      <c r="E21" s="266"/>
      <c r="F21" s="261"/>
      <c r="G21" s="261"/>
      <c r="H21" s="261"/>
    </row>
    <row r="22" spans="1:8">
      <c r="A22" s="264"/>
      <c r="B22" s="265"/>
      <c r="C22" s="265"/>
      <c r="D22" s="266"/>
      <c r="E22" s="266"/>
      <c r="F22" s="261"/>
      <c r="G22" s="261"/>
      <c r="H22" s="261"/>
    </row>
    <row r="23" spans="1:8">
      <c r="A23" s="264"/>
      <c r="B23" s="265"/>
      <c r="C23" s="265"/>
      <c r="D23" s="266"/>
      <c r="E23" s="266"/>
      <c r="F23" s="261"/>
      <c r="G23" s="261"/>
      <c r="H23" s="261"/>
    </row>
    <row r="24" spans="1:8">
      <c r="A24" s="264"/>
      <c r="B24" s="265"/>
      <c r="C24" s="265"/>
      <c r="D24" s="266"/>
      <c r="E24" s="266"/>
      <c r="F24" s="261"/>
      <c r="G24" s="261"/>
      <c r="H24" s="261"/>
    </row>
    <row r="25" spans="1:8" ht="6" customHeight="1">
      <c r="A25" s="267"/>
      <c r="B25" s="268"/>
      <c r="C25" s="268"/>
      <c r="D25" s="269"/>
      <c r="E25" s="269"/>
      <c r="F25" s="261"/>
      <c r="G25" s="261"/>
      <c r="H25" s="261"/>
    </row>
    <row r="26" spans="1:8" ht="0.6" hidden="1" customHeight="1">
      <c r="A26" s="270"/>
      <c r="B26" s="271"/>
      <c r="C26" s="271"/>
      <c r="D26" s="272"/>
      <c r="E26" s="272"/>
      <c r="F26" s="261"/>
      <c r="G26" s="261"/>
      <c r="H26" s="261"/>
    </row>
    <row r="27" spans="1:8" ht="30" customHeight="1">
      <c r="A27" s="1416" t="s">
        <v>498</v>
      </c>
      <c r="B27" s="1416"/>
      <c r="C27" s="1416"/>
      <c r="D27" s="1416"/>
      <c r="E27" s="1416"/>
      <c r="F27" s="261"/>
      <c r="G27" s="261"/>
      <c r="H27" s="261"/>
    </row>
    <row r="28" spans="1:8">
      <c r="C28" s="273"/>
    </row>
    <row r="29" spans="1:8">
      <c r="A29" s="274" t="s">
        <v>6</v>
      </c>
      <c r="B29" s="275" t="str">
        <f>'Attach 3(JV)'!B24</f>
        <v>--</v>
      </c>
      <c r="C29" s="273" t="s">
        <v>4</v>
      </c>
      <c r="D29" s="276" t="str">
        <f>'Attach 3(JV)'!E24</f>
        <v/>
      </c>
    </row>
    <row r="30" spans="1:8">
      <c r="A30" s="274" t="s">
        <v>7</v>
      </c>
      <c r="B30" s="276" t="str">
        <f>'Attach 3(JV)'!B25</f>
        <v/>
      </c>
      <c r="C30" s="273" t="s">
        <v>5</v>
      </c>
      <c r="D30" s="276" t="str">
        <f>'Attach 3(JV)'!E25</f>
        <v/>
      </c>
    </row>
    <row r="31" spans="1:8">
      <c r="B31" s="277"/>
      <c r="C31" s="273"/>
      <c r="D31" s="273"/>
      <c r="E31" s="277"/>
    </row>
    <row r="32" spans="1:8" hidden="1">
      <c r="A32" s="247" t="str">
        <f>A1</f>
        <v>Specification No. :CC/NT/W-TR/DOM/A06/23/06644</v>
      </c>
      <c r="B32" s="248"/>
      <c r="C32" s="248"/>
      <c r="D32" s="248"/>
      <c r="E32" s="249" t="str">
        <f>D1</f>
        <v xml:space="preserve">Attachment-17 </v>
      </c>
    </row>
    <row r="33" spans="1:8" hidden="1"/>
    <row r="34" spans="1:8" ht="15" hidden="1">
      <c r="A34" s="1417" t="str">
        <f>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4" s="1417"/>
      <c r="C34" s="1417"/>
      <c r="D34" s="1417"/>
      <c r="E34" s="1417"/>
    </row>
    <row r="35" spans="1:8" hidden="1">
      <c r="A35" s="256"/>
    </row>
    <row r="36" spans="1:8" ht="15" hidden="1">
      <c r="A36" s="1419" t="s">
        <v>385</v>
      </c>
      <c r="B36" s="1419"/>
      <c r="C36" s="1419"/>
      <c r="D36" s="1419"/>
      <c r="E36" s="1419"/>
      <c r="F36" s="251"/>
      <c r="G36" s="251"/>
      <c r="H36" s="251"/>
    </row>
    <row r="37" spans="1:8" hidden="1">
      <c r="A37" s="258"/>
      <c r="F37" s="251"/>
      <c r="G37" s="251"/>
      <c r="H37" s="251"/>
    </row>
    <row r="38" spans="1:8" hidden="1">
      <c r="A38" s="259" t="str">
        <f>'[5]Attach 3(JV)'!A15</f>
        <v>Name(s) and Addresse(s) of other partner(s)</v>
      </c>
      <c r="B38" s="258"/>
      <c r="C38" s="258"/>
      <c r="D38" s="15" t="str">
        <f>D7</f>
        <v>To:</v>
      </c>
      <c r="F38" s="251"/>
      <c r="G38" s="251"/>
      <c r="H38" s="251"/>
    </row>
    <row r="39" spans="1:8" hidden="1">
      <c r="A39" s="259" t="str">
        <f>'[5]Attach 3(JV)'!B16</f>
        <v/>
      </c>
      <c r="B39" s="258"/>
      <c r="C39" s="258"/>
      <c r="D39" s="12" t="str">
        <f>D8</f>
        <v>Contract Services</v>
      </c>
      <c r="F39" s="251"/>
      <c r="G39" s="251"/>
      <c r="H39" s="251"/>
    </row>
    <row r="40" spans="1:8" hidden="1">
      <c r="A40" s="13" t="s">
        <v>344</v>
      </c>
      <c r="B40" s="832" t="str">
        <f>'[5]Attach 3(JV)'!B17:D17</f>
        <v xml:space="preserve">…… ……. …….. …… ……. …….. </v>
      </c>
      <c r="C40" s="832"/>
      <c r="D40" s="12" t="str">
        <f>D9</f>
        <v>Power Grid Corporation of India Ltd.,</v>
      </c>
      <c r="F40" s="251"/>
      <c r="G40" s="251"/>
      <c r="H40" s="251"/>
    </row>
    <row r="41" spans="1:8" hidden="1">
      <c r="A41" s="13" t="s">
        <v>346</v>
      </c>
      <c r="B41" s="832" t="str">
        <f>'[5]Attach 3(JV)'!B18:D18</f>
        <v xml:space="preserve">…… ……. …….. …… ……. …….. </v>
      </c>
      <c r="C41" s="832"/>
      <c r="D41" s="12" t="str">
        <f>D10</f>
        <v>"Saudamini", Plot No. 2, Sector 29</v>
      </c>
      <c r="F41" s="251"/>
      <c r="G41" s="251"/>
      <c r="H41" s="251"/>
    </row>
    <row r="42" spans="1:8" hidden="1">
      <c r="B42" s="832" t="str">
        <f>'[5]Attach 3(JV)'!B19:D19</f>
        <v xml:space="preserve">…… ……. …….. …… ……. …….. </v>
      </c>
      <c r="C42" s="832"/>
      <c r="D42" s="12" t="str">
        <f>D11</f>
        <v>Gurgaon (Haryana) - 122001</v>
      </c>
      <c r="F42" s="251"/>
      <c r="G42" s="251"/>
      <c r="H42" s="251"/>
    </row>
    <row r="43" spans="1:8" hidden="1">
      <c r="A43" s="258"/>
      <c r="B43" s="832" t="str">
        <f>'[5]Attach 3(JV)'!B20:D20</f>
        <v xml:space="preserve">…… ……. …….. …… ……. …….. </v>
      </c>
      <c r="C43" s="832"/>
      <c r="D43" s="12"/>
      <c r="F43" s="251"/>
      <c r="G43" s="251"/>
      <c r="H43" s="251"/>
    </row>
    <row r="44" spans="1:8" hidden="1">
      <c r="A44" s="252" t="s">
        <v>339</v>
      </c>
      <c r="F44" s="251"/>
      <c r="G44" s="251"/>
      <c r="H44" s="251"/>
    </row>
    <row r="45" spans="1:8" hidden="1">
      <c r="A45" s="258"/>
      <c r="F45" s="251"/>
      <c r="G45" s="251"/>
      <c r="H45" s="251"/>
    </row>
    <row r="46" spans="1:8" hidden="1">
      <c r="A46" s="1418" t="s">
        <v>386</v>
      </c>
      <c r="B46" s="1418"/>
      <c r="C46" s="1418"/>
      <c r="D46" s="1418"/>
      <c r="E46" s="1418"/>
      <c r="F46" s="251"/>
      <c r="G46" s="251"/>
      <c r="H46" s="251"/>
    </row>
    <row r="47" spans="1:8" hidden="1">
      <c r="A47" s="258"/>
      <c r="B47" s="258"/>
      <c r="C47" s="258"/>
      <c r="D47" s="258"/>
      <c r="E47" s="258"/>
      <c r="F47" s="251"/>
      <c r="G47" s="251"/>
      <c r="H47" s="251"/>
    </row>
    <row r="48" spans="1:8" ht="66" hidden="1">
      <c r="A48" s="262" t="s">
        <v>342</v>
      </c>
      <c r="B48" s="1414" t="s">
        <v>112</v>
      </c>
      <c r="C48" s="1414"/>
      <c r="D48" s="262" t="s">
        <v>113</v>
      </c>
      <c r="E48" s="262" t="s">
        <v>114</v>
      </c>
      <c r="F48" s="251"/>
      <c r="G48" s="251"/>
      <c r="H48" s="251"/>
    </row>
    <row r="49" spans="1:8" hidden="1">
      <c r="A49" s="278">
        <v>1</v>
      </c>
      <c r="B49" s="1411"/>
      <c r="C49" s="1411"/>
      <c r="D49" s="279"/>
      <c r="E49" s="279"/>
      <c r="F49" s="251"/>
      <c r="G49" s="251"/>
      <c r="H49" s="251"/>
    </row>
    <row r="50" spans="1:8" hidden="1">
      <c r="A50" s="278">
        <v>2</v>
      </c>
      <c r="B50" s="1411"/>
      <c r="C50" s="1411"/>
      <c r="D50" s="279"/>
      <c r="E50" s="279"/>
      <c r="F50" s="251"/>
      <c r="G50" s="251"/>
      <c r="H50" s="251"/>
    </row>
    <row r="51" spans="1:8" hidden="1">
      <c r="A51" s="278">
        <v>3</v>
      </c>
      <c r="B51" s="1411"/>
      <c r="C51" s="1411"/>
      <c r="D51" s="279"/>
      <c r="E51" s="279"/>
      <c r="F51" s="251"/>
      <c r="G51" s="251"/>
      <c r="H51" s="251"/>
    </row>
    <row r="52" spans="1:8" hidden="1">
      <c r="A52" s="278">
        <v>4</v>
      </c>
      <c r="B52" s="1411"/>
      <c r="C52" s="1411"/>
      <c r="D52" s="279"/>
      <c r="E52" s="279"/>
      <c r="F52" s="251"/>
      <c r="G52" s="251"/>
      <c r="H52" s="251"/>
    </row>
    <row r="53" spans="1:8" hidden="1">
      <c r="A53" s="278">
        <v>5</v>
      </c>
      <c r="B53" s="1411"/>
      <c r="C53" s="1411"/>
      <c r="D53" s="279"/>
      <c r="E53" s="279"/>
      <c r="F53" s="251"/>
      <c r="G53" s="251"/>
      <c r="H53" s="251"/>
    </row>
    <row r="54" spans="1:8" hidden="1">
      <c r="A54" s="278">
        <v>6</v>
      </c>
      <c r="B54" s="1411"/>
      <c r="C54" s="1411"/>
      <c r="D54" s="279"/>
      <c r="E54" s="279"/>
      <c r="F54" s="251"/>
      <c r="G54" s="251"/>
      <c r="H54" s="251"/>
    </row>
    <row r="55" spans="1:8" hidden="1">
      <c r="A55" s="258"/>
      <c r="B55" s="258"/>
      <c r="C55" s="258"/>
      <c r="D55" s="258"/>
      <c r="E55" s="258"/>
      <c r="F55" s="251"/>
      <c r="G55" s="251"/>
      <c r="H55" s="251"/>
    </row>
    <row r="56" spans="1:8" ht="15" hidden="1">
      <c r="A56" s="280"/>
      <c r="B56" s="280"/>
      <c r="C56" s="280"/>
      <c r="D56" s="280"/>
      <c r="E56" s="280"/>
      <c r="F56" s="251"/>
      <c r="G56" s="251"/>
      <c r="H56" s="251"/>
    </row>
    <row r="57" spans="1:8" ht="15" hidden="1">
      <c r="A57" s="280" t="s">
        <v>6</v>
      </c>
      <c r="B57" s="275" t="str">
        <f>B29</f>
        <v>--</v>
      </c>
      <c r="C57" s="280" t="s">
        <v>4</v>
      </c>
      <c r="D57" s="280" t="str">
        <f>D29</f>
        <v/>
      </c>
      <c r="E57" s="280"/>
      <c r="F57" s="251"/>
      <c r="G57" s="251"/>
      <c r="H57" s="251"/>
    </row>
    <row r="58" spans="1:8" ht="15" hidden="1">
      <c r="A58" s="280" t="s">
        <v>7</v>
      </c>
      <c r="B58" s="280" t="str">
        <f>B30</f>
        <v/>
      </c>
      <c r="C58" s="280" t="s">
        <v>5</v>
      </c>
      <c r="D58" s="280" t="str">
        <f>D30</f>
        <v/>
      </c>
      <c r="E58" s="280"/>
      <c r="F58" s="251"/>
      <c r="G58" s="251"/>
      <c r="H58" s="251"/>
    </row>
    <row r="59" spans="1:8" ht="15" hidden="1">
      <c r="A59" s="280"/>
      <c r="B59" s="280"/>
      <c r="C59" s="280"/>
      <c r="D59" s="280"/>
      <c r="E59" s="280"/>
      <c r="F59" s="251"/>
      <c r="G59" s="251"/>
      <c r="H59" s="251"/>
    </row>
    <row r="60" spans="1:8" hidden="1">
      <c r="A60" s="247" t="str">
        <f>A32</f>
        <v>Specification No. :CC/NT/W-TR/DOM/A06/23/06644</v>
      </c>
      <c r="B60" s="248"/>
      <c r="C60" s="248"/>
      <c r="D60" s="248"/>
      <c r="E60" s="249" t="str">
        <f>E32</f>
        <v xml:space="preserve">Attachment-17 </v>
      </c>
      <c r="F60" s="251"/>
      <c r="G60" s="251"/>
      <c r="H60" s="251"/>
    </row>
    <row r="61" spans="1:8" hidden="1">
      <c r="F61" s="251"/>
      <c r="G61" s="251"/>
      <c r="H61" s="251"/>
    </row>
    <row r="62" spans="1:8" ht="15" hidden="1">
      <c r="A62" s="1417" t="str">
        <f>A34</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62" s="1417"/>
      <c r="C62" s="1417"/>
      <c r="D62" s="1417"/>
      <c r="E62" s="1417"/>
      <c r="F62" s="251"/>
      <c r="G62" s="251"/>
      <c r="H62" s="251"/>
    </row>
    <row r="63" spans="1:8" hidden="1">
      <c r="A63" s="256"/>
      <c r="F63" s="251"/>
      <c r="G63" s="251"/>
      <c r="H63" s="251"/>
    </row>
    <row r="64" spans="1:8" ht="15" hidden="1">
      <c r="A64" s="1419" t="s">
        <v>385</v>
      </c>
      <c r="B64" s="1419"/>
      <c r="C64" s="1419"/>
      <c r="D64" s="1419"/>
      <c r="E64" s="1419"/>
      <c r="F64" s="251"/>
      <c r="G64" s="251"/>
      <c r="H64" s="251"/>
    </row>
    <row r="65" spans="1:8" hidden="1">
      <c r="A65" s="258"/>
      <c r="F65" s="251"/>
      <c r="G65" s="251"/>
      <c r="H65" s="251"/>
    </row>
    <row r="66" spans="1:8" hidden="1">
      <c r="A66" s="259" t="str">
        <f>'[5]Attach 3(JV)'!A15</f>
        <v>Name(s) and Addresse(s) of other partner(s)</v>
      </c>
      <c r="B66" s="258"/>
      <c r="C66" s="258"/>
      <c r="D66" s="15" t="str">
        <f>D7</f>
        <v>To:</v>
      </c>
      <c r="F66" s="251"/>
      <c r="G66" s="251"/>
      <c r="H66" s="251"/>
    </row>
    <row r="67" spans="1:8" hidden="1">
      <c r="A67" s="259" t="str">
        <f>'[5]Attach 3(JV)'!E16</f>
        <v/>
      </c>
      <c r="B67" s="258"/>
      <c r="C67" s="258"/>
      <c r="D67" s="12" t="str">
        <f>D8</f>
        <v>Contract Services</v>
      </c>
      <c r="F67" s="251"/>
      <c r="G67" s="251"/>
      <c r="H67" s="251"/>
    </row>
    <row r="68" spans="1:8" hidden="1">
      <c r="A68" s="13" t="s">
        <v>344</v>
      </c>
      <c r="B68" s="832" t="str">
        <f>'[5]Attach 3(JV)'!E17</f>
        <v/>
      </c>
      <c r="C68" s="832"/>
      <c r="D68" s="12" t="str">
        <f>D9</f>
        <v>Power Grid Corporation of India Ltd.,</v>
      </c>
      <c r="F68" s="251"/>
      <c r="G68" s="251"/>
      <c r="H68" s="251"/>
    </row>
    <row r="69" spans="1:8" hidden="1">
      <c r="A69" s="13" t="s">
        <v>346</v>
      </c>
      <c r="B69" s="832" t="str">
        <f>'[5]Attach 3(JV)'!E18</f>
        <v/>
      </c>
      <c r="C69" s="832"/>
      <c r="D69" s="12" t="str">
        <f>D10</f>
        <v>"Saudamini", Plot No. 2, Sector 29</v>
      </c>
      <c r="F69" s="251"/>
      <c r="G69" s="251"/>
      <c r="H69" s="251"/>
    </row>
    <row r="70" spans="1:8" hidden="1">
      <c r="B70" s="832" t="str">
        <f>'[5]Attach 3(JV)'!E19</f>
        <v/>
      </c>
      <c r="C70" s="832"/>
      <c r="D70" s="12" t="str">
        <f>D11</f>
        <v>Gurgaon (Haryana) - 122001</v>
      </c>
      <c r="F70" s="251"/>
      <c r="G70" s="251"/>
      <c r="H70" s="251"/>
    </row>
    <row r="71" spans="1:8" hidden="1">
      <c r="A71" s="258"/>
      <c r="B71" s="832" t="str">
        <f>'[5]Attach 3(JV)'!E20</f>
        <v/>
      </c>
      <c r="C71" s="832"/>
      <c r="D71" s="12"/>
      <c r="F71" s="251"/>
      <c r="G71" s="251"/>
      <c r="H71" s="251"/>
    </row>
    <row r="72" spans="1:8" hidden="1">
      <c r="A72" s="252" t="s">
        <v>339</v>
      </c>
      <c r="F72" s="251"/>
      <c r="G72" s="251"/>
      <c r="H72" s="251"/>
    </row>
    <row r="73" spans="1:8" hidden="1">
      <c r="A73" s="258"/>
      <c r="F73" s="251"/>
      <c r="G73" s="251"/>
      <c r="H73" s="251"/>
    </row>
    <row r="74" spans="1:8" hidden="1">
      <c r="A74" s="1418" t="s">
        <v>386</v>
      </c>
      <c r="B74" s="1418"/>
      <c r="C74" s="1418"/>
      <c r="D74" s="1418"/>
      <c r="E74" s="1418"/>
      <c r="F74" s="251"/>
      <c r="G74" s="251"/>
      <c r="H74" s="251"/>
    </row>
    <row r="75" spans="1:8" hidden="1">
      <c r="A75" s="258"/>
      <c r="B75" s="258"/>
      <c r="C75" s="258"/>
      <c r="D75" s="258"/>
      <c r="E75" s="258"/>
      <c r="F75" s="251"/>
      <c r="G75" s="251"/>
      <c r="H75" s="251"/>
    </row>
    <row r="76" spans="1:8" ht="66" hidden="1">
      <c r="A76" s="262" t="s">
        <v>342</v>
      </c>
      <c r="B76" s="1414" t="s">
        <v>112</v>
      </c>
      <c r="C76" s="1414"/>
      <c r="D76" s="262" t="s">
        <v>113</v>
      </c>
      <c r="E76" s="262" t="s">
        <v>114</v>
      </c>
      <c r="F76" s="251"/>
      <c r="G76" s="251"/>
      <c r="H76" s="251"/>
    </row>
    <row r="77" spans="1:8" hidden="1">
      <c r="A77" s="278">
        <v>1</v>
      </c>
      <c r="B77" s="1411"/>
      <c r="C77" s="1411"/>
      <c r="D77" s="279"/>
      <c r="E77" s="279"/>
      <c r="F77" s="251"/>
      <c r="G77" s="251"/>
      <c r="H77" s="251"/>
    </row>
    <row r="78" spans="1:8" hidden="1">
      <c r="A78" s="278">
        <v>2</v>
      </c>
      <c r="B78" s="1411"/>
      <c r="C78" s="1411"/>
      <c r="D78" s="279"/>
      <c r="E78" s="279"/>
      <c r="F78" s="251"/>
      <c r="G78" s="251"/>
      <c r="H78" s="251"/>
    </row>
    <row r="79" spans="1:8" hidden="1">
      <c r="A79" s="278">
        <v>3</v>
      </c>
      <c r="B79" s="1411"/>
      <c r="C79" s="1411"/>
      <c r="D79" s="279"/>
      <c r="E79" s="279"/>
      <c r="F79" s="251"/>
      <c r="G79" s="251"/>
      <c r="H79" s="251"/>
    </row>
    <row r="80" spans="1:8" hidden="1">
      <c r="A80" s="278">
        <v>4</v>
      </c>
      <c r="B80" s="1411"/>
      <c r="C80" s="1411"/>
      <c r="D80" s="279"/>
      <c r="E80" s="279"/>
      <c r="F80" s="251"/>
      <c r="G80" s="251"/>
      <c r="H80" s="251"/>
    </row>
    <row r="81" spans="1:8" hidden="1">
      <c r="A81" s="278">
        <v>5</v>
      </c>
      <c r="B81" s="1411"/>
      <c r="C81" s="1411"/>
      <c r="D81" s="279"/>
      <c r="E81" s="279"/>
      <c r="F81" s="251"/>
      <c r="G81" s="251"/>
      <c r="H81" s="251"/>
    </row>
    <row r="82" spans="1:8" hidden="1">
      <c r="A82" s="278">
        <v>6</v>
      </c>
      <c r="B82" s="1411"/>
      <c r="C82" s="1411"/>
      <c r="D82" s="279"/>
      <c r="E82" s="279"/>
      <c r="F82" s="251"/>
      <c r="G82" s="251"/>
      <c r="H82" s="251"/>
    </row>
    <row r="83" spans="1:8" hidden="1">
      <c r="A83" s="258"/>
      <c r="B83" s="258"/>
      <c r="C83" s="258"/>
      <c r="D83" s="258"/>
      <c r="E83" s="258"/>
      <c r="F83" s="251"/>
      <c r="G83" s="251"/>
      <c r="H83" s="251"/>
    </row>
    <row r="84" spans="1:8" ht="15" hidden="1">
      <c r="A84" s="280"/>
      <c r="B84" s="280"/>
      <c r="C84" s="280"/>
      <c r="D84" s="280"/>
      <c r="E84" s="280"/>
      <c r="F84" s="251"/>
      <c r="G84" s="251"/>
      <c r="H84" s="251"/>
    </row>
    <row r="85" spans="1:8" ht="15" hidden="1">
      <c r="A85" s="280" t="s">
        <v>6</v>
      </c>
      <c r="B85" s="275" t="str">
        <f>B57</f>
        <v>--</v>
      </c>
      <c r="C85" s="280" t="s">
        <v>4</v>
      </c>
      <c r="D85" s="280" t="str">
        <f>D57</f>
        <v/>
      </c>
      <c r="E85" s="280"/>
      <c r="F85" s="251"/>
      <c r="G85" s="251"/>
      <c r="H85" s="251"/>
    </row>
    <row r="86" spans="1:8" ht="15" hidden="1">
      <c r="A86" s="280" t="s">
        <v>7</v>
      </c>
      <c r="B86" s="280" t="str">
        <f>B58</f>
        <v/>
      </c>
      <c r="C86" s="280" t="s">
        <v>5</v>
      </c>
      <c r="D86" s="280" t="str">
        <f>D58</f>
        <v/>
      </c>
      <c r="E86" s="280"/>
      <c r="F86" s="251"/>
      <c r="G86" s="251"/>
      <c r="H86" s="251"/>
    </row>
    <row r="87" spans="1:8" ht="15" hidden="1">
      <c r="A87" s="280"/>
      <c r="B87" s="280"/>
      <c r="C87" s="280"/>
      <c r="D87" s="280"/>
      <c r="E87" s="280"/>
      <c r="F87" s="251"/>
      <c r="G87" s="251"/>
      <c r="H87" s="251"/>
    </row>
    <row r="88" spans="1:8" hidden="1">
      <c r="A88" s="281"/>
      <c r="B88" s="281"/>
      <c r="C88" s="281"/>
      <c r="D88" s="281"/>
      <c r="E88" s="281"/>
      <c r="F88" s="251"/>
      <c r="G88" s="251"/>
      <c r="H88" s="25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439" sheet="1" objects="1" scenarios="1" formatColumns="0" formatRows="0" selectLockedCells="1"/>
  <customSheetViews>
    <customSheetView guid="{D9ED55BB-C254-4A9E-86ED-08A9ADD4E3D4}" showPageBreaks="1" fitToPage="1" printArea="1" hiddenRows="1" view="pageBreakPreview" topLeftCell="A19">
      <selection activeCell="B20" sqref="B20"/>
      <pageMargins left="0.7" right="0.7" top="0.44" bottom="0.2" header="0.25" footer="0.2"/>
      <pageSetup scale="82" fitToHeight="0" orientation="portrait" r:id="rId1"/>
    </customSheetView>
    <customSheetView guid="{EEAC0015-AAB8-4F57-BE69-98E15E1F0D6E}" showPageBreaks="1" fitToPage="1" printArea="1" hiddenRows="1" view="pageBreakPreview" topLeftCell="A10">
      <selection activeCell="B20" sqref="B20"/>
      <pageMargins left="0.7" right="0.7" top="0.44" bottom="0.2" header="0.25" footer="0.2"/>
      <pageSetup scale="82" fitToHeight="0" orientation="portrait" r:id="rId2"/>
    </customSheetView>
    <customSheetView guid="{0DA5794E-7F08-4FD6-A9AE-0A7BA2271047}" showPageBreaks="1" fitToPage="1" printArea="1" hiddenRows="1" view="pageBreakPreview" topLeftCell="A13">
      <selection activeCell="A19" sqref="A19"/>
      <pageMargins left="0.7" right="0.7" top="0.44" bottom="0.2" header="0.25" footer="0.2"/>
      <pageSetup scale="82" fitToHeight="0" orientation="portrait" r:id="rId3"/>
    </customSheetView>
    <customSheetView guid="{B805D886-3091-4997-9C19-07E2C1978FA4}" showPageBreaks="1" fitToPage="1" printArea="1" hiddenRows="1" view="pageBreakPreview">
      <selection activeCell="A19" sqref="A19"/>
      <pageMargins left="0.7" right="0.7" top="0.44" bottom="0.2" header="0.25" footer="0.2"/>
      <pageSetup scale="82" fitToHeight="0" orientation="portrait" r:id="rId4"/>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6"/>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8"/>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1"/>
    </customSheetView>
    <customSheetView guid="{F9FE2C60-2849-4C32-B532-2B1A89FFA9CD}" fitToPage="1" hiddenRows="1" topLeftCell="A19">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DC28ED1E-3E35-4094-9C2B-5C0A1C1D459C}" showPageBreaks="1" fitToPage="1" printArea="1" hiddenRows="1">
      <selection activeCell="A19" sqref="A19"/>
      <pageMargins left="0.7" right="0.7" top="0.44" bottom="0.2" header="0.25" footer="0.2"/>
      <pageSetup paperSize="9"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8"/>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1"/>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2"/>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3"/>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4"/>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5"/>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6"/>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27"/>
    </customSheetView>
    <customSheetView guid="{6C47A7D6-4963-4999-9645-C02AA0A4D7C6}" showPageBreaks="1" fitToPage="1" printArea="1" hiddenRows="1" view="pageBreakPreview">
      <selection activeCell="A19" sqref="A19"/>
      <pageMargins left="0.7" right="0.7" top="0.44" bottom="0.2" header="0.25" footer="0.2"/>
      <pageSetup scale="82" fitToHeight="0" orientation="portrait" r:id="rId28"/>
    </customSheetView>
    <customSheetView guid="{2CF6F19D-227C-4840-A9E1-6C944B0145DB}" showPageBreaks="1" fitToPage="1" printArea="1" hiddenRows="1" view="pageBreakPreview" topLeftCell="A13">
      <selection activeCell="A19" sqref="A19"/>
      <pageMargins left="0.7" right="0.7" top="0.44" bottom="0.2" header="0.25" footer="0.2"/>
      <pageSetup scale="82" fitToHeight="0" orientation="portrait" r:id="rId29"/>
    </customSheetView>
    <customSheetView guid="{25421BE0-1124-425D-B86C-8E4240949C04}" showPageBreaks="1" fitToPage="1" printArea="1" hiddenRows="1" view="pageBreakPreview" topLeftCell="A10">
      <selection activeCell="A19" sqref="A19"/>
      <pageMargins left="0.7" right="0.7" top="0.44" bottom="0.2" header="0.25" footer="0.2"/>
      <pageSetup scale="82" fitToHeight="0" orientation="portrait" r:id="rId30"/>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1"/>
  <drawing r:id="rId3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32" customFormat="1" ht="14.25">
      <c r="A1" s="1226" t="str">
        <f>'Attach 3(JV)'!A1</f>
        <v>Specification No. :CC/NT/W-TR/DOM/A06/23/06644</v>
      </c>
      <c r="B1" s="1226"/>
      <c r="C1" s="1226"/>
      <c r="D1" s="1226"/>
      <c r="E1" s="546" t="str">
        <f>"Attachment-18 " &amp; 'Attach 3(JV)'!AT1</f>
        <v xml:space="preserve">Attachment-18 </v>
      </c>
      <c r="F1" s="531"/>
      <c r="G1" s="531"/>
      <c r="H1" s="531"/>
    </row>
    <row r="3" spans="1:9" ht="83.25" customHeight="1">
      <c r="A3" s="1420"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421"/>
      <c r="C3" s="1421"/>
      <c r="D3" s="1421"/>
      <c r="E3" s="1421"/>
      <c r="F3" s="26"/>
      <c r="G3" s="27"/>
      <c r="H3" s="26"/>
    </row>
    <row r="4" spans="1:9" ht="20.100000000000001" customHeight="1">
      <c r="A4" s="28"/>
      <c r="H4" s="30"/>
      <c r="I4" s="11"/>
    </row>
    <row r="5" spans="1:9" ht="20.100000000000001" customHeight="1">
      <c r="A5" s="829" t="s">
        <v>506</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2" t="str">
        <f>'Attach 3(JV)'!E8</f>
        <v>Contract Services</v>
      </c>
      <c r="H8" s="30"/>
      <c r="I8" s="11"/>
    </row>
    <row r="9" spans="1:9" ht="20.100000000000001" customHeight="1">
      <c r="A9" s="13" t="s">
        <v>344</v>
      </c>
      <c r="B9" s="832">
        <f>'Attach 3(JV)'!B9</f>
        <v>0</v>
      </c>
      <c r="C9" s="832"/>
      <c r="D9" s="832"/>
      <c r="E9" s="12" t="str">
        <f>'Attach 3(JV)'!E9</f>
        <v>Power Grid Corporation of India Ltd.,</v>
      </c>
      <c r="H9" s="30"/>
      <c r="I9" s="11"/>
    </row>
    <row r="10" spans="1:9" ht="20.100000000000001" customHeight="1">
      <c r="A10" s="13" t="s">
        <v>346</v>
      </c>
      <c r="B10" s="832">
        <f>'Attach 3(JV)'!B10</f>
        <v>0</v>
      </c>
      <c r="C10" s="832"/>
      <c r="D10" s="832"/>
      <c r="E10" s="12" t="str">
        <f>'Attach 3(JV)'!E10</f>
        <v>"Saudamini", Plot No. 2, Sector 29</v>
      </c>
      <c r="H10" s="30"/>
      <c r="I10" s="11"/>
    </row>
    <row r="11" spans="1:9" ht="20.100000000000001" customHeight="1">
      <c r="B11" s="832">
        <f>'Attach 3(JV)'!B11</f>
        <v>0</v>
      </c>
      <c r="C11" s="832"/>
      <c r="D11" s="832"/>
      <c r="E11" s="12" t="str">
        <f>'Attach 3(JV)'!E11</f>
        <v>Gurgaon (Haryana) - 122001</v>
      </c>
    </row>
    <row r="12" spans="1:9" ht="20.100000000000001" customHeight="1">
      <c r="A12" s="32"/>
      <c r="B12" s="832">
        <f>'Attach 3(JV)'!B12</f>
        <v>0</v>
      </c>
      <c r="C12" s="832"/>
      <c r="D12" s="832"/>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20.100000000000001" customHeight="1">
      <c r="A16" s="1319" t="s">
        <v>535</v>
      </c>
      <c r="B16" s="1319"/>
      <c r="C16" s="1319"/>
      <c r="D16" s="1319"/>
      <c r="E16" s="1319"/>
    </row>
    <row r="17" spans="1:5" ht="20.100000000000001" customHeight="1">
      <c r="A17" s="32"/>
    </row>
    <row r="18" spans="1:5" ht="20.100000000000001" customHeight="1">
      <c r="A18" s="32"/>
    </row>
    <row r="19" spans="1:5">
      <c r="A19" s="36" t="s">
        <v>6</v>
      </c>
      <c r="B19" s="63" t="str">
        <f>'Attach 3(JV)'!B24</f>
        <v>--</v>
      </c>
      <c r="C19" s="40"/>
      <c r="D19" s="37" t="s">
        <v>4</v>
      </c>
      <c r="E19" s="216" t="str">
        <f>'Attach 3(JV)'!E24</f>
        <v/>
      </c>
    </row>
    <row r="20" spans="1:5">
      <c r="A20" s="36" t="s">
        <v>7</v>
      </c>
      <c r="B20" s="216" t="str">
        <f>'Attach 3(JV)'!B25</f>
        <v/>
      </c>
      <c r="C20" s="40"/>
      <c r="D20" s="37" t="s">
        <v>5</v>
      </c>
      <c r="E20" s="216"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password="E439" sheet="1" objects="1" scenarios="1" formatColumns="0" formatRows="0" selectLockedCells="1"/>
  <customSheetViews>
    <customSheetView guid="{D9ED55BB-C254-4A9E-86ED-08A9ADD4E3D4}" scale="130" showPageBreaks="1" showGridLines="0" fitToPage="1" printArea="1" view="pageBreakPreview" topLeftCell="A4">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EEAC0015-AAB8-4F57-BE69-98E15E1F0D6E}" scale="130" showPageBreaks="1" showGridLines="0" fitToPage="1" printArea="1" view="pageBreakPreview" topLeftCell="A4">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0DA5794E-7F08-4FD6-A9AE-0A7BA2271047}" scale="130" showPageBreaks="1" showGridLines="0" fitToPage="1" printArea="1" view="pageBreakPreview" topLeftCell="A4">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B805D886-3091-4997-9C19-07E2C1978FA4}"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4"/>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1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18"/>
      <headerFooter alignWithMargins="0">
        <oddFooter>&amp;R&amp;"Book Antiqua,Bold"&amp;8 Page &amp;P of &amp;N</oddFooter>
      </headerFooter>
    </customSheetView>
    <customSheetView guid="{6C47A7D6-4963-4999-9645-C02AA0A4D7C6}" scale="130" showPageBreaks="1" showGridLines="0" fitToPage="1" printArea="1" view="pageBreakPreview" topLeftCell="A10">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CF6F19D-227C-4840-A9E1-6C944B0145DB}" scale="130" showPageBreaks="1" showGridLines="0" fitToPage="1" printArea="1" view="pageBreakPreview" topLeftCell="A4">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5421BE0-1124-425D-B86C-8E4240949C04}" scale="130" showPageBreaks="1" showGridLines="0" fitToPage="1" printArea="1" view="pageBreakPreview" topLeftCell="A16">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2"/>
  <headerFooter alignWithMargins="0">
    <oddFooter>&amp;R&amp;"Book Antiqua,Bold"&amp;8 Page &amp;P of &amp;N</oddFooter>
  </headerFooter>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zoomScaleSheetLayoutView="100" workbookViewId="0">
      <selection activeCell="E8" sqref="E8"/>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s="78" customFormat="1" ht="24.75" customHeight="1">
      <c r="A1" s="1423" t="str">
        <f>'Attach 3(JV)'!A1</f>
        <v>Specification No. :CC/NT/W-TR/DOM/A06/23/06644</v>
      </c>
      <c r="B1" s="1423"/>
      <c r="C1" s="1423"/>
      <c r="D1" s="1423"/>
      <c r="E1" s="524" t="str">
        <f>"Attachment-19 " &amp; 'Attach 3(JV)'!AT1</f>
        <v xml:space="preserve">Attachment-19 </v>
      </c>
      <c r="F1" s="79"/>
      <c r="G1" s="79"/>
      <c r="H1" s="79"/>
    </row>
    <row r="2" spans="1:9" ht="7.5" customHeight="1"/>
    <row r="3" spans="1:9" ht="91.5" customHeight="1">
      <c r="A3" s="1267"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268"/>
      <c r="C3" s="1268"/>
      <c r="D3" s="1268"/>
      <c r="E3" s="1268"/>
      <c r="F3" s="26"/>
      <c r="G3" s="27"/>
      <c r="H3" s="26"/>
    </row>
    <row r="4" spans="1:9" ht="20.100000000000001" customHeight="1">
      <c r="A4" s="28"/>
      <c r="H4" s="30"/>
      <c r="I4" s="11"/>
    </row>
    <row r="5" spans="1:9" ht="20.100000000000001" customHeight="1">
      <c r="A5" s="829" t="s">
        <v>2</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422" t="str">
        <f>'Attach 3(JV)'!A8</f>
        <v/>
      </c>
      <c r="B8" s="1422"/>
      <c r="C8" s="1422"/>
      <c r="D8" s="1422"/>
      <c r="E8" s="108" t="str">
        <f>'Attach 3(JV)'!E8</f>
        <v>Contract Services</v>
      </c>
      <c r="H8" s="30"/>
      <c r="I8" s="11"/>
    </row>
    <row r="9" spans="1:9" ht="20.100000000000001" customHeight="1">
      <c r="A9" s="13" t="s">
        <v>344</v>
      </c>
      <c r="B9" s="831">
        <f>'Attach 3(JV)'!B9</f>
        <v>0</v>
      </c>
      <c r="C9" s="831"/>
      <c r="D9" s="831"/>
      <c r="E9" s="108" t="str">
        <f>'Attach 3(JV)'!E9</f>
        <v>Power Grid Corporation of India Ltd.,</v>
      </c>
      <c r="H9" s="30"/>
      <c r="I9" s="11"/>
    </row>
    <row r="10" spans="1:9" ht="20.100000000000001" customHeight="1">
      <c r="A10" s="13" t="s">
        <v>346</v>
      </c>
      <c r="B10" s="831">
        <f>'Attach 3(JV)'!B10</f>
        <v>0</v>
      </c>
      <c r="C10" s="831"/>
      <c r="D10" s="831"/>
      <c r="E10" s="108" t="str">
        <f>'Attach 3(JV)'!E10</f>
        <v>"Saudamini", Plot No. 2, Sector 29</v>
      </c>
      <c r="H10" s="30"/>
      <c r="I10" s="11"/>
    </row>
    <row r="11" spans="1:9" ht="20.100000000000001" customHeight="1">
      <c r="B11" s="831">
        <f>'Attach 3(JV)'!B11</f>
        <v>0</v>
      </c>
      <c r="C11" s="831"/>
      <c r="D11" s="831"/>
      <c r="E11" s="108" t="str">
        <f>'Attach 3(JV)'!E11</f>
        <v>Gurgaon (Haryana) - 122001</v>
      </c>
    </row>
    <row r="12" spans="1:9" ht="18" customHeight="1">
      <c r="A12" s="32"/>
      <c r="B12" s="831">
        <f>'Attach 3(JV)'!B12</f>
        <v>0</v>
      </c>
      <c r="C12" s="831"/>
      <c r="D12" s="831"/>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339</v>
      </c>
    </row>
    <row r="16" spans="1:9" ht="6" customHeight="1">
      <c r="A16" s="32"/>
    </row>
    <row r="17" spans="1:8" ht="78.75" customHeight="1">
      <c r="A17" s="1048" t="s">
        <v>3</v>
      </c>
      <c r="B17" s="1048"/>
      <c r="C17" s="1048"/>
      <c r="D17" s="1048"/>
      <c r="E17" s="1048"/>
    </row>
    <row r="18" spans="1:8" ht="56.25" customHeight="1">
      <c r="A18" s="1015" t="s">
        <v>500</v>
      </c>
      <c r="B18" s="1015"/>
      <c r="C18" s="1015"/>
      <c r="D18" s="1015"/>
      <c r="E18" s="1015"/>
    </row>
    <row r="19" spans="1:8" ht="184.5" customHeight="1">
      <c r="A19" s="1015" t="s">
        <v>499</v>
      </c>
      <c r="B19" s="1015"/>
      <c r="C19" s="1015"/>
      <c r="D19" s="1015"/>
      <c r="E19" s="1015"/>
    </row>
    <row r="20" spans="1:8" ht="8.25" hidden="1" customHeight="1">
      <c r="A20" s="32"/>
    </row>
    <row r="21" spans="1:8" ht="20.100000000000001" hidden="1" customHeight="1">
      <c r="A21" s="32"/>
    </row>
    <row r="22" spans="1:8" ht="20.100000000000001" hidden="1" customHeight="1">
      <c r="A22" s="32"/>
    </row>
    <row r="23" spans="1:8" ht="57.75" hidden="1" customHeight="1">
      <c r="A23" s="1048"/>
      <c r="B23" s="1048"/>
      <c r="C23" s="1048"/>
      <c r="D23" s="1048"/>
      <c r="E23" s="1048"/>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3" t="str">
        <f>'Attach 3(JV)'!B24</f>
        <v>--</v>
      </c>
      <c r="C30" s="40"/>
      <c r="D30" s="37" t="s">
        <v>4</v>
      </c>
      <c r="E30" s="216" t="str">
        <f>'Attach 3(JV)'!E24</f>
        <v/>
      </c>
    </row>
    <row r="31" spans="1:8" ht="33" customHeight="1">
      <c r="A31" s="36" t="s">
        <v>7</v>
      </c>
      <c r="B31" s="216" t="str">
        <f>'Attach 3(JV)'!B25</f>
        <v/>
      </c>
      <c r="C31" s="40"/>
      <c r="D31" s="37" t="s">
        <v>5</v>
      </c>
      <c r="E31" s="216"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password="E439" sheet="1" objects="1" scenarios="1" formatColumns="0" formatRows="0" selectLockedCells="1"/>
  <customSheetViews>
    <customSheetView guid="{D9ED55BB-C254-4A9E-86ED-08A9ADD4E3D4}" showPageBreaks="1" showGridLines="0" zeroValues="0" fitToPage="1" printArea="1" hiddenRows="1" view="pageBreakPreview">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EEAC0015-AAB8-4F57-BE69-98E15E1F0D6E}" showPageBreaks="1" showGridLines="0" zeroValues="0" fitToPage="1" printArea="1" hiddenRows="1" view="pageBreakPreview" topLeftCell="A10">
      <selection activeCell="E8" sqref="E8"/>
      <pageMargins left="0.75" right="0.63" top="0.57999999999999996" bottom="0.6" header="0.34" footer="0.35"/>
      <pageSetup scale="79" orientation="portrait" r:id="rId2"/>
      <headerFooter alignWithMargins="0">
        <oddFooter>&amp;R&amp;"Book Antiqua,Bold"&amp;8 Page &amp;P of &amp;N</oddFooter>
      </headerFooter>
    </customSheetView>
    <customSheetView guid="{0DA5794E-7F08-4FD6-A9AE-0A7BA2271047}" showPageBreaks="1" showGridLines="0" zeroValues="0" fitToPage="1" printArea="1" hiddenRows="1" view="pageBreakPreview" topLeftCell="A10">
      <selection activeCell="E8" sqref="E8"/>
      <pageMargins left="0.75" right="0.63" top="0.57999999999999996" bottom="0.6" header="0.34" footer="0.35"/>
      <pageSetup scale="80" orientation="portrait" r:id="rId3"/>
      <headerFooter alignWithMargins="0">
        <oddFooter>&amp;R&amp;"Book Antiqua,Bold"&amp;8 Page &amp;P of &amp;N</oddFooter>
      </headerFooter>
    </customSheetView>
    <customSheetView guid="{B805D886-3091-4997-9C19-07E2C1978FA4}" showPageBreaks="1" showGridLines="0" zeroValues="0" fitToPage="1" printArea="1" hiddenRows="1" view="pageBreakPreview">
      <selection activeCell="E8" sqref="E8"/>
      <pageMargins left="0.75" right="0.63" top="0.57999999999999996" bottom="0.6" header="0.34" footer="0.35"/>
      <pageSetup scale="80" orientation="portrait" r:id="rId4"/>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6"/>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0"/>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1"/>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3"/>
      <headerFooter alignWithMargins="0">
        <oddFooter>&amp;R&amp;"Book Antiqua,Bold"&amp;8 Page &amp;P of &amp;N</oddFooter>
      </headerFooter>
    </customSheetView>
    <customSheetView guid="{6C47A7D6-4963-4999-9645-C02AA0A4D7C6}" showPageBreaks="1" showGridLines="0" zeroValues="0" fitToPage="1" printArea="1" hiddenRows="1" view="pageBreakPreview" topLeftCell="A29">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0">
      <selection activeCell="E8" sqref="E8"/>
      <pageMargins left="0.75" right="0.63" top="0.57999999999999996" bottom="0.6" header="0.34" footer="0.35"/>
      <pageSetup scale="80" orientation="portrait" r:id="rId35"/>
      <headerFooter alignWithMargins="0">
        <oddFooter>&amp;R&amp;"Book Antiqua,Bold"&amp;8 Page &amp;P of &amp;N</oddFooter>
      </headerFooter>
    </customSheetView>
    <customSheetView guid="{25421BE0-1124-425D-B86C-8E4240949C04}" showPageBreaks="1" showGridLines="0" zeroValues="0" fitToPage="1" printArea="1" hiddenRows="1" view="pageBreakPreview" topLeftCell="A6">
      <selection activeCell="E8" sqref="E8"/>
      <pageMargins left="0.75" right="0.63" top="0.57999999999999996" bottom="0.6" header="0.34" footer="0.35"/>
      <pageSetup scale="79" orientation="portrait" r:id="rId36"/>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7"/>
  <headerFooter alignWithMargins="0">
    <oddFooter>&amp;R&amp;"Book Antiqua,Bold"&amp;8 Page &amp;P of &amp;N</oddFooter>
  </headerFooter>
  <drawing r:id="rId3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20"/>
  <sheetViews>
    <sheetView showGridLines="0" tabSelected="1" view="pageBreakPreview" zoomScaleSheetLayoutView="100" workbookViewId="0">
      <selection activeCell="L88" sqref="L88"/>
    </sheetView>
  </sheetViews>
  <sheetFormatPr defaultColWidth="9.140625" defaultRowHeight="16.5"/>
  <cols>
    <col min="1" max="1" width="13.85546875" style="29" customWidth="1"/>
    <col min="2" max="2" width="11.28515625" style="29" customWidth="1"/>
    <col min="3" max="3" width="20" style="29" customWidth="1"/>
    <col min="4" max="4" width="18.7109375" style="29" customWidth="1"/>
    <col min="5" max="5" width="27.28515625" style="29" customWidth="1"/>
    <col min="6" max="6" width="23.7109375" style="29" customWidth="1"/>
    <col min="7" max="7" width="12.5703125" style="29" customWidth="1"/>
    <col min="8" max="8" width="11.28515625" style="29" customWidth="1"/>
    <col min="9" max="9" width="9.42578125" style="53" customWidth="1"/>
    <col min="10" max="10" width="11.42578125" style="53" customWidth="1"/>
    <col min="11" max="11" width="9.140625" style="53" hidden="1" customWidth="1"/>
    <col min="12" max="13" width="9.140625" style="53" customWidth="1"/>
    <col min="14" max="25" width="9.140625" style="53"/>
    <col min="26" max="26" width="10" style="53" bestFit="1" customWidth="1"/>
    <col min="27" max="27" width="9.140625" style="53" hidden="1" customWidth="1"/>
    <col min="28" max="28" width="9.140625" style="56" hidden="1" customWidth="1"/>
    <col min="29" max="29" width="22.42578125" style="57" hidden="1" customWidth="1"/>
    <col min="30" max="31" width="9.140625" style="189" hidden="1" customWidth="1"/>
    <col min="32" max="32" width="9.140625" style="165" hidden="1" customWidth="1"/>
    <col min="33" max="33" width="10" style="165" hidden="1" customWidth="1"/>
    <col min="34" max="34" width="14.85546875" style="165" hidden="1" customWidth="1"/>
    <col min="35" max="35" width="9.140625" style="165" customWidth="1"/>
    <col min="36" max="42" width="9.140625" style="165"/>
    <col min="43" max="16384" width="9.140625" style="25"/>
  </cols>
  <sheetData>
    <row r="1" spans="1:52" ht="36" customHeight="1">
      <c r="A1" s="896" t="str">
        <f>'Attach 3(JV)'!A1</f>
        <v>Specification No. :CC/NT/W-TR/DOM/A06/23/06644</v>
      </c>
      <c r="B1" s="896"/>
      <c r="C1" s="896"/>
      <c r="D1" s="896"/>
      <c r="E1" s="896"/>
      <c r="F1" s="286" t="s">
        <v>395</v>
      </c>
      <c r="G1" s="52"/>
      <c r="H1" s="52"/>
      <c r="AE1" s="190">
        <v>1</v>
      </c>
      <c r="AF1" s="165" t="s">
        <v>307</v>
      </c>
      <c r="AG1" s="191">
        <v>1</v>
      </c>
      <c r="AH1" s="191" t="s">
        <v>110</v>
      </c>
      <c r="AI1" s="192"/>
      <c r="AJ1" s="192"/>
      <c r="AK1" s="191">
        <v>1</v>
      </c>
      <c r="AL1" s="192" t="s">
        <v>111</v>
      </c>
      <c r="AQ1" s="117"/>
      <c r="AR1" s="117"/>
      <c r="AS1" s="117"/>
      <c r="AT1" s="117"/>
      <c r="AU1" s="117"/>
      <c r="AV1" s="117"/>
      <c r="AW1" s="117"/>
      <c r="AX1" s="117"/>
      <c r="AY1" s="117"/>
      <c r="AZ1" s="117"/>
    </row>
    <row r="2" spans="1:52">
      <c r="AE2" s="190">
        <v>2</v>
      </c>
      <c r="AF2" s="165" t="s">
        <v>308</v>
      </c>
      <c r="AG2" s="191">
        <v>2</v>
      </c>
      <c r="AH2" s="191" t="s">
        <v>286</v>
      </c>
      <c r="AI2" s="192"/>
      <c r="AJ2" s="192"/>
      <c r="AK2" s="191">
        <v>2</v>
      </c>
      <c r="AL2" s="192" t="s">
        <v>287</v>
      </c>
      <c r="AQ2" s="117"/>
      <c r="AR2" s="117"/>
      <c r="AS2" s="117"/>
      <c r="AT2" s="117"/>
      <c r="AU2" s="117"/>
      <c r="AV2" s="117"/>
      <c r="AW2" s="117"/>
      <c r="AX2" s="117"/>
      <c r="AY2" s="117"/>
      <c r="AZ2" s="117"/>
    </row>
    <row r="3" spans="1:52" ht="20.100000000000001" customHeight="1">
      <c r="A3" s="829" t="s">
        <v>51</v>
      </c>
      <c r="B3" s="829"/>
      <c r="C3" s="829"/>
      <c r="D3" s="829"/>
      <c r="E3" s="829"/>
      <c r="F3" s="829"/>
      <c r="G3" s="28"/>
      <c r="H3" s="28"/>
      <c r="I3" s="49"/>
      <c r="AB3" s="193"/>
      <c r="AC3" s="194"/>
      <c r="AE3" s="190">
        <v>3</v>
      </c>
      <c r="AF3" s="165" t="s">
        <v>309</v>
      </c>
      <c r="AG3" s="191">
        <v>3</v>
      </c>
      <c r="AH3" s="191" t="s">
        <v>288</v>
      </c>
      <c r="AI3" s="192"/>
      <c r="AJ3" s="192"/>
      <c r="AK3" s="191">
        <v>3</v>
      </c>
      <c r="AL3" s="192" t="s">
        <v>289</v>
      </c>
      <c r="AQ3" s="117"/>
      <c r="AR3" s="117"/>
      <c r="AS3" s="117"/>
      <c r="AT3" s="117"/>
      <c r="AU3" s="117"/>
      <c r="AV3" s="117"/>
      <c r="AW3" s="117"/>
      <c r="AX3" s="117"/>
      <c r="AY3" s="117"/>
      <c r="AZ3" s="117"/>
    </row>
    <row r="4" spans="1:52" ht="12" customHeight="1">
      <c r="A4" s="28"/>
      <c r="B4" s="28"/>
      <c r="C4" s="28"/>
      <c r="D4" s="28"/>
      <c r="E4" s="28"/>
      <c r="F4" s="28"/>
      <c r="G4" s="28"/>
      <c r="H4" s="28"/>
      <c r="I4" s="49"/>
      <c r="AB4" s="193"/>
      <c r="AC4" s="194"/>
      <c r="AE4" s="190">
        <v>4</v>
      </c>
      <c r="AF4" s="165" t="s">
        <v>310</v>
      </c>
      <c r="AG4" s="191">
        <v>4</v>
      </c>
      <c r="AH4" s="191" t="s">
        <v>290</v>
      </c>
      <c r="AI4" s="192"/>
      <c r="AJ4" s="192"/>
      <c r="AK4" s="191">
        <v>4</v>
      </c>
      <c r="AL4" s="192" t="s">
        <v>291</v>
      </c>
      <c r="AQ4" s="117"/>
      <c r="AR4" s="117"/>
      <c r="AS4" s="117"/>
      <c r="AT4" s="117"/>
      <c r="AU4" s="117"/>
      <c r="AV4" s="117"/>
      <c r="AW4" s="117"/>
      <c r="AX4" s="117"/>
      <c r="AY4" s="117"/>
      <c r="AZ4" s="117"/>
    </row>
    <row r="5" spans="1:52" ht="20.100000000000001" customHeight="1">
      <c r="A5" s="38" t="s">
        <v>306</v>
      </c>
      <c r="B5" s="38"/>
      <c r="C5" s="1426"/>
      <c r="D5" s="1426"/>
      <c r="E5" s="1426"/>
      <c r="F5" s="1426"/>
      <c r="G5" s="38"/>
      <c r="H5" s="38"/>
      <c r="AB5" s="193"/>
      <c r="AC5" s="194"/>
      <c r="AE5" s="190">
        <v>5</v>
      </c>
      <c r="AF5" s="165" t="s">
        <v>311</v>
      </c>
      <c r="AG5" s="191">
        <v>5</v>
      </c>
      <c r="AH5" s="191" t="s">
        <v>290</v>
      </c>
      <c r="AI5" s="192"/>
      <c r="AJ5" s="192"/>
      <c r="AK5" s="191">
        <v>5</v>
      </c>
      <c r="AL5" s="192" t="s">
        <v>292</v>
      </c>
      <c r="AQ5" s="117"/>
      <c r="AR5" s="117"/>
      <c r="AS5" s="117"/>
      <c r="AT5" s="117"/>
      <c r="AU5" s="117"/>
      <c r="AV5" s="117"/>
      <c r="AW5" s="117"/>
      <c r="AX5" s="117"/>
      <c r="AY5" s="117"/>
      <c r="AZ5" s="117"/>
    </row>
    <row r="6" spans="1:52" ht="20.100000000000001" customHeight="1">
      <c r="A6" s="38" t="s">
        <v>6</v>
      </c>
      <c r="B6" s="1427" t="str">
        <f>'Attach 3(JV)'!B24</f>
        <v>--</v>
      </c>
      <c r="C6" s="1427"/>
      <c r="AB6" s="193"/>
      <c r="AC6" s="194"/>
      <c r="AE6" s="190">
        <v>6</v>
      </c>
      <c r="AF6" s="165" t="s">
        <v>312</v>
      </c>
      <c r="AG6" s="191">
        <v>6</v>
      </c>
      <c r="AH6" s="191" t="s">
        <v>290</v>
      </c>
      <c r="AI6" s="195" t="e">
        <f>DAY(B6)</f>
        <v>#VALUE!</v>
      </c>
      <c r="AJ6" s="192"/>
      <c r="AK6" s="191">
        <v>6</v>
      </c>
      <c r="AL6" s="192" t="s">
        <v>293</v>
      </c>
      <c r="AQ6" s="117"/>
      <c r="AR6" s="117"/>
      <c r="AS6" s="117"/>
      <c r="AT6" s="117"/>
      <c r="AU6" s="117"/>
      <c r="AV6" s="117"/>
      <c r="AW6" s="117"/>
      <c r="AX6" s="117"/>
      <c r="AY6" s="117"/>
      <c r="AZ6" s="117"/>
    </row>
    <row r="7" spans="1:52" ht="20.100000000000001" customHeight="1">
      <c r="A7" s="38"/>
      <c r="B7" s="66"/>
      <c r="C7" s="66"/>
      <c r="AB7" s="193"/>
      <c r="AC7" s="194"/>
      <c r="AE7" s="190">
        <v>7</v>
      </c>
      <c r="AF7" s="165" t="s">
        <v>313</v>
      </c>
      <c r="AG7" s="191">
        <v>7</v>
      </c>
      <c r="AH7" s="191" t="s">
        <v>290</v>
      </c>
      <c r="AI7" s="195" t="e">
        <f>MONTH(B6)</f>
        <v>#VALUE!</v>
      </c>
      <c r="AJ7" s="192"/>
      <c r="AK7" s="191">
        <v>7</v>
      </c>
      <c r="AL7" s="192" t="s">
        <v>294</v>
      </c>
      <c r="AQ7" s="117"/>
      <c r="AR7" s="117"/>
      <c r="AS7" s="117"/>
      <c r="AT7" s="117"/>
      <c r="AU7" s="117"/>
      <c r="AV7" s="117"/>
      <c r="AW7" s="117"/>
      <c r="AX7" s="117"/>
      <c r="AY7" s="117"/>
      <c r="AZ7" s="117"/>
    </row>
    <row r="8" spans="1:52" ht="20.100000000000001" customHeight="1">
      <c r="A8" s="55" t="str">
        <f>'Attach 3(JV)'!E7</f>
        <v>To:</v>
      </c>
      <c r="B8" s="16"/>
      <c r="F8" s="32"/>
      <c r="G8" s="32"/>
      <c r="H8" s="32"/>
      <c r="AB8" s="193"/>
      <c r="AC8" s="194"/>
      <c r="AE8" s="190">
        <v>8</v>
      </c>
      <c r="AF8" s="165" t="s">
        <v>314</v>
      </c>
      <c r="AG8" s="191">
        <v>8</v>
      </c>
      <c r="AH8" s="191" t="s">
        <v>290</v>
      </c>
      <c r="AI8" s="195" t="e">
        <f>LOOKUP(AI7,AK1:AK12,AL1:AL12)</f>
        <v>#VALUE!</v>
      </c>
      <c r="AJ8" s="192"/>
      <c r="AK8" s="191">
        <v>8</v>
      </c>
      <c r="AL8" s="192" t="s">
        <v>295</v>
      </c>
      <c r="AQ8" s="117"/>
      <c r="AR8" s="117"/>
      <c r="AS8" s="117"/>
      <c r="AT8" s="117"/>
      <c r="AU8" s="117"/>
      <c r="AV8" s="117"/>
      <c r="AW8" s="117"/>
      <c r="AX8" s="117"/>
      <c r="AY8" s="117"/>
      <c r="AZ8" s="117"/>
    </row>
    <row r="9" spans="1:52" ht="20.100000000000001" customHeight="1">
      <c r="A9" s="55" t="str">
        <f>'Attach 3(JV)'!E8</f>
        <v>Contract Services</v>
      </c>
      <c r="B9" s="17"/>
      <c r="F9" s="32"/>
      <c r="G9" s="32"/>
      <c r="H9" s="32"/>
      <c r="AB9" s="193"/>
      <c r="AC9" s="194"/>
      <c r="AE9" s="190">
        <v>9</v>
      </c>
      <c r="AF9" s="165" t="s">
        <v>315</v>
      </c>
      <c r="AG9" s="191">
        <v>9</v>
      </c>
      <c r="AH9" s="191" t="s">
        <v>290</v>
      </c>
      <c r="AI9" s="195" t="e">
        <f>YEAR(B6)</f>
        <v>#VALUE!</v>
      </c>
      <c r="AJ9" s="192"/>
      <c r="AK9" s="191">
        <v>9</v>
      </c>
      <c r="AL9" s="192" t="s">
        <v>296</v>
      </c>
      <c r="AQ9" s="117"/>
      <c r="AR9" s="117"/>
      <c r="AS9" s="117"/>
      <c r="AT9" s="117"/>
      <c r="AU9" s="117"/>
      <c r="AV9" s="117"/>
      <c r="AW9" s="117"/>
      <c r="AX9" s="117"/>
      <c r="AY9" s="117"/>
      <c r="AZ9" s="117"/>
    </row>
    <row r="10" spans="1:52" ht="20.100000000000001" customHeight="1">
      <c r="A10" s="55" t="str">
        <f>'Attach 3(JV)'!E9</f>
        <v>Power Grid Corporation of India Ltd.,</v>
      </c>
      <c r="B10" s="17"/>
      <c r="F10" s="32"/>
      <c r="G10" s="32"/>
      <c r="H10" s="32"/>
      <c r="AB10" s="193"/>
      <c r="AC10" s="194"/>
      <c r="AE10" s="190">
        <v>10</v>
      </c>
      <c r="AF10" s="165" t="s">
        <v>316</v>
      </c>
      <c r="AG10" s="191">
        <v>10</v>
      </c>
      <c r="AH10" s="191" t="s">
        <v>290</v>
      </c>
      <c r="AI10" s="192"/>
      <c r="AJ10" s="192"/>
      <c r="AK10" s="191">
        <v>10</v>
      </c>
      <c r="AL10" s="192" t="s">
        <v>297</v>
      </c>
      <c r="AQ10" s="117"/>
      <c r="AR10" s="117"/>
      <c r="AS10" s="117"/>
      <c r="AT10" s="117"/>
      <c r="AU10" s="117"/>
      <c r="AV10" s="117"/>
      <c r="AW10" s="117"/>
      <c r="AX10" s="117"/>
      <c r="AY10" s="117"/>
      <c r="AZ10" s="117"/>
    </row>
    <row r="11" spans="1:52" ht="20.100000000000001" customHeight="1">
      <c r="A11" s="55" t="str">
        <f>'Attach 3(JV)'!E10</f>
        <v>"Saudamini", Plot No. 2, Sector 29</v>
      </c>
      <c r="B11" s="17"/>
      <c r="F11" s="32"/>
      <c r="G11" s="32"/>
      <c r="H11" s="32"/>
      <c r="AB11" s="193"/>
      <c r="AC11" s="194"/>
      <c r="AE11" s="190">
        <v>11</v>
      </c>
      <c r="AF11" s="165" t="s">
        <v>317</v>
      </c>
      <c r="AG11" s="191">
        <v>11</v>
      </c>
      <c r="AH11" s="191" t="s">
        <v>290</v>
      </c>
      <c r="AI11" s="192"/>
      <c r="AJ11" s="192"/>
      <c r="AK11" s="191">
        <v>11</v>
      </c>
      <c r="AL11" s="192" t="s">
        <v>298</v>
      </c>
      <c r="AQ11" s="117"/>
      <c r="AR11" s="117"/>
      <c r="AS11" s="117"/>
      <c r="AT11" s="117"/>
      <c r="AU11" s="117"/>
      <c r="AV11" s="117"/>
      <c r="AW11" s="117"/>
      <c r="AX11" s="117"/>
      <c r="AY11" s="117"/>
      <c r="AZ11" s="117"/>
    </row>
    <row r="12" spans="1:52" ht="20.100000000000001" customHeight="1">
      <c r="A12" s="55" t="str">
        <f>'Attach 3(JV)'!E11</f>
        <v>Gurgaon (Haryana) - 122001</v>
      </c>
      <c r="B12" s="17"/>
      <c r="F12" s="32"/>
      <c r="G12" s="32"/>
      <c r="H12" s="32"/>
      <c r="AB12" s="193"/>
      <c r="AC12" s="194"/>
      <c r="AE12" s="190">
        <v>12</v>
      </c>
      <c r="AF12" s="165" t="s">
        <v>318</v>
      </c>
      <c r="AG12" s="191">
        <v>12</v>
      </c>
      <c r="AH12" s="191" t="s">
        <v>290</v>
      </c>
      <c r="AI12" s="192"/>
      <c r="AJ12" s="192"/>
      <c r="AK12" s="191">
        <v>12</v>
      </c>
      <c r="AL12" s="192" t="s">
        <v>299</v>
      </c>
      <c r="AQ12" s="117"/>
      <c r="AR12" s="117"/>
      <c r="AS12" s="117"/>
      <c r="AT12" s="117"/>
      <c r="AU12" s="117"/>
      <c r="AV12" s="117"/>
      <c r="AW12" s="117"/>
      <c r="AX12" s="117"/>
      <c r="AY12" s="117"/>
      <c r="AZ12" s="117"/>
    </row>
    <row r="13" spans="1:52" ht="20.100000000000001" customHeight="1">
      <c r="A13" s="55"/>
      <c r="B13" s="17"/>
      <c r="F13" s="32"/>
      <c r="G13" s="32"/>
      <c r="H13" s="32"/>
      <c r="AB13" s="193"/>
      <c r="AC13" s="194"/>
      <c r="AE13" s="190">
        <v>13</v>
      </c>
      <c r="AF13" s="165" t="s">
        <v>319</v>
      </c>
      <c r="AG13" s="191">
        <v>13</v>
      </c>
      <c r="AH13" s="191" t="s">
        <v>290</v>
      </c>
      <c r="AI13" s="192"/>
      <c r="AJ13" s="192"/>
      <c r="AK13" s="192"/>
      <c r="AL13" s="192"/>
      <c r="AQ13" s="117"/>
      <c r="AR13" s="117"/>
      <c r="AS13" s="117"/>
      <c r="AT13" s="117"/>
      <c r="AU13" s="117"/>
      <c r="AV13" s="117"/>
      <c r="AW13" s="117"/>
      <c r="AX13" s="117"/>
      <c r="AY13" s="117"/>
      <c r="AZ13" s="117"/>
    </row>
    <row r="14" spans="1:52" ht="12" customHeight="1">
      <c r="A14" s="38"/>
      <c r="B14" s="38"/>
      <c r="F14" s="32"/>
      <c r="G14" s="32"/>
      <c r="H14" s="32"/>
      <c r="AB14" s="193"/>
      <c r="AC14" s="194"/>
      <c r="AE14" s="190">
        <v>14</v>
      </c>
      <c r="AF14" s="165" t="s">
        <v>320</v>
      </c>
      <c r="AG14" s="191">
        <v>14</v>
      </c>
      <c r="AH14" s="191" t="s">
        <v>290</v>
      </c>
      <c r="AI14" s="192"/>
      <c r="AJ14" s="192"/>
      <c r="AK14" s="192"/>
      <c r="AL14" s="192"/>
      <c r="AQ14" s="117"/>
      <c r="AR14" s="117"/>
      <c r="AS14" s="117"/>
      <c r="AT14" s="117"/>
      <c r="AU14" s="117"/>
      <c r="AV14" s="117"/>
      <c r="AW14" s="117"/>
      <c r="AX14" s="117"/>
      <c r="AY14" s="117"/>
      <c r="AZ14" s="117"/>
    </row>
    <row r="15" spans="1:52" ht="93" customHeight="1">
      <c r="A15" s="282" t="s">
        <v>330</v>
      </c>
      <c r="B15" s="1446"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C15" s="1446"/>
      <c r="D15" s="1446"/>
      <c r="E15" s="1446"/>
      <c r="F15" s="1446"/>
      <c r="G15" s="32"/>
      <c r="H15" s="32"/>
      <c r="AB15" s="193"/>
      <c r="AC15" s="194"/>
      <c r="AE15" s="190">
        <v>15</v>
      </c>
      <c r="AF15" s="165" t="s">
        <v>321</v>
      </c>
      <c r="AG15" s="191">
        <v>15</v>
      </c>
      <c r="AH15" s="191" t="s">
        <v>290</v>
      </c>
      <c r="AI15" s="192"/>
      <c r="AJ15" s="192"/>
      <c r="AK15" s="192"/>
      <c r="AL15" s="192"/>
      <c r="AQ15" s="117"/>
      <c r="AR15" s="117"/>
      <c r="AS15" s="117"/>
      <c r="AT15" s="117"/>
      <c r="AU15" s="117"/>
      <c r="AV15" s="117"/>
      <c r="AW15" s="117"/>
      <c r="AX15" s="117"/>
      <c r="AY15" s="117"/>
      <c r="AZ15" s="117"/>
    </row>
    <row r="16" spans="1:52" ht="30.75" customHeight="1">
      <c r="A16" s="29" t="s">
        <v>52</v>
      </c>
      <c r="C16" s="32"/>
      <c r="D16" s="32"/>
      <c r="E16" s="32"/>
      <c r="F16" s="32"/>
      <c r="G16" s="1432" t="s">
        <v>165</v>
      </c>
      <c r="H16" s="1432"/>
      <c r="AB16" s="193"/>
      <c r="AC16" s="194"/>
      <c r="AE16" s="190">
        <v>16</v>
      </c>
      <c r="AF16" s="165" t="s">
        <v>322</v>
      </c>
      <c r="AG16" s="191">
        <v>16</v>
      </c>
      <c r="AH16" s="191" t="s">
        <v>290</v>
      </c>
      <c r="AI16" s="192"/>
      <c r="AJ16" s="192"/>
      <c r="AK16" s="192"/>
      <c r="AL16" s="192"/>
      <c r="AQ16" s="117"/>
      <c r="AR16" s="117"/>
      <c r="AS16" s="117"/>
      <c r="AT16" s="117"/>
      <c r="AU16" s="117"/>
      <c r="AV16" s="117"/>
      <c r="AW16" s="117"/>
      <c r="AX16" s="117"/>
      <c r="AY16" s="117"/>
      <c r="AZ16" s="117"/>
    </row>
    <row r="17" spans="1:52" s="24" customFormat="1" ht="166.5" customHeight="1">
      <c r="A17" s="70">
        <v>1</v>
      </c>
      <c r="B17" s="1424"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24"/>
      <c r="D17" s="1424"/>
      <c r="E17" s="1424"/>
      <c r="F17" s="1424"/>
      <c r="G17" s="283" t="s">
        <v>473</v>
      </c>
      <c r="H17" s="284" t="s">
        <v>474</v>
      </c>
      <c r="I17" s="162"/>
      <c r="J17" s="53"/>
      <c r="K17" s="53"/>
      <c r="L17" s="53"/>
      <c r="M17" s="53"/>
      <c r="N17" s="53"/>
      <c r="O17" s="53"/>
      <c r="P17" s="53"/>
      <c r="Q17" s="53"/>
      <c r="R17" s="53"/>
      <c r="S17" s="53"/>
      <c r="T17" s="53"/>
      <c r="U17" s="53"/>
      <c r="V17" s="53"/>
      <c r="W17" s="53"/>
      <c r="X17" s="53"/>
      <c r="Y17" s="53"/>
      <c r="Z17" s="58"/>
      <c r="AA17" s="58"/>
      <c r="AB17" s="196" t="s">
        <v>331</v>
      </c>
      <c r="AC17" s="56"/>
      <c r="AD17" s="197"/>
      <c r="AE17" s="190">
        <v>17</v>
      </c>
      <c r="AF17" s="53" t="s">
        <v>323</v>
      </c>
      <c r="AG17" s="191">
        <v>17</v>
      </c>
      <c r="AH17" s="191" t="s">
        <v>290</v>
      </c>
      <c r="AI17" s="192"/>
      <c r="AJ17" s="192"/>
      <c r="AK17" s="192"/>
      <c r="AL17" s="192"/>
      <c r="AM17" s="53"/>
      <c r="AN17" s="53"/>
      <c r="AO17" s="53"/>
      <c r="AP17" s="53"/>
      <c r="AQ17" s="115"/>
      <c r="AR17" s="115"/>
      <c r="AS17" s="115"/>
      <c r="AT17" s="115"/>
      <c r="AU17" s="115"/>
      <c r="AV17" s="115"/>
      <c r="AW17" s="115"/>
      <c r="AX17" s="115"/>
      <c r="AY17" s="115"/>
      <c r="AZ17" s="115"/>
    </row>
    <row r="18" spans="1:52" s="24" customFormat="1" ht="35.25" customHeight="1">
      <c r="A18" s="70">
        <v>1.1000000000000001</v>
      </c>
      <c r="B18" s="1448" t="s">
        <v>556</v>
      </c>
      <c r="C18" s="1448"/>
      <c r="D18" s="1448"/>
      <c r="E18" s="1448"/>
      <c r="F18" s="1448"/>
      <c r="G18" s="397"/>
      <c r="H18" s="398"/>
      <c r="I18" s="162"/>
      <c r="J18" s="53"/>
      <c r="K18" s="53"/>
      <c r="L18" s="53"/>
      <c r="M18" s="53"/>
      <c r="N18" s="53"/>
      <c r="O18" s="53"/>
      <c r="P18" s="53"/>
      <c r="Q18" s="53"/>
      <c r="R18" s="53"/>
      <c r="S18" s="53"/>
      <c r="T18" s="53"/>
      <c r="U18" s="53"/>
      <c r="V18" s="53"/>
      <c r="W18" s="53"/>
      <c r="X18" s="53"/>
      <c r="Y18" s="53"/>
      <c r="Z18" s="58"/>
      <c r="AA18" s="58"/>
      <c r="AB18" s="196"/>
      <c r="AC18" s="56"/>
      <c r="AD18" s="197"/>
      <c r="AE18" s="190"/>
      <c r="AF18" s="53"/>
      <c r="AG18" s="191"/>
      <c r="AH18" s="191"/>
      <c r="AI18" s="192"/>
      <c r="AJ18" s="192"/>
      <c r="AK18" s="192"/>
      <c r="AL18" s="192"/>
      <c r="AM18" s="53"/>
      <c r="AN18" s="53"/>
      <c r="AO18" s="53"/>
      <c r="AP18" s="53"/>
      <c r="AQ18" s="115"/>
      <c r="AR18" s="115"/>
      <c r="AS18" s="115"/>
      <c r="AT18" s="115"/>
      <c r="AU18" s="115"/>
      <c r="AV18" s="115"/>
      <c r="AW18" s="115"/>
      <c r="AX18" s="115"/>
      <c r="AY18" s="115"/>
      <c r="AZ18" s="115"/>
    </row>
    <row r="19" spans="1:52" ht="21" customHeight="1">
      <c r="A19" s="70">
        <v>2</v>
      </c>
      <c r="B19" s="71" t="s">
        <v>53</v>
      </c>
      <c r="C19" s="32"/>
      <c r="D19" s="32"/>
      <c r="E19" s="32"/>
      <c r="F19" s="32"/>
      <c r="G19" s="32"/>
      <c r="H19" s="32"/>
      <c r="AB19" s="193"/>
      <c r="AC19" s="194" t="s">
        <v>332</v>
      </c>
      <c r="AE19" s="190">
        <v>18</v>
      </c>
      <c r="AF19" s="165" t="s">
        <v>324</v>
      </c>
      <c r="AG19" s="191">
        <v>18</v>
      </c>
      <c r="AH19" s="191" t="s">
        <v>290</v>
      </c>
      <c r="AI19" s="192"/>
      <c r="AJ19" s="192"/>
      <c r="AK19" s="192"/>
      <c r="AL19" s="192"/>
      <c r="AQ19" s="117"/>
      <c r="AR19" s="117"/>
      <c r="AS19" s="117"/>
      <c r="AT19" s="117"/>
      <c r="AU19" s="117"/>
      <c r="AV19" s="117"/>
      <c r="AW19" s="117"/>
      <c r="AX19" s="117"/>
      <c r="AY19" s="117"/>
      <c r="AZ19" s="117"/>
    </row>
    <row r="20" spans="1:52" s="24" customFormat="1" ht="49.5" customHeight="1">
      <c r="A20" s="29"/>
      <c r="B20" s="1048" t="s">
        <v>55</v>
      </c>
      <c r="C20" s="1048"/>
      <c r="D20" s="1048"/>
      <c r="E20" s="1048"/>
      <c r="F20" s="1048"/>
      <c r="G20" s="1266" t="s">
        <v>882</v>
      </c>
      <c r="H20" s="1266"/>
      <c r="I20" s="1266"/>
      <c r="J20" s="1266"/>
      <c r="K20" s="53"/>
      <c r="L20" s="53"/>
      <c r="M20" s="53"/>
      <c r="N20" s="53"/>
      <c r="O20" s="53"/>
      <c r="P20" s="53"/>
      <c r="Q20" s="53"/>
      <c r="R20" s="53"/>
      <c r="S20" s="53"/>
      <c r="T20" s="53"/>
      <c r="U20" s="53"/>
      <c r="V20" s="53"/>
      <c r="W20" s="53"/>
      <c r="X20" s="53"/>
      <c r="Y20" s="53"/>
      <c r="Z20" s="53"/>
      <c r="AA20" s="53"/>
      <c r="AB20" s="193"/>
      <c r="AC20" s="194" t="s">
        <v>333</v>
      </c>
      <c r="AD20" s="190"/>
      <c r="AE20" s="190">
        <v>19</v>
      </c>
      <c r="AF20" s="53" t="s">
        <v>325</v>
      </c>
      <c r="AG20" s="191">
        <v>19</v>
      </c>
      <c r="AH20" s="191" t="s">
        <v>290</v>
      </c>
      <c r="AI20" s="198"/>
      <c r="AJ20" s="198"/>
      <c r="AK20" s="198"/>
      <c r="AL20" s="198"/>
      <c r="AM20" s="53"/>
      <c r="AN20" s="53"/>
      <c r="AO20" s="53"/>
      <c r="AP20" s="53"/>
      <c r="AQ20" s="115"/>
      <c r="AR20" s="115"/>
      <c r="AS20" s="115"/>
      <c r="AT20" s="115"/>
      <c r="AU20" s="115"/>
      <c r="AV20" s="115"/>
      <c r="AW20" s="115"/>
      <c r="AX20" s="115"/>
      <c r="AY20" s="115"/>
      <c r="AZ20" s="115"/>
    </row>
    <row r="21" spans="1:52" s="24" customFormat="1" ht="36" customHeight="1">
      <c r="A21" s="29"/>
      <c r="B21" s="919" t="str">
        <f>"(a) Attachment 1(" &amp; Basic!$B$2 &amp; ") :"</f>
        <v>(a) Attachment 1(TR-48) :</v>
      </c>
      <c r="C21" s="919"/>
      <c r="D21" s="1434" t="s">
        <v>337</v>
      </c>
      <c r="E21" s="1434"/>
      <c r="F21" s="1434"/>
      <c r="G21" s="694"/>
      <c r="H21" s="380"/>
      <c r="I21" s="199"/>
      <c r="J21" s="711"/>
      <c r="K21" s="190"/>
      <c r="L21" s="190"/>
      <c r="M21" s="233"/>
      <c r="N21" s="190"/>
      <c r="O21" s="190"/>
      <c r="P21" s="190"/>
      <c r="Q21" s="190"/>
      <c r="R21" s="190"/>
      <c r="S21" s="190"/>
      <c r="T21" s="190"/>
      <c r="U21" s="190"/>
      <c r="V21" s="190"/>
      <c r="W21" s="190"/>
      <c r="X21" s="190"/>
      <c r="Y21" s="190"/>
      <c r="Z21" s="53"/>
      <c r="AA21" s="53"/>
      <c r="AB21" s="193"/>
      <c r="AC21" s="194" t="s">
        <v>334</v>
      </c>
      <c r="AD21" s="190" t="str">
        <f>IF(ISERROR(LOOKUP(J21,AE1:AE21,AF1:AF21)), "Zero", LOOKUP(J21,AE1:AE21,AF1:AF21))</f>
        <v>Zero</v>
      </c>
      <c r="AE21" s="190">
        <v>20</v>
      </c>
      <c r="AF21" s="53" t="s">
        <v>326</v>
      </c>
      <c r="AG21" s="191">
        <v>20</v>
      </c>
      <c r="AH21" s="191" t="s">
        <v>290</v>
      </c>
      <c r="AI21" s="192"/>
      <c r="AJ21" s="192"/>
      <c r="AK21" s="192"/>
      <c r="AL21" s="192"/>
      <c r="AM21" s="53"/>
      <c r="AN21" s="53"/>
      <c r="AO21" s="53"/>
      <c r="AP21" s="53"/>
      <c r="AQ21" s="115"/>
      <c r="AR21" s="115"/>
      <c r="AS21" s="115"/>
      <c r="AT21" s="115"/>
      <c r="AU21" s="115"/>
      <c r="AV21" s="115"/>
      <c r="AW21" s="115"/>
      <c r="AX21" s="115"/>
      <c r="AY21" s="115"/>
      <c r="AZ21" s="115"/>
    </row>
    <row r="22" spans="1:52" s="24" customFormat="1" ht="99" hidden="1" customHeight="1">
      <c r="A22" s="29"/>
      <c r="B22" s="510"/>
      <c r="C22" s="510"/>
      <c r="D22" s="1430"/>
      <c r="E22" s="1430"/>
      <c r="F22" s="1431"/>
      <c r="G22" s="510"/>
      <c r="H22" s="510"/>
      <c r="I22" s="510"/>
      <c r="J22" s="510"/>
      <c r="K22" s="190"/>
      <c r="L22" s="190"/>
      <c r="M22" s="233"/>
      <c r="N22" s="190"/>
      <c r="O22" s="190"/>
      <c r="P22" s="190"/>
      <c r="Q22" s="190"/>
      <c r="R22" s="190"/>
      <c r="S22" s="190"/>
      <c r="T22" s="190"/>
      <c r="U22" s="190"/>
      <c r="V22" s="190"/>
      <c r="W22" s="190"/>
      <c r="X22" s="190"/>
      <c r="Y22" s="190"/>
      <c r="Z22" s="53"/>
      <c r="AA22" s="53"/>
      <c r="AB22" s="193"/>
      <c r="AC22" s="194"/>
      <c r="AD22" s="190"/>
      <c r="AE22" s="190"/>
      <c r="AF22" s="53"/>
      <c r="AG22" s="191"/>
      <c r="AH22" s="191"/>
      <c r="AI22" s="192"/>
      <c r="AJ22" s="192"/>
      <c r="AK22" s="192"/>
      <c r="AL22" s="192"/>
      <c r="AM22" s="53"/>
      <c r="AN22" s="53"/>
      <c r="AO22" s="53"/>
      <c r="AP22" s="53"/>
      <c r="AQ22" s="115"/>
      <c r="AR22" s="115"/>
      <c r="AS22" s="115"/>
      <c r="AT22" s="115"/>
      <c r="AU22" s="115"/>
      <c r="AV22" s="115"/>
      <c r="AW22" s="115"/>
      <c r="AX22" s="115"/>
      <c r="AY22" s="115"/>
      <c r="AZ22" s="115"/>
    </row>
    <row r="23" spans="1:52" s="24" customFormat="1" ht="61.5" hidden="1" customHeight="1">
      <c r="A23" s="29"/>
      <c r="B23" s="510"/>
      <c r="C23" s="510"/>
      <c r="D23" s="1428"/>
      <c r="E23" s="1428"/>
      <c r="F23" s="1428"/>
      <c r="G23" s="1433" t="str">
        <f>IF(J21 &lt; 250, "Please note that if bid Security is less as specified in Bidding Documents, your bid may be rejected", "")</f>
        <v>Please note that if bid Security is less as specified in Bidding Documents, your bid may be rejected</v>
      </c>
      <c r="H23" s="1433"/>
      <c r="I23" s="1433"/>
      <c r="J23" s="1433"/>
      <c r="K23" s="190"/>
      <c r="L23" s="190"/>
      <c r="M23" s="233"/>
      <c r="N23" s="190"/>
      <c r="O23" s="190"/>
      <c r="P23" s="190"/>
      <c r="Q23" s="190"/>
      <c r="R23" s="190"/>
      <c r="S23" s="190"/>
      <c r="T23" s="190"/>
      <c r="U23" s="190"/>
      <c r="V23" s="190"/>
      <c r="W23" s="190"/>
      <c r="X23" s="190"/>
      <c r="Y23" s="190"/>
      <c r="Z23" s="53"/>
      <c r="AA23" s="53"/>
      <c r="AB23" s="193"/>
      <c r="AC23" s="194"/>
      <c r="AD23" s="190"/>
      <c r="AE23" s="190"/>
      <c r="AF23" s="53"/>
      <c r="AG23" s="191"/>
      <c r="AH23" s="191"/>
      <c r="AI23" s="192"/>
      <c r="AJ23" s="192"/>
      <c r="AK23" s="192"/>
      <c r="AL23" s="192"/>
      <c r="AM23" s="53"/>
      <c r="AN23" s="53"/>
      <c r="AO23" s="53"/>
      <c r="AP23" s="53"/>
      <c r="AQ23" s="115"/>
      <c r="AR23" s="115"/>
      <c r="AS23" s="115"/>
      <c r="AT23" s="115"/>
      <c r="AU23" s="115"/>
      <c r="AV23" s="115"/>
      <c r="AW23" s="115"/>
      <c r="AX23" s="115"/>
      <c r="AY23" s="115"/>
      <c r="AZ23" s="115"/>
    </row>
    <row r="24" spans="1:52" s="24" customFormat="1" ht="74.25" customHeight="1">
      <c r="A24" s="29"/>
      <c r="B24" s="919" t="str">
        <f>"(b) Attachment 2(" &amp; Basic!$B$2 &amp; ") :"</f>
        <v>(b) Attachment 2(TR-48) :</v>
      </c>
      <c r="C24" s="919"/>
      <c r="D24" s="1425" t="s">
        <v>56</v>
      </c>
      <c r="E24" s="1425"/>
      <c r="F24" s="1425"/>
      <c r="K24" s="53"/>
      <c r="L24" s="53"/>
      <c r="M24" s="53"/>
      <c r="N24" s="53"/>
      <c r="O24" s="53"/>
      <c r="P24" s="53"/>
      <c r="Q24" s="53"/>
      <c r="R24" s="53"/>
      <c r="S24" s="53"/>
      <c r="T24" s="53"/>
      <c r="U24" s="53"/>
      <c r="V24" s="53"/>
      <c r="W24" s="53"/>
      <c r="X24" s="53"/>
      <c r="Y24" s="53"/>
      <c r="Z24" s="53"/>
      <c r="AA24" s="53"/>
      <c r="AB24" s="193"/>
      <c r="AC24" s="194" t="s">
        <v>335</v>
      </c>
      <c r="AD24" s="190" t="str">
        <f>IF(J21 &gt; 9, "("&amp;J21&amp;")", "(0"&amp;J21&amp;")")</f>
        <v>(0)</v>
      </c>
      <c r="AE24" s="190"/>
      <c r="AF24" s="53"/>
      <c r="AG24" s="191">
        <v>21</v>
      </c>
      <c r="AH24" s="191" t="s">
        <v>110</v>
      </c>
      <c r="AI24" s="192"/>
      <c r="AJ24" s="192"/>
      <c r="AK24" s="192"/>
      <c r="AL24" s="192"/>
      <c r="AM24" s="53"/>
      <c r="AN24" s="53"/>
      <c r="AO24" s="53"/>
      <c r="AP24" s="53"/>
      <c r="AQ24" s="115"/>
      <c r="AR24" s="115"/>
      <c r="AS24" s="115"/>
      <c r="AT24" s="115"/>
      <c r="AU24" s="115"/>
      <c r="AV24" s="115"/>
      <c r="AW24" s="115"/>
      <c r="AX24" s="115"/>
      <c r="AY24" s="115"/>
      <c r="AZ24" s="115"/>
    </row>
    <row r="25" spans="1:52" s="24" customFormat="1" ht="60" customHeight="1">
      <c r="A25" s="29"/>
      <c r="B25" s="510"/>
      <c r="C25" s="510"/>
      <c r="D25" s="1428" t="s">
        <v>693</v>
      </c>
      <c r="E25" s="1428"/>
      <c r="F25" s="1428"/>
      <c r="K25" s="53"/>
      <c r="L25" s="53"/>
      <c r="M25" s="53"/>
      <c r="N25" s="53"/>
      <c r="O25" s="53"/>
      <c r="P25" s="53"/>
      <c r="Q25" s="53"/>
      <c r="R25" s="53"/>
      <c r="S25" s="53"/>
      <c r="T25" s="53"/>
      <c r="U25" s="53"/>
      <c r="V25" s="53"/>
      <c r="W25" s="53"/>
      <c r="X25" s="53"/>
      <c r="Y25" s="53"/>
      <c r="Z25" s="53"/>
      <c r="AA25" s="53"/>
      <c r="AB25" s="193"/>
      <c r="AC25" s="194"/>
      <c r="AD25" s="190"/>
      <c r="AE25" s="190"/>
      <c r="AF25" s="53"/>
      <c r="AG25" s="191"/>
      <c r="AH25" s="191"/>
      <c r="AI25" s="192"/>
      <c r="AJ25" s="192"/>
      <c r="AK25" s="192"/>
      <c r="AL25" s="192"/>
      <c r="AM25" s="53"/>
      <c r="AN25" s="53"/>
      <c r="AO25" s="53"/>
      <c r="AP25" s="53"/>
      <c r="AQ25" s="115"/>
      <c r="AR25" s="115"/>
      <c r="AS25" s="115"/>
      <c r="AT25" s="115"/>
      <c r="AU25" s="115"/>
      <c r="AV25" s="115"/>
      <c r="AW25" s="115"/>
      <c r="AX25" s="115"/>
      <c r="AY25" s="115"/>
      <c r="AZ25" s="115"/>
    </row>
    <row r="26" spans="1:52" s="24" customFormat="1" ht="24" customHeight="1">
      <c r="A26" s="29"/>
      <c r="B26" s="510"/>
      <c r="C26" s="510"/>
      <c r="D26" s="1429" t="s">
        <v>694</v>
      </c>
      <c r="E26" s="1429"/>
      <c r="F26" s="1429"/>
      <c r="K26" s="53"/>
      <c r="L26" s="53"/>
      <c r="M26" s="53"/>
      <c r="N26" s="53"/>
      <c r="O26" s="53"/>
      <c r="P26" s="53"/>
      <c r="Q26" s="53"/>
      <c r="R26" s="53"/>
      <c r="S26" s="53"/>
      <c r="T26" s="53"/>
      <c r="U26" s="53"/>
      <c r="V26" s="53"/>
      <c r="W26" s="53"/>
      <c r="X26" s="53"/>
      <c r="Y26" s="53"/>
      <c r="Z26" s="53"/>
      <c r="AA26" s="53"/>
      <c r="AB26" s="193"/>
      <c r="AC26" s="194"/>
      <c r="AD26" s="190"/>
      <c r="AE26" s="190"/>
      <c r="AF26" s="53"/>
      <c r="AG26" s="191"/>
      <c r="AH26" s="191"/>
      <c r="AI26" s="192"/>
      <c r="AJ26" s="192"/>
      <c r="AK26" s="192"/>
      <c r="AL26" s="192"/>
      <c r="AM26" s="53"/>
      <c r="AN26" s="53"/>
      <c r="AO26" s="53"/>
      <c r="AP26" s="53"/>
      <c r="AQ26" s="115"/>
      <c r="AR26" s="115"/>
      <c r="AS26" s="115"/>
      <c r="AT26" s="115"/>
      <c r="AU26" s="115"/>
      <c r="AV26" s="115"/>
      <c r="AW26" s="115"/>
      <c r="AX26" s="115"/>
      <c r="AY26" s="115"/>
      <c r="AZ26" s="115"/>
    </row>
    <row r="27" spans="1:52" s="24" customFormat="1" ht="80.25" customHeight="1">
      <c r="A27" s="29"/>
      <c r="B27" s="919" t="str">
        <f>"(c) Attachment 3(" &amp; Basic!$B$2 &amp; ") :"</f>
        <v>(c) Attachment 3(TR-48) :</v>
      </c>
      <c r="C27" s="919"/>
      <c r="D27" s="1425" t="s">
        <v>695</v>
      </c>
      <c r="E27" s="1425"/>
      <c r="F27" s="1425"/>
      <c r="G27" s="72"/>
      <c r="H27" s="72"/>
      <c r="I27" s="53"/>
      <c r="J27" s="53"/>
      <c r="K27" s="53"/>
      <c r="L27" s="53"/>
      <c r="M27" s="53"/>
      <c r="N27" s="53"/>
      <c r="O27" s="53"/>
      <c r="P27" s="53"/>
      <c r="Q27" s="53"/>
      <c r="R27" s="53"/>
      <c r="S27" s="53"/>
      <c r="T27" s="53"/>
      <c r="U27" s="53"/>
      <c r="V27" s="53"/>
      <c r="W27" s="53"/>
      <c r="X27" s="53"/>
      <c r="Y27" s="53"/>
      <c r="Z27" s="53"/>
      <c r="AA27" s="34"/>
      <c r="AB27" s="193"/>
      <c r="AC27" s="194"/>
      <c r="AD27" s="190"/>
      <c r="AE27" s="190"/>
      <c r="AF27" s="53"/>
      <c r="AG27" s="191">
        <v>22</v>
      </c>
      <c r="AH27" s="191" t="s">
        <v>290</v>
      </c>
      <c r="AI27" s="192"/>
      <c r="AJ27" s="192"/>
      <c r="AK27" s="192"/>
      <c r="AL27" s="192"/>
      <c r="AM27" s="53"/>
      <c r="AN27" s="53"/>
      <c r="AO27" s="53"/>
      <c r="AP27" s="53"/>
      <c r="AQ27" s="115"/>
      <c r="AR27" s="115"/>
      <c r="AS27" s="115"/>
      <c r="AT27" s="115"/>
      <c r="AU27" s="115"/>
      <c r="AV27" s="115"/>
      <c r="AW27" s="115"/>
      <c r="AX27" s="115"/>
      <c r="AY27" s="115"/>
      <c r="AZ27" s="115"/>
    </row>
    <row r="28" spans="1:52" s="24" customFormat="1" ht="49.5" hidden="1" customHeight="1">
      <c r="A28" s="29"/>
      <c r="B28" s="287"/>
      <c r="C28" s="287"/>
      <c r="D28" s="1435" t="s">
        <v>163</v>
      </c>
      <c r="E28" s="1435"/>
      <c r="F28" s="1435"/>
      <c r="G28" s="154"/>
      <c r="H28" s="234" t="e">
        <f>#REF!</f>
        <v>#REF!</v>
      </c>
      <c r="I28" s="53"/>
      <c r="J28" s="61"/>
      <c r="K28" s="61"/>
      <c r="L28" s="61"/>
      <c r="M28" s="61"/>
      <c r="N28" s="61"/>
      <c r="O28" s="61"/>
      <c r="P28" s="61"/>
      <c r="Q28" s="61"/>
      <c r="R28" s="61"/>
      <c r="S28" s="61"/>
      <c r="T28" s="61"/>
      <c r="U28" s="61"/>
      <c r="V28" s="61"/>
      <c r="W28" s="61"/>
      <c r="X28" s="61"/>
      <c r="Y28" s="61"/>
      <c r="Z28" s="53"/>
      <c r="AA28" s="53"/>
      <c r="AB28" s="193"/>
      <c r="AC28" s="194" t="s">
        <v>336</v>
      </c>
      <c r="AD28" s="190"/>
      <c r="AE28" s="190"/>
      <c r="AF28" s="53"/>
      <c r="AG28" s="191">
        <v>23</v>
      </c>
      <c r="AH28" s="191" t="s">
        <v>290</v>
      </c>
      <c r="AI28" s="192"/>
      <c r="AJ28" s="192"/>
      <c r="AK28" s="192"/>
      <c r="AL28" s="192"/>
      <c r="AM28" s="53"/>
      <c r="AN28" s="53"/>
      <c r="AO28" s="53"/>
      <c r="AP28" s="53"/>
      <c r="AQ28" s="115"/>
      <c r="AR28" s="115"/>
      <c r="AS28" s="115"/>
      <c r="AT28" s="115"/>
      <c r="AU28" s="115"/>
      <c r="AV28" s="115"/>
      <c r="AW28" s="115"/>
      <c r="AX28" s="115"/>
      <c r="AY28" s="115"/>
      <c r="AZ28" s="115"/>
    </row>
    <row r="29" spans="1:52" s="24" customFormat="1" ht="48" hidden="1" customHeight="1">
      <c r="A29" s="29"/>
      <c r="B29" s="287"/>
      <c r="C29" s="287"/>
      <c r="D29" s="1435" t="s">
        <v>164</v>
      </c>
      <c r="E29" s="1435"/>
      <c r="F29" s="1435"/>
      <c r="G29" s="154">
        <v>0</v>
      </c>
      <c r="H29" s="234" t="e">
        <f>#REF!</f>
        <v>#REF!</v>
      </c>
      <c r="I29" s="53"/>
      <c r="J29" s="163"/>
      <c r="K29" s="163"/>
      <c r="L29" s="163"/>
      <c r="M29" s="163"/>
      <c r="N29" s="163"/>
      <c r="O29" s="163"/>
      <c r="P29" s="163"/>
      <c r="Q29" s="163"/>
      <c r="R29" s="163"/>
      <c r="S29" s="163"/>
      <c r="T29" s="163"/>
      <c r="U29" s="163"/>
      <c r="V29" s="163"/>
      <c r="W29" s="163"/>
      <c r="X29" s="163"/>
      <c r="Y29" s="163"/>
      <c r="Z29" s="163"/>
      <c r="AA29" s="163"/>
      <c r="AB29" s="193"/>
      <c r="AC29" s="194" t="s">
        <v>337</v>
      </c>
      <c r="AD29" s="190"/>
      <c r="AE29" s="190"/>
      <c r="AF29" s="53"/>
      <c r="AG29" s="191">
        <v>24</v>
      </c>
      <c r="AH29" s="191" t="s">
        <v>290</v>
      </c>
      <c r="AI29" s="192"/>
      <c r="AJ29" s="192"/>
      <c r="AK29" s="192"/>
      <c r="AL29" s="192"/>
      <c r="AM29" s="53"/>
      <c r="AN29" s="53"/>
      <c r="AO29" s="53"/>
      <c r="AP29" s="53"/>
      <c r="AQ29" s="115"/>
      <c r="AR29" s="115"/>
      <c r="AS29" s="115"/>
      <c r="AT29" s="115"/>
      <c r="AU29" s="115"/>
      <c r="AV29" s="115"/>
      <c r="AW29" s="115"/>
      <c r="AX29" s="115"/>
      <c r="AY29" s="115"/>
      <c r="AZ29" s="115"/>
    </row>
    <row r="30" spans="1:52" ht="168" customHeight="1">
      <c r="B30" s="919" t="str">
        <f>"(d) Attachment 4(" &amp; Basic!$B$2 &amp; ") :"</f>
        <v>(d) Attachment 4(TR-48) :</v>
      </c>
      <c r="C30" s="919"/>
      <c r="D30" s="1425" t="s">
        <v>303</v>
      </c>
      <c r="E30" s="1425"/>
      <c r="F30" s="1425"/>
      <c r="G30" s="137"/>
      <c r="H30" s="72"/>
      <c r="AB30" s="193"/>
      <c r="AC30" s="194"/>
      <c r="AG30" s="191">
        <v>25</v>
      </c>
      <c r="AH30" s="191" t="s">
        <v>290</v>
      </c>
      <c r="AI30" s="192"/>
      <c r="AJ30" s="192"/>
      <c r="AK30" s="192"/>
      <c r="AL30" s="192"/>
      <c r="AQ30" s="117"/>
      <c r="AR30" s="117"/>
      <c r="AS30" s="117"/>
      <c r="AT30" s="117"/>
      <c r="AU30" s="117"/>
      <c r="AV30" s="117"/>
      <c r="AW30" s="117"/>
      <c r="AX30" s="117"/>
      <c r="AY30" s="117"/>
      <c r="AZ30" s="117"/>
    </row>
    <row r="31" spans="1:52" ht="69" customHeight="1">
      <c r="B31" s="919" t="str">
        <f>"(e) Attachment 5(" &amp; Basic!$B$2 &amp; ") :"</f>
        <v>(e) Attachment 5(TR-48) :</v>
      </c>
      <c r="C31" s="919"/>
      <c r="D31" s="1425" t="s">
        <v>57</v>
      </c>
      <c r="E31" s="1425"/>
      <c r="F31" s="1425"/>
      <c r="G31" s="72"/>
      <c r="H31" s="72"/>
      <c r="AB31" s="193"/>
      <c r="AC31" s="194"/>
      <c r="AG31" s="191">
        <v>26</v>
      </c>
      <c r="AH31" s="191" t="s">
        <v>290</v>
      </c>
      <c r="AI31" s="192"/>
      <c r="AJ31" s="192"/>
      <c r="AK31" s="192"/>
      <c r="AL31" s="192"/>
      <c r="AQ31" s="117"/>
      <c r="AR31" s="117"/>
      <c r="AS31" s="117"/>
      <c r="AT31" s="117"/>
      <c r="AU31" s="117"/>
      <c r="AV31" s="117"/>
      <c r="AW31" s="117"/>
      <c r="AX31" s="117"/>
      <c r="AY31" s="117"/>
      <c r="AZ31" s="117"/>
    </row>
    <row r="32" spans="1:52" ht="42" customHeight="1">
      <c r="B32" s="919" t="str">
        <f>"(f) Attachment 5A(" &amp; Basic!$B$2 &amp; ") :"</f>
        <v>(f) Attachment 5A(TR-48) :</v>
      </c>
      <c r="C32" s="919"/>
      <c r="D32" s="1425" t="s">
        <v>683</v>
      </c>
      <c r="E32" s="1425"/>
      <c r="F32" s="1425"/>
      <c r="G32" s="72"/>
      <c r="H32" s="72"/>
      <c r="AB32" s="193"/>
      <c r="AC32" s="194"/>
      <c r="AG32" s="191">
        <v>26</v>
      </c>
      <c r="AH32" s="191" t="s">
        <v>290</v>
      </c>
      <c r="AI32" s="192"/>
      <c r="AJ32" s="192"/>
      <c r="AK32" s="192"/>
      <c r="AL32" s="192"/>
      <c r="AQ32" s="117"/>
      <c r="AR32" s="117"/>
      <c r="AS32" s="117"/>
      <c r="AT32" s="117"/>
      <c r="AU32" s="117"/>
      <c r="AV32" s="117"/>
      <c r="AW32" s="117"/>
      <c r="AX32" s="117"/>
      <c r="AY32" s="117"/>
      <c r="AZ32" s="117"/>
    </row>
    <row r="33" spans="1:52" s="24" customFormat="1" ht="97.5" customHeight="1">
      <c r="A33" s="29"/>
      <c r="B33" s="919" t="str">
        <f>"(g) Attachment 6(" &amp; Basic!$B$2 &amp; ") :"</f>
        <v>(g) Attachment 6(TR-48) :</v>
      </c>
      <c r="C33" s="919"/>
      <c r="D33" s="1425" t="s">
        <v>58</v>
      </c>
      <c r="E33" s="1425"/>
      <c r="F33" s="1425"/>
      <c r="G33" s="72"/>
      <c r="H33" s="72"/>
      <c r="I33" s="53"/>
      <c r="J33" s="53"/>
      <c r="K33" s="53"/>
      <c r="L33" s="53"/>
      <c r="M33" s="53"/>
      <c r="N33" s="53"/>
      <c r="O33" s="53"/>
      <c r="P33" s="53"/>
      <c r="Q33" s="53"/>
      <c r="R33" s="53"/>
      <c r="S33" s="53"/>
      <c r="T33" s="53"/>
      <c r="U33" s="53"/>
      <c r="V33" s="53"/>
      <c r="W33" s="53"/>
      <c r="X33" s="53"/>
      <c r="Y33" s="53"/>
      <c r="Z33" s="53"/>
      <c r="AA33" s="53"/>
      <c r="AB33" s="193"/>
      <c r="AC33" s="194"/>
      <c r="AD33" s="190"/>
      <c r="AE33" s="190"/>
      <c r="AF33" s="53"/>
      <c r="AG33" s="191">
        <v>27</v>
      </c>
      <c r="AH33" s="191" t="s">
        <v>290</v>
      </c>
      <c r="AI33" s="192"/>
      <c r="AJ33" s="192"/>
      <c r="AK33" s="192"/>
      <c r="AL33" s="192"/>
      <c r="AM33" s="53"/>
      <c r="AN33" s="53"/>
      <c r="AO33" s="53"/>
      <c r="AP33" s="53"/>
      <c r="AQ33" s="115"/>
      <c r="AR33" s="115"/>
      <c r="AS33" s="115"/>
      <c r="AT33" s="115"/>
      <c r="AU33" s="115"/>
      <c r="AV33" s="115"/>
      <c r="AW33" s="115"/>
      <c r="AX33" s="115"/>
      <c r="AY33" s="115"/>
      <c r="AZ33" s="115"/>
    </row>
    <row r="34" spans="1:52" s="24" customFormat="1" ht="57" customHeight="1">
      <c r="A34" s="29"/>
      <c r="B34" s="919" t="str">
        <f>"(h) Attachment 7(" &amp; Basic!$B$2 &amp; ") :"</f>
        <v>(h) Attachment 7(TR-48) :</v>
      </c>
      <c r="C34" s="919"/>
      <c r="D34" s="1425" t="s">
        <v>467</v>
      </c>
      <c r="E34" s="1425"/>
      <c r="F34" s="1425"/>
      <c r="G34" s="73"/>
      <c r="H34" s="73"/>
      <c r="I34" s="53"/>
      <c r="J34" s="53"/>
      <c r="K34" s="53"/>
      <c r="L34" s="53"/>
      <c r="M34" s="53"/>
      <c r="N34" s="53"/>
      <c r="O34" s="53"/>
      <c r="P34" s="53"/>
      <c r="Q34" s="53"/>
      <c r="R34" s="53"/>
      <c r="S34" s="53"/>
      <c r="T34" s="53"/>
      <c r="U34" s="53"/>
      <c r="V34" s="53"/>
      <c r="W34" s="53"/>
      <c r="X34" s="53"/>
      <c r="Y34" s="53"/>
      <c r="Z34" s="53"/>
      <c r="AA34" s="53"/>
      <c r="AB34" s="193"/>
      <c r="AC34" s="194"/>
      <c r="AD34" s="190"/>
      <c r="AE34" s="190"/>
      <c r="AF34" s="53"/>
      <c r="AG34" s="191">
        <v>28</v>
      </c>
      <c r="AH34" s="191" t="s">
        <v>290</v>
      </c>
      <c r="AI34" s="192"/>
      <c r="AJ34" s="192"/>
      <c r="AK34" s="192"/>
      <c r="AL34" s="192"/>
      <c r="AM34" s="53"/>
      <c r="AN34" s="53"/>
      <c r="AO34" s="53"/>
      <c r="AP34" s="53"/>
      <c r="AQ34" s="115"/>
      <c r="AR34" s="115"/>
      <c r="AS34" s="115"/>
      <c r="AT34" s="115"/>
      <c r="AU34" s="115"/>
      <c r="AV34" s="115"/>
      <c r="AW34" s="115"/>
      <c r="AX34" s="115"/>
      <c r="AY34" s="115"/>
      <c r="AZ34" s="115"/>
    </row>
    <row r="35" spans="1:52" s="24" customFormat="1" ht="44.25" customHeight="1">
      <c r="A35" s="29"/>
      <c r="B35" s="919" t="str">
        <f>"(i) Attachment 8(" &amp; Basic!$B$2 &amp; ") :"</f>
        <v>(i) Attachment 8(TR-48) :</v>
      </c>
      <c r="C35" s="919"/>
      <c r="D35" s="1425" t="s">
        <v>304</v>
      </c>
      <c r="E35" s="1425"/>
      <c r="F35" s="1425"/>
      <c r="G35" s="72"/>
      <c r="H35" s="72"/>
      <c r="I35" s="53"/>
      <c r="J35" s="53"/>
      <c r="K35" s="53"/>
      <c r="L35" s="53"/>
      <c r="M35" s="53"/>
      <c r="N35" s="53"/>
      <c r="O35" s="53"/>
      <c r="P35" s="53"/>
      <c r="Q35" s="53"/>
      <c r="R35" s="53"/>
      <c r="S35" s="53"/>
      <c r="T35" s="53"/>
      <c r="U35" s="53"/>
      <c r="V35" s="53"/>
      <c r="W35" s="53"/>
      <c r="X35" s="53"/>
      <c r="Y35" s="53"/>
      <c r="Z35" s="53"/>
      <c r="AA35" s="53"/>
      <c r="AB35" s="193"/>
      <c r="AC35" s="194"/>
      <c r="AD35" s="190"/>
      <c r="AE35" s="190"/>
      <c r="AF35" s="53"/>
      <c r="AG35" s="191">
        <v>29</v>
      </c>
      <c r="AH35" s="191" t="s">
        <v>290</v>
      </c>
      <c r="AI35" s="192"/>
      <c r="AJ35" s="192"/>
      <c r="AK35" s="192"/>
      <c r="AL35" s="192"/>
      <c r="AM35" s="53"/>
      <c r="AN35" s="53"/>
      <c r="AO35" s="53"/>
      <c r="AP35" s="53"/>
      <c r="AQ35" s="115"/>
      <c r="AR35" s="115"/>
      <c r="AS35" s="115"/>
      <c r="AT35" s="115"/>
      <c r="AU35" s="115"/>
      <c r="AV35" s="115"/>
      <c r="AW35" s="115"/>
      <c r="AX35" s="115"/>
      <c r="AY35" s="115"/>
      <c r="AZ35" s="115"/>
    </row>
    <row r="36" spans="1:52" s="24" customFormat="1" ht="45" customHeight="1">
      <c r="A36" s="29"/>
      <c r="B36" s="919" t="str">
        <f>"(j) Attachment 9(" &amp; Basic!$B$2 &amp; ") :"</f>
        <v>(j) Attachment 9(TR-48) :</v>
      </c>
      <c r="C36" s="919"/>
      <c r="D36" s="1425" t="s">
        <v>59</v>
      </c>
      <c r="E36" s="1425"/>
      <c r="F36" s="1425"/>
      <c r="G36" s="72"/>
      <c r="H36" s="72"/>
      <c r="I36" s="53"/>
      <c r="J36" s="53"/>
      <c r="K36" s="53"/>
      <c r="L36" s="53"/>
      <c r="M36" s="53"/>
      <c r="N36" s="53"/>
      <c r="O36" s="53"/>
      <c r="P36" s="53"/>
      <c r="Q36" s="53"/>
      <c r="R36" s="53"/>
      <c r="S36" s="53"/>
      <c r="T36" s="53"/>
      <c r="U36" s="53"/>
      <c r="V36" s="53"/>
      <c r="W36" s="53"/>
      <c r="X36" s="53"/>
      <c r="Y36" s="53"/>
      <c r="Z36" s="53"/>
      <c r="AA36" s="53"/>
      <c r="AB36" s="193"/>
      <c r="AC36" s="194"/>
      <c r="AD36" s="190"/>
      <c r="AE36" s="190"/>
      <c r="AF36" s="53"/>
      <c r="AG36" s="191">
        <v>30</v>
      </c>
      <c r="AH36" s="191" t="s">
        <v>290</v>
      </c>
      <c r="AI36" s="192"/>
      <c r="AJ36" s="192"/>
      <c r="AK36" s="192"/>
      <c r="AL36" s="192"/>
      <c r="AM36" s="53"/>
      <c r="AN36" s="53"/>
      <c r="AO36" s="53"/>
      <c r="AP36" s="53"/>
      <c r="AQ36" s="115"/>
      <c r="AR36" s="115"/>
      <c r="AS36" s="115"/>
      <c r="AT36" s="115"/>
      <c r="AU36" s="115"/>
      <c r="AV36" s="115"/>
      <c r="AW36" s="115"/>
      <c r="AX36" s="115"/>
      <c r="AY36" s="115"/>
      <c r="AZ36" s="115"/>
    </row>
    <row r="37" spans="1:52" s="24" customFormat="1" ht="45.75" customHeight="1">
      <c r="A37" s="29"/>
      <c r="B37" s="919" t="str">
        <f>"(k) Attachment 10(" &amp; Basic!$B$2 &amp; ") :"</f>
        <v>(k) Attachment 10(TR-48) :</v>
      </c>
      <c r="C37" s="919"/>
      <c r="D37" s="1425" t="s">
        <v>60</v>
      </c>
      <c r="E37" s="1425"/>
      <c r="F37" s="1425"/>
      <c r="G37" s="72"/>
      <c r="H37" s="72"/>
      <c r="I37" s="53"/>
      <c r="J37" s="53"/>
      <c r="K37" s="53"/>
      <c r="L37" s="53"/>
      <c r="M37" s="53"/>
      <c r="N37" s="53"/>
      <c r="O37" s="53"/>
      <c r="P37" s="53"/>
      <c r="Q37" s="53"/>
      <c r="R37" s="53"/>
      <c r="S37" s="53"/>
      <c r="T37" s="53"/>
      <c r="U37" s="53"/>
      <c r="V37" s="53"/>
      <c r="W37" s="53"/>
      <c r="X37" s="53"/>
      <c r="Y37" s="53"/>
      <c r="Z37" s="53"/>
      <c r="AA37" s="53"/>
      <c r="AB37" s="193"/>
      <c r="AC37" s="194"/>
      <c r="AD37" s="190"/>
      <c r="AE37" s="190"/>
      <c r="AF37" s="53"/>
      <c r="AG37" s="191">
        <v>31</v>
      </c>
      <c r="AH37" s="191" t="s">
        <v>110</v>
      </c>
      <c r="AI37" s="192"/>
      <c r="AJ37" s="192"/>
      <c r="AK37" s="192"/>
      <c r="AL37" s="192"/>
      <c r="AM37" s="53"/>
      <c r="AN37" s="53"/>
      <c r="AO37" s="53"/>
      <c r="AP37" s="53"/>
      <c r="AQ37" s="115"/>
      <c r="AR37" s="115"/>
      <c r="AS37" s="115"/>
      <c r="AT37" s="115"/>
      <c r="AU37" s="115"/>
      <c r="AV37" s="115"/>
      <c r="AW37" s="115"/>
      <c r="AX37" s="115"/>
      <c r="AY37" s="115"/>
      <c r="AZ37" s="115"/>
    </row>
    <row r="38" spans="1:52" s="24" customFormat="1" ht="40.5" customHeight="1">
      <c r="A38" s="29"/>
      <c r="B38" s="919" t="str">
        <f>"(l) Attachment 11(" &amp; Basic!$B$2 &amp; ") :"</f>
        <v>(l) Attachment 11(TR-48) :</v>
      </c>
      <c r="C38" s="919"/>
      <c r="D38" s="1425" t="s">
        <v>61</v>
      </c>
      <c r="E38" s="1425"/>
      <c r="F38" s="1425"/>
      <c r="G38" s="72"/>
      <c r="H38" s="72"/>
      <c r="I38" s="53"/>
      <c r="J38" s="53"/>
      <c r="K38" s="53"/>
      <c r="L38" s="53"/>
      <c r="M38" s="53"/>
      <c r="N38" s="53"/>
      <c r="O38" s="53"/>
      <c r="P38" s="53"/>
      <c r="Q38" s="53"/>
      <c r="R38" s="53"/>
      <c r="S38" s="53"/>
      <c r="T38" s="53"/>
      <c r="U38" s="53"/>
      <c r="V38" s="53"/>
      <c r="W38" s="53"/>
      <c r="X38" s="53"/>
      <c r="Y38" s="53"/>
      <c r="Z38" s="53"/>
      <c r="AA38" s="53"/>
      <c r="AB38" s="193"/>
      <c r="AC38" s="194"/>
      <c r="AD38" s="190"/>
      <c r="AE38" s="190"/>
      <c r="AF38" s="53"/>
      <c r="AG38" s="53"/>
      <c r="AH38" s="53"/>
      <c r="AI38" s="53"/>
      <c r="AJ38" s="53"/>
      <c r="AK38" s="53"/>
      <c r="AL38" s="53"/>
      <c r="AM38" s="53"/>
      <c r="AN38" s="53"/>
      <c r="AO38" s="53"/>
      <c r="AP38" s="53"/>
      <c r="AQ38" s="115"/>
      <c r="AR38" s="115"/>
      <c r="AS38" s="115"/>
      <c r="AT38" s="115"/>
      <c r="AU38" s="115"/>
      <c r="AV38" s="115"/>
      <c r="AW38" s="115"/>
      <c r="AX38" s="115"/>
      <c r="AY38" s="115"/>
      <c r="AZ38" s="115"/>
    </row>
    <row r="39" spans="1:52" s="24" customFormat="1" ht="46.5" customHeight="1">
      <c r="A39" s="29"/>
      <c r="B39" s="919" t="str">
        <f>"(m) Attachment 12(" &amp; Basic!$B$2 &amp; ") :"</f>
        <v>(m) Attachment 12(TR-48) :</v>
      </c>
      <c r="C39" s="919"/>
      <c r="D39" s="1425" t="s">
        <v>282</v>
      </c>
      <c r="E39" s="1425"/>
      <c r="F39" s="1425"/>
      <c r="G39" s="72"/>
      <c r="H39" s="72"/>
      <c r="I39" s="53"/>
      <c r="J39" s="53"/>
      <c r="K39" s="53"/>
      <c r="L39" s="53"/>
      <c r="M39" s="53"/>
      <c r="N39" s="53"/>
      <c r="O39" s="53"/>
      <c r="P39" s="53"/>
      <c r="Q39" s="53"/>
      <c r="R39" s="53"/>
      <c r="S39" s="53"/>
      <c r="T39" s="53"/>
      <c r="U39" s="53"/>
      <c r="V39" s="53"/>
      <c r="W39" s="53"/>
      <c r="X39" s="53"/>
      <c r="Y39" s="53"/>
      <c r="Z39" s="53"/>
      <c r="AA39" s="53"/>
      <c r="AB39" s="193"/>
      <c r="AC39" s="194"/>
      <c r="AD39" s="190"/>
      <c r="AE39" s="190"/>
      <c r="AF39" s="53"/>
      <c r="AG39" s="53"/>
      <c r="AH39" s="53"/>
      <c r="AI39" s="53"/>
      <c r="AJ39" s="53"/>
      <c r="AK39" s="53"/>
      <c r="AL39" s="53"/>
      <c r="AM39" s="53"/>
      <c r="AN39" s="53"/>
      <c r="AO39" s="53"/>
      <c r="AP39" s="53"/>
      <c r="AQ39" s="115"/>
      <c r="AR39" s="115"/>
      <c r="AS39" s="115"/>
      <c r="AT39" s="115"/>
      <c r="AU39" s="115"/>
      <c r="AV39" s="115"/>
      <c r="AW39" s="115"/>
      <c r="AX39" s="115"/>
      <c r="AY39" s="115"/>
      <c r="AZ39" s="115"/>
    </row>
    <row r="40" spans="1:52" s="24" customFormat="1" ht="45" customHeight="1">
      <c r="A40" s="29"/>
      <c r="B40" s="919" t="str">
        <f>"(n) Attachment 13(" &amp; Basic!$B$2 &amp; ") :"</f>
        <v>(n) Attachment 13(TR-48) :</v>
      </c>
      <c r="C40" s="919"/>
      <c r="D40" s="1425" t="s">
        <v>283</v>
      </c>
      <c r="E40" s="1425"/>
      <c r="F40" s="1425"/>
      <c r="G40" s="72"/>
      <c r="H40" s="72"/>
      <c r="I40" s="53"/>
      <c r="J40" s="53"/>
      <c r="K40" s="53"/>
      <c r="L40" s="53"/>
      <c r="M40" s="53"/>
      <c r="N40" s="53"/>
      <c r="O40" s="53"/>
      <c r="P40" s="53"/>
      <c r="Q40" s="53"/>
      <c r="R40" s="53"/>
      <c r="S40" s="53"/>
      <c r="T40" s="53"/>
      <c r="U40" s="53"/>
      <c r="V40" s="53"/>
      <c r="W40" s="53"/>
      <c r="X40" s="53"/>
      <c r="Y40" s="53"/>
      <c r="Z40" s="53"/>
      <c r="AA40" s="53"/>
      <c r="AB40" s="193"/>
      <c r="AC40" s="194"/>
      <c r="AD40" s="190"/>
      <c r="AE40" s="190"/>
      <c r="AF40" s="53"/>
      <c r="AG40" s="53"/>
      <c r="AH40" s="53"/>
      <c r="AI40" s="53"/>
      <c r="AJ40" s="53"/>
      <c r="AK40" s="53"/>
      <c r="AL40" s="53"/>
      <c r="AM40" s="53"/>
      <c r="AN40" s="53"/>
      <c r="AO40" s="53"/>
      <c r="AP40" s="53"/>
      <c r="AQ40" s="115"/>
      <c r="AR40" s="115"/>
      <c r="AS40" s="115"/>
      <c r="AT40" s="115"/>
      <c r="AU40" s="115"/>
      <c r="AV40" s="115"/>
      <c r="AW40" s="115"/>
      <c r="AX40" s="115"/>
      <c r="AY40" s="115"/>
      <c r="AZ40" s="115"/>
    </row>
    <row r="41" spans="1:52" s="24" customFormat="1" ht="46.5" customHeight="1">
      <c r="A41" s="29"/>
      <c r="B41" s="919" t="str">
        <f>"(o) Attachment 14(" &amp; Basic!$B$2 &amp; ") :"</f>
        <v>(o) Attachment 14(TR-48) :</v>
      </c>
      <c r="C41" s="919"/>
      <c r="D41" s="1425" t="s">
        <v>62</v>
      </c>
      <c r="E41" s="1425"/>
      <c r="F41" s="1425"/>
      <c r="G41" s="72"/>
      <c r="H41" s="72"/>
      <c r="I41" s="53"/>
      <c r="J41" s="53"/>
      <c r="K41" s="53"/>
      <c r="L41" s="53"/>
      <c r="M41" s="53"/>
      <c r="N41" s="53"/>
      <c r="O41" s="53"/>
      <c r="P41" s="53"/>
      <c r="Q41" s="53"/>
      <c r="R41" s="53"/>
      <c r="S41" s="53"/>
      <c r="T41" s="53"/>
      <c r="U41" s="53"/>
      <c r="V41" s="53"/>
      <c r="W41" s="53"/>
      <c r="X41" s="53"/>
      <c r="Y41" s="53"/>
      <c r="Z41" s="53"/>
      <c r="AA41" s="53"/>
      <c r="AB41" s="193"/>
      <c r="AC41" s="194"/>
      <c r="AD41" s="190"/>
      <c r="AE41" s="190"/>
      <c r="AF41" s="53"/>
      <c r="AG41" s="53"/>
      <c r="AH41" s="53"/>
      <c r="AI41" s="53"/>
      <c r="AJ41" s="53"/>
      <c r="AK41" s="53"/>
      <c r="AL41" s="53"/>
      <c r="AM41" s="53"/>
      <c r="AN41" s="53"/>
      <c r="AO41" s="53"/>
      <c r="AP41" s="53"/>
      <c r="AQ41" s="115"/>
      <c r="AR41" s="115"/>
      <c r="AS41" s="115"/>
      <c r="AT41" s="115"/>
      <c r="AU41" s="115"/>
      <c r="AV41" s="115"/>
      <c r="AW41" s="115"/>
      <c r="AX41" s="115"/>
      <c r="AY41" s="115"/>
      <c r="AZ41" s="115"/>
    </row>
    <row r="42" spans="1:52" s="24" customFormat="1" ht="84.75" customHeight="1">
      <c r="A42" s="29"/>
      <c r="B42" s="919" t="str">
        <f>"(p) Attachment 15(" &amp; Basic!$B$2 &amp; ") :"</f>
        <v>(p) Attachment 15(TR-48) :</v>
      </c>
      <c r="C42" s="919"/>
      <c r="D42" s="1425" t="s">
        <v>502</v>
      </c>
      <c r="E42" s="1425"/>
      <c r="F42" s="1425"/>
      <c r="G42" s="72"/>
      <c r="H42" s="72"/>
      <c r="I42" s="53"/>
      <c r="J42" s="53"/>
      <c r="K42" s="53"/>
      <c r="L42" s="53"/>
      <c r="M42" s="53"/>
      <c r="N42" s="53"/>
      <c r="O42" s="53"/>
      <c r="P42" s="53"/>
      <c r="Q42" s="53"/>
      <c r="R42" s="53"/>
      <c r="S42" s="53"/>
      <c r="T42" s="53"/>
      <c r="U42" s="53"/>
      <c r="V42" s="53"/>
      <c r="W42" s="53"/>
      <c r="X42" s="53"/>
      <c r="Y42" s="53"/>
      <c r="Z42" s="53"/>
      <c r="AA42" s="53"/>
      <c r="AB42" s="193"/>
      <c r="AC42" s="194"/>
      <c r="AD42" s="190"/>
      <c r="AE42" s="190"/>
      <c r="AF42" s="53"/>
      <c r="AG42" s="53"/>
      <c r="AH42" s="53"/>
      <c r="AI42" s="53"/>
      <c r="AJ42" s="53"/>
      <c r="AK42" s="53"/>
      <c r="AL42" s="53"/>
      <c r="AM42" s="53"/>
      <c r="AN42" s="53"/>
      <c r="AO42" s="53"/>
      <c r="AP42" s="53"/>
      <c r="AQ42" s="115"/>
      <c r="AR42" s="115"/>
      <c r="AS42" s="115"/>
      <c r="AT42" s="115"/>
      <c r="AU42" s="115"/>
      <c r="AV42" s="115"/>
      <c r="AW42" s="115"/>
      <c r="AX42" s="115"/>
      <c r="AY42" s="115"/>
      <c r="AZ42" s="115"/>
    </row>
    <row r="43" spans="1:52" s="24" customFormat="1" ht="55.5" customHeight="1">
      <c r="A43" s="29"/>
      <c r="B43" s="919" t="str">
        <f>"(q) Attachment 16(" &amp; Basic!$B$2 &amp; ") :"</f>
        <v>(q) Attachment 16(TR-48) :</v>
      </c>
      <c r="C43" s="919"/>
      <c r="D43" s="1425" t="s">
        <v>284</v>
      </c>
      <c r="E43" s="1425"/>
      <c r="F43" s="1425"/>
      <c r="G43" s="72"/>
      <c r="H43" s="72"/>
      <c r="I43" s="53"/>
      <c r="J43" s="53"/>
      <c r="K43" s="53"/>
      <c r="L43" s="53"/>
      <c r="M43" s="53"/>
      <c r="N43" s="53"/>
      <c r="O43" s="53"/>
      <c r="P43" s="53"/>
      <c r="Q43" s="53"/>
      <c r="R43" s="53"/>
      <c r="S43" s="53"/>
      <c r="T43" s="53"/>
      <c r="U43" s="53"/>
      <c r="V43" s="53"/>
      <c r="W43" s="53"/>
      <c r="X43" s="53"/>
      <c r="Y43" s="53"/>
      <c r="Z43" s="53"/>
      <c r="AA43" s="53"/>
      <c r="AB43" s="193"/>
      <c r="AC43" s="194"/>
      <c r="AD43" s="190"/>
      <c r="AE43" s="190"/>
      <c r="AF43" s="53"/>
      <c r="AG43" s="53"/>
      <c r="AH43" s="53"/>
      <c r="AI43" s="53"/>
      <c r="AJ43" s="53"/>
      <c r="AK43" s="53"/>
      <c r="AL43" s="53"/>
      <c r="AM43" s="53"/>
      <c r="AN43" s="53"/>
      <c r="AO43" s="53"/>
      <c r="AP43" s="53"/>
      <c r="AQ43" s="115"/>
      <c r="AR43" s="115"/>
      <c r="AS43" s="115"/>
      <c r="AT43" s="115"/>
      <c r="AU43" s="115"/>
      <c r="AV43" s="115"/>
      <c r="AW43" s="115"/>
      <c r="AX43" s="115"/>
      <c r="AY43" s="115"/>
      <c r="AZ43" s="115"/>
    </row>
    <row r="44" spans="1:52" ht="46.5" customHeight="1">
      <c r="B44" s="919" t="str">
        <f>"(r) Attachment 17(" &amp; Basic!$B$2 &amp; ") :"</f>
        <v>(r) Attachment 17(TR-48) :</v>
      </c>
      <c r="C44" s="919"/>
      <c r="D44" s="1425" t="s">
        <v>501</v>
      </c>
      <c r="E44" s="1425"/>
      <c r="F44" s="1425"/>
      <c r="G44" s="72"/>
      <c r="H44" s="72"/>
      <c r="AB44" s="193"/>
      <c r="AC44" s="194"/>
      <c r="AQ44" s="117"/>
      <c r="AR44" s="117"/>
      <c r="AS44" s="117"/>
      <c r="AT44" s="117"/>
      <c r="AU44" s="117"/>
      <c r="AV44" s="117"/>
      <c r="AW44" s="117"/>
      <c r="AX44" s="117"/>
      <c r="AY44" s="117"/>
      <c r="AZ44" s="117"/>
    </row>
    <row r="45" spans="1:52" ht="49.5" customHeight="1">
      <c r="B45" s="919" t="str">
        <f>"(s) Attachment 18(" &amp; Basic!$B$2 &amp; ") :"</f>
        <v>(s) Attachment 18(TR-48) :</v>
      </c>
      <c r="C45" s="919"/>
      <c r="D45" s="72" t="s">
        <v>506</v>
      </c>
      <c r="E45" s="72"/>
      <c r="F45" s="72"/>
      <c r="G45" s="72"/>
      <c r="H45" s="72"/>
      <c r="AB45" s="193"/>
      <c r="AC45" s="194"/>
      <c r="AQ45" s="117"/>
      <c r="AR45" s="117"/>
      <c r="AS45" s="117"/>
      <c r="AT45" s="117"/>
      <c r="AU45" s="117"/>
      <c r="AV45" s="117"/>
      <c r="AW45" s="117"/>
      <c r="AX45" s="117"/>
      <c r="AY45" s="117"/>
      <c r="AZ45" s="117"/>
    </row>
    <row r="46" spans="1:52" ht="44.25" customHeight="1">
      <c r="B46" s="919" t="str">
        <f>"(t) Attachment 19(" &amp; Basic!$B$2 &amp; ") :"</f>
        <v>(t) Attachment 19(TR-48) :</v>
      </c>
      <c r="C46" s="919"/>
      <c r="D46" s="1425" t="s">
        <v>285</v>
      </c>
      <c r="E46" s="1425"/>
      <c r="F46" s="1425"/>
      <c r="G46" s="72"/>
      <c r="H46" s="72"/>
      <c r="AB46" s="193"/>
      <c r="AC46" s="194"/>
      <c r="AQ46" s="117"/>
      <c r="AR46" s="117"/>
      <c r="AS46" s="117"/>
      <c r="AT46" s="117"/>
      <c r="AU46" s="117"/>
      <c r="AV46" s="117"/>
      <c r="AW46" s="117"/>
      <c r="AX46" s="117"/>
      <c r="AY46" s="117"/>
      <c r="AZ46" s="117"/>
    </row>
    <row r="47" spans="1:52" ht="43.5" customHeight="1">
      <c r="B47" s="919" t="str">
        <f>"(u) Attachment 20(" &amp; Basic!$B$2 &amp; ") :"</f>
        <v>(u) Attachment 20(TR-48) :</v>
      </c>
      <c r="C47" s="919"/>
      <c r="D47" s="919" t="s">
        <v>533</v>
      </c>
      <c r="E47" s="919"/>
      <c r="F47" s="919"/>
      <c r="G47" s="72"/>
      <c r="H47" s="72"/>
      <c r="AB47" s="193"/>
      <c r="AC47" s="194"/>
      <c r="AQ47" s="117"/>
      <c r="AR47" s="117"/>
      <c r="AS47" s="117"/>
      <c r="AT47" s="117"/>
      <c r="AU47" s="117"/>
      <c r="AV47" s="117"/>
      <c r="AW47" s="117"/>
      <c r="AX47" s="117"/>
      <c r="AY47" s="117"/>
      <c r="AZ47" s="117"/>
    </row>
    <row r="48" spans="1:52" ht="84.75" customHeight="1">
      <c r="B48" s="919" t="str">
        <f>"(v) Attachment 21(" &amp; Basic!$B$2 &amp; ") :"</f>
        <v>(v) Attachment 21(TR-48) :</v>
      </c>
      <c r="C48" s="919"/>
      <c r="D48" s="919" t="s">
        <v>873</v>
      </c>
      <c r="E48" s="919"/>
      <c r="F48" s="919"/>
      <c r="G48" s="72"/>
      <c r="H48" s="72"/>
      <c r="AB48" s="193"/>
      <c r="AC48" s="194"/>
      <c r="AQ48" s="117"/>
      <c r="AR48" s="117"/>
      <c r="AS48" s="117"/>
      <c r="AT48" s="117"/>
      <c r="AU48" s="117"/>
      <c r="AV48" s="117"/>
      <c r="AW48" s="117"/>
      <c r="AX48" s="117"/>
      <c r="AY48" s="117"/>
      <c r="AZ48" s="117"/>
    </row>
    <row r="49" spans="1:52" ht="128.25" customHeight="1">
      <c r="B49" s="919" t="str">
        <f>"(w) Attachment 22(" &amp; Basic!$B$2 &amp; ") :"</f>
        <v>(w) Attachment 22(TR-48) :</v>
      </c>
      <c r="C49" s="919"/>
      <c r="D49" s="919" t="s">
        <v>872</v>
      </c>
      <c r="E49" s="919"/>
      <c r="F49" s="919"/>
      <c r="G49" s="72"/>
      <c r="H49" s="72"/>
      <c r="AB49" s="193"/>
      <c r="AC49" s="194"/>
      <c r="AQ49" s="117"/>
      <c r="AR49" s="117"/>
      <c r="AS49" s="117"/>
      <c r="AT49" s="117"/>
      <c r="AU49" s="117"/>
      <c r="AV49" s="117"/>
      <c r="AW49" s="117"/>
      <c r="AX49" s="117"/>
      <c r="AY49" s="117"/>
      <c r="AZ49" s="117"/>
    </row>
    <row r="50" spans="1:52" ht="26.25" customHeight="1">
      <c r="B50" s="919" t="str">
        <f>"(x) Attachment 23(" &amp; Basic!$B$2 &amp; ") :"</f>
        <v>(x) Attachment 23(TR-48) :</v>
      </c>
      <c r="C50" s="919"/>
      <c r="D50" s="919" t="s">
        <v>982</v>
      </c>
      <c r="E50" s="919"/>
      <c r="F50" s="919"/>
      <c r="G50" s="72"/>
      <c r="H50" s="72"/>
      <c r="AB50" s="193"/>
      <c r="AC50" s="194"/>
      <c r="AQ50" s="117"/>
      <c r="AR50" s="117"/>
      <c r="AS50" s="117"/>
      <c r="AT50" s="117"/>
      <c r="AU50" s="117"/>
      <c r="AV50" s="117"/>
      <c r="AW50" s="117"/>
      <c r="AX50" s="117"/>
      <c r="AY50" s="117"/>
      <c r="AZ50" s="117"/>
    </row>
    <row r="51" spans="1:52" ht="51.75" customHeight="1">
      <c r="B51" s="919" t="str">
        <f>"(y) Attachment 24(" &amp; Basic!$B$2 &amp; ") :"</f>
        <v>(y) Attachment 24(TR-48) :</v>
      </c>
      <c r="C51" s="919"/>
      <c r="D51" s="919" t="s">
        <v>997</v>
      </c>
      <c r="E51" s="919"/>
      <c r="F51" s="919"/>
      <c r="G51" s="72"/>
      <c r="H51" s="72"/>
      <c r="AB51" s="193"/>
      <c r="AC51" s="194"/>
      <c r="AQ51" s="117"/>
      <c r="AR51" s="117"/>
      <c r="AS51" s="117"/>
      <c r="AT51" s="117"/>
      <c r="AU51" s="117"/>
      <c r="AV51" s="117"/>
      <c r="AW51" s="117"/>
      <c r="AX51" s="117"/>
      <c r="AY51" s="117"/>
      <c r="AZ51" s="117"/>
    </row>
    <row r="52" spans="1:52" ht="40.5" customHeight="1">
      <c r="B52" s="919" t="str">
        <f>"(z) Attachment 25(" &amp; Basic!$B$2 &amp; ") :"</f>
        <v>(z) Attachment 25(TR-48) :</v>
      </c>
      <c r="C52" s="919"/>
      <c r="D52" s="919" t="s">
        <v>861</v>
      </c>
      <c r="E52" s="919"/>
      <c r="F52" s="919"/>
      <c r="G52" s="72"/>
      <c r="H52" s="72"/>
      <c r="AB52" s="193"/>
      <c r="AC52" s="194"/>
      <c r="AQ52" s="117"/>
      <c r="AR52" s="117"/>
      <c r="AS52" s="117"/>
      <c r="AT52" s="117"/>
      <c r="AU52" s="117"/>
      <c r="AV52" s="117"/>
      <c r="AW52" s="117"/>
      <c r="AX52" s="117"/>
      <c r="AY52" s="117"/>
      <c r="AZ52" s="117"/>
    </row>
    <row r="53" spans="1:52" ht="28.5" customHeight="1">
      <c r="B53" s="919" t="str">
        <f>"(aa) Attachment 26(" &amp; Basic!$B$2 &amp; ") :"</f>
        <v>(aa) Attachment 26(TR-48) :</v>
      </c>
      <c r="C53" s="919"/>
      <c r="D53" s="919" t="s">
        <v>874</v>
      </c>
      <c r="E53" s="919"/>
      <c r="F53" s="919"/>
      <c r="G53" s="72"/>
      <c r="H53" s="72"/>
      <c r="AB53" s="193"/>
      <c r="AC53" s="194"/>
      <c r="AQ53" s="117"/>
      <c r="AR53" s="117"/>
      <c r="AS53" s="117"/>
      <c r="AT53" s="117"/>
      <c r="AU53" s="117"/>
      <c r="AV53" s="117"/>
      <c r="AW53" s="117"/>
      <c r="AX53" s="117"/>
      <c r="AY53" s="117"/>
      <c r="AZ53" s="117"/>
    </row>
    <row r="54" spans="1:52" ht="30.75" customHeight="1">
      <c r="B54" s="919" t="str">
        <f>"(bb) Attachment 27(" &amp; Basic!$B$2 &amp; ") :"</f>
        <v>(bb) Attachment 27(TR-48) :</v>
      </c>
      <c r="C54" s="919"/>
      <c r="D54" s="1447" t="s">
        <v>923</v>
      </c>
      <c r="E54" s="1447"/>
      <c r="F54" s="1447"/>
      <c r="G54" s="72"/>
      <c r="H54" s="72"/>
      <c r="AB54" s="193"/>
      <c r="AC54" s="194"/>
      <c r="AQ54" s="117"/>
      <c r="AR54" s="117"/>
      <c r="AS54" s="117"/>
      <c r="AT54" s="117"/>
      <c r="AU54" s="117"/>
      <c r="AV54" s="117"/>
      <c r="AW54" s="117"/>
      <c r="AX54" s="117"/>
      <c r="AY54" s="117"/>
      <c r="AZ54" s="117"/>
    </row>
    <row r="55" spans="1:52" ht="5.25" customHeight="1">
      <c r="B55" s="919"/>
      <c r="C55" s="919"/>
      <c r="D55" s="1447"/>
      <c r="E55" s="1447"/>
      <c r="F55" s="1447"/>
      <c r="G55" s="72"/>
      <c r="H55" s="72"/>
      <c r="AB55" s="193"/>
      <c r="AC55" s="194"/>
      <c r="AQ55" s="117"/>
      <c r="AR55" s="117"/>
      <c r="AS55" s="117"/>
      <c r="AT55" s="117"/>
      <c r="AU55" s="117"/>
      <c r="AV55" s="117"/>
      <c r="AW55" s="117"/>
      <c r="AX55" s="117"/>
      <c r="AY55" s="117"/>
      <c r="AZ55" s="117"/>
    </row>
    <row r="56" spans="1:52" ht="63" customHeight="1">
      <c r="A56" s="70">
        <v>3</v>
      </c>
      <c r="B56" s="1424" t="s">
        <v>63</v>
      </c>
      <c r="C56" s="1424"/>
      <c r="D56" s="1424"/>
      <c r="E56" s="1424"/>
      <c r="F56" s="1424"/>
      <c r="G56" s="74"/>
      <c r="H56" s="74"/>
      <c r="AB56" s="193"/>
      <c r="AC56" s="194"/>
      <c r="AQ56" s="117"/>
      <c r="AR56" s="117"/>
      <c r="AS56" s="117"/>
      <c r="AT56" s="117"/>
      <c r="AU56" s="117"/>
      <c r="AV56" s="117"/>
      <c r="AW56" s="117"/>
      <c r="AX56" s="117"/>
      <c r="AY56" s="117"/>
      <c r="AZ56" s="117"/>
    </row>
    <row r="57" spans="1:52" ht="63" customHeight="1">
      <c r="A57" s="710" t="s">
        <v>862</v>
      </c>
      <c r="B57" s="1449" t="s">
        <v>863</v>
      </c>
      <c r="C57" s="1449"/>
      <c r="D57" s="1449"/>
      <c r="E57" s="1449"/>
      <c r="F57" s="1450"/>
      <c r="G57" s="74"/>
      <c r="H57" s="74"/>
      <c r="AB57" s="193"/>
      <c r="AC57" s="194"/>
      <c r="AQ57" s="117"/>
      <c r="AR57" s="117"/>
      <c r="AS57" s="117"/>
      <c r="AT57" s="117"/>
      <c r="AU57" s="117"/>
      <c r="AV57" s="117"/>
      <c r="AW57" s="117"/>
      <c r="AX57" s="117"/>
      <c r="AY57" s="117"/>
      <c r="AZ57" s="117"/>
    </row>
    <row r="58" spans="1:52" ht="83.25" customHeight="1">
      <c r="A58" s="70">
        <v>3.1</v>
      </c>
      <c r="B58" s="1424" t="s">
        <v>328</v>
      </c>
      <c r="C58" s="1424"/>
      <c r="D58" s="1424"/>
      <c r="E58" s="1424"/>
      <c r="F58" s="1424"/>
      <c r="G58" s="74"/>
      <c r="H58" s="74"/>
      <c r="AB58" s="193"/>
      <c r="AC58" s="194"/>
      <c r="AQ58" s="117"/>
      <c r="AR58" s="117"/>
      <c r="AS58" s="117"/>
      <c r="AT58" s="117"/>
      <c r="AU58" s="117"/>
      <c r="AV58" s="117"/>
      <c r="AW58" s="117"/>
      <c r="AX58" s="117"/>
      <c r="AY58" s="117"/>
      <c r="AZ58" s="117"/>
    </row>
    <row r="59" spans="1:52" ht="86.25" customHeight="1">
      <c r="A59" s="70">
        <v>3.2</v>
      </c>
      <c r="B59" s="1424" t="s">
        <v>894</v>
      </c>
      <c r="C59" s="1424"/>
      <c r="D59" s="1424"/>
      <c r="E59" s="1424"/>
      <c r="F59" s="1424"/>
      <c r="G59" s="74"/>
      <c r="H59" s="74"/>
      <c r="AB59" s="193"/>
      <c r="AC59" s="194"/>
      <c r="AQ59" s="117"/>
      <c r="AR59" s="117"/>
      <c r="AS59" s="117"/>
      <c r="AT59" s="117"/>
      <c r="AU59" s="117"/>
      <c r="AV59" s="117"/>
      <c r="AW59" s="117"/>
      <c r="AX59" s="117"/>
      <c r="AY59" s="117"/>
      <c r="AZ59" s="117"/>
    </row>
    <row r="60" spans="1:52" s="24" customFormat="1" ht="68.25" customHeight="1">
      <c r="A60" s="70">
        <v>4</v>
      </c>
      <c r="B60" s="1424" t="s">
        <v>475</v>
      </c>
      <c r="C60" s="1424"/>
      <c r="D60" s="1424"/>
      <c r="E60" s="1424"/>
      <c r="F60" s="1424"/>
      <c r="G60" s="74"/>
      <c r="H60" s="74"/>
      <c r="I60" s="53"/>
      <c r="J60" s="53"/>
      <c r="K60" s="53"/>
      <c r="L60" s="53"/>
      <c r="M60" s="53"/>
      <c r="N60" s="53"/>
      <c r="O60" s="53"/>
      <c r="P60" s="53"/>
      <c r="Q60" s="53"/>
      <c r="R60" s="53"/>
      <c r="S60" s="53"/>
      <c r="T60" s="53"/>
      <c r="U60" s="53"/>
      <c r="V60" s="53"/>
      <c r="W60" s="53"/>
      <c r="X60" s="53"/>
      <c r="Y60" s="53"/>
      <c r="Z60" s="53"/>
      <c r="AA60" s="53"/>
      <c r="AB60" s="193"/>
      <c r="AC60" s="194"/>
      <c r="AD60" s="190"/>
      <c r="AE60" s="190"/>
      <c r="AF60" s="53"/>
      <c r="AG60" s="53"/>
      <c r="AH60" s="53"/>
      <c r="AI60" s="53"/>
      <c r="AJ60" s="53"/>
      <c r="AK60" s="53"/>
      <c r="AL60" s="53"/>
      <c r="AM60" s="53"/>
      <c r="AN60" s="53"/>
      <c r="AO60" s="53"/>
      <c r="AP60" s="53"/>
      <c r="AQ60" s="115"/>
      <c r="AR60" s="115"/>
      <c r="AS60" s="115"/>
      <c r="AT60" s="115"/>
      <c r="AU60" s="115"/>
      <c r="AV60" s="115"/>
      <c r="AW60" s="115"/>
      <c r="AX60" s="115"/>
      <c r="AY60" s="115"/>
      <c r="AZ60" s="115"/>
    </row>
    <row r="61" spans="1:52" ht="68.25" customHeight="1">
      <c r="A61" s="70">
        <v>4.0999999999999996</v>
      </c>
      <c r="B61" s="1424" t="s">
        <v>522</v>
      </c>
      <c r="C61" s="1424"/>
      <c r="D61" s="1424"/>
      <c r="E61" s="1424"/>
      <c r="F61" s="1424"/>
      <c r="G61" s="74"/>
      <c r="H61" s="74"/>
      <c r="AB61" s="193"/>
      <c r="AC61" s="194"/>
      <c r="AQ61" s="117"/>
      <c r="AR61" s="117"/>
      <c r="AS61" s="117"/>
      <c r="AT61" s="117"/>
      <c r="AU61" s="117"/>
      <c r="AV61" s="117"/>
      <c r="AW61" s="117"/>
      <c r="AX61" s="117"/>
      <c r="AY61" s="117"/>
      <c r="AZ61" s="117"/>
    </row>
    <row r="62" spans="1:52" ht="104.25" customHeight="1">
      <c r="A62" s="70">
        <v>4.2</v>
      </c>
      <c r="B62" s="1424" t="s">
        <v>523</v>
      </c>
      <c r="C62" s="1424"/>
      <c r="D62" s="1424"/>
      <c r="E62" s="1424"/>
      <c r="F62" s="1424"/>
      <c r="G62" s="74"/>
      <c r="H62" s="74"/>
      <c r="AB62" s="193"/>
      <c r="AC62" s="194"/>
      <c r="AQ62" s="117"/>
      <c r="AR62" s="117"/>
      <c r="AS62" s="117"/>
      <c r="AT62" s="117"/>
      <c r="AU62" s="117"/>
      <c r="AV62" s="117"/>
      <c r="AW62" s="117"/>
      <c r="AX62" s="117"/>
      <c r="AY62" s="117"/>
      <c r="AZ62" s="117"/>
    </row>
    <row r="63" spans="1:52" ht="21" customHeight="1">
      <c r="A63" s="70"/>
      <c r="B63" s="1424"/>
      <c r="C63" s="1424"/>
      <c r="D63" s="1424"/>
      <c r="E63" s="1424"/>
      <c r="F63" s="1424"/>
      <c r="G63" s="74"/>
      <c r="H63" s="74"/>
      <c r="AB63" s="193"/>
      <c r="AC63" s="194"/>
      <c r="AQ63" s="117"/>
      <c r="AR63" s="117"/>
      <c r="AS63" s="117"/>
      <c r="AT63" s="117"/>
      <c r="AU63" s="117"/>
      <c r="AV63" s="117"/>
      <c r="AW63" s="117"/>
      <c r="AX63" s="117"/>
      <c r="AY63" s="117"/>
      <c r="AZ63" s="117"/>
    </row>
    <row r="64" spans="1:52" ht="59.25" customHeight="1">
      <c r="A64" s="70">
        <v>4.3</v>
      </c>
      <c r="B64" s="1424" t="s">
        <v>524</v>
      </c>
      <c r="C64" s="1424"/>
      <c r="D64" s="1424"/>
      <c r="E64" s="1424"/>
      <c r="F64" s="1424"/>
      <c r="G64" s="74"/>
      <c r="H64" s="74"/>
      <c r="AB64" s="193"/>
      <c r="AC64" s="194"/>
      <c r="AQ64" s="117"/>
      <c r="AR64" s="117"/>
      <c r="AS64" s="117"/>
      <c r="AT64" s="117"/>
      <c r="AU64" s="117"/>
      <c r="AV64" s="117"/>
      <c r="AW64" s="117"/>
      <c r="AX64" s="117"/>
      <c r="AY64" s="117"/>
      <c r="AZ64" s="117"/>
    </row>
    <row r="65" spans="1:52" ht="14.25" customHeight="1">
      <c r="A65" s="70"/>
      <c r="B65" s="1424"/>
      <c r="C65" s="1424"/>
      <c r="D65" s="1424"/>
      <c r="E65" s="1424"/>
      <c r="F65" s="1424"/>
      <c r="G65" s="74"/>
      <c r="H65" s="74"/>
      <c r="AB65" s="193"/>
      <c r="AC65" s="194"/>
      <c r="AQ65" s="117"/>
      <c r="AR65" s="117"/>
      <c r="AS65" s="117"/>
      <c r="AT65" s="117"/>
      <c r="AU65" s="117"/>
      <c r="AV65" s="117"/>
      <c r="AW65" s="117"/>
      <c r="AX65" s="117"/>
      <c r="AY65" s="117"/>
      <c r="AZ65" s="117"/>
    </row>
    <row r="66" spans="1:52" ht="21" customHeight="1">
      <c r="A66" s="54">
        <v>5</v>
      </c>
      <c r="B66" s="1444" t="s">
        <v>64</v>
      </c>
      <c r="C66" s="1444"/>
      <c r="D66" s="1444"/>
      <c r="E66" s="1444"/>
      <c r="F66" s="1444"/>
      <c r="G66" s="36"/>
      <c r="H66" s="36"/>
      <c r="AB66" s="193"/>
      <c r="AC66" s="194"/>
      <c r="AQ66" s="117"/>
      <c r="AR66" s="117"/>
      <c r="AS66" s="117"/>
      <c r="AT66" s="117"/>
      <c r="AU66" s="117"/>
      <c r="AV66" s="117"/>
      <c r="AW66" s="117"/>
      <c r="AX66" s="117"/>
      <c r="AY66" s="117"/>
      <c r="AZ66" s="117"/>
    </row>
    <row r="67" spans="1:52" s="24" customFormat="1" ht="223.5" customHeight="1">
      <c r="A67" s="70">
        <v>5.0999999999999996</v>
      </c>
      <c r="B67" s="1424" t="s">
        <v>525</v>
      </c>
      <c r="C67" s="1424"/>
      <c r="D67" s="1424"/>
      <c r="E67" s="1424"/>
      <c r="F67" s="1424"/>
      <c r="G67" s="74"/>
      <c r="H67" s="74"/>
      <c r="I67" s="53"/>
      <c r="J67" s="53"/>
      <c r="K67" s="53"/>
      <c r="L67" s="53"/>
      <c r="M67" s="53"/>
      <c r="N67" s="53"/>
      <c r="O67" s="53"/>
      <c r="P67" s="53"/>
      <c r="Q67" s="53"/>
      <c r="R67" s="53"/>
      <c r="S67" s="53"/>
      <c r="T67" s="53"/>
      <c r="U67" s="53"/>
      <c r="V67" s="53"/>
      <c r="W67" s="53"/>
      <c r="X67" s="53"/>
      <c r="Y67" s="53"/>
      <c r="Z67" s="53"/>
      <c r="AA67" s="53"/>
      <c r="AB67" s="193"/>
      <c r="AC67" s="194"/>
      <c r="AD67" s="190"/>
      <c r="AE67" s="190"/>
      <c r="AF67" s="53"/>
      <c r="AG67" s="53"/>
      <c r="AH67" s="53"/>
      <c r="AI67" s="53"/>
      <c r="AJ67" s="53"/>
      <c r="AK67" s="53"/>
      <c r="AL67" s="53"/>
      <c r="AM67" s="53"/>
      <c r="AN67" s="53"/>
      <c r="AO67" s="53"/>
      <c r="AP67" s="53"/>
      <c r="AQ67" s="115"/>
      <c r="AR67" s="115"/>
      <c r="AS67" s="115"/>
      <c r="AT67" s="115"/>
      <c r="AU67" s="115"/>
      <c r="AV67" s="115"/>
      <c r="AW67" s="115"/>
      <c r="AX67" s="115"/>
      <c r="AY67" s="115"/>
      <c r="AZ67" s="115"/>
    </row>
    <row r="68" spans="1:52" s="24" customFormat="1" ht="33" customHeight="1">
      <c r="A68" s="70">
        <v>6</v>
      </c>
      <c r="B68" s="1424" t="s">
        <v>65</v>
      </c>
      <c r="C68" s="1424"/>
      <c r="D68" s="1424"/>
      <c r="E68" s="1424"/>
      <c r="F68" s="1424"/>
      <c r="G68" s="74"/>
      <c r="H68" s="74"/>
      <c r="I68" s="53"/>
      <c r="J68" s="53"/>
      <c r="K68" s="53"/>
      <c r="L68" s="53"/>
      <c r="M68" s="53"/>
      <c r="N68" s="53"/>
      <c r="O68" s="53"/>
      <c r="P68" s="53"/>
      <c r="Q68" s="53"/>
      <c r="R68" s="53"/>
      <c r="S68" s="53"/>
      <c r="T68" s="53"/>
      <c r="U68" s="53"/>
      <c r="V68" s="53"/>
      <c r="W68" s="53"/>
      <c r="X68" s="53"/>
      <c r="Y68" s="53"/>
      <c r="Z68" s="53"/>
      <c r="AA68" s="53"/>
      <c r="AB68" s="193"/>
      <c r="AC68" s="194"/>
      <c r="AD68" s="190"/>
      <c r="AE68" s="190"/>
      <c r="AF68" s="53"/>
      <c r="AG68" s="53"/>
      <c r="AH68" s="53"/>
      <c r="AI68" s="53"/>
      <c r="AJ68" s="53"/>
      <c r="AK68" s="53"/>
      <c r="AL68" s="53"/>
      <c r="AM68" s="53"/>
      <c r="AN68" s="53"/>
      <c r="AO68" s="53"/>
      <c r="AP68" s="53"/>
      <c r="AQ68" s="115"/>
      <c r="AR68" s="115"/>
      <c r="AS68" s="115"/>
      <c r="AT68" s="115"/>
      <c r="AU68" s="115"/>
      <c r="AV68" s="115"/>
      <c r="AW68" s="115"/>
      <c r="AX68" s="115"/>
      <c r="AY68" s="115"/>
      <c r="AZ68" s="115"/>
    </row>
    <row r="69" spans="1:52" s="24" customFormat="1" ht="26.1" customHeight="1">
      <c r="A69" s="54"/>
      <c r="B69" s="51" t="s">
        <v>355</v>
      </c>
      <c r="C69" s="38" t="s">
        <v>327</v>
      </c>
      <c r="D69" s="29"/>
      <c r="E69" s="68" t="s">
        <v>66</v>
      </c>
      <c r="G69" s="53"/>
      <c r="H69" s="53"/>
      <c r="I69" s="53"/>
      <c r="J69" s="165"/>
      <c r="K69" s="165"/>
      <c r="L69" s="165"/>
      <c r="M69" s="165"/>
      <c r="N69" s="165"/>
      <c r="O69" s="165"/>
      <c r="P69" s="165"/>
      <c r="Q69" s="165"/>
      <c r="R69" s="165"/>
      <c r="S69" s="165"/>
      <c r="T69" s="165"/>
      <c r="U69" s="165"/>
      <c r="V69" s="165"/>
      <c r="W69" s="165"/>
      <c r="X69" s="165"/>
      <c r="Y69" s="165"/>
      <c r="Z69" s="165"/>
      <c r="AA69" s="165"/>
      <c r="AB69" s="57"/>
      <c r="AC69" s="194"/>
      <c r="AD69" s="190"/>
      <c r="AE69" s="190"/>
      <c r="AF69" s="53"/>
      <c r="AG69" s="53"/>
      <c r="AH69" s="53"/>
      <c r="AI69" s="53"/>
      <c r="AJ69" s="53"/>
      <c r="AK69" s="53"/>
      <c r="AL69" s="53"/>
      <c r="AM69" s="53"/>
      <c r="AN69" s="53"/>
      <c r="AO69" s="53"/>
      <c r="AP69" s="53"/>
      <c r="AQ69" s="115"/>
      <c r="AR69" s="115"/>
      <c r="AS69" s="115"/>
      <c r="AT69" s="115"/>
      <c r="AU69" s="115"/>
      <c r="AV69" s="115"/>
      <c r="AW69" s="115"/>
      <c r="AX69" s="115"/>
      <c r="AY69" s="115"/>
      <c r="AZ69" s="115"/>
    </row>
    <row r="70" spans="1:52" s="24" customFormat="1" ht="26.1" customHeight="1">
      <c r="A70" s="54"/>
      <c r="B70" s="51" t="s">
        <v>356</v>
      </c>
      <c r="C70" s="32" t="s">
        <v>67</v>
      </c>
      <c r="D70" s="29"/>
      <c r="E70" s="68" t="s">
        <v>68</v>
      </c>
      <c r="G70" s="53"/>
      <c r="H70" s="53"/>
      <c r="I70" s="53"/>
      <c r="J70" s="165"/>
      <c r="K70" s="165"/>
      <c r="L70" s="165"/>
      <c r="M70" s="165"/>
      <c r="N70" s="165"/>
      <c r="O70" s="165"/>
      <c r="P70" s="165"/>
      <c r="Q70" s="165"/>
      <c r="R70" s="165"/>
      <c r="S70" s="165"/>
      <c r="T70" s="165"/>
      <c r="U70" s="165"/>
      <c r="V70" s="165"/>
      <c r="W70" s="165"/>
      <c r="X70" s="165"/>
      <c r="Y70" s="165"/>
      <c r="Z70" s="165"/>
      <c r="AA70" s="165"/>
      <c r="AB70" s="57"/>
      <c r="AC70" s="194"/>
      <c r="AD70" s="190"/>
      <c r="AE70" s="190"/>
      <c r="AF70" s="53"/>
      <c r="AG70" s="53"/>
      <c r="AH70" s="53"/>
      <c r="AI70" s="53"/>
      <c r="AJ70" s="53"/>
      <c r="AK70" s="53"/>
      <c r="AL70" s="53"/>
      <c r="AM70" s="53"/>
      <c r="AN70" s="53"/>
      <c r="AO70" s="53"/>
      <c r="AP70" s="53"/>
      <c r="AQ70" s="115"/>
      <c r="AR70" s="115"/>
      <c r="AS70" s="115"/>
      <c r="AT70" s="115"/>
      <c r="AU70" s="115"/>
      <c r="AV70" s="115"/>
      <c r="AW70" s="115"/>
      <c r="AX70" s="115"/>
      <c r="AY70" s="115"/>
      <c r="AZ70" s="115"/>
    </row>
    <row r="71" spans="1:52" s="24" customFormat="1" ht="26.1" customHeight="1">
      <c r="A71" s="54"/>
      <c r="B71" s="51" t="s">
        <v>357</v>
      </c>
      <c r="C71" s="32" t="s">
        <v>696</v>
      </c>
      <c r="D71" s="29"/>
      <c r="E71" s="68" t="s">
        <v>697</v>
      </c>
      <c r="G71" s="53"/>
      <c r="H71" s="53"/>
      <c r="I71" s="53"/>
      <c r="J71" s="53"/>
      <c r="K71" s="53"/>
      <c r="L71" s="53"/>
      <c r="M71" s="53"/>
      <c r="N71" s="53"/>
      <c r="O71" s="53"/>
      <c r="P71" s="53"/>
      <c r="Q71" s="53"/>
      <c r="R71" s="53"/>
      <c r="S71" s="53"/>
      <c r="T71" s="53"/>
      <c r="U71" s="53"/>
      <c r="V71" s="53"/>
      <c r="W71" s="53"/>
      <c r="X71" s="53"/>
      <c r="Y71" s="53"/>
      <c r="Z71" s="53"/>
      <c r="AA71" s="53"/>
      <c r="AB71" s="56"/>
      <c r="AC71" s="194"/>
      <c r="AD71" s="190"/>
      <c r="AE71" s="190"/>
      <c r="AF71" s="53"/>
      <c r="AG71" s="53"/>
      <c r="AH71" s="53"/>
      <c r="AI71" s="53"/>
      <c r="AJ71" s="53"/>
      <c r="AK71" s="53"/>
      <c r="AL71" s="53"/>
      <c r="AM71" s="53"/>
      <c r="AN71" s="53"/>
      <c r="AO71" s="53"/>
      <c r="AP71" s="53"/>
      <c r="AQ71" s="115"/>
      <c r="AR71" s="115"/>
      <c r="AS71" s="115"/>
      <c r="AT71" s="115"/>
      <c r="AU71" s="115"/>
      <c r="AV71" s="115"/>
      <c r="AW71" s="115"/>
      <c r="AX71" s="115"/>
      <c r="AY71" s="115"/>
      <c r="AZ71" s="115"/>
    </row>
    <row r="72" spans="1:52" s="24" customFormat="1" ht="26.1" customHeight="1">
      <c r="A72" s="54"/>
      <c r="B72" s="51" t="s">
        <v>71</v>
      </c>
      <c r="C72" s="32" t="s">
        <v>69</v>
      </c>
      <c r="D72" s="29"/>
      <c r="E72" s="68" t="s">
        <v>70</v>
      </c>
      <c r="G72" s="53"/>
      <c r="H72" s="53"/>
      <c r="I72" s="53"/>
      <c r="J72" s="53"/>
      <c r="K72" s="53"/>
      <c r="L72" s="53"/>
      <c r="M72" s="53"/>
      <c r="N72" s="53"/>
      <c r="O72" s="53"/>
      <c r="P72" s="53"/>
      <c r="Q72" s="53"/>
      <c r="R72" s="53"/>
      <c r="S72" s="53"/>
      <c r="T72" s="53"/>
      <c r="U72" s="53"/>
      <c r="V72" s="53"/>
      <c r="W72" s="53"/>
      <c r="X72" s="53"/>
      <c r="Y72" s="53"/>
      <c r="Z72" s="53"/>
      <c r="AA72" s="53"/>
      <c r="AB72" s="57"/>
      <c r="AC72" s="194"/>
      <c r="AD72" s="190"/>
      <c r="AE72" s="190"/>
      <c r="AF72" s="53"/>
      <c r="AG72" s="53"/>
      <c r="AH72" s="53"/>
      <c r="AI72" s="53"/>
      <c r="AJ72" s="53"/>
      <c r="AK72" s="53"/>
      <c r="AL72" s="53"/>
      <c r="AM72" s="53"/>
      <c r="AN72" s="53"/>
      <c r="AO72" s="53"/>
      <c r="AP72" s="53"/>
      <c r="AQ72" s="115"/>
      <c r="AR72" s="115"/>
      <c r="AS72" s="115"/>
      <c r="AT72" s="115"/>
      <c r="AU72" s="115"/>
      <c r="AV72" s="115"/>
      <c r="AW72" s="115"/>
      <c r="AX72" s="115"/>
      <c r="AY72" s="115"/>
      <c r="AZ72" s="115"/>
    </row>
    <row r="73" spans="1:52" s="24" customFormat="1" ht="26.1" customHeight="1">
      <c r="A73" s="54"/>
      <c r="B73" s="51" t="s">
        <v>74</v>
      </c>
      <c r="C73" s="32" t="s">
        <v>72</v>
      </c>
      <c r="D73" s="29"/>
      <c r="E73" s="68" t="s">
        <v>73</v>
      </c>
      <c r="G73" s="53"/>
      <c r="H73" s="53"/>
      <c r="I73" s="53"/>
      <c r="J73" s="165"/>
      <c r="K73" s="165"/>
      <c r="L73" s="165"/>
      <c r="M73" s="165"/>
      <c r="N73" s="165"/>
      <c r="O73" s="165"/>
      <c r="P73" s="165"/>
      <c r="Q73" s="165"/>
      <c r="R73" s="165"/>
      <c r="S73" s="165"/>
      <c r="T73" s="165"/>
      <c r="U73" s="165"/>
      <c r="V73" s="165"/>
      <c r="W73" s="165"/>
      <c r="X73" s="165"/>
      <c r="Y73" s="165"/>
      <c r="Z73" s="165"/>
      <c r="AA73" s="165"/>
      <c r="AB73" s="57"/>
      <c r="AC73" s="194"/>
      <c r="AD73" s="190"/>
      <c r="AE73" s="190"/>
      <c r="AF73" s="53"/>
      <c r="AG73" s="53"/>
      <c r="AH73" s="53"/>
      <c r="AI73" s="53"/>
      <c r="AJ73" s="53"/>
      <c r="AK73" s="53"/>
      <c r="AL73" s="53"/>
      <c r="AM73" s="53"/>
      <c r="AN73" s="53"/>
      <c r="AO73" s="53"/>
      <c r="AP73" s="53"/>
      <c r="AQ73" s="115"/>
      <c r="AR73" s="115"/>
      <c r="AS73" s="115"/>
      <c r="AT73" s="115"/>
      <c r="AU73" s="115"/>
      <c r="AV73" s="115"/>
      <c r="AW73" s="115"/>
      <c r="AX73" s="115"/>
      <c r="AY73" s="115"/>
      <c r="AZ73" s="115"/>
    </row>
    <row r="74" spans="1:52" s="24" customFormat="1" ht="26.1" customHeight="1">
      <c r="A74" s="54"/>
      <c r="B74" s="51" t="s">
        <v>77</v>
      </c>
      <c r="C74" s="32" t="s">
        <v>75</v>
      </c>
      <c r="D74" s="29"/>
      <c r="E74" s="68" t="s">
        <v>76</v>
      </c>
      <c r="G74" s="53"/>
      <c r="H74" s="53"/>
      <c r="I74" s="53"/>
      <c r="J74" s="53"/>
      <c r="K74" s="53"/>
      <c r="L74" s="53"/>
      <c r="M74" s="53"/>
      <c r="N74" s="53"/>
      <c r="O74" s="53"/>
      <c r="P74" s="53"/>
      <c r="Q74" s="53"/>
      <c r="R74" s="53"/>
      <c r="S74" s="53"/>
      <c r="T74" s="53"/>
      <c r="U74" s="53"/>
      <c r="V74" s="53"/>
      <c r="W74" s="53"/>
      <c r="X74" s="53"/>
      <c r="Y74" s="53"/>
      <c r="Z74" s="53"/>
      <c r="AA74" s="53"/>
      <c r="AB74" s="57"/>
      <c r="AC74" s="194"/>
      <c r="AD74" s="190"/>
      <c r="AE74" s="190"/>
      <c r="AF74" s="53"/>
      <c r="AG74" s="53"/>
      <c r="AH74" s="53"/>
      <c r="AI74" s="53"/>
      <c r="AJ74" s="53"/>
      <c r="AK74" s="53"/>
      <c r="AL74" s="53"/>
      <c r="AM74" s="53"/>
      <c r="AN74" s="53"/>
      <c r="AO74" s="53"/>
      <c r="AP74" s="53"/>
      <c r="AQ74" s="115"/>
      <c r="AR74" s="115"/>
      <c r="AS74" s="115"/>
      <c r="AT74" s="115"/>
      <c r="AU74" s="115"/>
      <c r="AV74" s="115"/>
      <c r="AW74" s="115"/>
      <c r="AX74" s="115"/>
      <c r="AY74" s="115"/>
      <c r="AZ74" s="115"/>
    </row>
    <row r="75" spans="1:52" s="24" customFormat="1" ht="26.1" customHeight="1">
      <c r="A75" s="54"/>
      <c r="B75" s="51" t="s">
        <v>81</v>
      </c>
      <c r="C75" s="32" t="s">
        <v>78</v>
      </c>
      <c r="D75" s="29"/>
      <c r="E75" s="68" t="s">
        <v>80</v>
      </c>
      <c r="G75" s="53"/>
      <c r="H75" s="53"/>
      <c r="I75" s="53"/>
      <c r="J75" s="53"/>
      <c r="K75" s="53"/>
      <c r="L75" s="53"/>
      <c r="M75" s="53"/>
      <c r="N75" s="53"/>
      <c r="O75" s="53"/>
      <c r="P75" s="53"/>
      <c r="Q75" s="53"/>
      <c r="R75" s="53"/>
      <c r="S75" s="53"/>
      <c r="T75" s="53"/>
      <c r="U75" s="53"/>
      <c r="V75" s="53"/>
      <c r="W75" s="53"/>
      <c r="X75" s="53"/>
      <c r="Y75" s="53"/>
      <c r="Z75" s="53"/>
      <c r="AA75" s="53"/>
      <c r="AB75" s="57"/>
      <c r="AC75" s="194"/>
      <c r="AD75" s="190"/>
      <c r="AE75" s="190"/>
      <c r="AF75" s="53"/>
      <c r="AG75" s="53"/>
      <c r="AH75" s="53"/>
      <c r="AI75" s="53"/>
      <c r="AJ75" s="53"/>
      <c r="AK75" s="53"/>
      <c r="AL75" s="53"/>
      <c r="AM75" s="53"/>
      <c r="AN75" s="53"/>
      <c r="AO75" s="53"/>
      <c r="AP75" s="53"/>
      <c r="AQ75" s="115"/>
      <c r="AR75" s="115"/>
      <c r="AS75" s="115"/>
      <c r="AT75" s="115"/>
      <c r="AU75" s="115"/>
      <c r="AV75" s="115"/>
      <c r="AW75" s="115"/>
      <c r="AX75" s="115"/>
      <c r="AY75" s="115"/>
      <c r="AZ75" s="115"/>
    </row>
    <row r="76" spans="1:52" ht="26.1" customHeight="1">
      <c r="A76" s="51"/>
      <c r="B76" s="51" t="s">
        <v>84</v>
      </c>
      <c r="C76" s="32" t="s">
        <v>82</v>
      </c>
      <c r="E76" s="68" t="s">
        <v>83</v>
      </c>
      <c r="F76" s="25"/>
      <c r="G76" s="165"/>
      <c r="H76" s="165"/>
      <c r="J76" s="165"/>
      <c r="K76" s="165"/>
      <c r="L76" s="165"/>
      <c r="M76" s="165"/>
      <c r="N76" s="165"/>
      <c r="O76" s="165"/>
      <c r="P76" s="165"/>
      <c r="Q76" s="165"/>
      <c r="R76" s="165"/>
      <c r="S76" s="165"/>
      <c r="T76" s="165"/>
      <c r="U76" s="165"/>
      <c r="V76" s="165"/>
      <c r="W76" s="165"/>
      <c r="X76" s="165"/>
      <c r="Y76" s="165"/>
      <c r="Z76" s="165"/>
      <c r="AA76" s="165"/>
      <c r="AB76" s="57"/>
      <c r="AC76" s="194"/>
      <c r="AQ76" s="117"/>
      <c r="AR76" s="117"/>
      <c r="AS76" s="117"/>
      <c r="AT76" s="117"/>
      <c r="AU76" s="117"/>
      <c r="AV76" s="117"/>
      <c r="AW76" s="117"/>
      <c r="AX76" s="117"/>
      <c r="AY76" s="117"/>
      <c r="AZ76" s="117"/>
    </row>
    <row r="77" spans="1:52" ht="26.1" customHeight="1">
      <c r="A77" s="51"/>
      <c r="B77" s="51" t="s">
        <v>18</v>
      </c>
      <c r="C77" s="32" t="s">
        <v>85</v>
      </c>
      <c r="E77" s="68" t="s">
        <v>86</v>
      </c>
      <c r="F77" s="25"/>
      <c r="G77" s="165"/>
      <c r="H77" s="165"/>
      <c r="J77" s="165"/>
      <c r="K77" s="165"/>
      <c r="L77" s="165"/>
      <c r="M77" s="165"/>
      <c r="N77" s="165"/>
      <c r="O77" s="165"/>
      <c r="P77" s="165"/>
      <c r="Q77" s="165"/>
      <c r="R77" s="165"/>
      <c r="S77" s="165"/>
      <c r="T77" s="165"/>
      <c r="U77" s="165"/>
      <c r="V77" s="165"/>
      <c r="W77" s="165"/>
      <c r="X77" s="165"/>
      <c r="Y77" s="165"/>
      <c r="Z77" s="165"/>
      <c r="AA77" s="165"/>
      <c r="AB77" s="57"/>
      <c r="AC77" s="194"/>
      <c r="AQ77" s="117"/>
      <c r="AR77" s="117"/>
      <c r="AS77" s="117"/>
      <c r="AT77" s="117"/>
      <c r="AU77" s="117"/>
      <c r="AV77" s="117"/>
      <c r="AW77" s="117"/>
      <c r="AX77" s="117"/>
      <c r="AY77" s="117"/>
      <c r="AZ77" s="117"/>
    </row>
    <row r="78" spans="1:52" ht="26.1" customHeight="1">
      <c r="A78" s="51"/>
      <c r="B78" s="51" t="s">
        <v>89</v>
      </c>
      <c r="C78" s="32" t="s">
        <v>87</v>
      </c>
      <c r="E78" s="68" t="s">
        <v>88</v>
      </c>
      <c r="F78" s="25"/>
      <c r="G78" s="165"/>
      <c r="H78" s="165"/>
      <c r="J78" s="165"/>
      <c r="K78" s="165"/>
      <c r="L78" s="165"/>
      <c r="M78" s="165"/>
      <c r="N78" s="165"/>
      <c r="O78" s="165"/>
      <c r="P78" s="165"/>
      <c r="Q78" s="165"/>
      <c r="R78" s="165"/>
      <c r="S78" s="165"/>
      <c r="T78" s="165"/>
      <c r="U78" s="165"/>
      <c r="V78" s="165"/>
      <c r="W78" s="165"/>
      <c r="X78" s="165"/>
      <c r="Y78" s="165"/>
      <c r="Z78" s="165"/>
      <c r="AA78" s="165"/>
      <c r="AB78" s="57"/>
      <c r="AC78" s="194"/>
      <c r="AQ78" s="117"/>
      <c r="AR78" s="117"/>
      <c r="AS78" s="117"/>
      <c r="AT78" s="117"/>
      <c r="AU78" s="117"/>
      <c r="AV78" s="117"/>
      <c r="AW78" s="117"/>
      <c r="AX78" s="117"/>
      <c r="AY78" s="117"/>
      <c r="AZ78" s="117"/>
    </row>
    <row r="79" spans="1:52" ht="26.1" customHeight="1">
      <c r="A79" s="51"/>
      <c r="B79" s="51" t="s">
        <v>92</v>
      </c>
      <c r="C79" s="32" t="s">
        <v>90</v>
      </c>
      <c r="E79" s="68" t="s">
        <v>91</v>
      </c>
      <c r="F79" s="25"/>
      <c r="G79" s="165"/>
      <c r="H79" s="165"/>
      <c r="J79" s="165"/>
      <c r="K79" s="165"/>
      <c r="L79" s="165"/>
      <c r="M79" s="165"/>
      <c r="N79" s="165"/>
      <c r="O79" s="165"/>
      <c r="P79" s="165"/>
      <c r="Q79" s="165"/>
      <c r="R79" s="165"/>
      <c r="S79" s="165"/>
      <c r="T79" s="165"/>
      <c r="U79" s="165"/>
      <c r="V79" s="165"/>
      <c r="W79" s="165"/>
      <c r="X79" s="165"/>
      <c r="Y79" s="165"/>
      <c r="Z79" s="165"/>
      <c r="AA79" s="165"/>
      <c r="AB79" s="57"/>
      <c r="AC79" s="194"/>
      <c r="AQ79" s="117"/>
      <c r="AR79" s="117"/>
      <c r="AS79" s="117"/>
      <c r="AT79" s="117"/>
      <c r="AU79" s="117"/>
      <c r="AV79" s="117"/>
      <c r="AW79" s="117"/>
      <c r="AX79" s="117"/>
      <c r="AY79" s="117"/>
      <c r="AZ79" s="117"/>
    </row>
    <row r="80" spans="1:52" ht="26.1" customHeight="1">
      <c r="A80" s="51"/>
      <c r="B80" s="51" t="s">
        <v>95</v>
      </c>
      <c r="C80" s="32" t="s">
        <v>93</v>
      </c>
      <c r="E80" s="68" t="s">
        <v>94</v>
      </c>
      <c r="F80" s="25"/>
      <c r="G80" s="165"/>
      <c r="H80" s="165"/>
      <c r="J80" s="165"/>
      <c r="K80" s="165"/>
      <c r="L80" s="165"/>
      <c r="M80" s="165"/>
      <c r="N80" s="165"/>
      <c r="O80" s="165"/>
      <c r="P80" s="165"/>
      <c r="Q80" s="165"/>
      <c r="R80" s="165"/>
      <c r="S80" s="165"/>
      <c r="T80" s="165"/>
      <c r="U80" s="165"/>
      <c r="V80" s="165"/>
      <c r="W80" s="165"/>
      <c r="X80" s="165"/>
      <c r="Y80" s="165"/>
      <c r="Z80" s="165"/>
      <c r="AA80" s="165"/>
      <c r="AB80" s="57"/>
      <c r="AC80" s="194"/>
      <c r="AQ80" s="117"/>
      <c r="AR80" s="117"/>
      <c r="AS80" s="117"/>
      <c r="AT80" s="117"/>
      <c r="AU80" s="117"/>
      <c r="AV80" s="117"/>
      <c r="AW80" s="117"/>
      <c r="AX80" s="117"/>
      <c r="AY80" s="117"/>
      <c r="AZ80" s="117"/>
    </row>
    <row r="81" spans="1:52" ht="41.25" customHeight="1">
      <c r="B81" s="70" t="s">
        <v>99</v>
      </c>
      <c r="C81" s="32" t="s">
        <v>96</v>
      </c>
      <c r="E81" s="68" t="s">
        <v>97</v>
      </c>
      <c r="F81" s="25"/>
      <c r="G81" s="165"/>
      <c r="H81" s="165"/>
      <c r="AB81" s="193"/>
      <c r="AC81" s="194"/>
      <c r="AQ81" s="117"/>
      <c r="AR81" s="117"/>
      <c r="AS81" s="117"/>
      <c r="AT81" s="117"/>
      <c r="AU81" s="117"/>
      <c r="AV81" s="117"/>
      <c r="AW81" s="117"/>
      <c r="AX81" s="117"/>
      <c r="AY81" s="117"/>
      <c r="AZ81" s="117"/>
    </row>
    <row r="82" spans="1:52" ht="41.25" customHeight="1">
      <c r="B82" s="70" t="s">
        <v>698</v>
      </c>
      <c r="C82" s="919" t="s">
        <v>100</v>
      </c>
      <c r="D82" s="919"/>
      <c r="E82" s="75" t="s">
        <v>98</v>
      </c>
      <c r="F82" s="25"/>
      <c r="G82" s="165"/>
      <c r="H82" s="165"/>
      <c r="AB82" s="193"/>
      <c r="AC82" s="194"/>
      <c r="AQ82" s="117"/>
      <c r="AR82" s="117"/>
      <c r="AS82" s="117"/>
      <c r="AT82" s="117"/>
      <c r="AU82" s="117"/>
      <c r="AV82" s="117"/>
      <c r="AW82" s="117"/>
      <c r="AX82" s="117"/>
      <c r="AY82" s="117"/>
      <c r="AZ82" s="117"/>
    </row>
    <row r="83" spans="1:52" ht="38.25" customHeight="1">
      <c r="B83" s="1424" t="s">
        <v>101</v>
      </c>
      <c r="C83" s="1424"/>
      <c r="D83" s="1424"/>
      <c r="E83" s="1424"/>
      <c r="F83" s="1424"/>
      <c r="G83" s="74"/>
      <c r="H83" s="74"/>
      <c r="AB83" s="193"/>
      <c r="AC83" s="194"/>
      <c r="AQ83" s="117"/>
      <c r="AR83" s="117"/>
      <c r="AS83" s="117"/>
      <c r="AT83" s="117"/>
      <c r="AU83" s="117"/>
      <c r="AV83" s="117"/>
      <c r="AW83" s="117"/>
      <c r="AX83" s="117"/>
      <c r="AY83" s="117"/>
      <c r="AZ83" s="117"/>
    </row>
    <row r="84" spans="1:52" ht="252.75" hidden="1" customHeight="1">
      <c r="A84" s="70">
        <v>7</v>
      </c>
      <c r="B84" s="1424" t="s">
        <v>983</v>
      </c>
      <c r="C84" s="1424"/>
      <c r="D84" s="1424"/>
      <c r="E84" s="1424"/>
      <c r="F84" s="1424"/>
      <c r="G84" s="74"/>
      <c r="H84" s="74"/>
      <c r="AB84" s="193"/>
      <c r="AC84" s="194"/>
      <c r="AQ84" s="117"/>
      <c r="AR84" s="117"/>
      <c r="AS84" s="117"/>
      <c r="AT84" s="117"/>
      <c r="AU84" s="117"/>
      <c r="AV84" s="117"/>
      <c r="AW84" s="117"/>
      <c r="AX84" s="117"/>
      <c r="AY84" s="117"/>
      <c r="AZ84" s="117"/>
    </row>
    <row r="85" spans="1:52" ht="51.75" customHeight="1">
      <c r="A85" s="70">
        <v>7</v>
      </c>
      <c r="B85" s="1424" t="s">
        <v>106</v>
      </c>
      <c r="C85" s="1424"/>
      <c r="D85" s="1424"/>
      <c r="E85" s="1424"/>
      <c r="F85" s="1424"/>
      <c r="G85" s="74"/>
      <c r="H85" s="74"/>
      <c r="AB85" s="193"/>
      <c r="AC85" s="194"/>
      <c r="AQ85" s="117"/>
      <c r="AR85" s="117"/>
      <c r="AS85" s="117"/>
      <c r="AT85" s="117"/>
      <c r="AU85" s="117"/>
      <c r="AV85" s="117"/>
      <c r="AW85" s="117"/>
      <c r="AX85" s="117"/>
      <c r="AY85" s="117"/>
      <c r="AZ85" s="117"/>
    </row>
    <row r="86" spans="1:52" ht="35.25" customHeight="1">
      <c r="A86" s="70">
        <v>8</v>
      </c>
      <c r="B86" s="1424" t="s">
        <v>107</v>
      </c>
      <c r="C86" s="1424"/>
      <c r="D86" s="1424"/>
      <c r="E86" s="1424"/>
      <c r="F86" s="1424"/>
      <c r="G86" s="74"/>
      <c r="H86" s="74"/>
      <c r="AB86" s="193"/>
      <c r="AC86" s="194"/>
      <c r="AQ86" s="117"/>
      <c r="AR86" s="117"/>
      <c r="AS86" s="117"/>
      <c r="AT86" s="117"/>
      <c r="AU86" s="117"/>
      <c r="AV86" s="117"/>
      <c r="AW86" s="117"/>
      <c r="AX86" s="117"/>
      <c r="AY86" s="117"/>
      <c r="AZ86" s="117"/>
    </row>
    <row r="87" spans="1:52" ht="49.5" customHeight="1">
      <c r="A87" s="70">
        <v>9</v>
      </c>
      <c r="B87" s="1424" t="s">
        <v>893</v>
      </c>
      <c r="C87" s="1424"/>
      <c r="D87" s="1424"/>
      <c r="E87" s="1424"/>
      <c r="F87" s="1424"/>
      <c r="G87" s="74"/>
      <c r="H87" s="74"/>
      <c r="AB87" s="193"/>
      <c r="AC87" s="194"/>
      <c r="AQ87" s="117"/>
      <c r="AR87" s="117"/>
      <c r="AS87" s="117"/>
      <c r="AT87" s="117"/>
      <c r="AU87" s="117"/>
      <c r="AV87" s="117"/>
      <c r="AW87" s="117"/>
      <c r="AX87" s="117"/>
      <c r="AY87" s="117"/>
      <c r="AZ87" s="117"/>
    </row>
    <row r="88" spans="1:52" ht="51.75" customHeight="1">
      <c r="A88" s="70">
        <v>10</v>
      </c>
      <c r="B88" s="1424" t="s">
        <v>108</v>
      </c>
      <c r="C88" s="1424"/>
      <c r="D88" s="1424"/>
      <c r="E88" s="1424"/>
      <c r="F88" s="1424"/>
      <c r="G88" s="74"/>
      <c r="H88" s="74"/>
      <c r="AB88" s="193"/>
      <c r="AC88" s="194"/>
      <c r="AQ88" s="117"/>
      <c r="AR88" s="117"/>
      <c r="AS88" s="117"/>
      <c r="AT88" s="117"/>
      <c r="AU88" s="117"/>
      <c r="AV88" s="117"/>
      <c r="AW88" s="117"/>
      <c r="AX88" s="117"/>
      <c r="AY88" s="117"/>
      <c r="AZ88" s="117"/>
    </row>
    <row r="89" spans="1:52" ht="21.75" customHeight="1">
      <c r="A89" s="70">
        <v>11</v>
      </c>
      <c r="B89" s="1424" t="s">
        <v>109</v>
      </c>
      <c r="C89" s="1424"/>
      <c r="D89" s="1424"/>
      <c r="E89" s="1424"/>
      <c r="F89" s="1424"/>
      <c r="G89" s="74"/>
      <c r="H89" s="74"/>
      <c r="AB89" s="193"/>
      <c r="AC89" s="194"/>
      <c r="AQ89" s="117"/>
      <c r="AR89" s="117"/>
      <c r="AS89" s="117"/>
      <c r="AT89" s="117"/>
      <c r="AU89" s="117"/>
      <c r="AV89" s="117"/>
      <c r="AW89" s="117"/>
      <c r="AX89" s="117"/>
      <c r="AY89" s="117"/>
      <c r="AZ89" s="117"/>
    </row>
    <row r="90" spans="1:52" ht="71.25" customHeight="1">
      <c r="A90" s="539">
        <v>12</v>
      </c>
      <c r="B90" s="1445" t="s">
        <v>329</v>
      </c>
      <c r="C90" s="1445"/>
      <c r="D90" s="1445"/>
      <c r="E90" s="1445"/>
      <c r="F90" s="1445"/>
      <c r="K90" s="392">
        <f>'Names of Bidder'!J6</f>
        <v>2</v>
      </c>
      <c r="AB90" s="193"/>
      <c r="AC90" s="194"/>
      <c r="AQ90" s="117"/>
      <c r="AR90" s="117"/>
      <c r="AS90" s="117"/>
      <c r="AT90" s="117"/>
      <c r="AU90" s="117"/>
      <c r="AV90" s="117"/>
      <c r="AW90" s="117"/>
      <c r="AX90" s="117"/>
      <c r="AY90" s="117"/>
      <c r="AZ90" s="117"/>
    </row>
    <row r="91" spans="1:52" ht="57.75" customHeight="1">
      <c r="A91" s="70">
        <v>13</v>
      </c>
      <c r="B91" s="1424" t="str">
        <f>"We are a Micro and Small Enterprise (MSE) registered with " &amp; 'Names of Bidder'!D16:D16 &amp; ", a designated Authority of GoI under the Public Procurement Policy for MSEs order 2012, Notification dated 01.06.2020 read in conjunction with related notifications issued from time to time for such enterprises."</f>
        <v>We are a Micro and Small Enterprise (MSE) registered with , a designated Authority of GoI under the Public Procurement Policy for MSEs order 2012, Notification dated 01.06.2020 read in conjunction with related notifications issued from time to time for such enterprises.</v>
      </c>
      <c r="C91" s="1424"/>
      <c r="D91" s="1424"/>
      <c r="E91" s="1424"/>
      <c r="F91" s="1424"/>
      <c r="H91" s="74"/>
      <c r="K91" s="83">
        <f>'Names of Bidder'!J15</f>
        <v>2</v>
      </c>
      <c r="AB91" s="193"/>
      <c r="AC91" s="194"/>
      <c r="AQ91" s="117"/>
      <c r="AR91" s="117"/>
      <c r="AS91" s="117"/>
      <c r="AT91" s="117"/>
      <c r="AU91" s="117"/>
      <c r="AV91" s="117"/>
      <c r="AW91" s="117"/>
      <c r="AX91" s="117"/>
      <c r="AY91" s="117"/>
      <c r="AZ91" s="117"/>
    </row>
    <row r="92" spans="1:52" ht="100.5" customHeight="1">
      <c r="A92" s="70">
        <v>14</v>
      </c>
      <c r="B92" s="1424" t="s">
        <v>300</v>
      </c>
      <c r="C92" s="1424"/>
      <c r="D92" s="1424"/>
      <c r="E92" s="1424"/>
      <c r="F92" s="1424"/>
      <c r="G92" s="74"/>
      <c r="H92" s="74"/>
      <c r="AB92" s="193"/>
      <c r="AC92" s="194"/>
      <c r="AQ92" s="117"/>
      <c r="AR92" s="117"/>
      <c r="AS92" s="117"/>
      <c r="AT92" s="117"/>
      <c r="AU92" s="117"/>
      <c r="AV92" s="117"/>
      <c r="AW92" s="117"/>
      <c r="AX92" s="117"/>
      <c r="AY92" s="117"/>
      <c r="AZ92" s="117"/>
    </row>
    <row r="93" spans="1:52" ht="30" customHeight="1">
      <c r="A93" s="76"/>
      <c r="B93" s="29" t="str">
        <f>IF(ISERROR("Dated this " &amp; AI6 &amp; LOOKUP(AI6,AG1:AG37,AH1:AH37) &amp; " day of " &amp; AI8 &amp; " " &amp;AI9), "", "Dated this " &amp; AI6 &amp; LOOKUP(AI6,AG1:AG37,AH1:AH37) &amp; " day of " &amp; AI8 &amp; " " &amp;AI9)</f>
        <v/>
      </c>
      <c r="E93" s="58"/>
      <c r="F93" s="58"/>
      <c r="G93" s="58"/>
      <c r="H93" s="58"/>
      <c r="AB93" s="193"/>
      <c r="AC93" s="194"/>
      <c r="AQ93" s="117"/>
      <c r="AR93" s="117"/>
      <c r="AS93" s="117"/>
      <c r="AT93" s="117"/>
      <c r="AU93" s="117"/>
      <c r="AV93" s="117"/>
      <c r="AW93" s="117"/>
      <c r="AX93" s="117"/>
      <c r="AY93" s="117"/>
      <c r="AZ93" s="117"/>
    </row>
    <row r="94" spans="1:52" ht="30" customHeight="1">
      <c r="A94" s="76"/>
      <c r="B94" s="38" t="s">
        <v>301</v>
      </c>
      <c r="C94" s="25"/>
      <c r="D94" s="32"/>
      <c r="E94" s="32"/>
      <c r="F94" s="32"/>
      <c r="G94" s="32"/>
      <c r="H94" s="32"/>
      <c r="AB94" s="193"/>
      <c r="AC94" s="194"/>
      <c r="AQ94" s="117"/>
      <c r="AR94" s="117"/>
      <c r="AS94" s="117"/>
      <c r="AT94" s="117"/>
      <c r="AU94" s="117"/>
      <c r="AV94" s="117"/>
      <c r="AW94" s="117"/>
      <c r="AX94" s="117"/>
      <c r="AY94" s="117"/>
      <c r="AZ94" s="117"/>
    </row>
    <row r="95" spans="1:52" ht="15.95" customHeight="1">
      <c r="A95" s="76"/>
      <c r="B95" s="54"/>
      <c r="C95" s="32"/>
      <c r="D95" s="32"/>
      <c r="E95" s="32"/>
      <c r="F95" s="32"/>
      <c r="G95" s="32"/>
      <c r="H95" s="32"/>
      <c r="AB95" s="193"/>
      <c r="AC95" s="194"/>
      <c r="AQ95" s="117"/>
      <c r="AR95" s="117"/>
      <c r="AS95" s="117"/>
      <c r="AT95" s="117"/>
      <c r="AU95" s="117"/>
      <c r="AV95" s="117"/>
      <c r="AW95" s="117"/>
      <c r="AX95" s="117"/>
      <c r="AY95" s="117"/>
      <c r="AZ95" s="117"/>
    </row>
    <row r="96" spans="1:52" ht="21" customHeight="1">
      <c r="A96" s="76"/>
      <c r="B96" s="54"/>
      <c r="C96" s="32"/>
      <c r="D96" s="32"/>
      <c r="F96" s="44" t="s">
        <v>302</v>
      </c>
      <c r="G96" s="44"/>
      <c r="H96" s="44"/>
      <c r="AB96" s="193"/>
      <c r="AC96" s="194"/>
      <c r="AQ96" s="117"/>
      <c r="AR96" s="117"/>
      <c r="AS96" s="117"/>
      <c r="AT96" s="117"/>
      <c r="AU96" s="117"/>
      <c r="AV96" s="117"/>
      <c r="AW96" s="117"/>
      <c r="AX96" s="117"/>
      <c r="AY96" s="117"/>
      <c r="AZ96" s="117"/>
    </row>
    <row r="97" spans="1:52" ht="21" customHeight="1">
      <c r="A97" s="76"/>
      <c r="B97" s="54"/>
      <c r="C97" s="32"/>
      <c r="F97" s="44" t="str">
        <f>"For and on behalf of " &amp; 'Attach 3(JV)'!B9</f>
        <v>For and on behalf of 0</v>
      </c>
      <c r="G97" s="44"/>
      <c r="H97" s="44"/>
      <c r="AB97" s="193"/>
      <c r="AC97" s="194"/>
      <c r="AQ97" s="117"/>
      <c r="AR97" s="117"/>
      <c r="AS97" s="117"/>
      <c r="AT97" s="117"/>
      <c r="AU97" s="117"/>
      <c r="AV97" s="117"/>
      <c r="AW97" s="117"/>
      <c r="AX97" s="117"/>
      <c r="AY97" s="117"/>
      <c r="AZ97" s="117"/>
    </row>
    <row r="98" spans="1:52" ht="27.95" customHeight="1">
      <c r="A98" s="69"/>
      <c r="D98" s="52"/>
      <c r="E98" s="52"/>
      <c r="F98" s="38"/>
      <c r="G98" s="38"/>
      <c r="H98" s="38"/>
      <c r="AQ98" s="117"/>
      <c r="AR98" s="117"/>
      <c r="AS98" s="117"/>
      <c r="AT98" s="117"/>
      <c r="AU98" s="117"/>
      <c r="AV98" s="117"/>
      <c r="AW98" s="117"/>
      <c r="AX98" s="117"/>
      <c r="AY98" s="117"/>
      <c r="AZ98" s="117"/>
    </row>
    <row r="99" spans="1:52" ht="27.95" customHeight="1">
      <c r="A99" s="67" t="s">
        <v>6</v>
      </c>
      <c r="B99" s="36"/>
      <c r="C99" s="140" t="str">
        <f>'Attach 3(JV)'!B24</f>
        <v>--</v>
      </c>
      <c r="E99" s="52" t="s">
        <v>4</v>
      </c>
      <c r="F99" s="395" t="str">
        <f>'Attach 3(JV)'!E24</f>
        <v/>
      </c>
      <c r="G99" s="36"/>
      <c r="H99" s="36"/>
      <c r="AQ99" s="117"/>
      <c r="AR99" s="117"/>
      <c r="AS99" s="117"/>
      <c r="AT99" s="117"/>
      <c r="AU99" s="117"/>
      <c r="AV99" s="117"/>
      <c r="AW99" s="117"/>
      <c r="AX99" s="117"/>
      <c r="AY99" s="117"/>
      <c r="AZ99" s="117"/>
    </row>
    <row r="100" spans="1:52" ht="27.95" customHeight="1">
      <c r="A100" s="67" t="s">
        <v>7</v>
      </c>
      <c r="B100" s="36"/>
      <c r="C100" s="223" t="str">
        <f>'Attach 3(JV)'!B25</f>
        <v/>
      </c>
      <c r="E100" s="52" t="s">
        <v>5</v>
      </c>
      <c r="F100" s="395" t="str">
        <f>'Attach 3(JV)'!E25</f>
        <v/>
      </c>
      <c r="G100" s="36"/>
      <c r="H100" s="36"/>
      <c r="AQ100" s="117"/>
      <c r="AR100" s="117"/>
      <c r="AS100" s="117"/>
      <c r="AT100" s="117"/>
      <c r="AU100" s="117"/>
      <c r="AV100" s="117"/>
      <c r="AW100" s="117"/>
      <c r="AX100" s="117"/>
      <c r="AY100" s="117"/>
      <c r="AZ100" s="117"/>
    </row>
    <row r="101" spans="1:52" ht="27.95" customHeight="1">
      <c r="D101" s="52"/>
      <c r="E101" s="52"/>
      <c r="AQ101" s="117"/>
      <c r="AR101" s="117"/>
      <c r="AS101" s="117"/>
      <c r="AT101" s="117"/>
      <c r="AU101" s="117"/>
      <c r="AV101" s="117"/>
      <c r="AW101" s="117"/>
      <c r="AX101" s="117"/>
      <c r="AY101" s="117"/>
      <c r="AZ101" s="117"/>
    </row>
    <row r="102" spans="1:52" ht="6.75" customHeight="1">
      <c r="A102" s="67"/>
      <c r="B102" s="36"/>
      <c r="C102" s="63"/>
      <c r="E102" s="52"/>
      <c r="AQ102" s="117"/>
      <c r="AR102" s="117"/>
      <c r="AS102" s="117"/>
      <c r="AT102" s="117"/>
      <c r="AU102" s="117"/>
      <c r="AV102" s="117"/>
      <c r="AW102" s="117"/>
      <c r="AX102" s="117"/>
      <c r="AY102" s="117"/>
      <c r="AZ102" s="117"/>
    </row>
    <row r="103" spans="1:52" ht="39.950000000000003" hidden="1" customHeight="1">
      <c r="A103" s="1441" t="s">
        <v>396</v>
      </c>
      <c r="B103" s="1441"/>
      <c r="C103" s="1441"/>
      <c r="D103" s="1441"/>
      <c r="E103" s="1441"/>
      <c r="F103" s="1441"/>
      <c r="AQ103" s="117"/>
      <c r="AR103" s="117"/>
      <c r="AS103" s="117"/>
      <c r="AT103" s="117"/>
      <c r="AU103" s="117"/>
      <c r="AV103" s="117"/>
      <c r="AW103" s="117"/>
      <c r="AX103" s="117"/>
      <c r="AY103" s="117"/>
      <c r="AZ103" s="117"/>
    </row>
    <row r="104" spans="1:52" ht="16.5" customHeight="1">
      <c r="A104" s="1442"/>
      <c r="B104" s="1442"/>
      <c r="D104" s="77"/>
      <c r="E104" s="84"/>
      <c r="F104" s="84"/>
      <c r="G104" s="178"/>
      <c r="AQ104" s="117"/>
      <c r="AR104" s="117"/>
      <c r="AS104" s="117"/>
      <c r="AT104" s="117"/>
      <c r="AU104" s="117"/>
      <c r="AV104" s="117"/>
      <c r="AW104" s="117"/>
      <c r="AX104" s="117"/>
      <c r="AY104" s="117"/>
      <c r="AZ104" s="117"/>
    </row>
    <row r="105" spans="1:52" ht="9.75" customHeight="1">
      <c r="B105" s="44"/>
      <c r="C105" s="63"/>
      <c r="E105" s="44"/>
      <c r="AQ105" s="117"/>
      <c r="AR105" s="117"/>
      <c r="AS105" s="117"/>
      <c r="AT105" s="117"/>
      <c r="AU105" s="117"/>
      <c r="AV105" s="117"/>
      <c r="AW105" s="117"/>
      <c r="AX105" s="117"/>
      <c r="AY105" s="117"/>
      <c r="AZ105" s="117"/>
    </row>
    <row r="106" spans="1:52" ht="27.95" hidden="1" customHeight="1">
      <c r="A106" s="52" t="e">
        <f>IF(AND(H28="JV (Joint Venture)",H29=1), "", "Printed Name :")</f>
        <v>#REF!</v>
      </c>
      <c r="B106" s="1443"/>
      <c r="C106" s="1443"/>
      <c r="E106" s="52" t="s">
        <v>4</v>
      </c>
      <c r="F106" s="225"/>
      <c r="H106" s="246"/>
      <c r="AQ106" s="117"/>
      <c r="AR106" s="117"/>
      <c r="AS106" s="117"/>
      <c r="AT106" s="117"/>
      <c r="AU106" s="117"/>
      <c r="AV106" s="117"/>
      <c r="AW106" s="117"/>
      <c r="AX106" s="117"/>
      <c r="AY106" s="117"/>
      <c r="AZ106" s="117"/>
    </row>
    <row r="107" spans="1:52" ht="27.95" hidden="1" customHeight="1">
      <c r="A107" s="52" t="e">
        <f>IF(AND(H28="JV (Joint Venture)",H29=1), "", "Designation :")</f>
        <v>#REF!</v>
      </c>
      <c r="B107" s="1443"/>
      <c r="C107" s="1443"/>
      <c r="E107" s="52" t="s">
        <v>5</v>
      </c>
      <c r="F107" s="225"/>
      <c r="AQ107" s="117"/>
      <c r="AR107" s="117"/>
      <c r="AS107" s="117"/>
      <c r="AT107" s="117"/>
      <c r="AU107" s="117"/>
      <c r="AV107" s="117"/>
      <c r="AW107" s="117"/>
      <c r="AX107" s="117"/>
      <c r="AY107" s="117"/>
      <c r="AZ107" s="117"/>
    </row>
    <row r="108" spans="1:52" ht="27.95" customHeight="1">
      <c r="B108" s="44"/>
      <c r="C108" s="63"/>
      <c r="E108" s="44"/>
      <c r="AQ108" s="117"/>
      <c r="AR108" s="117"/>
      <c r="AS108" s="117"/>
      <c r="AT108" s="117"/>
      <c r="AU108" s="117"/>
      <c r="AV108" s="117"/>
      <c r="AW108" s="117"/>
      <c r="AX108" s="117"/>
      <c r="AY108" s="117"/>
      <c r="AZ108" s="117"/>
    </row>
    <row r="109" spans="1:52" ht="33" customHeight="1">
      <c r="A109" s="68" t="s">
        <v>128</v>
      </c>
      <c r="B109" s="36"/>
      <c r="C109" s="63"/>
      <c r="E109" s="44"/>
      <c r="F109" s="4"/>
      <c r="AQ109" s="117"/>
      <c r="AR109" s="117"/>
      <c r="AS109" s="117"/>
      <c r="AT109" s="117"/>
      <c r="AU109" s="117"/>
      <c r="AV109" s="117"/>
      <c r="AW109" s="117"/>
      <c r="AX109" s="117"/>
      <c r="AY109" s="117"/>
      <c r="AZ109" s="117"/>
    </row>
    <row r="110" spans="1:52" s="24" customFormat="1" ht="21" customHeight="1">
      <c r="A110" s="1439" t="s">
        <v>171</v>
      </c>
      <c r="B110" s="1439"/>
      <c r="C110" s="1439"/>
      <c r="D110" s="1437"/>
      <c r="E110" s="1437"/>
      <c r="F110" s="1437"/>
      <c r="G110" s="29"/>
      <c r="H110" s="29"/>
      <c r="I110" s="53"/>
      <c r="J110" s="53"/>
      <c r="K110" s="53"/>
      <c r="L110" s="53"/>
      <c r="M110" s="53"/>
      <c r="N110" s="53"/>
      <c r="O110" s="53"/>
      <c r="P110" s="53"/>
      <c r="Q110" s="53"/>
      <c r="R110" s="53"/>
      <c r="S110" s="53"/>
      <c r="T110" s="53"/>
      <c r="U110" s="53"/>
      <c r="V110" s="53"/>
      <c r="W110" s="53"/>
      <c r="X110" s="53"/>
      <c r="Y110" s="53"/>
      <c r="Z110" s="53"/>
      <c r="AA110" s="53"/>
      <c r="AB110" s="56"/>
      <c r="AC110" s="56"/>
      <c r="AD110" s="190"/>
      <c r="AE110" s="190"/>
      <c r="AF110" s="53"/>
      <c r="AG110" s="53"/>
      <c r="AH110" s="53"/>
      <c r="AI110" s="53"/>
      <c r="AJ110" s="53"/>
      <c r="AK110" s="53"/>
      <c r="AL110" s="53"/>
      <c r="AM110" s="53"/>
      <c r="AN110" s="53"/>
      <c r="AO110" s="53"/>
      <c r="AP110" s="53"/>
      <c r="AQ110" s="115"/>
      <c r="AR110" s="115"/>
      <c r="AS110" s="115"/>
      <c r="AT110" s="115"/>
      <c r="AU110" s="115"/>
      <c r="AV110" s="115"/>
      <c r="AW110" s="115"/>
      <c r="AX110" s="115"/>
      <c r="AY110" s="115"/>
      <c r="AZ110" s="115"/>
    </row>
    <row r="111" spans="1:52" s="24" customFormat="1" ht="21" customHeight="1">
      <c r="A111" s="1440"/>
      <c r="B111" s="1440"/>
      <c r="C111" s="1440"/>
      <c r="D111" s="1437"/>
      <c r="E111" s="1437"/>
      <c r="F111" s="1437"/>
      <c r="G111" s="29"/>
      <c r="H111" s="29"/>
      <c r="I111" s="53"/>
      <c r="J111" s="53"/>
      <c r="K111" s="53"/>
      <c r="L111" s="53"/>
      <c r="M111" s="53"/>
      <c r="N111" s="53"/>
      <c r="O111" s="53"/>
      <c r="P111" s="53"/>
      <c r="Q111" s="53"/>
      <c r="R111" s="53"/>
      <c r="S111" s="53"/>
      <c r="T111" s="53"/>
      <c r="U111" s="53"/>
      <c r="V111" s="53"/>
      <c r="W111" s="53"/>
      <c r="X111" s="53"/>
      <c r="Y111" s="53"/>
      <c r="Z111" s="53"/>
      <c r="AA111" s="53"/>
      <c r="AB111" s="56"/>
      <c r="AC111" s="56"/>
      <c r="AD111" s="190"/>
      <c r="AE111" s="190"/>
      <c r="AF111" s="53"/>
      <c r="AG111" s="53"/>
      <c r="AH111" s="53"/>
      <c r="AI111" s="53"/>
      <c r="AJ111" s="53"/>
      <c r="AK111" s="53"/>
      <c r="AL111" s="53"/>
      <c r="AM111" s="53"/>
      <c r="AN111" s="53"/>
      <c r="AO111" s="53"/>
      <c r="AP111" s="53"/>
      <c r="AQ111" s="115"/>
      <c r="AR111" s="115"/>
      <c r="AS111" s="115"/>
      <c r="AT111" s="115"/>
      <c r="AU111" s="115"/>
      <c r="AV111" s="115"/>
      <c r="AW111" s="115"/>
      <c r="AX111" s="115"/>
      <c r="AY111" s="115"/>
      <c r="AZ111" s="115"/>
    </row>
    <row r="112" spans="1:52" s="24" customFormat="1" ht="21" customHeight="1">
      <c r="A112" s="1438"/>
      <c r="B112" s="1438"/>
      <c r="C112" s="1438"/>
      <c r="D112" s="1437"/>
      <c r="E112" s="1437"/>
      <c r="F112" s="1437"/>
      <c r="G112" s="29"/>
      <c r="H112" s="29"/>
      <c r="I112" s="53"/>
      <c r="J112" s="53"/>
      <c r="K112" s="53"/>
      <c r="L112" s="53"/>
      <c r="M112" s="53"/>
      <c r="N112" s="53"/>
      <c r="O112" s="53"/>
      <c r="P112" s="53"/>
      <c r="Q112" s="53"/>
      <c r="R112" s="53"/>
      <c r="S112" s="53"/>
      <c r="T112" s="53"/>
      <c r="U112" s="53"/>
      <c r="V112" s="53"/>
      <c r="W112" s="53"/>
      <c r="X112" s="53"/>
      <c r="Y112" s="53"/>
      <c r="Z112" s="53"/>
      <c r="AA112" s="53"/>
      <c r="AB112" s="56"/>
      <c r="AC112" s="56"/>
      <c r="AD112" s="190"/>
      <c r="AE112" s="190"/>
      <c r="AF112" s="53"/>
      <c r="AG112" s="53"/>
      <c r="AH112" s="53"/>
      <c r="AI112" s="53"/>
      <c r="AJ112" s="53"/>
      <c r="AK112" s="53"/>
      <c r="AL112" s="53"/>
      <c r="AM112" s="53"/>
      <c r="AN112" s="53"/>
      <c r="AO112" s="53"/>
      <c r="AP112" s="53"/>
      <c r="AQ112" s="115"/>
      <c r="AR112" s="115"/>
      <c r="AS112" s="115"/>
      <c r="AT112" s="115"/>
      <c r="AU112" s="115"/>
      <c r="AV112" s="115"/>
      <c r="AW112" s="115"/>
      <c r="AX112" s="115"/>
      <c r="AY112" s="115"/>
      <c r="AZ112" s="115"/>
    </row>
    <row r="113" spans="1:52" s="24" customFormat="1" ht="21" customHeight="1">
      <c r="A113" s="1436" t="s">
        <v>172</v>
      </c>
      <c r="B113" s="1436"/>
      <c r="C113" s="1436"/>
      <c r="D113" s="1437"/>
      <c r="E113" s="1437"/>
      <c r="F113" s="1437"/>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90"/>
      <c r="AE113" s="190"/>
      <c r="AF113" s="53"/>
      <c r="AG113" s="53"/>
      <c r="AH113" s="53"/>
      <c r="AI113" s="53"/>
      <c r="AJ113" s="53"/>
      <c r="AK113" s="53"/>
      <c r="AL113" s="53"/>
      <c r="AM113" s="53"/>
      <c r="AN113" s="53"/>
      <c r="AO113" s="53"/>
      <c r="AP113" s="53"/>
      <c r="AQ113" s="115"/>
      <c r="AR113" s="115"/>
      <c r="AS113" s="115"/>
      <c r="AT113" s="115"/>
      <c r="AU113" s="115"/>
      <c r="AV113" s="115"/>
      <c r="AW113" s="115"/>
      <c r="AX113" s="115"/>
      <c r="AY113" s="115"/>
      <c r="AZ113" s="115"/>
    </row>
    <row r="114" spans="1:52" s="24" customFormat="1" ht="21" customHeight="1">
      <c r="A114" s="1436" t="s">
        <v>173</v>
      </c>
      <c r="B114" s="1436"/>
      <c r="C114" s="1436"/>
      <c r="D114" s="1437"/>
      <c r="E114" s="1437"/>
      <c r="F114" s="1437"/>
      <c r="G114" s="29"/>
      <c r="H114" s="29"/>
      <c r="I114" s="53"/>
      <c r="J114" s="53"/>
      <c r="K114" s="53"/>
      <c r="L114" s="53"/>
      <c r="M114" s="53"/>
      <c r="N114" s="53"/>
      <c r="O114" s="53"/>
      <c r="P114" s="53"/>
      <c r="Q114" s="53"/>
      <c r="R114" s="53"/>
      <c r="S114" s="53"/>
      <c r="T114" s="53"/>
      <c r="U114" s="53"/>
      <c r="V114" s="53"/>
      <c r="W114" s="53"/>
      <c r="X114" s="53"/>
      <c r="Y114" s="53"/>
      <c r="Z114" s="53"/>
      <c r="AA114" s="53"/>
      <c r="AB114" s="56"/>
      <c r="AC114" s="56"/>
      <c r="AD114" s="190"/>
      <c r="AE114" s="190"/>
      <c r="AF114" s="53"/>
      <c r="AG114" s="53"/>
      <c r="AH114" s="53"/>
      <c r="AI114" s="53"/>
      <c r="AJ114" s="53"/>
      <c r="AK114" s="53"/>
      <c r="AL114" s="53"/>
      <c r="AM114" s="53"/>
      <c r="AN114" s="53"/>
      <c r="AO114" s="53"/>
      <c r="AP114" s="53"/>
      <c r="AQ114" s="115"/>
      <c r="AR114" s="115"/>
      <c r="AS114" s="115"/>
      <c r="AT114" s="115"/>
      <c r="AU114" s="115"/>
      <c r="AV114" s="115"/>
      <c r="AW114" s="115"/>
      <c r="AX114" s="115"/>
      <c r="AY114" s="115"/>
      <c r="AZ114" s="115"/>
    </row>
    <row r="115" spans="1:52" s="24" customFormat="1" ht="52.5" customHeight="1">
      <c r="A115" s="1436" t="s">
        <v>174</v>
      </c>
      <c r="B115" s="1436"/>
      <c r="C115" s="1436"/>
      <c r="D115" s="1437"/>
      <c r="E115" s="1437"/>
      <c r="F115" s="1437"/>
      <c r="G115" s="77"/>
      <c r="H115" s="77"/>
      <c r="I115" s="53"/>
      <c r="J115" s="53"/>
      <c r="K115" s="53"/>
      <c r="L115" s="53"/>
      <c r="M115" s="53"/>
      <c r="N115" s="53"/>
      <c r="O115" s="53"/>
      <c r="P115" s="53"/>
      <c r="Q115" s="53"/>
      <c r="R115" s="53"/>
      <c r="S115" s="53"/>
      <c r="T115" s="53"/>
      <c r="U115" s="53"/>
      <c r="V115" s="53"/>
      <c r="W115" s="53"/>
      <c r="X115" s="53"/>
      <c r="Y115" s="53"/>
      <c r="Z115" s="53"/>
      <c r="AA115" s="53"/>
      <c r="AB115" s="56"/>
      <c r="AC115" s="56"/>
      <c r="AD115" s="190"/>
      <c r="AE115" s="190"/>
      <c r="AF115" s="53"/>
      <c r="AG115" s="53"/>
      <c r="AH115" s="53"/>
      <c r="AI115" s="53"/>
      <c r="AJ115" s="53"/>
      <c r="AK115" s="53"/>
      <c r="AL115" s="53"/>
      <c r="AM115" s="53"/>
      <c r="AN115" s="53"/>
      <c r="AO115" s="53"/>
      <c r="AP115" s="53"/>
      <c r="AQ115" s="115"/>
      <c r="AR115" s="115"/>
      <c r="AS115" s="115"/>
      <c r="AT115" s="115"/>
      <c r="AU115" s="115"/>
      <c r="AV115" s="115"/>
      <c r="AW115" s="115"/>
      <c r="AX115" s="115"/>
      <c r="AY115" s="115"/>
      <c r="AZ115" s="115"/>
    </row>
    <row r="116" spans="1:52" s="24" customFormat="1" ht="21" customHeight="1">
      <c r="A116" s="1439" t="s">
        <v>175</v>
      </c>
      <c r="B116" s="1439"/>
      <c r="C116" s="1439"/>
      <c r="D116" s="1437"/>
      <c r="E116" s="1437"/>
      <c r="F116" s="1437"/>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90"/>
      <c r="AE116" s="190"/>
      <c r="AF116" s="53"/>
      <c r="AG116" s="53"/>
      <c r="AH116" s="53"/>
      <c r="AI116" s="53"/>
      <c r="AJ116" s="53"/>
      <c r="AK116" s="53"/>
      <c r="AL116" s="53"/>
      <c r="AM116" s="53"/>
      <c r="AN116" s="53"/>
      <c r="AO116" s="53"/>
      <c r="AP116" s="53"/>
    </row>
    <row r="117" spans="1:52" s="24" customFormat="1" ht="21" customHeight="1">
      <c r="A117" s="1440"/>
      <c r="B117" s="1440"/>
      <c r="C117" s="1440"/>
      <c r="D117" s="1437"/>
      <c r="E117" s="1437"/>
      <c r="F117" s="1437"/>
      <c r="G117" s="29"/>
      <c r="H117" s="29"/>
      <c r="I117" s="53"/>
      <c r="J117" s="53"/>
      <c r="K117" s="53"/>
      <c r="L117" s="53"/>
      <c r="M117" s="53"/>
      <c r="N117" s="53"/>
      <c r="O117" s="53"/>
      <c r="P117" s="53"/>
      <c r="Q117" s="53"/>
      <c r="R117" s="53"/>
      <c r="S117" s="53"/>
      <c r="T117" s="53"/>
      <c r="U117" s="53"/>
      <c r="V117" s="53"/>
      <c r="W117" s="53"/>
      <c r="X117" s="53"/>
      <c r="Y117" s="53"/>
      <c r="Z117" s="53"/>
      <c r="AA117" s="53"/>
      <c r="AB117" s="56"/>
      <c r="AC117" s="56"/>
      <c r="AD117" s="190"/>
      <c r="AE117" s="190"/>
      <c r="AF117" s="53"/>
      <c r="AG117" s="53"/>
      <c r="AH117" s="53"/>
      <c r="AI117" s="53"/>
      <c r="AJ117" s="53"/>
      <c r="AK117" s="53"/>
      <c r="AL117" s="53"/>
      <c r="AM117" s="53"/>
      <c r="AN117" s="53"/>
      <c r="AO117" s="53"/>
      <c r="AP117" s="53"/>
    </row>
    <row r="118" spans="1:52">
      <c r="A118" s="1438"/>
      <c r="B118" s="1438"/>
      <c r="C118" s="1438"/>
      <c r="D118" s="1437"/>
      <c r="E118" s="1437"/>
      <c r="F118" s="1437"/>
    </row>
    <row r="119" spans="1:52">
      <c r="A119" s="68"/>
      <c r="B119" s="68"/>
      <c r="C119" s="68"/>
      <c r="D119" s="107"/>
      <c r="E119" s="107"/>
      <c r="F119" s="107"/>
    </row>
    <row r="120" spans="1:52" ht="47.25" customHeight="1">
      <c r="A120" s="1297" t="str">
        <f>H120&amp;I120&amp;J120</f>
        <v/>
      </c>
      <c r="B120" s="1297"/>
      <c r="C120" s="1297"/>
      <c r="D120" s="1297"/>
      <c r="E120" s="1297"/>
      <c r="F120" s="1297"/>
      <c r="H120" s="231"/>
      <c r="I120" s="232"/>
      <c r="J120" s="232"/>
    </row>
  </sheetData>
  <sheetProtection algorithmName="SHA-512" hashValue="YJJ+Llyw9WQmOrj48xmRVO/YLfSa/VIj4CzCh3q67JB92FfWtZdPrijv3SoNxQ2uEagWgzlamTqyH5yBlH0DMg==" saltValue="tjEJoq38OCA1mwf403VlsQ==" spinCount="100000" sheet="1" formatColumns="0" formatRows="0" selectLockedCells="1"/>
  <dataConsolidate/>
  <customSheetViews>
    <customSheetView guid="{D9ED55BB-C254-4A9E-86ED-08A9ADD4E3D4}" showPageBreaks="1" showGridLines="0" fitToPage="1" printArea="1" hiddenRows="1" hiddenColumns="1" view="pageBreakPreview" topLeftCell="A15">
      <selection activeCell="G21" sqref="G21"/>
      <rowBreaks count="1" manualBreakCount="1">
        <brk id="96" max="5" man="1"/>
      </rowBreaks>
      <pageMargins left="0.59" right="0.46" top="0.59055118110236204" bottom="0.59055118110236204" header="0.35433070866141703" footer="0.35433070866141703"/>
      <pageSetup scale="62" fitToHeight="5" orientation="portrait" r:id="rId1"/>
      <headerFooter alignWithMargins="0">
        <oddFooter>&amp;R&amp;"Book Antiqua,Bold"&amp;8 Page &amp;P of &amp;N</oddFooter>
      </headerFooter>
    </customSheetView>
    <customSheetView guid="{EEAC0015-AAB8-4F57-BE69-98E15E1F0D6E}" scale="115" showPageBreaks="1" showGridLines="0" fitToPage="1" printArea="1" hiddenRows="1" hiddenColumns="1" view="pageBreakPreview" topLeftCell="A50">
      <selection activeCell="D114" sqref="D114:F114"/>
      <rowBreaks count="1" manualBreakCount="1">
        <brk id="93" max="5" man="1"/>
      </rowBreaks>
      <pageMargins left="0.59" right="0.46" top="0.59055118110236204" bottom="0.59055118110236204" header="0.35433070866141703" footer="0.35433070866141703"/>
      <pageSetup scale="65" fitToHeight="5" orientation="portrait" r:id="rId2"/>
      <headerFooter alignWithMargins="0">
        <oddFooter>&amp;R&amp;"Book Antiqua,Bold"&amp;8 Page &amp;P of &amp;N</oddFooter>
      </headerFooter>
    </customSheetView>
    <customSheetView guid="{0DA5794E-7F08-4FD6-A9AE-0A7BA2271047}" scale="115" showPageBreaks="1" showGridLines="0" fitToPage="1" printArea="1" hiddenRows="1" hiddenColumns="1" view="pageBreakPreview" topLeftCell="A36">
      <selection activeCell="B57" sqref="B57:F57"/>
      <rowBreaks count="1" manualBreakCount="1">
        <brk id="93" max="5" man="1"/>
      </rowBreaks>
      <pageMargins left="0.59" right="0.46" top="0.59055118110236204" bottom="0.59055118110236204" header="0.35433070866141703" footer="0.35433070866141703"/>
      <pageSetup scale="62" fitToHeight="5" orientation="portrait" r:id="rId3"/>
      <headerFooter alignWithMargins="0">
        <oddFooter>&amp;R&amp;"Book Antiqua,Bold"&amp;8 Page &amp;P of &amp;N</oddFooter>
      </headerFooter>
    </customSheetView>
    <customSheetView guid="{B805D886-3091-4997-9C19-07E2C1978FA4}" scale="115" showPageBreaks="1" showGridLines="0" fitToPage="1" printArea="1" hiddenRows="1" hiddenColumns="1" view="pageBreakPreview" topLeftCell="A36">
      <selection activeCell="B80" sqref="B80:F80"/>
      <rowBreaks count="1" manualBreakCount="1">
        <brk id="90" max="5" man="1"/>
      </rowBreaks>
      <pageMargins left="0.59" right="0.46" top="0.59055118110236204" bottom="0.59055118110236204" header="0.35433070866141703" footer="0.35433070866141703"/>
      <pageSetup scale="68" fitToHeight="5" orientation="portrait" r:id="rId4"/>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3"/>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4"/>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5"/>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2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6C47A7D6-4963-4999-9645-C02AA0A4D7C6}" scale="115" showPageBreaks="1" showGridLines="0" fitToPage="1" printArea="1" hiddenRows="1" hiddenColumns="1" view="pageBreakPreview">
      <selection activeCell="G81" sqref="G81"/>
      <rowBreaks count="1" manualBreakCount="1">
        <brk id="90" max="5" man="1"/>
      </rowBreaks>
      <pageMargins left="0.59" right="0.46" top="0.59055118110236204" bottom="0.59055118110236204" header="0.35433070866141703" footer="0.35433070866141703"/>
      <pageSetup scale="70" fitToHeight="5" orientation="portrait" r:id="rId30"/>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51">
      <selection activeCell="B57" sqref="B57:F57"/>
      <rowBreaks count="1" manualBreakCount="1">
        <brk id="93" max="5" man="1"/>
      </rowBreaks>
      <pageMargins left="0.59" right="0.46" top="0.59055118110236204" bottom="0.59055118110236204" header="0.35433070866141703" footer="0.35433070866141703"/>
      <pageSetup scale="65" fitToHeight="5" orientation="portrait" r:id="rId31"/>
      <headerFooter alignWithMargins="0">
        <oddFooter>&amp;R&amp;"Book Antiqua,Bold"&amp;8 Page &amp;P of &amp;N</oddFooter>
      </headerFooter>
    </customSheetView>
    <customSheetView guid="{25421BE0-1124-425D-B86C-8E4240949C04}" scale="115" showPageBreaks="1" showGridLines="0" fitToPage="1" printArea="1" hiddenRows="1" hiddenColumns="1" view="pageBreakPreview" topLeftCell="A19">
      <selection activeCell="J21" sqref="J21"/>
      <rowBreaks count="1" manualBreakCount="1">
        <brk id="93" max="5" man="1"/>
      </rowBreaks>
      <pageMargins left="0.59" right="0.46" top="0.59055118110236204" bottom="0.59055118110236204" header="0.35433070866141703" footer="0.35433070866141703"/>
      <pageSetup scale="64" fitToHeight="5" orientation="portrait" r:id="rId32"/>
      <headerFooter alignWithMargins="0">
        <oddFooter>&amp;R&amp;"Book Antiqua,Bold"&amp;8 Page &amp;P of &amp;N</oddFooter>
      </headerFooter>
    </customSheetView>
  </customSheetViews>
  <mergeCells count="121">
    <mergeCell ref="B46:C46"/>
    <mergeCell ref="B64:F64"/>
    <mergeCell ref="B65:F65"/>
    <mergeCell ref="D49:F49"/>
    <mergeCell ref="D36:F36"/>
    <mergeCell ref="B84:F84"/>
    <mergeCell ref="D46:F46"/>
    <mergeCell ref="B41:C41"/>
    <mergeCell ref="B68:F68"/>
    <mergeCell ref="B57:F57"/>
    <mergeCell ref="B55:C55"/>
    <mergeCell ref="D55:F55"/>
    <mergeCell ref="B15:F15"/>
    <mergeCell ref="B62:F62"/>
    <mergeCell ref="D48:F48"/>
    <mergeCell ref="B49:C49"/>
    <mergeCell ref="B63:F63"/>
    <mergeCell ref="D43:F43"/>
    <mergeCell ref="B43:C43"/>
    <mergeCell ref="B42:C42"/>
    <mergeCell ref="D38:F38"/>
    <mergeCell ref="D39:F39"/>
    <mergeCell ref="D40:F40"/>
    <mergeCell ref="D41:F41"/>
    <mergeCell ref="B50:C50"/>
    <mergeCell ref="D50:F50"/>
    <mergeCell ref="B51:C51"/>
    <mergeCell ref="D51:F51"/>
    <mergeCell ref="D42:F42"/>
    <mergeCell ref="B48:C48"/>
    <mergeCell ref="B54:C54"/>
    <mergeCell ref="B52:C52"/>
    <mergeCell ref="D54:F54"/>
    <mergeCell ref="D52:F52"/>
    <mergeCell ref="B18:F18"/>
    <mergeCell ref="B32:C32"/>
    <mergeCell ref="A103:F103"/>
    <mergeCell ref="A104:B104"/>
    <mergeCell ref="B106:C106"/>
    <mergeCell ref="A110:C110"/>
    <mergeCell ref="D110:F110"/>
    <mergeCell ref="B89:F89"/>
    <mergeCell ref="B66:F66"/>
    <mergeCell ref="B58:F58"/>
    <mergeCell ref="B59:F59"/>
    <mergeCell ref="B60:F60"/>
    <mergeCell ref="B61:F61"/>
    <mergeCell ref="B107:C107"/>
    <mergeCell ref="B90:F90"/>
    <mergeCell ref="B67:F67"/>
    <mergeCell ref="B92:F92"/>
    <mergeCell ref="B87:F87"/>
    <mergeCell ref="B83:F83"/>
    <mergeCell ref="B85:F85"/>
    <mergeCell ref="B88:F88"/>
    <mergeCell ref="B86:F86"/>
    <mergeCell ref="A120:F120"/>
    <mergeCell ref="A114:C114"/>
    <mergeCell ref="D114:F114"/>
    <mergeCell ref="A115:C115"/>
    <mergeCell ref="D115:F115"/>
    <mergeCell ref="D112:F112"/>
    <mergeCell ref="A112:C112"/>
    <mergeCell ref="D113:F113"/>
    <mergeCell ref="D111:F111"/>
    <mergeCell ref="A113:C113"/>
    <mergeCell ref="D116:F116"/>
    <mergeCell ref="A118:C118"/>
    <mergeCell ref="D118:F118"/>
    <mergeCell ref="A116:C116"/>
    <mergeCell ref="A117:C117"/>
    <mergeCell ref="D117:F117"/>
    <mergeCell ref="A111:C111"/>
    <mergeCell ref="G16:H16"/>
    <mergeCell ref="B17:F17"/>
    <mergeCell ref="G23:J23"/>
    <mergeCell ref="B20:F20"/>
    <mergeCell ref="G20:J20"/>
    <mergeCell ref="D30:F30"/>
    <mergeCell ref="D27:F27"/>
    <mergeCell ref="B53:C53"/>
    <mergeCell ref="D53:F53"/>
    <mergeCell ref="B44:C44"/>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A1:E1"/>
    <mergeCell ref="B91:F91"/>
    <mergeCell ref="B37:C37"/>
    <mergeCell ref="B38:C38"/>
    <mergeCell ref="B39:C39"/>
    <mergeCell ref="B40:C40"/>
    <mergeCell ref="D44:F44"/>
    <mergeCell ref="B45:C45"/>
    <mergeCell ref="A3:F3"/>
    <mergeCell ref="C5:F5"/>
    <mergeCell ref="B6:C6"/>
    <mergeCell ref="B36:C36"/>
    <mergeCell ref="B31:C31"/>
    <mergeCell ref="D24:F24"/>
    <mergeCell ref="B30:C30"/>
    <mergeCell ref="D23:F23"/>
    <mergeCell ref="D25:F25"/>
    <mergeCell ref="D26:F26"/>
    <mergeCell ref="C82:D82"/>
    <mergeCell ref="B47:C47"/>
    <mergeCell ref="D47:F47"/>
    <mergeCell ref="B56:F56"/>
    <mergeCell ref="D22:F22"/>
    <mergeCell ref="D37:F37"/>
  </mergeCells>
  <conditionalFormatting sqref="A103:F108">
    <cfRule type="expression" dxfId="11" priority="13">
      <formula>$H$28="Sole Bidder"</formula>
    </cfRule>
  </conditionalFormatting>
  <conditionalFormatting sqref="B106:C106">
    <cfRule type="expression" dxfId="10" priority="11">
      <formula>$A$106=""</formula>
    </cfRule>
  </conditionalFormatting>
  <conditionalFormatting sqref="B107:C107">
    <cfRule type="expression" dxfId="9" priority="10">
      <formula>$A$107=""</formula>
    </cfRule>
  </conditionalFormatting>
  <conditionalFormatting sqref="B90:F90">
    <cfRule type="expression" dxfId="8" priority="36" stopIfTrue="1">
      <formula>$K$90=2</formula>
    </cfRule>
  </conditionalFormatting>
  <conditionalFormatting sqref="B91:F91">
    <cfRule type="expression" dxfId="7" priority="2">
      <formula>$K$91=1</formula>
    </cfRule>
  </conditionalFormatting>
  <conditionalFormatting sqref="D23:F23">
    <cfRule type="expression" dxfId="6" priority="1">
      <formula>$K$91=1</formula>
    </cfRule>
    <cfRule type="expression" dxfId="5" priority="3">
      <formula>$K$93=2</formula>
    </cfRule>
  </conditionalFormatting>
  <conditionalFormatting sqref="D28:F28 H28:H29">
    <cfRule type="expression" dxfId="4" priority="19" stopIfTrue="1">
      <formula>$H$28="Sole Bidder"</formula>
    </cfRule>
  </conditionalFormatting>
  <conditionalFormatting sqref="D29:F29">
    <cfRule type="expression" dxfId="3" priority="16" stopIfTrue="1">
      <formula>$G$29="No"</formula>
    </cfRule>
  </conditionalFormatting>
  <conditionalFormatting sqref="F106:F107">
    <cfRule type="expression" dxfId="2" priority="18" stopIfTrue="1">
      <formula>$E$106=""</formula>
    </cfRule>
  </conditionalFormatting>
  <conditionalFormatting sqref="H29">
    <cfRule type="expression" dxfId="1" priority="20" stopIfTrue="1">
      <formula>$G$29="Not Applicable"</formula>
    </cfRule>
  </conditionalFormatting>
  <conditionalFormatting sqref="Z27">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allowBlank="1" showInputMessage="1" showErrorMessage="1" error="Enter numeric figure above and including 250" prompt="Enter the Bid Security Validity Date" sqref="J21" xr:uid="{00000000-0002-0000-1A00-000003000000}"/>
  </dataValidations>
  <pageMargins left="0.59" right="0.46" top="0.59055118110236204" bottom="0.59055118110236204" header="0.35433070866141703" footer="0.35433070866141703"/>
  <pageSetup scale="74" fitToHeight="5" orientation="portrait" r:id="rId33"/>
  <headerFooter alignWithMargins="0">
    <oddFooter>&amp;R&amp;"Book Antiqua,Bold"&amp;8 Page &amp;P of &amp;N</oddFooter>
  </headerFooter>
  <rowBreaks count="1" manualBreakCount="1">
    <brk id="93" max="5" man="1"/>
  </rowBreaks>
  <drawing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115" zoomScaleNormal="100" zoomScaleSheetLayoutView="115" workbookViewId="0">
      <selection activeCell="F36" sqref="F36"/>
    </sheetView>
  </sheetViews>
  <sheetFormatPr defaultColWidth="9.140625" defaultRowHeight="16.5"/>
  <cols>
    <col min="1" max="1" width="9.140625" style="351" customWidth="1"/>
    <col min="2" max="2" width="33" style="352" customWidth="1"/>
    <col min="3" max="3" width="11.7109375" style="352" customWidth="1"/>
    <col min="4" max="5" width="6.42578125" style="352" customWidth="1"/>
    <col min="6" max="6" width="6.42578125" style="364" customWidth="1"/>
    <col min="7" max="7" width="39" style="364" customWidth="1"/>
    <col min="8" max="8" width="11.85546875" style="364" hidden="1" customWidth="1"/>
    <col min="9" max="9" width="20.28515625" style="364" hidden="1" customWidth="1"/>
    <col min="10" max="13" width="11.85546875" style="364" hidden="1" customWidth="1"/>
    <col min="14" max="14" width="11.85546875" style="364" customWidth="1"/>
    <col min="15" max="15" width="11.85546875" style="364" hidden="1" customWidth="1"/>
    <col min="16" max="25" width="11.85546875" style="364" customWidth="1"/>
    <col min="26" max="26" width="9.140625" style="351" customWidth="1"/>
    <col min="27" max="27" width="15.28515625" style="351" hidden="1" customWidth="1"/>
    <col min="28" max="28" width="0" style="351" hidden="1" customWidth="1"/>
    <col min="29" max="16384" width="9.140625" style="351"/>
  </cols>
  <sheetData>
    <row r="1" spans="2:29" s="348" customFormat="1" ht="94.5" customHeight="1">
      <c r="B1" s="796"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C1" s="797"/>
      <c r="D1" s="797"/>
      <c r="E1" s="797"/>
      <c r="F1" s="797"/>
      <c r="G1" s="797"/>
      <c r="H1" s="349"/>
      <c r="I1" s="349"/>
      <c r="J1" s="349"/>
      <c r="K1" s="349"/>
      <c r="L1" s="349"/>
      <c r="M1" s="349"/>
      <c r="N1" s="349"/>
      <c r="O1" s="349"/>
      <c r="P1" s="349"/>
      <c r="Q1" s="349"/>
      <c r="R1" s="349"/>
      <c r="S1" s="349"/>
      <c r="T1" s="349"/>
      <c r="U1" s="349"/>
      <c r="V1" s="349"/>
      <c r="W1" s="349"/>
      <c r="X1" s="349"/>
      <c r="Y1" s="349"/>
      <c r="AA1" s="350"/>
      <c r="AB1" s="350"/>
      <c r="AC1" s="350"/>
    </row>
    <row r="2" spans="2:29" ht="15.75" customHeight="1">
      <c r="B2" s="815" t="str">
        <f>Basic!B3</f>
        <v>CC/NT/W-TR/DOM/A06/23/06644</v>
      </c>
      <c r="C2" s="815"/>
      <c r="D2" s="815"/>
      <c r="E2" s="815"/>
      <c r="F2" s="815"/>
      <c r="G2" s="815"/>
      <c r="H2" s="352"/>
      <c r="I2" s="352"/>
      <c r="J2" s="352"/>
      <c r="K2" s="352"/>
      <c r="L2" s="352"/>
      <c r="M2" s="352"/>
      <c r="N2" s="352"/>
      <c r="O2" s="352"/>
      <c r="P2" s="352"/>
      <c r="Q2" s="352"/>
      <c r="R2" s="352"/>
      <c r="S2" s="352"/>
      <c r="T2" s="352"/>
      <c r="U2" s="352"/>
      <c r="V2" s="352"/>
      <c r="W2" s="352"/>
      <c r="X2" s="352"/>
      <c r="Y2" s="352"/>
      <c r="AA2" s="351" t="s">
        <v>544</v>
      </c>
      <c r="AB2" s="353">
        <v>1</v>
      </c>
      <c r="AC2" s="354"/>
    </row>
    <row r="3" spans="2:29" ht="12" customHeight="1">
      <c r="B3" s="355"/>
      <c r="C3" s="355"/>
      <c r="D3" s="355"/>
      <c r="E3" s="355"/>
      <c r="F3" s="352"/>
      <c r="G3" s="352"/>
      <c r="H3" s="352"/>
      <c r="I3" s="352"/>
      <c r="J3" s="352"/>
      <c r="K3" s="352"/>
      <c r="L3" s="352"/>
      <c r="M3" s="356" t="s">
        <v>541</v>
      </c>
      <c r="N3" s="352"/>
      <c r="O3" s="352"/>
      <c r="P3" s="352"/>
      <c r="Q3" s="352"/>
      <c r="R3" s="352"/>
      <c r="S3" s="352"/>
      <c r="T3" s="352"/>
      <c r="U3" s="352"/>
      <c r="V3" s="352"/>
      <c r="W3" s="352"/>
      <c r="X3" s="352"/>
      <c r="Y3" s="352"/>
      <c r="AA3" s="351" t="s">
        <v>545</v>
      </c>
      <c r="AB3" s="353" t="s">
        <v>10</v>
      </c>
      <c r="AC3" s="354"/>
    </row>
    <row r="4" spans="2:29" ht="20.100000000000001" customHeight="1">
      <c r="B4" s="816" t="s">
        <v>166</v>
      </c>
      <c r="C4" s="816"/>
      <c r="D4" s="816"/>
      <c r="E4" s="816"/>
      <c r="F4" s="816"/>
      <c r="G4" s="816"/>
      <c r="H4" s="352"/>
      <c r="I4" s="352"/>
      <c r="J4" s="352"/>
      <c r="K4" s="352"/>
      <c r="L4" s="352"/>
      <c r="M4" s="356" t="s">
        <v>476</v>
      </c>
      <c r="N4" s="352"/>
      <c r="O4" s="352"/>
      <c r="P4" s="352"/>
      <c r="Q4" s="352"/>
      <c r="R4" s="352"/>
      <c r="S4" s="352"/>
      <c r="T4" s="352"/>
      <c r="U4" s="352"/>
      <c r="V4" s="352"/>
      <c r="W4" s="352"/>
      <c r="X4" s="352"/>
      <c r="Y4" s="352"/>
      <c r="AB4" s="353"/>
      <c r="AC4" s="354"/>
    </row>
    <row r="5" spans="2:29" ht="12" customHeight="1">
      <c r="B5" s="357"/>
      <c r="C5" s="357"/>
      <c r="F5" s="352"/>
      <c r="G5" s="352"/>
      <c r="H5" s="352"/>
      <c r="I5" s="352"/>
      <c r="J5" s="352"/>
      <c r="K5" s="352"/>
      <c r="L5" s="352"/>
      <c r="M5" s="352"/>
      <c r="N5" s="352"/>
      <c r="O5" s="352"/>
      <c r="P5" s="352"/>
      <c r="Q5" s="352"/>
      <c r="R5" s="352"/>
      <c r="S5" s="352"/>
      <c r="T5" s="352"/>
      <c r="U5" s="352"/>
      <c r="V5" s="352"/>
      <c r="W5" s="352"/>
      <c r="X5" s="352"/>
      <c r="Y5" s="352"/>
      <c r="AA5" s="354"/>
      <c r="AB5" s="354"/>
      <c r="AC5" s="354"/>
    </row>
    <row r="6" spans="2:29" s="348" customFormat="1" ht="43.5" hidden="1" customHeight="1">
      <c r="B6" s="358" t="s">
        <v>162</v>
      </c>
      <c r="C6" s="359"/>
      <c r="D6" s="817" t="s">
        <v>544</v>
      </c>
      <c r="E6" s="818"/>
      <c r="F6" s="818"/>
      <c r="G6" s="819"/>
      <c r="H6" s="360"/>
      <c r="I6" s="390" t="str">
        <f>D6</f>
        <v>Sole Bidder</v>
      </c>
      <c r="J6" s="391">
        <f>IF(I6="JV (Joint Venture)",1,2)</f>
        <v>2</v>
      </c>
      <c r="K6" s="360"/>
      <c r="L6" s="360"/>
      <c r="M6" s="360"/>
      <c r="N6" s="360"/>
      <c r="O6" s="360"/>
      <c r="P6" s="360"/>
      <c r="Q6" s="360"/>
      <c r="R6" s="360"/>
      <c r="S6" s="360"/>
      <c r="U6" s="360"/>
      <c r="V6" s="360"/>
      <c r="W6" s="360"/>
      <c r="X6" s="360"/>
      <c r="Y6" s="360"/>
      <c r="AA6" s="362">
        <f>IF(D6= "Sole Bidder", 0, D7)</f>
        <v>0</v>
      </c>
      <c r="AB6" s="350"/>
      <c r="AC6" s="350"/>
    </row>
    <row r="7" spans="2:29" ht="50.1" hidden="1" customHeight="1">
      <c r="B7" s="358" t="str">
        <f>IF(D6= "JV (Joint Venture)", "Total Nos. of  Partners in the JV [excluding the Lead Partner]", "")</f>
        <v/>
      </c>
      <c r="C7" s="363"/>
      <c r="D7" s="820">
        <v>1</v>
      </c>
      <c r="E7" s="821"/>
      <c r="F7" s="821"/>
      <c r="G7" s="822"/>
      <c r="I7" s="390"/>
      <c r="J7" s="390"/>
      <c r="AA7" s="354"/>
      <c r="AB7" s="354"/>
      <c r="AC7" s="354"/>
    </row>
    <row r="8" spans="2:29" ht="12" customHeight="1">
      <c r="B8" s="357"/>
      <c r="C8" s="357"/>
      <c r="F8" s="352"/>
      <c r="G8" s="352"/>
      <c r="H8" s="352"/>
      <c r="I8" s="352"/>
      <c r="J8" s="352"/>
      <c r="K8" s="352"/>
      <c r="L8" s="352"/>
      <c r="M8" s="352"/>
      <c r="N8" s="352"/>
      <c r="O8" s="352"/>
      <c r="P8" s="352"/>
      <c r="Q8" s="352"/>
      <c r="R8" s="352"/>
      <c r="S8" s="352"/>
      <c r="T8" s="352"/>
      <c r="U8" s="352"/>
      <c r="V8" s="352"/>
      <c r="W8" s="352"/>
      <c r="X8" s="352"/>
      <c r="Y8" s="352"/>
      <c r="AA8" s="354"/>
      <c r="AB8" s="354"/>
      <c r="AC8" s="354"/>
    </row>
    <row r="9" spans="2:29" ht="12" customHeight="1">
      <c r="B9" s="357"/>
      <c r="C9" s="357"/>
      <c r="F9" s="352"/>
      <c r="G9" s="352"/>
      <c r="H9" s="352"/>
      <c r="I9" s="352"/>
      <c r="J9" s="352"/>
      <c r="K9" s="352"/>
      <c r="L9" s="352"/>
      <c r="M9" s="352"/>
      <c r="N9" s="352"/>
      <c r="O9" s="352"/>
      <c r="P9" s="352"/>
      <c r="Q9" s="352"/>
      <c r="R9" s="352"/>
      <c r="S9" s="352"/>
      <c r="T9" s="352"/>
      <c r="U9" s="352"/>
      <c r="V9" s="352"/>
      <c r="W9" s="352"/>
      <c r="X9" s="352"/>
      <c r="Y9" s="352"/>
      <c r="AA9" s="354"/>
      <c r="AB9" s="354"/>
      <c r="AC9" s="354"/>
    </row>
    <row r="10" spans="2:29" ht="30" customHeight="1">
      <c r="B10" s="346" t="s">
        <v>701</v>
      </c>
      <c r="C10" s="365"/>
      <c r="D10" s="812"/>
      <c r="E10" s="813"/>
      <c r="F10" s="813"/>
      <c r="G10" s="814"/>
      <c r="H10" s="352"/>
      <c r="I10" s="352"/>
      <c r="J10" s="352"/>
      <c r="K10" s="352"/>
      <c r="L10" s="352"/>
      <c r="M10" s="352"/>
      <c r="N10" s="352"/>
      <c r="O10" s="352"/>
      <c r="P10" s="352"/>
      <c r="Q10" s="352"/>
      <c r="R10" s="352"/>
      <c r="S10" s="352"/>
      <c r="T10" s="352"/>
      <c r="U10" s="352"/>
      <c r="V10" s="352"/>
      <c r="W10" s="352"/>
      <c r="X10" s="352"/>
      <c r="Y10" s="352"/>
      <c r="AA10" s="354"/>
      <c r="AB10" s="354"/>
      <c r="AC10" s="354"/>
    </row>
    <row r="11" spans="2:29" ht="29.25" customHeight="1">
      <c r="B11" s="347" t="s">
        <v>702</v>
      </c>
      <c r="C11" s="366"/>
      <c r="D11" s="812"/>
      <c r="E11" s="813"/>
      <c r="F11" s="813"/>
      <c r="G11" s="814"/>
      <c r="H11" s="352"/>
      <c r="I11" s="352"/>
      <c r="J11" s="352"/>
      <c r="K11" s="352"/>
      <c r="L11" s="352"/>
      <c r="M11" s="352"/>
      <c r="N11" s="352"/>
      <c r="O11" s="352"/>
      <c r="P11" s="352"/>
      <c r="Q11" s="352"/>
      <c r="R11" s="352"/>
      <c r="S11" s="352"/>
      <c r="T11" s="352"/>
      <c r="U11" s="352"/>
      <c r="V11" s="352"/>
      <c r="W11" s="352"/>
      <c r="X11" s="352"/>
      <c r="Y11" s="352"/>
      <c r="AA11" s="354"/>
      <c r="AB11" s="354"/>
      <c r="AC11" s="354"/>
    </row>
    <row r="12" spans="2:29" ht="30.75" customHeight="1">
      <c r="B12" s="367"/>
      <c r="C12" s="368"/>
      <c r="D12" s="812"/>
      <c r="E12" s="813"/>
      <c r="F12" s="813"/>
      <c r="G12" s="814"/>
      <c r="H12" s="352"/>
      <c r="I12" s="352"/>
      <c r="J12" s="352"/>
      <c r="K12" s="352"/>
      <c r="L12" s="352"/>
      <c r="M12" s="352"/>
      <c r="N12" s="352"/>
      <c r="O12" s="352"/>
      <c r="P12" s="352"/>
      <c r="Q12" s="352"/>
      <c r="R12" s="352"/>
      <c r="S12" s="352"/>
      <c r="T12" s="352"/>
      <c r="U12" s="352"/>
      <c r="V12" s="352"/>
      <c r="W12" s="352"/>
      <c r="X12" s="352"/>
      <c r="Y12" s="352"/>
      <c r="AA12" s="354"/>
      <c r="AB12" s="354"/>
      <c r="AC12" s="354"/>
    </row>
    <row r="13" spans="2:29" ht="32.25" customHeight="1">
      <c r="B13" s="369"/>
      <c r="C13" s="370"/>
      <c r="D13" s="812"/>
      <c r="E13" s="813"/>
      <c r="F13" s="813"/>
      <c r="G13" s="814"/>
      <c r="H13" s="352"/>
      <c r="I13" s="352"/>
      <c r="J13" s="352"/>
      <c r="K13" s="352"/>
      <c r="L13" s="352"/>
      <c r="M13" s="352"/>
      <c r="N13" s="352"/>
      <c r="O13" s="352"/>
      <c r="P13" s="352"/>
      <c r="Q13" s="352"/>
      <c r="R13" s="352"/>
      <c r="S13" s="352"/>
      <c r="T13" s="352"/>
      <c r="U13" s="352"/>
      <c r="V13" s="352"/>
      <c r="W13" s="352"/>
      <c r="X13" s="352"/>
      <c r="Y13" s="352"/>
      <c r="AA13" s="354"/>
      <c r="AB13" s="354"/>
      <c r="AC13" s="354"/>
    </row>
    <row r="14" spans="2:29" ht="12" customHeight="1">
      <c r="B14" s="357"/>
      <c r="C14" s="357"/>
      <c r="F14" s="352"/>
      <c r="G14" s="352"/>
      <c r="H14" s="352"/>
      <c r="I14" s="352"/>
      <c r="J14" s="352"/>
      <c r="K14" s="352"/>
      <c r="L14" s="352"/>
      <c r="M14" s="352"/>
      <c r="N14" s="352"/>
      <c r="O14" s="352"/>
      <c r="P14" s="352"/>
      <c r="Q14" s="352"/>
      <c r="R14" s="352"/>
      <c r="S14" s="352"/>
      <c r="T14" s="352"/>
      <c r="U14" s="352"/>
      <c r="V14" s="352"/>
      <c r="W14" s="352"/>
      <c r="X14" s="352"/>
      <c r="Y14" s="352"/>
      <c r="AA14" s="354"/>
      <c r="AB14" s="354"/>
      <c r="AC14" s="354"/>
    </row>
    <row r="15" spans="2:29" ht="36" customHeight="1">
      <c r="B15" s="826" t="s">
        <v>546</v>
      </c>
      <c r="C15" s="826"/>
      <c r="D15" s="827"/>
      <c r="E15" s="827"/>
      <c r="F15" s="827"/>
      <c r="G15" s="827"/>
      <c r="I15" s="390">
        <f>D15</f>
        <v>0</v>
      </c>
      <c r="J15" s="391">
        <f>IF(I15="No",1,2)</f>
        <v>2</v>
      </c>
      <c r="K15" s="361">
        <f>IF(J15="No",1,2)</f>
        <v>2</v>
      </c>
      <c r="L15" s="364">
        <f>IF(AND(D6="JV (Joint Venture)",D7=1),1,0)</f>
        <v>0</v>
      </c>
      <c r="O15" s="364">
        <v>2019</v>
      </c>
    </row>
    <row r="16" spans="2:29" ht="30.75" customHeight="1">
      <c r="B16" s="378" t="s">
        <v>549</v>
      </c>
      <c r="C16" s="379"/>
      <c r="D16" s="812"/>
      <c r="E16" s="813"/>
      <c r="F16" s="813"/>
      <c r="G16" s="814"/>
      <c r="I16" s="390"/>
      <c r="J16" s="391"/>
      <c r="K16" s="361"/>
      <c r="O16" s="364">
        <v>2020</v>
      </c>
    </row>
    <row r="17" spans="2:29" ht="12" customHeight="1">
      <c r="B17" s="357"/>
      <c r="C17" s="357"/>
      <c r="F17" s="352"/>
      <c r="G17" s="352"/>
      <c r="H17" s="352"/>
      <c r="I17" s="352"/>
      <c r="J17" s="352"/>
      <c r="K17" s="352"/>
      <c r="L17" s="352"/>
      <c r="M17" s="352"/>
      <c r="N17" s="352"/>
      <c r="O17" s="352"/>
      <c r="P17" s="352"/>
      <c r="Q17" s="352"/>
      <c r="R17" s="352"/>
      <c r="S17" s="352"/>
      <c r="T17" s="352"/>
      <c r="U17" s="352"/>
      <c r="V17" s="352"/>
      <c r="W17" s="352"/>
      <c r="X17" s="352"/>
      <c r="Y17" s="352"/>
      <c r="AA17" s="354"/>
      <c r="AB17" s="354"/>
      <c r="AC17" s="354"/>
    </row>
    <row r="18" spans="2:29" ht="24.75" customHeight="1">
      <c r="B18" s="346" t="s">
        <v>703</v>
      </c>
      <c r="C18" s="365"/>
      <c r="D18" s="812"/>
      <c r="E18" s="813"/>
      <c r="F18" s="813"/>
      <c r="G18" s="814"/>
      <c r="I18" s="390"/>
      <c r="J18" s="390"/>
    </row>
    <row r="19" spans="2:29" ht="21" customHeight="1">
      <c r="B19" s="347" t="s">
        <v>704</v>
      </c>
      <c r="C19" s="366"/>
      <c r="D19" s="812"/>
      <c r="E19" s="813"/>
      <c r="F19" s="813"/>
      <c r="G19" s="814"/>
      <c r="I19" s="390"/>
      <c r="J19" s="390"/>
    </row>
    <row r="20" spans="2:29" ht="21" customHeight="1">
      <c r="B20" s="367" t="s">
        <v>705</v>
      </c>
      <c r="C20" s="368"/>
      <c r="D20" s="812"/>
      <c r="E20" s="813"/>
      <c r="F20" s="813"/>
      <c r="G20" s="814"/>
      <c r="I20" s="390"/>
      <c r="J20" s="390"/>
    </row>
    <row r="21" spans="2:29" ht="21.75" customHeight="1">
      <c r="B21" s="369" t="s">
        <v>706</v>
      </c>
      <c r="C21" s="370"/>
      <c r="D21" s="812"/>
      <c r="E21" s="813"/>
      <c r="F21" s="813"/>
      <c r="G21" s="814"/>
      <c r="I21" s="390" t="s">
        <v>551</v>
      </c>
      <c r="J21" s="390">
        <f>D15</f>
        <v>0</v>
      </c>
    </row>
    <row r="22" spans="2:29" ht="20.100000000000001" customHeight="1"/>
    <row r="23" spans="2:29" ht="20.100000000000001" hidden="1" customHeight="1">
      <c r="B23" s="346" t="str">
        <f>IF(D7=1, "Name of other Partner","Name of other Partner - 1")</f>
        <v>Name of other Partner</v>
      </c>
      <c r="C23" s="365"/>
      <c r="D23" s="812" t="s">
        <v>553</v>
      </c>
      <c r="E23" s="813"/>
      <c r="F23" s="813"/>
      <c r="G23" s="814"/>
    </row>
    <row r="24" spans="2:29" ht="20.100000000000001" hidden="1" customHeight="1">
      <c r="B24" s="347" t="str">
        <f>IF(D7=1, "Address of other Partner","Address of other Partner - 1")</f>
        <v>Address of other Partner</v>
      </c>
      <c r="C24" s="366"/>
      <c r="D24" s="812" t="s">
        <v>555</v>
      </c>
      <c r="E24" s="813"/>
      <c r="F24" s="813"/>
      <c r="G24" s="814"/>
    </row>
    <row r="25" spans="2:29" ht="20.100000000000001" hidden="1" customHeight="1">
      <c r="B25" s="367"/>
      <c r="C25" s="368"/>
      <c r="D25" s="812" t="s">
        <v>552</v>
      </c>
      <c r="E25" s="813"/>
      <c r="F25" s="813"/>
      <c r="G25" s="814"/>
    </row>
    <row r="26" spans="2:29" ht="20.100000000000001" hidden="1" customHeight="1">
      <c r="B26" s="369"/>
      <c r="C26" s="370"/>
      <c r="D26" s="812"/>
      <c r="E26" s="813"/>
      <c r="F26" s="813"/>
      <c r="G26" s="814"/>
    </row>
    <row r="27" spans="2:29" ht="20.100000000000001" customHeight="1"/>
    <row r="28" spans="2:29" ht="20.100000000000001" hidden="1" customHeight="1">
      <c r="B28" s="346" t="s">
        <v>542</v>
      </c>
      <c r="C28" s="365"/>
      <c r="D28" s="812"/>
      <c r="E28" s="813"/>
      <c r="F28" s="813"/>
      <c r="G28" s="814"/>
    </row>
    <row r="29" spans="2:29" ht="20.100000000000001" hidden="1" customHeight="1">
      <c r="B29" s="347" t="s">
        <v>543</v>
      </c>
      <c r="C29" s="366"/>
      <c r="D29" s="812"/>
      <c r="E29" s="813"/>
      <c r="F29" s="813"/>
      <c r="G29" s="814"/>
    </row>
    <row r="30" spans="2:29" ht="20.100000000000001" hidden="1" customHeight="1">
      <c r="B30" s="367"/>
      <c r="C30" s="368"/>
      <c r="D30" s="812"/>
      <c r="E30" s="813"/>
      <c r="F30" s="813"/>
      <c r="G30" s="814"/>
    </row>
    <row r="31" spans="2:29" ht="20.100000000000001" hidden="1" customHeight="1">
      <c r="B31" s="369"/>
      <c r="C31" s="370"/>
      <c r="D31" s="812"/>
      <c r="E31" s="813"/>
      <c r="F31" s="813"/>
      <c r="G31" s="814"/>
    </row>
    <row r="32" spans="2:29" ht="20.100000000000001" customHeight="1"/>
    <row r="33" spans="2:25" ht="21" customHeight="1">
      <c r="B33" s="371" t="s">
        <v>167</v>
      </c>
      <c r="C33" s="372"/>
      <c r="D33" s="812"/>
      <c r="E33" s="813"/>
      <c r="F33" s="813"/>
      <c r="G33" s="814"/>
    </row>
    <row r="34" spans="2:25" ht="21" customHeight="1">
      <c r="B34" s="371" t="s">
        <v>168</v>
      </c>
      <c r="C34" s="372"/>
      <c r="D34" s="812"/>
      <c r="E34" s="813"/>
      <c r="F34" s="813"/>
      <c r="G34" s="814"/>
    </row>
    <row r="35" spans="2:25" ht="21" customHeight="1">
      <c r="B35" s="373"/>
      <c r="C35" s="373"/>
      <c r="D35" s="373"/>
    </row>
    <row r="36" spans="2:25" s="348" customFormat="1" ht="21" customHeight="1">
      <c r="B36" s="371" t="s">
        <v>547</v>
      </c>
      <c r="C36" s="372"/>
      <c r="D36" s="374"/>
      <c r="E36" s="375"/>
      <c r="F36" s="374"/>
      <c r="G36" s="376"/>
      <c r="H36" s="377">
        <f>IF(E36="Feb",29,IF(OR(E36="Apr", E36="Jun", E36="Sep", E36="Nov"),30,31))</f>
        <v>31</v>
      </c>
      <c r="I36" s="352"/>
      <c r="J36" s="352"/>
      <c r="K36" s="352"/>
      <c r="L36" s="352"/>
      <c r="M36" s="352"/>
      <c r="N36" s="352"/>
      <c r="O36" s="352"/>
      <c r="P36" s="352"/>
      <c r="Q36" s="352"/>
      <c r="R36" s="352"/>
      <c r="S36" s="352"/>
      <c r="T36" s="352"/>
      <c r="U36" s="352"/>
      <c r="V36" s="352"/>
      <c r="W36" s="352"/>
      <c r="X36" s="352"/>
      <c r="Y36" s="352"/>
    </row>
    <row r="37" spans="2:25" ht="21" customHeight="1">
      <c r="B37" s="371" t="s">
        <v>548</v>
      </c>
      <c r="C37" s="372"/>
      <c r="D37" s="823"/>
      <c r="E37" s="824"/>
      <c r="F37" s="824"/>
      <c r="G37" s="825"/>
    </row>
    <row r="38" spans="2:25">
      <c r="E38" s="364"/>
    </row>
  </sheetData>
  <sheetProtection algorithmName="SHA-512" hashValue="e5MbgDpkPAi4OOZrQRLiPsXeN/NogKKc4+w83mhDyp5/X1NEWNMUE2B+U5fKIIkMdOU3SfVHWJipOuk6FV6R1Q==" saltValue="TqndFfp/ilTwPzG0GiVKLA==" spinCount="100000" sheet="1" formatColumns="0" formatRows="0" selectLockedCells="1"/>
  <customSheetViews>
    <customSheetView guid="{D9ED55BB-C254-4A9E-86ED-08A9ADD4E3D4}" scale="115" showPageBreaks="1" showGridLines="0" printArea="1" hiddenRows="1" hiddenColumns="1" view="pageBreakPreview">
      <selection activeCell="D10" sqref="D10:G10"/>
      <pageMargins left="0.75" right="0.75" top="0.69" bottom="0.7" header="0.4" footer="0.37"/>
      <pageSetup scale="96" orientation="portrait" r:id="rId1"/>
      <headerFooter alignWithMargins="0"/>
    </customSheetView>
    <customSheetView guid="{EEAC0015-AAB8-4F57-BE69-98E15E1F0D6E}" scale="115" showPageBreaks="1" showGridLines="0" printArea="1" hiddenRows="1" hiddenColumns="1" view="pageBreakPreview">
      <selection activeCell="D10" sqref="D10:G10"/>
      <pageMargins left="0.75" right="0.75" top="0.69" bottom="0.7" header="0.4" footer="0.37"/>
      <pageSetup scale="96" orientation="portrait" r:id="rId2"/>
      <headerFooter alignWithMargins="0"/>
    </customSheetView>
    <customSheetView guid="{0DA5794E-7F08-4FD6-A9AE-0A7BA2271047}" scale="115" showPageBreaks="1" showGridLines="0" printArea="1" hiddenRows="1" hiddenColumns="1" view="pageBreakPreview" topLeftCell="A17">
      <selection activeCell="D37" sqref="D37"/>
      <pageMargins left="0.75" right="0.75" top="0.69" bottom="0.7" header="0.4" footer="0.37"/>
      <pageSetup scale="96" orientation="portrait" r:id="rId3"/>
      <headerFooter alignWithMargins="0"/>
    </customSheetView>
    <customSheetView guid="{B805D886-3091-4997-9C19-07E2C1978FA4}" scale="115" showPageBreaks="1" showGridLines="0" printArea="1" hiddenRows="1" hiddenColumns="1" view="pageBreakPreview" topLeftCell="A2">
      <selection activeCell="D11" sqref="D11:G11"/>
      <pageMargins left="0.75" right="0.75" top="0.69" bottom="0.7" header="0.4" footer="0.37"/>
      <pageSetup scale="96" orientation="portrait" r:id="rId4"/>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5"/>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6"/>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7"/>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9"/>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0"/>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12"/>
      <headerFooter alignWithMargins="0"/>
    </customSheetView>
    <customSheetView guid="{6C47A7D6-4963-4999-9645-C02AA0A4D7C6}" scale="115" showPageBreaks="1" showGridLines="0" printArea="1" hiddenRows="1" hiddenColumns="1" view="pageBreakPreview" topLeftCell="A3">
      <selection activeCell="D11" sqref="D11:G11"/>
      <pageMargins left="0.75" right="0.75" top="0.69" bottom="0.7" header="0.4" footer="0.37"/>
      <pageSetup scale="96" orientation="portrait" r:id="rId13"/>
      <headerFooter alignWithMargins="0"/>
    </customSheetView>
    <customSheetView guid="{2CF6F19D-227C-4840-A9E1-6C944B0145DB}" scale="115" showPageBreaks="1" showGridLines="0" printArea="1" hiddenRows="1" hiddenColumns="1" view="pageBreakPreview" topLeftCell="A17">
      <selection activeCell="D37" sqref="D37"/>
      <pageMargins left="0.75" right="0.75" top="0.69" bottom="0.7" header="0.4" footer="0.37"/>
      <pageSetup scale="96" orientation="portrait" r:id="rId14"/>
      <headerFooter alignWithMargins="0"/>
    </customSheetView>
    <customSheetView guid="{25421BE0-1124-425D-B86C-8E4240949C04}" scale="115" showPageBreaks="1" showGridLines="0" printArea="1" hiddenRows="1" hiddenColumns="1" view="pageBreakPreview">
      <selection activeCell="D10" sqref="D10:G10"/>
      <pageMargins left="0.75" right="0.75" top="0.69" bottom="0.7" header="0.4" footer="0.37"/>
      <pageSetup scale="96" orientation="portrait" r:id="rId15"/>
      <headerFooter alignWithMargins="0"/>
    </customSheetView>
  </customSheetViews>
  <mergeCells count="27">
    <mergeCell ref="D37:G37"/>
    <mergeCell ref="B15:C15"/>
    <mergeCell ref="D15:G15"/>
    <mergeCell ref="D10:G10"/>
    <mergeCell ref="D11:G11"/>
    <mergeCell ref="D12:G12"/>
    <mergeCell ref="D13:G13"/>
    <mergeCell ref="D33:G33"/>
    <mergeCell ref="D34:G34"/>
    <mergeCell ref="D16:G16"/>
    <mergeCell ref="D25:G25"/>
    <mergeCell ref="D26:G26"/>
    <mergeCell ref="D28:G28"/>
    <mergeCell ref="D29:G29"/>
    <mergeCell ref="D30:G30"/>
    <mergeCell ref="D31:G31"/>
    <mergeCell ref="B1:G1"/>
    <mergeCell ref="B2:G2"/>
    <mergeCell ref="B4:G4"/>
    <mergeCell ref="D6:G6"/>
    <mergeCell ref="D7:G7"/>
    <mergeCell ref="D24:G24"/>
    <mergeCell ref="D18:G18"/>
    <mergeCell ref="D19:G19"/>
    <mergeCell ref="D20:G20"/>
    <mergeCell ref="D21:G21"/>
    <mergeCell ref="D23:G23"/>
  </mergeCells>
  <conditionalFormatting sqref="B23:C26">
    <cfRule type="expression" dxfId="117" priority="4">
      <formula>$AA$6&lt;1</formula>
    </cfRule>
  </conditionalFormatting>
  <conditionalFormatting sqref="B28:C31">
    <cfRule type="expression" dxfId="116" priority="3">
      <formula>$AA$6&lt;2</formula>
    </cfRule>
  </conditionalFormatting>
  <conditionalFormatting sqref="B7:G7">
    <cfRule type="expression" dxfId="115" priority="5">
      <formula>$D$6="Sole Bidder"</formula>
    </cfRule>
  </conditionalFormatting>
  <conditionalFormatting sqref="D23:G31">
    <cfRule type="expression" dxfId="114" priority="2" stopIfTrue="1">
      <formula>$D$6="Sole Bidder"</formula>
    </cfRule>
  </conditionalFormatting>
  <conditionalFormatting sqref="D28:G31">
    <cfRule type="expression" dxfId="113" priority="1">
      <formula>$L$15=1</formula>
    </cfRule>
  </conditionalFormatting>
  <dataValidations count="7">
    <dataValidation type="list" allowBlank="1" showInputMessage="1" showErrorMessage="1" sqref="F36" xr:uid="{00000000-0002-0000-0200-000000000000}">
      <formula1>"2023,2024"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6"/>
  <headerFooter alignWithMargins="0"/>
  <drawing r:id="rId1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4" sqref="A4"/>
    </sheetView>
  </sheetViews>
  <sheetFormatPr defaultColWidth="9.140625" defaultRowHeight="12.75"/>
  <cols>
    <col min="1" max="1" width="13.28515625" style="136" customWidth="1"/>
    <col min="2" max="2" width="11.85546875" style="136" customWidth="1"/>
    <col min="3" max="16384" width="9.140625" style="136"/>
  </cols>
  <sheetData>
    <row r="1" spans="1:4" s="135" customFormat="1" ht="30" customHeight="1">
      <c r="A1" s="1451">
        <f>'Bid Form 1st Envelope '!I21</f>
        <v>0</v>
      </c>
      <c r="B1" s="1451"/>
    </row>
    <row r="2" spans="1:4" s="135" customFormat="1" ht="30" customHeight="1"/>
    <row r="3" spans="1:4">
      <c r="A3" s="135"/>
    </row>
    <row r="4" spans="1:4">
      <c r="A4" s="172" t="str">
        <f>IF(OR((A1&gt;9999999999),(A1&lt;0)),"Invalid Entry - More than 1000 crore OR -ve value",IF(A1=0, "Rs. Zero Only ",+CONCATENATE("Rs. ", B11,D11,B10,D10,B9,D9,B8,D8,B7,D7,B6," Only")))</f>
        <v xml:space="preserve">Rs. Zero Only </v>
      </c>
    </row>
    <row r="5" spans="1:4">
      <c r="A5" s="135"/>
    </row>
    <row r="6" spans="1:4">
      <c r="A6" s="173">
        <f>-INT(A1/100)*100+ROUND(A1,0)</f>
        <v>0</v>
      </c>
      <c r="B6" s="136" t="str">
        <f t="shared" ref="B6:B11" si="0">IF(A6=0,"",LOOKUP(A6,$A$13:$A$112,$B$13:$B$112))</f>
        <v/>
      </c>
      <c r="D6" s="172"/>
    </row>
    <row r="7" spans="1:4">
      <c r="A7" s="173">
        <f>-INT(A1/1000)*10+INT(A1/100)</f>
        <v>0</v>
      </c>
      <c r="B7" s="136" t="str">
        <f t="shared" si="0"/>
        <v/>
      </c>
      <c r="D7" s="172" t="str">
        <f>+IF(B7="",""," Hundred ")</f>
        <v/>
      </c>
    </row>
    <row r="8" spans="1:4">
      <c r="A8" s="173">
        <f>-INT(A1/100000)*100+INT(A1/1000)</f>
        <v>0</v>
      </c>
      <c r="B8" s="136" t="str">
        <f t="shared" si="0"/>
        <v/>
      </c>
      <c r="D8" s="172" t="str">
        <f>IF((B8=""),IF(C8="",""," Thousand ")," Thousand ")</f>
        <v/>
      </c>
    </row>
    <row r="9" spans="1:4">
      <c r="A9" s="173">
        <f>-INT(A1/10000000)*100+INT(A1/100000)</f>
        <v>0</v>
      </c>
      <c r="B9" s="136" t="str">
        <f t="shared" si="0"/>
        <v/>
      </c>
      <c r="D9" s="172" t="str">
        <f>IF((B9=""),IF(C9="",""," Lac ")," Lac ")</f>
        <v/>
      </c>
    </row>
    <row r="10" spans="1:4">
      <c r="A10" s="173">
        <f>-INT(A1/1000000000)*100+INT(A1/10000000)</f>
        <v>0</v>
      </c>
      <c r="B10" s="174" t="str">
        <f t="shared" si="0"/>
        <v/>
      </c>
      <c r="D10" s="172" t="str">
        <f>IF((B10=""),IF(C10="",""," Crore ")," Crore ")</f>
        <v/>
      </c>
    </row>
    <row r="11" spans="1:4">
      <c r="A11" s="175">
        <f>-INT(A1/10000000000)*1000+INT(A1/1000000000)</f>
        <v>0</v>
      </c>
      <c r="B11" s="174" t="str">
        <f t="shared" si="0"/>
        <v/>
      </c>
      <c r="D11" s="172" t="str">
        <f>IF((B11=""),IF(C11="",""," Hundred ")," Hundred ")</f>
        <v/>
      </c>
    </row>
    <row r="13" spans="1:4">
      <c r="A13" s="176">
        <v>1</v>
      </c>
      <c r="B13" s="177" t="s">
        <v>183</v>
      </c>
    </row>
    <row r="14" spans="1:4">
      <c r="A14" s="176">
        <v>2</v>
      </c>
      <c r="B14" s="177" t="s">
        <v>184</v>
      </c>
    </row>
    <row r="15" spans="1:4">
      <c r="A15" s="176">
        <v>3</v>
      </c>
      <c r="B15" s="177" t="s">
        <v>185</v>
      </c>
    </row>
    <row r="16" spans="1:4">
      <c r="A16" s="176">
        <v>4</v>
      </c>
      <c r="B16" s="177" t="s">
        <v>186</v>
      </c>
    </row>
    <row r="17" spans="1:2">
      <c r="A17" s="176">
        <v>5</v>
      </c>
      <c r="B17" s="177" t="s">
        <v>187</v>
      </c>
    </row>
    <row r="18" spans="1:2">
      <c r="A18" s="176">
        <v>6</v>
      </c>
      <c r="B18" s="177" t="s">
        <v>188</v>
      </c>
    </row>
    <row r="19" spans="1:2">
      <c r="A19" s="176">
        <v>7</v>
      </c>
      <c r="B19" s="177" t="s">
        <v>189</v>
      </c>
    </row>
    <row r="20" spans="1:2">
      <c r="A20" s="176">
        <v>8</v>
      </c>
      <c r="B20" s="177" t="s">
        <v>190</v>
      </c>
    </row>
    <row r="21" spans="1:2">
      <c r="A21" s="176">
        <v>9</v>
      </c>
      <c r="B21" s="177" t="s">
        <v>191</v>
      </c>
    </row>
    <row r="22" spans="1:2">
      <c r="A22" s="176">
        <v>10</v>
      </c>
      <c r="B22" s="177" t="s">
        <v>192</v>
      </c>
    </row>
    <row r="23" spans="1:2">
      <c r="A23" s="176">
        <v>11</v>
      </c>
      <c r="B23" s="177" t="s">
        <v>193</v>
      </c>
    </row>
    <row r="24" spans="1:2">
      <c r="A24" s="176">
        <v>12</v>
      </c>
      <c r="B24" s="177" t="s">
        <v>194</v>
      </c>
    </row>
    <row r="25" spans="1:2">
      <c r="A25" s="176">
        <v>13</v>
      </c>
      <c r="B25" s="177" t="s">
        <v>195</v>
      </c>
    </row>
    <row r="26" spans="1:2">
      <c r="A26" s="176">
        <v>14</v>
      </c>
      <c r="B26" s="177" t="s">
        <v>196</v>
      </c>
    </row>
    <row r="27" spans="1:2">
      <c r="A27" s="176">
        <v>15</v>
      </c>
      <c r="B27" s="177" t="s">
        <v>197</v>
      </c>
    </row>
    <row r="28" spans="1:2">
      <c r="A28" s="176">
        <v>16</v>
      </c>
      <c r="B28" s="177" t="s">
        <v>198</v>
      </c>
    </row>
    <row r="29" spans="1:2">
      <c r="A29" s="176">
        <v>17</v>
      </c>
      <c r="B29" s="177" t="s">
        <v>199</v>
      </c>
    </row>
    <row r="30" spans="1:2">
      <c r="A30" s="176">
        <v>18</v>
      </c>
      <c r="B30" s="177" t="s">
        <v>200</v>
      </c>
    </row>
    <row r="31" spans="1:2">
      <c r="A31" s="176">
        <v>19</v>
      </c>
      <c r="B31" s="177" t="s">
        <v>201</v>
      </c>
    </row>
    <row r="32" spans="1:2">
      <c r="A32" s="176">
        <v>20</v>
      </c>
      <c r="B32" s="177" t="s">
        <v>202</v>
      </c>
    </row>
    <row r="33" spans="1:2">
      <c r="A33" s="176">
        <v>21</v>
      </c>
      <c r="B33" s="177" t="s">
        <v>203</v>
      </c>
    </row>
    <row r="34" spans="1:2">
      <c r="A34" s="176">
        <v>22</v>
      </c>
      <c r="B34" s="177" t="s">
        <v>204</v>
      </c>
    </row>
    <row r="35" spans="1:2">
      <c r="A35" s="176">
        <v>23</v>
      </c>
      <c r="B35" s="177" t="s">
        <v>205</v>
      </c>
    </row>
    <row r="36" spans="1:2">
      <c r="A36" s="176">
        <v>24</v>
      </c>
      <c r="B36" s="177" t="s">
        <v>206</v>
      </c>
    </row>
    <row r="37" spans="1:2">
      <c r="A37" s="176">
        <v>25</v>
      </c>
      <c r="B37" s="177" t="s">
        <v>207</v>
      </c>
    </row>
    <row r="38" spans="1:2">
      <c r="A38" s="176">
        <v>26</v>
      </c>
      <c r="B38" s="177" t="s">
        <v>208</v>
      </c>
    </row>
    <row r="39" spans="1:2">
      <c r="A39" s="176">
        <v>27</v>
      </c>
      <c r="B39" s="177" t="s">
        <v>209</v>
      </c>
    </row>
    <row r="40" spans="1:2">
      <c r="A40" s="176">
        <v>28</v>
      </c>
      <c r="B40" s="177" t="s">
        <v>210</v>
      </c>
    </row>
    <row r="41" spans="1:2">
      <c r="A41" s="176">
        <v>29</v>
      </c>
      <c r="B41" s="177" t="s">
        <v>211</v>
      </c>
    </row>
    <row r="42" spans="1:2">
      <c r="A42" s="176">
        <v>30</v>
      </c>
      <c r="B42" s="177" t="s">
        <v>212</v>
      </c>
    </row>
    <row r="43" spans="1:2">
      <c r="A43" s="176">
        <v>31</v>
      </c>
      <c r="B43" s="177" t="s">
        <v>213</v>
      </c>
    </row>
    <row r="44" spans="1:2">
      <c r="A44" s="176">
        <v>32</v>
      </c>
      <c r="B44" s="177" t="s">
        <v>214</v>
      </c>
    </row>
    <row r="45" spans="1:2">
      <c r="A45" s="176">
        <v>33</v>
      </c>
      <c r="B45" s="177" t="s">
        <v>215</v>
      </c>
    </row>
    <row r="46" spans="1:2">
      <c r="A46" s="176">
        <v>34</v>
      </c>
      <c r="B46" s="177" t="s">
        <v>216</v>
      </c>
    </row>
    <row r="47" spans="1:2">
      <c r="A47" s="176">
        <v>35</v>
      </c>
      <c r="B47" s="177" t="s">
        <v>11</v>
      </c>
    </row>
    <row r="48" spans="1:2">
      <c r="A48" s="176">
        <v>36</v>
      </c>
      <c r="B48" s="177" t="s">
        <v>217</v>
      </c>
    </row>
    <row r="49" spans="1:2">
      <c r="A49" s="176">
        <v>37</v>
      </c>
      <c r="B49" s="177" t="s">
        <v>218</v>
      </c>
    </row>
    <row r="50" spans="1:2">
      <c r="A50" s="176">
        <v>38</v>
      </c>
      <c r="B50" s="177" t="s">
        <v>219</v>
      </c>
    </row>
    <row r="51" spans="1:2">
      <c r="A51" s="176">
        <v>39</v>
      </c>
      <c r="B51" s="177" t="s">
        <v>220</v>
      </c>
    </row>
    <row r="52" spans="1:2">
      <c r="A52" s="176">
        <v>40</v>
      </c>
      <c r="B52" s="177" t="s">
        <v>221</v>
      </c>
    </row>
    <row r="53" spans="1:2">
      <c r="A53" s="176">
        <v>41</v>
      </c>
      <c r="B53" s="177" t="s">
        <v>222</v>
      </c>
    </row>
    <row r="54" spans="1:2">
      <c r="A54" s="176">
        <v>42</v>
      </c>
      <c r="B54" s="177" t="s">
        <v>223</v>
      </c>
    </row>
    <row r="55" spans="1:2">
      <c r="A55" s="176">
        <v>43</v>
      </c>
      <c r="B55" s="177" t="s">
        <v>224</v>
      </c>
    </row>
    <row r="56" spans="1:2">
      <c r="A56" s="176">
        <v>44</v>
      </c>
      <c r="B56" s="177" t="s">
        <v>225</v>
      </c>
    </row>
    <row r="57" spans="1:2">
      <c r="A57" s="176">
        <v>45</v>
      </c>
      <c r="B57" s="177" t="s">
        <v>226</v>
      </c>
    </row>
    <row r="58" spans="1:2">
      <c r="A58" s="176">
        <v>46</v>
      </c>
      <c r="B58" s="177" t="s">
        <v>227</v>
      </c>
    </row>
    <row r="59" spans="1:2">
      <c r="A59" s="176">
        <v>47</v>
      </c>
      <c r="B59" s="177" t="s">
        <v>228</v>
      </c>
    </row>
    <row r="60" spans="1:2">
      <c r="A60" s="176">
        <v>48</v>
      </c>
      <c r="B60" s="177" t="s">
        <v>229</v>
      </c>
    </row>
    <row r="61" spans="1:2">
      <c r="A61" s="176">
        <v>49</v>
      </c>
      <c r="B61" s="177" t="s">
        <v>230</v>
      </c>
    </row>
    <row r="62" spans="1:2">
      <c r="A62" s="176">
        <v>50</v>
      </c>
      <c r="B62" s="177" t="s">
        <v>231</v>
      </c>
    </row>
    <row r="63" spans="1:2">
      <c r="A63" s="176">
        <v>51</v>
      </c>
      <c r="B63" s="177" t="s">
        <v>232</v>
      </c>
    </row>
    <row r="64" spans="1:2">
      <c r="A64" s="176">
        <v>52</v>
      </c>
      <c r="B64" s="177" t="s">
        <v>233</v>
      </c>
    </row>
    <row r="65" spans="1:2">
      <c r="A65" s="176">
        <v>53</v>
      </c>
      <c r="B65" s="177" t="s">
        <v>234</v>
      </c>
    </row>
    <row r="66" spans="1:2">
      <c r="A66" s="176">
        <v>54</v>
      </c>
      <c r="B66" s="177" t="s">
        <v>235</v>
      </c>
    </row>
    <row r="67" spans="1:2">
      <c r="A67" s="176">
        <v>55</v>
      </c>
      <c r="B67" s="177" t="s">
        <v>236</v>
      </c>
    </row>
    <row r="68" spans="1:2">
      <c r="A68" s="176">
        <v>56</v>
      </c>
      <c r="B68" s="177" t="s">
        <v>237</v>
      </c>
    </row>
    <row r="69" spans="1:2">
      <c r="A69" s="176">
        <v>57</v>
      </c>
      <c r="B69" s="177" t="s">
        <v>238</v>
      </c>
    </row>
    <row r="70" spans="1:2">
      <c r="A70" s="176">
        <v>58</v>
      </c>
      <c r="B70" s="177" t="s">
        <v>239</v>
      </c>
    </row>
    <row r="71" spans="1:2">
      <c r="A71" s="176">
        <v>59</v>
      </c>
      <c r="B71" s="177" t="s">
        <v>240</v>
      </c>
    </row>
    <row r="72" spans="1:2">
      <c r="A72" s="176">
        <v>60</v>
      </c>
      <c r="B72" s="177" t="s">
        <v>241</v>
      </c>
    </row>
    <row r="73" spans="1:2">
      <c r="A73" s="176">
        <v>61</v>
      </c>
      <c r="B73" s="177" t="s">
        <v>242</v>
      </c>
    </row>
    <row r="74" spans="1:2">
      <c r="A74" s="176">
        <v>62</v>
      </c>
      <c r="B74" s="177" t="s">
        <v>243</v>
      </c>
    </row>
    <row r="75" spans="1:2">
      <c r="A75" s="176">
        <v>63</v>
      </c>
      <c r="B75" s="177" t="s">
        <v>244</v>
      </c>
    </row>
    <row r="76" spans="1:2">
      <c r="A76" s="176">
        <v>64</v>
      </c>
      <c r="B76" s="177" t="s">
        <v>245</v>
      </c>
    </row>
    <row r="77" spans="1:2">
      <c r="A77" s="176">
        <v>65</v>
      </c>
      <c r="B77" s="177" t="s">
        <v>246</v>
      </c>
    </row>
    <row r="78" spans="1:2">
      <c r="A78" s="176">
        <v>66</v>
      </c>
      <c r="B78" s="177" t="s">
        <v>247</v>
      </c>
    </row>
    <row r="79" spans="1:2">
      <c r="A79" s="176">
        <v>67</v>
      </c>
      <c r="B79" s="177" t="s">
        <v>248</v>
      </c>
    </row>
    <row r="80" spans="1:2">
      <c r="A80" s="176">
        <v>68</v>
      </c>
      <c r="B80" s="177" t="s">
        <v>249</v>
      </c>
    </row>
    <row r="81" spans="1:2">
      <c r="A81" s="176">
        <v>69</v>
      </c>
      <c r="B81" s="177" t="s">
        <v>250</v>
      </c>
    </row>
    <row r="82" spans="1:2">
      <c r="A82" s="176">
        <v>70</v>
      </c>
      <c r="B82" s="177" t="s">
        <v>251</v>
      </c>
    </row>
    <row r="83" spans="1:2">
      <c r="A83" s="176">
        <v>71</v>
      </c>
      <c r="B83" s="177" t="s">
        <v>252</v>
      </c>
    </row>
    <row r="84" spans="1:2">
      <c r="A84" s="176">
        <v>72</v>
      </c>
      <c r="B84" s="177" t="s">
        <v>253</v>
      </c>
    </row>
    <row r="85" spans="1:2">
      <c r="A85" s="176">
        <v>73</v>
      </c>
      <c r="B85" s="177" t="s">
        <v>254</v>
      </c>
    </row>
    <row r="86" spans="1:2">
      <c r="A86" s="176">
        <v>74</v>
      </c>
      <c r="B86" s="177" t="s">
        <v>255</v>
      </c>
    </row>
    <row r="87" spans="1:2">
      <c r="A87" s="176">
        <v>75</v>
      </c>
      <c r="B87" s="177" t="s">
        <v>256</v>
      </c>
    </row>
    <row r="88" spans="1:2">
      <c r="A88" s="176">
        <v>76</v>
      </c>
      <c r="B88" s="177" t="s">
        <v>257</v>
      </c>
    </row>
    <row r="89" spans="1:2">
      <c r="A89" s="176">
        <v>77</v>
      </c>
      <c r="B89" s="177" t="s">
        <v>258</v>
      </c>
    </row>
    <row r="90" spans="1:2">
      <c r="A90" s="176">
        <v>78</v>
      </c>
      <c r="B90" s="177" t="s">
        <v>259</v>
      </c>
    </row>
    <row r="91" spans="1:2">
      <c r="A91" s="176">
        <v>79</v>
      </c>
      <c r="B91" s="177" t="s">
        <v>260</v>
      </c>
    </row>
    <row r="92" spans="1:2">
      <c r="A92" s="176">
        <v>80</v>
      </c>
      <c r="B92" s="177" t="s">
        <v>261</v>
      </c>
    </row>
    <row r="93" spans="1:2">
      <c r="A93" s="176">
        <v>81</v>
      </c>
      <c r="B93" s="177" t="s">
        <v>262</v>
      </c>
    </row>
    <row r="94" spans="1:2">
      <c r="A94" s="176">
        <v>82</v>
      </c>
      <c r="B94" s="177" t="s">
        <v>263</v>
      </c>
    </row>
    <row r="95" spans="1:2">
      <c r="A95" s="176">
        <v>83</v>
      </c>
      <c r="B95" s="177" t="s">
        <v>264</v>
      </c>
    </row>
    <row r="96" spans="1:2">
      <c r="A96" s="176">
        <v>84</v>
      </c>
      <c r="B96" s="177" t="s">
        <v>265</v>
      </c>
    </row>
    <row r="97" spans="1:2">
      <c r="A97" s="176">
        <v>85</v>
      </c>
      <c r="B97" s="177" t="s">
        <v>266</v>
      </c>
    </row>
    <row r="98" spans="1:2">
      <c r="A98" s="176">
        <v>86</v>
      </c>
      <c r="B98" s="177" t="s">
        <v>267</v>
      </c>
    </row>
    <row r="99" spans="1:2">
      <c r="A99" s="176">
        <v>87</v>
      </c>
      <c r="B99" s="177" t="s">
        <v>268</v>
      </c>
    </row>
    <row r="100" spans="1:2">
      <c r="A100" s="176">
        <v>88</v>
      </c>
      <c r="B100" s="177" t="s">
        <v>269</v>
      </c>
    </row>
    <row r="101" spans="1:2">
      <c r="A101" s="176">
        <v>89</v>
      </c>
      <c r="B101" s="177" t="s">
        <v>270</v>
      </c>
    </row>
    <row r="102" spans="1:2">
      <c r="A102" s="176">
        <v>90</v>
      </c>
      <c r="B102" s="177" t="s">
        <v>271</v>
      </c>
    </row>
    <row r="103" spans="1:2">
      <c r="A103" s="176">
        <v>91</v>
      </c>
      <c r="B103" s="177" t="s">
        <v>272</v>
      </c>
    </row>
    <row r="104" spans="1:2">
      <c r="A104" s="176">
        <v>92</v>
      </c>
      <c r="B104" s="177" t="s">
        <v>273</v>
      </c>
    </row>
    <row r="105" spans="1:2">
      <c r="A105" s="176">
        <v>93</v>
      </c>
      <c r="B105" s="177" t="s">
        <v>274</v>
      </c>
    </row>
    <row r="106" spans="1:2">
      <c r="A106" s="176">
        <v>94</v>
      </c>
      <c r="B106" s="177" t="s">
        <v>275</v>
      </c>
    </row>
    <row r="107" spans="1:2">
      <c r="A107" s="176">
        <v>95</v>
      </c>
      <c r="B107" s="177" t="s">
        <v>276</v>
      </c>
    </row>
    <row r="108" spans="1:2">
      <c r="A108" s="176">
        <v>96</v>
      </c>
      <c r="B108" s="177" t="s">
        <v>277</v>
      </c>
    </row>
    <row r="109" spans="1:2">
      <c r="A109" s="176">
        <v>97</v>
      </c>
      <c r="B109" s="177" t="s">
        <v>278</v>
      </c>
    </row>
    <row r="110" spans="1:2">
      <c r="A110" s="176">
        <v>98</v>
      </c>
      <c r="B110" s="177" t="s">
        <v>279</v>
      </c>
    </row>
    <row r="111" spans="1:2">
      <c r="A111" s="176">
        <v>99</v>
      </c>
      <c r="B111" s="177" t="s">
        <v>280</v>
      </c>
    </row>
    <row r="112" spans="1:2">
      <c r="A112" s="176">
        <v>100</v>
      </c>
      <c r="B112" s="177" t="s">
        <v>281</v>
      </c>
    </row>
  </sheetData>
  <sheetProtection sheet="1" objects="1" scenarios="1" selectLockedCells="1" selectUnlockedCells="1"/>
  <customSheetViews>
    <customSheetView guid="{D9ED55BB-C254-4A9E-86ED-08A9ADD4E3D4}" state="hidden">
      <selection activeCell="A4" sqref="A4"/>
      <pageMargins left="0.75" right="0.75" top="1" bottom="1" header="0.5" footer="0.5"/>
      <pageSetup orientation="portrait" r:id="rId1"/>
      <headerFooter alignWithMargins="0"/>
    </customSheetView>
    <customSheetView guid="{EEAC0015-AAB8-4F57-BE69-98E15E1F0D6E}" state="hidden">
      <selection activeCell="A4" sqref="A4"/>
      <pageMargins left="0.75" right="0.75" top="1" bottom="1" header="0.5" footer="0.5"/>
      <pageSetup orientation="portrait" r:id="rId2"/>
      <headerFooter alignWithMargins="0"/>
    </customSheetView>
    <customSheetView guid="{0DA5794E-7F08-4FD6-A9AE-0A7BA2271047}" state="hidden">
      <selection activeCell="A4" sqref="A4"/>
      <pageMargins left="0.75" right="0.75" top="1" bottom="1" header="0.5" footer="0.5"/>
      <pageSetup orientation="portrait" r:id="rId3"/>
      <headerFooter alignWithMargins="0"/>
    </customSheetView>
    <customSheetView guid="{B805D886-3091-4997-9C19-07E2C1978FA4}" state="hidden">
      <selection activeCell="A4" sqref="A4"/>
      <pageMargins left="0.75" right="0.75" top="1" bottom="1" header="0.5" footer="0.5"/>
      <pageSetup orientation="portrait" r:id="rId4"/>
      <headerFooter alignWithMargins="0"/>
    </customSheetView>
    <customSheetView guid="{CDF7C778-C53B-45C7-952D-968F867FB204}" state="hidden">
      <selection activeCell="A4" sqref="A4"/>
      <pageMargins left="0.75" right="0.75" top="1" bottom="1" header="0.5" footer="0.5"/>
      <pageSetup orientation="portrait" r:id="rId5"/>
      <headerFooter alignWithMargins="0"/>
    </customSheetView>
    <customSheetView guid="{E51D3662-FFCE-4FD6-A590-7DDC9E38C41F}" state="hidden">
      <selection activeCell="A4" sqref="A4"/>
      <pageMargins left="0.75" right="0.75" top="1" bottom="1" header="0.5" footer="0.5"/>
      <pageSetup orientation="portrait" r:id="rId6"/>
      <headerFooter alignWithMargins="0"/>
    </customSheetView>
    <customSheetView guid="{CB7992C9-ABA5-4C7D-8C49-1E1D8E8875C7}" state="hidden">
      <selection activeCell="A4" sqref="A4"/>
      <pageMargins left="0.75" right="0.75" top="1" bottom="1" header="0.5" footer="0.5"/>
      <pageSetup orientation="portrait" r:id="rId7"/>
      <headerFooter alignWithMargins="0"/>
    </customSheetView>
    <customSheetView guid="{97C0FC0E-800C-45C9-895E-E91A3F1ADBA4}" state="hidden">
      <selection activeCell="A4" sqref="A4"/>
      <pageMargins left="0.75" right="0.75" top="1" bottom="1" header="0.5" footer="0.5"/>
      <pageSetup orientation="portrait" r:id="rId8"/>
      <headerFooter alignWithMargins="0"/>
    </customSheetView>
    <customSheetView guid="{15A19D23-A9FD-4FC1-B7B0-F2D16BDFC729}" state="hidden">
      <selection activeCell="A4" sqref="A4"/>
      <pageMargins left="0.75" right="0.75" top="1" bottom="1" header="0.5" footer="0.5"/>
      <pageSetup orientation="portrait" r:id="rId9"/>
      <headerFooter alignWithMargins="0"/>
    </customSheetView>
    <customSheetView guid="{C5EDD9E3-0801-4479-8600-A80B0FCFDF0B}" state="hidden">
      <selection activeCell="A4" sqref="A4"/>
      <pageMargins left="0.75" right="0.75" top="1" bottom="1" header="0.5" footer="0.5"/>
      <pageSetup orientation="portrait" r:id="rId10"/>
      <headerFooter alignWithMargins="0"/>
    </customSheetView>
    <customSheetView guid="{FE4EC9C4-31B9-4D40-8323-5B16C3BC840F}" state="hidden">
      <selection activeCell="A4" sqref="A4"/>
      <pageMargins left="0.75" right="0.75" top="1" bottom="1" header="0.5" footer="0.5"/>
      <pageSetup orientation="portrait" r:id="rId11"/>
      <headerFooter alignWithMargins="0"/>
    </customSheetView>
    <customSheetView guid="{F9FE2C60-2849-4C32-B532-2B1A89FFA9CD}" state="hidden">
      <selection activeCell="A4" sqref="A4"/>
      <pageMargins left="0.75" right="0.75" top="1" bottom="1" header="0.5" footer="0.5"/>
      <pageSetup orientation="portrait" r:id="rId12"/>
      <headerFooter alignWithMargins="0"/>
    </customSheetView>
    <customSheetView guid="{494F6778-23FE-4AAC-B37D-6C7543FC13B9}"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7A9EA6D6-4DDF-43D9-92E6-C6AFAD14E266}"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477F7E43-D393-45BA-B99B-D838E4629B5D}" state="hidden">
      <selection activeCell="A4" sqref="A4"/>
      <pageMargins left="0.75" right="0.75" top="1" bottom="1" header="0.5" footer="0.5"/>
      <pageSetup orientation="portrait" r:id="rId18"/>
      <headerFooter alignWithMargins="0"/>
    </customSheetView>
    <customSheetView guid="{8E3ED18F-7B8F-4A1C-969D-A70DC3B696C3}" state="hidden">
      <selection activeCell="A4" sqref="A4"/>
      <pageMargins left="0.75" right="0.75" top="1" bottom="1" header="0.5" footer="0.5"/>
      <pageSetup orientation="portrait" r:id="rId19"/>
      <headerFooter alignWithMargins="0"/>
    </customSheetView>
    <customSheetView guid="{38BECF6E-1A53-4F98-87B9-44F2C5F77E08}" state="hidden">
      <selection activeCell="A4" sqref="A4"/>
      <pageMargins left="0.75" right="0.75" top="1" bottom="1" header="0.5" footer="0.5"/>
      <pageSetup orientation="portrait" r:id="rId20"/>
      <headerFooter alignWithMargins="0"/>
    </customSheetView>
    <customSheetView guid="{340562B9-6CEE-4962-8D7D-CA1C6778F52C}" state="hidden">
      <selection activeCell="A4" sqref="A4"/>
      <pageMargins left="0.75" right="0.75" top="1" bottom="1" header="0.5" footer="0.5"/>
      <pageSetup orientation="portrait" r:id="rId21"/>
      <headerFooter alignWithMargins="0"/>
    </customSheetView>
    <customSheetView guid="{82E8A0F5-0020-4355-95CF-28601763A783}" state="hidden">
      <selection activeCell="A4" sqref="A4"/>
      <pageMargins left="0.75" right="0.75" top="1" bottom="1" header="0.5" footer="0.5"/>
      <pageSetup orientation="portrait" r:id="rId22"/>
      <headerFooter alignWithMargins="0"/>
    </customSheetView>
    <customSheetView guid="{05855B4F-D61E-4C97-B759-B2F96767F6F8}" state="hidden">
      <selection activeCell="A4" sqref="A4"/>
      <pageMargins left="0.75" right="0.75" top="1" bottom="1" header="0.5" footer="0.5"/>
      <pageSetup orientation="portrait" r:id="rId23"/>
      <headerFooter alignWithMargins="0"/>
    </customSheetView>
    <customSheetView guid="{5476C51C-4037-4B28-A818-10D7CDF0C66A}" state="hidden">
      <selection activeCell="A4" sqref="A4"/>
      <pageMargins left="0.75" right="0.75" top="1" bottom="1" header="0.5" footer="0.5"/>
      <pageSetup orientation="portrait" r:id="rId24"/>
      <headerFooter alignWithMargins="0"/>
    </customSheetView>
    <customSheetView guid="{A8583C01-5E6A-4469-ADCA-440E12AA8084}" state="hidden">
      <selection activeCell="A4" sqref="A4"/>
      <pageMargins left="0.75" right="0.75" top="1" bottom="1" header="0.5" footer="0.5"/>
      <pageSetup orientation="portrait" r:id="rId25"/>
      <headerFooter alignWithMargins="0"/>
    </customSheetView>
    <customSheetView guid="{3836A67F-51F8-4B52-B51D-937DC398CD1F}" state="hidden">
      <selection activeCell="A4" sqref="A4"/>
      <pageMargins left="0.75" right="0.75" top="1" bottom="1" header="0.5" footer="0.5"/>
      <pageSetup orientation="portrait" r:id="rId26"/>
      <headerFooter alignWithMargins="0"/>
    </customSheetView>
    <customSheetView guid="{F8DC905B-04E9-41D7-B695-0DB8D092215B}" state="hidden">
      <selection activeCell="A4" sqref="A4"/>
      <pageMargins left="0.75" right="0.75" top="1" bottom="1" header="0.5" footer="0.5"/>
      <pageSetup orientation="portrait" r:id="rId27"/>
      <headerFooter alignWithMargins="0"/>
    </customSheetView>
    <customSheetView guid="{067EF7EF-2552-42C0-8B2F-9338A16B73EB}" state="hidden">
      <selection activeCell="A4" sqref="A4"/>
      <pageMargins left="0.75" right="0.75" top="1" bottom="1" header="0.5" footer="0.5"/>
      <pageSetup orientation="portrait" r:id="rId28"/>
      <headerFooter alignWithMargins="0"/>
    </customSheetView>
    <customSheetView guid="{F0C5A243-1ADF-42BF-85A0-B6506A13618B}" state="hidden">
      <selection activeCell="A4" sqref="A4"/>
      <pageMargins left="0.75" right="0.75" top="1" bottom="1" header="0.5" footer="0.5"/>
      <pageSetup orientation="portrait" r:id="rId29"/>
      <headerFooter alignWithMargins="0"/>
    </customSheetView>
    <customSheetView guid="{6C47A7D6-4963-4999-9645-C02AA0A4D7C6}" state="hidden">
      <selection activeCell="A4" sqref="A4"/>
      <pageMargins left="0.75" right="0.75" top="1" bottom="1" header="0.5" footer="0.5"/>
      <pageSetup orientation="portrait" r:id="rId30"/>
      <headerFooter alignWithMargins="0"/>
    </customSheetView>
    <customSheetView guid="{2CF6F19D-227C-4840-A9E1-6C944B0145DB}" state="hidden">
      <selection activeCell="A4" sqref="A4"/>
      <pageMargins left="0.75" right="0.75" top="1" bottom="1" header="0.5" footer="0.5"/>
      <pageSetup orientation="portrait" r:id="rId31"/>
      <headerFooter alignWithMargins="0"/>
    </customSheetView>
    <customSheetView guid="{25421BE0-1124-425D-B86C-8E4240949C04}" state="hidden">
      <selection activeCell="A4" sqref="A4"/>
      <pageMargins left="0.75" right="0.75" top="1" bottom="1" header="0.5" footer="0.5"/>
      <pageSetup orientation="portrait" r:id="rId32"/>
      <headerFooter alignWithMargins="0"/>
    </customSheetView>
  </customSheetViews>
  <mergeCells count="1">
    <mergeCell ref="A1:B1"/>
  </mergeCells>
  <pageMargins left="0.75" right="0.75" top="1" bottom="1" header="0.5" footer="0.5"/>
  <pageSetup orientation="portrait" r:id="rId3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D9ED55BB-C254-4A9E-86ED-08A9ADD4E3D4}" state="hidden">
      <pageMargins left="0.7" right="0.7" top="0.75" bottom="0.75" header="0.3" footer="0.3"/>
    </customSheetView>
    <customSheetView guid="{EEAC0015-AAB8-4F57-BE69-98E15E1F0D6E}" state="hidden">
      <pageMargins left="0.7" right="0.7" top="0.75" bottom="0.75" header="0.3" footer="0.3"/>
    </customSheetView>
    <customSheetView guid="{0DA5794E-7F08-4FD6-A9AE-0A7BA2271047}" state="hidden">
      <pageMargins left="0.7" right="0.7" top="0.75" bottom="0.75" header="0.3" footer="0.3"/>
    </customSheetView>
    <customSheetView guid="{B805D886-3091-4997-9C19-07E2C1978FA4}" state="hidden">
      <pageMargins left="0.7" right="0.7" top="0.75" bottom="0.75" header="0.3" footer="0.3"/>
    </customSheetView>
    <customSheetView guid="{CDF7C778-C53B-45C7-952D-968F867FB204}"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F0C5A243-1ADF-42BF-85A0-B6506A13618B}" state="hidden">
      <pageMargins left="0.7" right="0.7" top="0.75" bottom="0.75" header="0.3" footer="0.3"/>
    </customSheetView>
    <customSheetView guid="{6C47A7D6-4963-4999-9645-C02AA0A4D7C6}" state="hidden">
      <pageMargins left="0.7" right="0.7" top="0.75" bottom="0.75" header="0.3" footer="0.3"/>
    </customSheetView>
    <customSheetView guid="{2CF6F19D-227C-4840-A9E1-6C944B0145DB}" state="hidden">
      <pageMargins left="0.7" right="0.7" top="0.75" bottom="0.75" header="0.3" footer="0.3"/>
    </customSheetView>
    <customSheetView guid="{25421BE0-1124-425D-B86C-8E4240949C04}"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D24" sqref="D24"/>
    </sheetView>
  </sheetViews>
  <sheetFormatPr defaultColWidth="9.140625" defaultRowHeight="16.5"/>
  <cols>
    <col min="1" max="1" width="12.140625" style="29" customWidth="1"/>
    <col min="2" max="2" width="15.7109375" style="29" customWidth="1"/>
    <col min="3" max="3" width="11.42578125" style="29" customWidth="1"/>
    <col min="4" max="4" width="20.425781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5" customWidth="1"/>
    <col min="27" max="28" width="9.140625" style="24"/>
    <col min="29" max="16384" width="9.140625" style="25"/>
  </cols>
  <sheetData>
    <row r="1" spans="1:46" ht="27" customHeight="1">
      <c r="A1" s="828" t="str">
        <f>Basic!A3&amp;Basic!B3</f>
        <v>Specification No. :CC/NT/W-TR/DOM/A06/23/06644</v>
      </c>
      <c r="B1" s="828"/>
      <c r="C1" s="828"/>
      <c r="D1" s="828"/>
      <c r="E1" s="285" t="str">
        <f>"Attachment-3(JV) " &amp; AT1</f>
        <v xml:space="preserve">Attachment-3(JV) </v>
      </c>
      <c r="F1" s="64"/>
      <c r="G1" s="64"/>
      <c r="H1" s="64"/>
      <c r="I1" s="64"/>
      <c r="J1" s="64"/>
      <c r="K1" s="64"/>
      <c r="L1" s="64"/>
      <c r="M1" s="64"/>
      <c r="N1" s="64"/>
      <c r="O1" s="64"/>
      <c r="P1" s="64"/>
      <c r="Q1" s="64"/>
      <c r="R1" s="64"/>
      <c r="S1" s="64"/>
      <c r="T1" s="64"/>
      <c r="U1" s="64"/>
      <c r="V1" s="64"/>
      <c r="W1" s="64"/>
      <c r="X1" s="64"/>
      <c r="Y1" s="64"/>
      <c r="Z1" s="118" t="str">
        <f>'Names of Bidder'!D6</f>
        <v>Sole Bidder</v>
      </c>
      <c r="AT1" s="117"/>
    </row>
    <row r="2" spans="1:46" ht="10.5" customHeight="1">
      <c r="Z2" s="118">
        <f>'Names of Bidder'!G6</f>
        <v>0</v>
      </c>
    </row>
    <row r="3" spans="1:46" ht="75" customHeight="1">
      <c r="A3" s="796"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65"/>
      <c r="G3" s="65"/>
      <c r="H3" s="65"/>
      <c r="I3" s="65"/>
      <c r="J3" s="65"/>
      <c r="K3" s="65"/>
      <c r="L3" s="65"/>
      <c r="M3" s="65"/>
      <c r="N3" s="65"/>
      <c r="O3" s="65"/>
      <c r="P3" s="65"/>
      <c r="Q3" s="65"/>
      <c r="R3" s="65"/>
      <c r="S3" s="65"/>
      <c r="T3" s="65"/>
      <c r="U3" s="65"/>
      <c r="V3" s="65"/>
      <c r="W3" s="65"/>
      <c r="X3" s="65"/>
      <c r="Y3" s="65"/>
      <c r="Z3" s="119"/>
      <c r="AA3" s="27"/>
      <c r="AB3" s="26"/>
    </row>
    <row r="4" spans="1:46" ht="20.100000000000001" customHeight="1">
      <c r="A4" s="28"/>
      <c r="AB4" s="30"/>
      <c r="AC4" s="11"/>
    </row>
    <row r="5" spans="1:46" ht="20.100000000000001" customHeight="1">
      <c r="A5" s="829" t="s">
        <v>338</v>
      </c>
      <c r="B5" s="829"/>
      <c r="C5" s="829"/>
      <c r="D5" s="829"/>
      <c r="E5" s="829"/>
      <c r="F5" s="28"/>
      <c r="G5" s="28"/>
      <c r="H5" s="28"/>
      <c r="I5" s="28"/>
      <c r="J5" s="28"/>
      <c r="K5" s="28"/>
      <c r="L5" s="28"/>
      <c r="M5" s="28"/>
      <c r="N5" s="28"/>
      <c r="O5" s="28"/>
      <c r="P5" s="28"/>
      <c r="Q5" s="28"/>
      <c r="R5" s="28"/>
      <c r="S5" s="28"/>
      <c r="T5" s="28"/>
      <c r="U5" s="28"/>
      <c r="V5" s="28"/>
      <c r="W5" s="28"/>
      <c r="X5" s="28"/>
      <c r="Y5" s="28"/>
      <c r="Z5" s="120"/>
      <c r="AB5" s="30"/>
      <c r="AC5" s="11"/>
    </row>
    <row r="6" spans="1:46" ht="20.100000000000001" customHeight="1">
      <c r="A6" s="32"/>
      <c r="AB6" s="30"/>
      <c r="AC6" s="11"/>
    </row>
    <row r="7" spans="1:46" ht="20.100000000000001" customHeight="1">
      <c r="A7" s="33" t="str">
        <f>"Bidder’s Name and Address  :"</f>
        <v>Bidder’s Name and Address  :</v>
      </c>
      <c r="E7" s="15" t="s">
        <v>343</v>
      </c>
      <c r="F7" s="15"/>
      <c r="G7" s="15"/>
      <c r="H7" s="15"/>
      <c r="I7" s="15"/>
      <c r="J7" s="15"/>
      <c r="K7" s="15"/>
      <c r="L7" s="15"/>
      <c r="M7" s="15"/>
      <c r="N7" s="15"/>
      <c r="O7" s="15"/>
      <c r="P7" s="15"/>
      <c r="Q7" s="15"/>
      <c r="R7" s="15"/>
      <c r="S7" s="15"/>
      <c r="T7" s="15"/>
      <c r="U7" s="15"/>
      <c r="V7" s="15"/>
      <c r="W7" s="15"/>
      <c r="X7" s="15"/>
      <c r="Y7" s="15"/>
      <c r="AB7" s="30"/>
      <c r="AC7" s="11"/>
    </row>
    <row r="8" spans="1:46" ht="36" customHeight="1">
      <c r="A8" s="835" t="str">
        <f>IF('Names of Bidder'!D6= "JV (Joint Venture)", "JV of " &amp; Z8, "")</f>
        <v/>
      </c>
      <c r="B8" s="835"/>
      <c r="C8" s="835"/>
      <c r="D8" s="835"/>
      <c r="E8" s="12" t="s">
        <v>345</v>
      </c>
      <c r="F8" s="15"/>
      <c r="G8" s="15"/>
      <c r="I8" s="15"/>
      <c r="J8" s="15"/>
      <c r="K8" s="15"/>
      <c r="L8" s="15"/>
      <c r="M8" s="15"/>
      <c r="N8" s="15"/>
      <c r="O8" s="15"/>
      <c r="P8" s="15"/>
      <c r="Q8" s="15"/>
      <c r="R8" s="15"/>
      <c r="S8" s="15"/>
      <c r="T8" s="15"/>
      <c r="U8" s="15"/>
      <c r="V8" s="15"/>
      <c r="W8" s="15"/>
      <c r="X8" s="15"/>
      <c r="Y8" s="15"/>
      <c r="Z8" s="121"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344</v>
      </c>
      <c r="B9" s="831">
        <f>'Names of Bidder'!D10</f>
        <v>0</v>
      </c>
      <c r="C9" s="831"/>
      <c r="D9" s="831"/>
      <c r="E9" s="12" t="s">
        <v>347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346</v>
      </c>
      <c r="B10" s="832">
        <f>'Names of Bidder'!D11</f>
        <v>0</v>
      </c>
      <c r="C10" s="832"/>
      <c r="D10" s="832"/>
      <c r="E10" s="12" t="s">
        <v>177</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32">
        <f>'Names of Bidder'!D12</f>
        <v>0</v>
      </c>
      <c r="C11" s="832"/>
      <c r="D11" s="832"/>
      <c r="E11" s="12" t="s">
        <v>348</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32">
        <f>'Names of Bidder'!D13</f>
        <v>0</v>
      </c>
      <c r="C12" s="832"/>
      <c r="D12" s="832"/>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33" t="str">
        <f>IF('Names of Bidder'!D6="Sole Bidder", "This Attachment is Not Applicable", "")</f>
        <v>This Attachment is Not Applicable</v>
      </c>
      <c r="B14" s="833"/>
      <c r="C14" s="833"/>
      <c r="D14" s="833"/>
      <c r="E14" s="833"/>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169</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34" t="str">
        <f>IF(Z2=1,"Other Partner",IF(Z2="2 or More","Other Partner-1",""))</f>
        <v/>
      </c>
      <c r="C16" s="834"/>
      <c r="D16" s="834"/>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344</v>
      </c>
      <c r="B17" s="832" t="str">
        <f>IF('Names of Bidder'!D23=0, "", 'Names of Bidder'!D23)</f>
        <v>Ram Lal</v>
      </c>
      <c r="C17" s="832"/>
      <c r="D17" s="832"/>
      <c r="E17" s="217"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346</v>
      </c>
      <c r="B18" s="832" t="str">
        <f>IF('Names of Bidder'!D24=0, "", 'Names of Bidder'!D24)</f>
        <v>G5</v>
      </c>
      <c r="C18" s="832"/>
      <c r="D18" s="832"/>
      <c r="E18" s="217"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32" t="str">
        <f>IF('Names of Bidder'!D25=0, "", 'Names of Bidder'!D25)</f>
        <v>Gurgaon</v>
      </c>
      <c r="C19" s="832"/>
      <c r="D19" s="832"/>
      <c r="E19" s="217" t="str">
        <f>IF($Z$2="2 or More", IF(#REF!=0, "",#REF!), "")</f>
        <v/>
      </c>
      <c r="AA19" s="12"/>
    </row>
    <row r="20" spans="1:28" ht="20.100000000000001" customHeight="1">
      <c r="A20" s="32"/>
      <c r="B20" s="832" t="str">
        <f>IF('Names of Bidder'!D26=0, "", 'Names of Bidder'!D26)</f>
        <v/>
      </c>
      <c r="C20" s="832"/>
      <c r="D20" s="832"/>
      <c r="E20" s="217" t="str">
        <f>IF($Z$2="2 or More", IF(#REF!=0, "",#REF!), "")</f>
        <v/>
      </c>
      <c r="AA20" s="12"/>
    </row>
    <row r="21" spans="1:28" ht="20.100000000000001" customHeight="1">
      <c r="A21" s="29" t="s">
        <v>339</v>
      </c>
    </row>
    <row r="22" spans="1:28" ht="84" customHeight="1">
      <c r="A22" s="830" t="s">
        <v>550</v>
      </c>
      <c r="B22" s="830"/>
      <c r="C22" s="830"/>
      <c r="D22" s="830"/>
      <c r="E22" s="830"/>
      <c r="F22" s="32"/>
      <c r="G22" s="32"/>
      <c r="H22" s="32" t="str">
        <f>'Names of Bidder'!D6</f>
        <v>Sole Bidder</v>
      </c>
      <c r="I22" s="32"/>
      <c r="J22" s="32"/>
      <c r="K22" s="32"/>
      <c r="L22" s="32"/>
      <c r="M22" s="32"/>
      <c r="N22" s="32"/>
      <c r="O22" s="32"/>
      <c r="P22" s="32"/>
      <c r="Q22" s="32"/>
      <c r="R22" s="32"/>
      <c r="S22" s="32"/>
      <c r="T22" s="32"/>
      <c r="U22" s="32"/>
      <c r="V22" s="32"/>
      <c r="W22" s="32"/>
      <c r="X22" s="32"/>
      <c r="Y22" s="32"/>
      <c r="Z22" s="122"/>
      <c r="AA22" s="34"/>
      <c r="AB22" s="34"/>
    </row>
    <row r="23" spans="1:28" ht="33" customHeight="1">
      <c r="D23" s="37"/>
    </row>
    <row r="24" spans="1:28" ht="33" customHeight="1">
      <c r="A24" s="36" t="s">
        <v>6</v>
      </c>
      <c r="B24" s="63" t="str">
        <f>'Names of Bidder'!D36&amp;"-"&amp; 'Names of Bidder'!E36&amp;"-" &amp;'Names of Bidder'!F36</f>
        <v>--</v>
      </c>
      <c r="C24" s="33"/>
      <c r="D24" s="37" t="s">
        <v>4</v>
      </c>
      <c r="E24" s="216"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16" t="str">
        <f>IF('Names of Bidder'!D37=0, "", 'Names of Bidder'!D37)</f>
        <v/>
      </c>
      <c r="C25" s="33"/>
      <c r="D25" s="37" t="s">
        <v>5</v>
      </c>
      <c r="E25" s="216"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18</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password="E439" sheet="1" objects="1" scenarios="1" formatColumns="0" formatRows="0" selectLockedCells="1"/>
  <customSheetViews>
    <customSheetView guid="{D9ED55BB-C254-4A9E-86ED-08A9ADD4E3D4}" scale="110" showPageBreaks="1" showGridLines="0" fitToPage="1" printArea="1" hiddenColumns="1" view="pageBreakPreview" topLeftCell="A10">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EEAC0015-AAB8-4F57-BE69-98E15E1F0D6E}" scale="110" showPageBreaks="1" showGridLines="0" fitToPage="1" printArea="1" hiddenColumns="1" view="pageBreakPreview" topLeftCell="A10">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0DA5794E-7F08-4FD6-A9AE-0A7BA2271047}" scale="110" showPageBreaks="1" showGridLines="0" fitToPage="1" printArea="1" hiddenColumns="1" view="pageBreakPreview" topLeftCell="A7">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B805D886-3091-4997-9C19-07E2C1978FA4}" scale="110" showPageBreaks="1" showGridLines="0" fitToPage="1" printArea="1" hiddenColumns="1" view="pageBreakPreview" topLeftCell="A13">
      <selection activeCell="D24" sqref="D24"/>
      <pageMargins left="0.75" right="0.63" top="0.57999999999999996" bottom="0.6" header="0.34" footer="0.35"/>
      <pageSetup scale="90" orientation="portrait" r:id="rId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6"/>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7"/>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29"/>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0"/>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1"/>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6C47A7D6-4963-4999-9645-C02AA0A4D7C6}" scale="110" showPageBreaks="1" showGridLines="0" fitToPage="1" printArea="1" hiddenColumns="1" view="pageBreakPreview" topLeftCell="A18">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7">
      <selection activeCell="D24" sqref="D24"/>
      <pageMargins left="0.75" right="0.63" top="0.57999999999999996" bottom="0.6" header="0.34" footer="0.35"/>
      <pageSetup scale="90" orientation="portrait" r:id="rId35"/>
      <headerFooter alignWithMargins="0">
        <oddFooter>&amp;R&amp;"Book Antiqua,Bold"&amp;8 Page &amp;P of &amp;N</oddFooter>
      </headerFooter>
    </customSheetView>
    <customSheetView guid="{25421BE0-1124-425D-B86C-8E4240949C04}" scale="110" showPageBreaks="1" showGridLines="0" fitToPage="1" printArea="1" hiddenColumns="1" view="pageBreakPreview">
      <selection activeCell="D24" sqref="D24"/>
      <pageMargins left="0.75" right="0.63" top="0.57999999999999996" bottom="0.6" header="0.34" footer="0.35"/>
      <pageSetup scale="89" orientation="portrait" r:id="rId3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12" priority="1" stopIfTrue="1">
      <formula>$Z$2=0</formula>
    </cfRule>
  </conditionalFormatting>
  <conditionalFormatting sqref="A22">
    <cfRule type="expression" dxfId="111" priority="2" stopIfTrue="1">
      <formula>$H$22="Sole Bidder"</formula>
    </cfRule>
  </conditionalFormatting>
  <pageMargins left="0.75" right="0.63" top="0.57999999999999996" bottom="0.6" header="0.34" footer="0.35"/>
  <pageSetup scale="90" orientation="portrait" r:id="rId37"/>
  <headerFooter alignWithMargins="0">
    <oddFooter>&amp;R&amp;"Book Antiqua,Bold"&amp;8 Page &amp;P of &amp;N</oddFooter>
  </headerFooter>
  <drawing r:id="rId3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95" customWidth="1"/>
    <col min="2" max="2" width="13.85546875" style="295" customWidth="1"/>
    <col min="3" max="3" width="11.42578125" style="295" customWidth="1"/>
    <col min="4" max="4" width="27.85546875" style="295" customWidth="1"/>
    <col min="5" max="5" width="14.42578125" style="295" customWidth="1"/>
    <col min="6" max="6" width="29" style="295" customWidth="1"/>
    <col min="7" max="7" width="16.42578125" style="295" customWidth="1"/>
    <col min="8" max="8" width="13.28515625" style="295" customWidth="1"/>
    <col min="9" max="9" width="25.7109375" style="295" customWidth="1"/>
    <col min="10" max="10" width="10.5703125" style="295" hidden="1" customWidth="1"/>
    <col min="11" max="11" width="10.28515625" style="295" hidden="1" customWidth="1"/>
    <col min="12" max="12" width="11.85546875" style="295" hidden="1" customWidth="1"/>
    <col min="13" max="13" width="34.5703125" style="295" hidden="1" customWidth="1"/>
    <col min="14" max="14" width="10.42578125" style="295" hidden="1" customWidth="1"/>
    <col min="15" max="15" width="11.42578125" style="295" hidden="1" customWidth="1"/>
    <col min="16" max="16" width="10.7109375" style="295" hidden="1" customWidth="1"/>
    <col min="17" max="17" width="13.7109375" style="295" hidden="1" customWidth="1"/>
    <col min="18" max="20" width="0" style="295" hidden="1" customWidth="1"/>
    <col min="21" max="21" width="13.5703125" style="295" hidden="1" customWidth="1"/>
    <col min="22" max="28" width="0" style="295" hidden="1" customWidth="1"/>
    <col min="29" max="16384" width="9.140625" style="295"/>
  </cols>
  <sheetData>
    <row r="1" spans="1:9" ht="24" customHeight="1">
      <c r="A1" s="328" t="str">
        <f>Basic!A3&amp;Basic!B3</f>
        <v>Specification No. :CC/NT/W-TR/DOM/A06/23/06644</v>
      </c>
      <c r="B1" s="344"/>
      <c r="C1" s="344"/>
      <c r="D1" s="344"/>
      <c r="E1" s="344"/>
      <c r="F1" s="344"/>
      <c r="G1" s="344"/>
      <c r="H1" s="293"/>
      <c r="I1" s="293" t="s">
        <v>699</v>
      </c>
    </row>
    <row r="2" spans="1:9" ht="15.75" customHeight="1"/>
    <row r="3" spans="1:9" ht="85.5" customHeight="1">
      <c r="A3" s="1042"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042"/>
      <c r="C3" s="1042"/>
      <c r="D3" s="1042"/>
      <c r="E3" s="1042"/>
      <c r="F3" s="1042"/>
      <c r="G3" s="1042"/>
      <c r="H3" s="1042"/>
      <c r="I3" s="1042"/>
    </row>
    <row r="5" spans="1:9" ht="21.75" customHeight="1">
      <c r="A5" s="1043" t="s">
        <v>349</v>
      </c>
      <c r="B5" s="1043"/>
      <c r="C5" s="1043"/>
      <c r="D5" s="1043"/>
      <c r="E5" s="1043"/>
      <c r="F5" s="1043"/>
      <c r="G5" s="1043"/>
      <c r="H5" s="1043"/>
      <c r="I5" s="1043"/>
    </row>
    <row r="7" spans="1:9" ht="16.5">
      <c r="A7" s="300" t="str">
        <f>'[13]Attach 3(JV)'!A7:D7</f>
        <v>Bidder’s Name and Address (Lead Partner of) :</v>
      </c>
      <c r="F7" s="302"/>
      <c r="H7" s="324" t="str">
        <f>'[13]Attach 3(JV)'!E7</f>
        <v>To:</v>
      </c>
    </row>
    <row r="8" spans="1:9" ht="32.25" customHeight="1">
      <c r="A8" s="1044" t="str">
        <f>IF('Names of Bidder'!D6= "JV (Joint Venture)", "JV of " &amp; Z8, "")</f>
        <v/>
      </c>
      <c r="B8" s="1044"/>
      <c r="C8" s="1044"/>
      <c r="D8" s="1044"/>
      <c r="F8" s="407"/>
      <c r="H8" s="326" t="str">
        <f>'[13]Attach 3(JV)'!E8</f>
        <v>Contract Services</v>
      </c>
    </row>
    <row r="9" spans="1:9" ht="18" customHeight="1">
      <c r="A9" s="300" t="s">
        <v>569</v>
      </c>
      <c r="B9" s="1045">
        <f>'Attach 3(JV)'!B9:D9</f>
        <v>0</v>
      </c>
      <c r="C9" s="1045"/>
      <c r="F9" s="407"/>
      <c r="H9" s="326" t="str">
        <f>'[13]Attach 3(JV)'!E9</f>
        <v>Power Grid Corporation of India Ltd.,</v>
      </c>
    </row>
    <row r="10" spans="1:9" ht="18" customHeight="1">
      <c r="A10" s="300" t="s">
        <v>570</v>
      </c>
      <c r="B10" s="1041">
        <f>'Attach 3(JV)'!B10:D10</f>
        <v>0</v>
      </c>
      <c r="C10" s="1041"/>
      <c r="F10" s="407"/>
      <c r="H10" s="326" t="str">
        <f>'[13]Attach 3(JV)'!E10</f>
        <v>"Saudamini", Plot No. 2, Sector 29</v>
      </c>
    </row>
    <row r="11" spans="1:9" ht="17.25" customHeight="1">
      <c r="B11" s="1041">
        <f>'Attach 3(JV)'!B11:D11</f>
        <v>0</v>
      </c>
      <c r="C11" s="1041"/>
      <c r="F11" s="407"/>
      <c r="H11" s="326" t="str">
        <f>'[13]Attach 3(JV)'!E11</f>
        <v>Gurgaon (Haryana) - 122001</v>
      </c>
    </row>
    <row r="12" spans="1:9" ht="18" customHeight="1">
      <c r="B12" s="1041">
        <f>'Attach 3(JV)'!B12:D12</f>
        <v>0</v>
      </c>
      <c r="C12" s="1041"/>
    </row>
    <row r="13" spans="1:9">
      <c r="B13" s="1041" t="str">
        <f>IF('Names of Bidder'!D22=0, "", 'Names of Bidder'!D22)</f>
        <v/>
      </c>
      <c r="C13" s="1041"/>
    </row>
    <row r="14" spans="1:9">
      <c r="A14" s="295" t="s">
        <v>339</v>
      </c>
    </row>
    <row r="16" spans="1:9" ht="66" customHeight="1">
      <c r="A16" s="969" t="s">
        <v>571</v>
      </c>
      <c r="B16" s="969"/>
      <c r="C16" s="969"/>
      <c r="D16" s="969"/>
      <c r="E16" s="969"/>
      <c r="F16" s="969"/>
      <c r="G16" s="969"/>
      <c r="H16" s="969"/>
      <c r="I16" s="969"/>
    </row>
    <row r="17" spans="1:13" ht="9.75" customHeight="1"/>
    <row r="18" spans="1:13" ht="14.25" customHeight="1">
      <c r="A18" s="408" t="s">
        <v>572</v>
      </c>
      <c r="B18" s="969" t="s">
        <v>573</v>
      </c>
      <c r="C18" s="969"/>
      <c r="D18" s="969"/>
      <c r="E18" s="969"/>
      <c r="F18" s="969"/>
      <c r="M18" s="409"/>
    </row>
    <row r="19" spans="1:13" ht="17.25" hidden="1" customHeight="1">
      <c r="A19" s="408" t="s">
        <v>572</v>
      </c>
      <c r="B19" s="969" t="s">
        <v>574</v>
      </c>
      <c r="C19" s="969"/>
      <c r="D19" s="969"/>
      <c r="E19" s="969"/>
      <c r="F19" s="969"/>
      <c r="G19" s="969"/>
      <c r="H19" s="969"/>
      <c r="M19" s="409"/>
    </row>
    <row r="20" spans="1:13" ht="16.5" hidden="1">
      <c r="A20" s="410" t="s">
        <v>18</v>
      </c>
      <c r="B20" s="1040" t="e">
        <f>'[13]Name of Bidder'!C13</f>
        <v>#REF!</v>
      </c>
      <c r="C20" s="1040"/>
      <c r="D20" s="1040"/>
      <c r="E20" s="1040"/>
      <c r="F20" s="1040"/>
      <c r="G20" s="1040"/>
      <c r="H20" s="1040"/>
      <c r="M20" s="340">
        <f>'[13]Name of Bidder'!F6</f>
        <v>2</v>
      </c>
    </row>
    <row r="21" spans="1:13" ht="16.5" hidden="1">
      <c r="A21" s="410" t="s">
        <v>27</v>
      </c>
      <c r="B21" s="1040" t="e">
        <f>'[13]Name of Bidder'!C18</f>
        <v>#REF!</v>
      </c>
      <c r="C21" s="1040"/>
      <c r="D21" s="1040"/>
      <c r="E21" s="1040"/>
      <c r="F21" s="1040"/>
      <c r="G21" s="1040"/>
      <c r="H21" s="1040"/>
      <c r="M21" s="340" t="str">
        <f>'[13]Name of Bidder'!F8</f>
        <v>2 or more</v>
      </c>
    </row>
    <row r="22" spans="1:13" ht="17.25" hidden="1" customHeight="1">
      <c r="A22" s="410" t="s">
        <v>470</v>
      </c>
      <c r="B22" s="1040" t="e">
        <f>'[13]Name of Bidder'!C23</f>
        <v>#REF!</v>
      </c>
      <c r="C22" s="1040"/>
      <c r="D22" s="1040"/>
      <c r="E22" s="1040"/>
      <c r="F22" s="1040"/>
      <c r="G22" s="1040"/>
      <c r="H22" s="1040"/>
      <c r="I22" s="343"/>
    </row>
    <row r="23" spans="1:13" ht="15.75" hidden="1" customHeight="1">
      <c r="B23" s="411" t="s">
        <v>575</v>
      </c>
    </row>
    <row r="24" spans="1:13" ht="10.5" customHeight="1">
      <c r="A24" s="412"/>
    </row>
    <row r="25" spans="1:13" ht="25.5" hidden="1" customHeight="1">
      <c r="A25" s="969" t="s">
        <v>576</v>
      </c>
      <c r="B25" s="969"/>
      <c r="C25" s="969"/>
      <c r="D25" s="969"/>
      <c r="E25" s="969"/>
      <c r="F25" s="969"/>
      <c r="G25" s="969"/>
      <c r="H25" s="969"/>
    </row>
    <row r="26" spans="1:13" ht="31.5" customHeight="1">
      <c r="A26" s="959" t="s">
        <v>577</v>
      </c>
      <c r="B26" s="959"/>
      <c r="C26" s="959"/>
      <c r="D26" s="959"/>
      <c r="E26" s="959"/>
      <c r="F26" s="959"/>
      <c r="G26" s="959"/>
      <c r="H26" s="959"/>
      <c r="I26" s="343"/>
    </row>
    <row r="27" spans="1:13" ht="26.25" customHeight="1">
      <c r="A27" s="413" t="s">
        <v>578</v>
      </c>
      <c r="B27" s="959" t="s">
        <v>579</v>
      </c>
      <c r="C27" s="959"/>
      <c r="D27" s="959"/>
      <c r="E27" s="959"/>
      <c r="F27" s="959"/>
      <c r="G27" s="959"/>
      <c r="H27" s="959"/>
      <c r="I27" s="343"/>
    </row>
    <row r="28" spans="1:13" ht="26.25" customHeight="1">
      <c r="A28" s="414" t="s">
        <v>414</v>
      </c>
      <c r="B28" s="1033" t="s">
        <v>580</v>
      </c>
      <c r="C28" s="1033"/>
      <c r="D28" s="1033"/>
      <c r="E28" s="1033"/>
      <c r="F28" s="1033"/>
      <c r="G28" s="1033"/>
      <c r="H28" s="1033"/>
    </row>
    <row r="29" spans="1:13" ht="26.25" customHeight="1">
      <c r="A29" s="414" t="s">
        <v>416</v>
      </c>
      <c r="B29" s="1033" t="s">
        <v>581</v>
      </c>
      <c r="C29" s="1033"/>
      <c r="D29" s="1033"/>
      <c r="E29" s="1033"/>
      <c r="F29" s="1033"/>
      <c r="G29" s="1033"/>
      <c r="H29" s="1033"/>
    </row>
    <row r="30" spans="1:13" ht="41.25" customHeight="1">
      <c r="A30" s="414" t="s">
        <v>417</v>
      </c>
      <c r="B30" s="1033" t="s">
        <v>582</v>
      </c>
      <c r="C30" s="1033"/>
      <c r="D30" s="1033"/>
      <c r="E30" s="1033"/>
      <c r="F30" s="1033"/>
      <c r="G30" s="1033"/>
      <c r="H30" s="1033"/>
    </row>
    <row r="31" spans="1:13" ht="9.75" customHeight="1">
      <c r="A31" s="414"/>
      <c r="B31" s="343"/>
      <c r="C31" s="343"/>
      <c r="D31" s="343"/>
      <c r="E31" s="343"/>
      <c r="F31" s="343"/>
      <c r="G31" s="343"/>
      <c r="H31" s="343"/>
      <c r="I31" s="343"/>
    </row>
    <row r="32" spans="1:13" ht="25.5" customHeight="1">
      <c r="A32" s="413" t="s">
        <v>583</v>
      </c>
      <c r="B32" s="1034" t="s">
        <v>584</v>
      </c>
      <c r="C32" s="1034"/>
      <c r="D32" s="1034"/>
      <c r="E32" s="1034"/>
      <c r="F32" s="1034"/>
      <c r="G32" s="1034"/>
      <c r="H32" s="1034"/>
      <c r="I32" s="343"/>
    </row>
    <row r="33" spans="1:9" ht="22.5" customHeight="1">
      <c r="A33" s="414" t="s">
        <v>414</v>
      </c>
      <c r="B33" s="959" t="s">
        <v>585</v>
      </c>
      <c r="C33" s="959"/>
      <c r="D33" s="959"/>
      <c r="E33" s="959"/>
      <c r="F33" s="959"/>
      <c r="G33" s="959"/>
      <c r="H33" s="959"/>
      <c r="I33" s="343"/>
    </row>
    <row r="34" spans="1:9" ht="24.75" hidden="1" customHeight="1">
      <c r="A34" s="414" t="s">
        <v>416</v>
      </c>
      <c r="B34" s="959" t="s">
        <v>586</v>
      </c>
      <c r="C34" s="959"/>
      <c r="D34" s="959"/>
      <c r="E34" s="959"/>
      <c r="F34" s="959"/>
      <c r="G34" s="959"/>
      <c r="H34" s="959"/>
      <c r="I34" s="343"/>
    </row>
    <row r="35" spans="1:9" ht="12" customHeight="1">
      <c r="A35" s="343"/>
      <c r="B35" s="343"/>
      <c r="C35" s="343"/>
      <c r="D35" s="343"/>
      <c r="E35" s="343"/>
      <c r="F35" s="343"/>
      <c r="G35" s="343"/>
      <c r="H35" s="343"/>
      <c r="I35" s="343"/>
    </row>
    <row r="36" spans="1:9" s="417" customFormat="1" ht="24.75" customHeight="1">
      <c r="A36" s="415" t="s">
        <v>587</v>
      </c>
      <c r="B36" s="1035" t="s">
        <v>588</v>
      </c>
      <c r="C36" s="1035"/>
      <c r="D36" s="1035"/>
      <c r="E36" s="1035"/>
      <c r="F36" s="1035"/>
      <c r="G36" s="1035"/>
      <c r="H36" s="1035"/>
      <c r="I36" s="416"/>
    </row>
    <row r="37" spans="1:9" ht="24" customHeight="1">
      <c r="A37" s="343"/>
      <c r="B37" s="1034" t="s">
        <v>589</v>
      </c>
      <c r="C37" s="1034"/>
      <c r="D37" s="1034"/>
      <c r="E37" s="1034"/>
      <c r="F37" s="1034"/>
      <c r="G37" s="1034"/>
      <c r="H37" s="1034"/>
      <c r="I37" s="343"/>
    </row>
    <row r="38" spans="1:9" ht="54" customHeight="1">
      <c r="A38" s="343"/>
      <c r="B38" s="959" t="s">
        <v>590</v>
      </c>
      <c r="C38" s="959"/>
      <c r="D38" s="959"/>
      <c r="E38" s="959"/>
      <c r="F38" s="959"/>
      <c r="G38" s="959"/>
      <c r="H38" s="959"/>
      <c r="I38" s="343"/>
    </row>
    <row r="39" spans="1:9" ht="15.75" customHeight="1">
      <c r="A39" s="863" t="s">
        <v>591</v>
      </c>
      <c r="B39" s="865" t="s">
        <v>592</v>
      </c>
      <c r="C39" s="867"/>
      <c r="D39" s="1039" t="s">
        <v>593</v>
      </c>
      <c r="E39" s="1039"/>
      <c r="F39" s="1039"/>
      <c r="G39" s="343"/>
      <c r="H39" s="343"/>
    </row>
    <row r="40" spans="1:9" ht="19.5" customHeight="1">
      <c r="A40" s="1036"/>
      <c r="B40" s="1037"/>
      <c r="C40" s="1038"/>
      <c r="D40" s="1039"/>
      <c r="E40" s="1039"/>
      <c r="F40" s="1039"/>
      <c r="G40" s="343"/>
      <c r="H40" s="343"/>
      <c r="I40" s="343"/>
    </row>
    <row r="41" spans="1:9" ht="20.25" customHeight="1">
      <c r="A41" s="864"/>
      <c r="B41" s="841"/>
      <c r="C41" s="843"/>
      <c r="D41" s="1039"/>
      <c r="E41" s="1039"/>
      <c r="F41" s="1039"/>
      <c r="G41" s="343"/>
      <c r="H41" s="343"/>
      <c r="I41" s="343"/>
    </row>
    <row r="42" spans="1:9" ht="30.75" customHeight="1">
      <c r="A42" s="420">
        <v>1</v>
      </c>
      <c r="B42" s="1012" t="s">
        <v>594</v>
      </c>
      <c r="C42" s="1012"/>
      <c r="D42" s="869" t="str">
        <f>IF('Names of Bidder'!D18=0, "", 'Names of Bidder'!D18)</f>
        <v/>
      </c>
      <c r="E42" s="870"/>
      <c r="F42" s="871"/>
      <c r="G42" s="343"/>
      <c r="H42" s="343"/>
      <c r="I42" s="343"/>
    </row>
    <row r="43" spans="1:9" ht="22.5" customHeight="1">
      <c r="A43" s="1026">
        <v>2</v>
      </c>
      <c r="B43" s="1029" t="s">
        <v>595</v>
      </c>
      <c r="C43" s="873"/>
      <c r="D43" s="838"/>
      <c r="E43" s="839"/>
      <c r="F43" s="840"/>
      <c r="G43" s="343"/>
      <c r="H43" s="343"/>
      <c r="I43" s="343"/>
    </row>
    <row r="44" spans="1:9" ht="22.5" customHeight="1">
      <c r="A44" s="1027"/>
      <c r="B44" s="1030"/>
      <c r="C44" s="856"/>
      <c r="D44" s="838"/>
      <c r="E44" s="839"/>
      <c r="F44" s="840"/>
      <c r="G44" s="343"/>
      <c r="H44" s="343"/>
      <c r="I44" s="343"/>
    </row>
    <row r="45" spans="1:9" ht="21.75" customHeight="1">
      <c r="A45" s="1028"/>
      <c r="B45" s="1031"/>
      <c r="C45" s="1032"/>
      <c r="D45" s="838"/>
      <c r="E45" s="839"/>
      <c r="F45" s="840"/>
      <c r="G45" s="343"/>
      <c r="H45" s="343"/>
      <c r="I45" s="343"/>
    </row>
    <row r="46" spans="1:9" ht="18.75" customHeight="1">
      <c r="A46" s="420">
        <v>3</v>
      </c>
      <c r="B46" s="1012" t="s">
        <v>596</v>
      </c>
      <c r="C46" s="1012"/>
      <c r="D46" s="838"/>
      <c r="E46" s="839"/>
      <c r="F46" s="840"/>
      <c r="G46" s="343"/>
      <c r="H46" s="343"/>
      <c r="I46" s="343"/>
    </row>
    <row r="47" spans="1:9" ht="20.25" customHeight="1">
      <c r="A47" s="420">
        <v>4</v>
      </c>
      <c r="B47" s="1012" t="s">
        <v>597</v>
      </c>
      <c r="C47" s="1012"/>
      <c r="D47" s="838"/>
      <c r="E47" s="839"/>
      <c r="F47" s="840"/>
      <c r="G47" s="343"/>
      <c r="H47" s="343"/>
      <c r="I47" s="343"/>
    </row>
    <row r="48" spans="1:9" ht="19.5" customHeight="1">
      <c r="A48" s="421">
        <v>5</v>
      </c>
      <c r="B48" s="1012" t="s">
        <v>598</v>
      </c>
      <c r="C48" s="1012"/>
      <c r="D48" s="838"/>
      <c r="E48" s="839"/>
      <c r="F48" s="840"/>
      <c r="G48" s="343"/>
      <c r="H48" s="343"/>
    </row>
    <row r="49" spans="1:10" ht="51.75" customHeight="1">
      <c r="A49" s="420">
        <v>6</v>
      </c>
      <c r="B49" s="1012" t="s">
        <v>599</v>
      </c>
      <c r="C49" s="1012"/>
      <c r="D49" s="838"/>
      <c r="E49" s="839"/>
      <c r="F49" s="840"/>
      <c r="G49" s="343"/>
      <c r="H49" s="343"/>
      <c r="I49" s="343"/>
    </row>
    <row r="50" spans="1:10" ht="49.5" customHeight="1">
      <c r="A50" s="420">
        <v>7</v>
      </c>
      <c r="B50" s="1012" t="s">
        <v>600</v>
      </c>
      <c r="C50" s="1012"/>
      <c r="D50" s="838"/>
      <c r="E50" s="839"/>
      <c r="F50" s="840"/>
      <c r="G50" s="343"/>
      <c r="H50" s="343"/>
      <c r="I50" s="343"/>
    </row>
    <row r="51" spans="1:10" ht="24" customHeight="1">
      <c r="A51" s="420">
        <v>8</v>
      </c>
      <c r="B51" s="1012" t="s">
        <v>601</v>
      </c>
      <c r="C51" s="1012"/>
      <c r="D51" s="838"/>
      <c r="E51" s="839"/>
      <c r="F51" s="840"/>
      <c r="G51" s="343"/>
      <c r="H51" s="343"/>
      <c r="I51" s="343"/>
    </row>
    <row r="52" spans="1:10" ht="22.5" customHeight="1">
      <c r="A52" s="422"/>
      <c r="B52" s="423" t="s">
        <v>602</v>
      </c>
      <c r="C52" s="424"/>
      <c r="D52" s="838"/>
      <c r="E52" s="839"/>
      <c r="F52" s="840"/>
      <c r="G52" s="343"/>
      <c r="H52" s="343"/>
      <c r="I52" s="343"/>
    </row>
    <row r="53" spans="1:10" ht="24.75" customHeight="1">
      <c r="A53" s="422"/>
      <c r="B53" s="423" t="s">
        <v>603</v>
      </c>
      <c r="C53" s="424"/>
      <c r="D53" s="838"/>
      <c r="E53" s="839"/>
      <c r="F53" s="840"/>
      <c r="G53" s="343"/>
      <c r="H53" s="343"/>
      <c r="I53" s="343"/>
    </row>
    <row r="54" spans="1:10" ht="22.5" customHeight="1">
      <c r="A54" s="425"/>
      <c r="B54" s="423" t="s">
        <v>604</v>
      </c>
      <c r="C54" s="426"/>
      <c r="D54" s="838"/>
      <c r="E54" s="839"/>
      <c r="F54" s="840"/>
      <c r="G54" s="343"/>
      <c r="H54" s="343"/>
    </row>
    <row r="55" spans="1:10" ht="13.5" customHeight="1">
      <c r="A55" s="343"/>
      <c r="B55" s="343"/>
      <c r="C55" s="343"/>
      <c r="D55" s="343"/>
      <c r="E55" s="343"/>
      <c r="F55" s="343"/>
      <c r="G55" s="343"/>
      <c r="H55" s="343"/>
      <c r="I55" s="343"/>
    </row>
    <row r="56" spans="1:10" s="389" customFormat="1" ht="47.25" customHeight="1">
      <c r="A56" s="420">
        <v>9</v>
      </c>
      <c r="B56" s="1021" t="s">
        <v>605</v>
      </c>
      <c r="C56" s="1022"/>
      <c r="D56" s="1022"/>
      <c r="E56" s="1022"/>
      <c r="F56" s="1023"/>
      <c r="G56" s="427" t="s">
        <v>476</v>
      </c>
      <c r="H56" s="428"/>
      <c r="I56" s="59"/>
      <c r="J56" s="59"/>
    </row>
    <row r="57" spans="1:10" s="389" customFormat="1" ht="42" customHeight="1">
      <c r="A57" s="420">
        <v>10</v>
      </c>
      <c r="B57" s="1021" t="s">
        <v>606</v>
      </c>
      <c r="C57" s="1022"/>
      <c r="D57" s="1022"/>
      <c r="E57" s="1022"/>
      <c r="F57" s="1023"/>
      <c r="G57" s="427"/>
      <c r="H57" s="428"/>
      <c r="I57" s="59"/>
      <c r="J57" s="59"/>
    </row>
    <row r="58" spans="1:10" s="389" customFormat="1" ht="12" customHeight="1">
      <c r="A58" s="59"/>
      <c r="B58" s="59"/>
      <c r="C58" s="59"/>
      <c r="D58" s="59"/>
      <c r="E58" s="59"/>
      <c r="F58" s="59"/>
      <c r="G58" s="59"/>
      <c r="H58" s="59"/>
      <c r="I58" s="59"/>
      <c r="J58" s="59"/>
    </row>
    <row r="59" spans="1:10" s="389" customFormat="1" ht="12" customHeight="1">
      <c r="A59" s="59"/>
      <c r="B59" s="59"/>
      <c r="C59" s="59"/>
      <c r="D59" s="59"/>
      <c r="E59" s="59"/>
      <c r="F59" s="59"/>
      <c r="G59" s="59"/>
      <c r="H59" s="59"/>
      <c r="I59" s="59"/>
      <c r="J59" s="59"/>
    </row>
    <row r="60" spans="1:10" s="389" customFormat="1" ht="24" customHeight="1">
      <c r="A60" s="429">
        <v>2</v>
      </c>
      <c r="B60" s="1024" t="s">
        <v>607</v>
      </c>
      <c r="C60" s="1024"/>
      <c r="D60" s="1024"/>
      <c r="E60" s="1024"/>
      <c r="F60" s="1024"/>
      <c r="G60" s="1024"/>
      <c r="H60" s="1024"/>
      <c r="I60" s="1024"/>
      <c r="J60" s="59"/>
    </row>
    <row r="61" spans="1:10" s="389" customFormat="1" ht="16.5">
      <c r="A61" s="59"/>
      <c r="B61" s="59"/>
      <c r="C61" s="59"/>
      <c r="D61" s="59"/>
      <c r="E61" s="59"/>
      <c r="F61" s="59"/>
      <c r="G61" s="59"/>
      <c r="H61" s="59"/>
      <c r="I61" s="59"/>
      <c r="J61" s="59"/>
    </row>
    <row r="62" spans="1:10" s="389" customFormat="1" ht="24.75" customHeight="1">
      <c r="A62" s="430" t="s">
        <v>608</v>
      </c>
      <c r="B62" s="1025" t="s">
        <v>609</v>
      </c>
      <c r="C62" s="1025"/>
      <c r="D62" s="1025"/>
      <c r="E62" s="1025"/>
      <c r="F62" s="1025"/>
      <c r="G62" s="1025"/>
      <c r="H62" s="1025"/>
      <c r="I62" s="1025"/>
      <c r="J62" s="59"/>
    </row>
    <row r="63" spans="1:10" s="389" customFormat="1" ht="10.5" customHeight="1">
      <c r="A63" s="59"/>
      <c r="B63" s="59"/>
      <c r="C63" s="59"/>
      <c r="D63" s="59"/>
      <c r="E63" s="59"/>
      <c r="F63" s="59"/>
      <c r="G63" s="59"/>
      <c r="H63" s="59"/>
      <c r="I63" s="59"/>
      <c r="J63" s="59"/>
    </row>
    <row r="64" spans="1:10" s="389" customFormat="1" ht="75" customHeight="1">
      <c r="A64" s="431" t="s">
        <v>610</v>
      </c>
      <c r="B64" s="1019" t="s">
        <v>708</v>
      </c>
      <c r="C64" s="1019"/>
      <c r="D64" s="1019"/>
      <c r="E64" s="1019"/>
      <c r="F64" s="1019"/>
      <c r="G64" s="1019"/>
      <c r="H64" s="1019"/>
      <c r="I64" s="1019"/>
    </row>
    <row r="65" spans="1:189" s="389" customFormat="1" ht="192.75" customHeight="1">
      <c r="A65" s="431" t="s">
        <v>611</v>
      </c>
      <c r="B65" s="1020" t="s">
        <v>707</v>
      </c>
      <c r="C65" s="1020"/>
      <c r="D65" s="1020"/>
      <c r="E65" s="1020"/>
      <c r="F65" s="1020"/>
      <c r="G65" s="1020"/>
      <c r="H65" s="1020"/>
      <c r="I65" s="1020"/>
      <c r="J65" s="59"/>
    </row>
    <row r="66" spans="1:189" s="389" customFormat="1" ht="213" customHeight="1">
      <c r="A66" s="431" t="s">
        <v>700</v>
      </c>
      <c r="B66" s="1020" t="s">
        <v>709</v>
      </c>
      <c r="C66" s="1020"/>
      <c r="D66" s="1020"/>
      <c r="E66" s="1020"/>
      <c r="F66" s="1020"/>
      <c r="G66" s="1020"/>
      <c r="H66" s="1020"/>
      <c r="I66" s="1020"/>
      <c r="J66" s="59"/>
    </row>
    <row r="67" spans="1:189" s="389" customFormat="1" ht="60" customHeight="1">
      <c r="A67" s="431"/>
      <c r="B67" s="1020" t="s">
        <v>785</v>
      </c>
      <c r="C67" s="1020"/>
      <c r="D67" s="1020"/>
      <c r="E67" s="1020"/>
      <c r="F67" s="1020"/>
      <c r="G67" s="1020"/>
      <c r="H67" s="1020"/>
      <c r="I67" s="1020"/>
      <c r="J67" s="59"/>
    </row>
    <row r="68" spans="1:189" s="389" customFormat="1" ht="24.75" customHeight="1">
      <c r="A68" s="431"/>
      <c r="B68" s="1020" t="s">
        <v>710</v>
      </c>
      <c r="C68" s="1020"/>
      <c r="D68" s="1020"/>
      <c r="E68" s="1020"/>
      <c r="F68" s="1020"/>
      <c r="G68" s="1020"/>
      <c r="H68" s="1020"/>
      <c r="I68" s="1020"/>
      <c r="J68" s="59"/>
    </row>
    <row r="69" spans="1:189" s="389" customFormat="1" ht="16.5">
      <c r="A69" s="59"/>
      <c r="B69" s="59"/>
      <c r="C69" s="59"/>
      <c r="D69" s="59"/>
      <c r="E69" s="59"/>
      <c r="F69" s="59"/>
      <c r="G69" s="59"/>
      <c r="H69" s="59"/>
      <c r="I69" s="59"/>
      <c r="J69" s="59"/>
    </row>
    <row r="70" spans="1:189" s="389" customFormat="1" ht="57" customHeight="1">
      <c r="A70" s="431" t="s">
        <v>711</v>
      </c>
      <c r="B70" s="1015" t="s">
        <v>612</v>
      </c>
      <c r="C70" s="1015"/>
      <c r="D70" s="1015"/>
      <c r="E70" s="1015"/>
      <c r="F70" s="1015"/>
      <c r="G70" s="1015"/>
      <c r="H70" s="1015"/>
      <c r="I70" s="1015"/>
      <c r="J70" s="59"/>
    </row>
    <row r="71" spans="1:189" s="389" customFormat="1" ht="41.25" customHeight="1">
      <c r="B71" s="1015" t="s">
        <v>613</v>
      </c>
      <c r="C71" s="1015"/>
      <c r="D71" s="1015"/>
      <c r="E71" s="1015"/>
      <c r="F71" s="1015"/>
      <c r="G71" s="1015"/>
      <c r="H71" s="1015"/>
      <c r="I71" s="1015"/>
    </row>
    <row r="72" spans="1:189" s="389" customFormat="1" ht="16.5" customHeight="1">
      <c r="B72" s="558"/>
      <c r="C72" s="558"/>
      <c r="D72" s="558"/>
      <c r="E72" s="558"/>
      <c r="F72" s="558"/>
      <c r="G72" s="558"/>
      <c r="H72" s="558"/>
      <c r="I72" s="558"/>
    </row>
    <row r="73" spans="1:189" s="389" customFormat="1" ht="41.25" customHeight="1">
      <c r="A73" s="561">
        <v>2.2000000000000002</v>
      </c>
      <c r="B73" s="1017" t="s">
        <v>712</v>
      </c>
      <c r="C73" s="1017"/>
      <c r="D73" s="1017"/>
      <c r="E73" s="1017"/>
      <c r="F73" s="1017"/>
      <c r="G73" s="1017"/>
      <c r="H73" s="1017"/>
      <c r="I73" s="1017"/>
    </row>
    <row r="74" spans="1:189" s="389" customFormat="1" ht="41.25" customHeight="1">
      <c r="A74" s="561" t="s">
        <v>713</v>
      </c>
      <c r="B74" s="1018" t="s">
        <v>714</v>
      </c>
      <c r="C74" s="1018"/>
      <c r="D74" s="1018"/>
      <c r="E74" s="1018"/>
      <c r="F74" s="1018"/>
      <c r="G74" s="901"/>
      <c r="H74" s="924"/>
      <c r="I74" s="924"/>
    </row>
    <row r="75" spans="1:189" s="389" customFormat="1" ht="16.5" customHeight="1">
      <c r="B75" s="558"/>
      <c r="C75" s="558"/>
      <c r="D75" s="558"/>
      <c r="E75" s="558"/>
      <c r="F75" s="558"/>
      <c r="G75" s="558"/>
      <c r="H75" s="558"/>
      <c r="I75" s="558"/>
    </row>
    <row r="76" spans="1:189" s="565" customFormat="1" ht="24" customHeight="1">
      <c r="A76" s="935">
        <v>2.2999999999999998</v>
      </c>
      <c r="B76" s="921" t="s">
        <v>715</v>
      </c>
      <c r="C76" s="921"/>
      <c r="D76" s="921"/>
      <c r="E76" s="921"/>
      <c r="F76" s="921"/>
      <c r="G76" s="921"/>
      <c r="H76" s="921"/>
      <c r="I76" s="921"/>
      <c r="AB76" s="596"/>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c r="CF76" s="389"/>
      <c r="CG76" s="389"/>
      <c r="CH76" s="389"/>
      <c r="CI76" s="389"/>
      <c r="CJ76" s="389"/>
      <c r="CK76" s="389"/>
      <c r="CL76" s="389"/>
      <c r="CM76" s="389"/>
      <c r="CN76" s="389"/>
      <c r="CO76" s="389"/>
      <c r="CP76" s="389"/>
      <c r="CQ76" s="389"/>
      <c r="CR76" s="389"/>
      <c r="CS76" s="389"/>
      <c r="CT76" s="389"/>
      <c r="CU76" s="389"/>
      <c r="CV76" s="389"/>
      <c r="CW76" s="389"/>
      <c r="CX76" s="389"/>
      <c r="CY76" s="389"/>
      <c r="CZ76" s="389"/>
      <c r="DA76" s="389"/>
      <c r="DB76" s="389"/>
      <c r="DC76" s="389"/>
      <c r="DD76" s="389"/>
      <c r="DE76" s="389"/>
      <c r="DF76" s="389"/>
      <c r="DG76" s="389"/>
      <c r="DH76" s="389"/>
      <c r="DI76" s="389"/>
      <c r="DJ76" s="389"/>
      <c r="DK76" s="389"/>
      <c r="DL76" s="389"/>
      <c r="DM76" s="389"/>
      <c r="DN76" s="389"/>
      <c r="DO76" s="389"/>
      <c r="DP76" s="389"/>
      <c r="DQ76" s="389"/>
      <c r="DR76" s="389"/>
      <c r="DS76" s="389"/>
      <c r="DT76" s="389"/>
      <c r="DU76" s="389"/>
      <c r="DV76" s="389"/>
      <c r="DW76" s="389"/>
      <c r="DX76" s="389"/>
      <c r="DY76" s="389"/>
      <c r="DZ76" s="389"/>
      <c r="EA76" s="389"/>
      <c r="EB76" s="389"/>
      <c r="EC76" s="389"/>
      <c r="ED76" s="389"/>
      <c r="EE76" s="389"/>
      <c r="EF76" s="389"/>
      <c r="EG76" s="389"/>
      <c r="EH76" s="389"/>
      <c r="EI76" s="389"/>
      <c r="EJ76" s="389"/>
      <c r="EK76" s="389"/>
      <c r="EL76" s="389"/>
      <c r="EM76" s="389"/>
      <c r="EN76" s="389"/>
      <c r="EO76" s="389"/>
      <c r="EP76" s="389"/>
      <c r="EQ76" s="389"/>
      <c r="ER76" s="389"/>
      <c r="ES76" s="389"/>
      <c r="ET76" s="389"/>
      <c r="EU76" s="389"/>
      <c r="EV76" s="389"/>
      <c r="EW76" s="389"/>
      <c r="EX76" s="389"/>
      <c r="EY76" s="389"/>
      <c r="EZ76" s="389"/>
      <c r="FA76" s="389"/>
      <c r="FB76" s="389"/>
      <c r="FC76" s="389"/>
      <c r="FD76" s="389"/>
      <c r="FE76" s="389"/>
      <c r="FF76" s="389"/>
      <c r="FG76" s="389"/>
      <c r="FH76" s="389"/>
      <c r="FI76" s="389"/>
      <c r="FJ76" s="389"/>
      <c r="FK76" s="389"/>
      <c r="FL76" s="389"/>
      <c r="FM76" s="389"/>
      <c r="FN76" s="389"/>
      <c r="FO76" s="389"/>
      <c r="FP76" s="389"/>
      <c r="FQ76" s="389"/>
      <c r="FR76" s="389"/>
      <c r="FS76" s="389"/>
      <c r="FT76" s="389"/>
      <c r="FU76" s="389"/>
      <c r="FV76" s="389"/>
      <c r="FW76" s="389"/>
      <c r="FX76" s="389"/>
      <c r="FY76" s="389"/>
      <c r="FZ76" s="389"/>
      <c r="GA76" s="389"/>
      <c r="GB76" s="389"/>
      <c r="GC76" s="389"/>
      <c r="GD76" s="389"/>
      <c r="GE76" s="389"/>
      <c r="GF76" s="389"/>
      <c r="GG76" s="389"/>
    </row>
    <row r="77" spans="1:189" s="389" customFormat="1" ht="48.75" customHeight="1">
      <c r="A77" s="935"/>
      <c r="B77" s="936" t="s">
        <v>716</v>
      </c>
      <c r="C77" s="936"/>
      <c r="D77" s="936"/>
      <c r="E77" s="936"/>
      <c r="F77" s="936"/>
      <c r="G77" s="936"/>
      <c r="H77" s="936"/>
      <c r="I77" s="936"/>
      <c r="J77" s="59"/>
    </row>
    <row r="78" spans="1:189" s="389" customFormat="1" ht="38.25" customHeight="1">
      <c r="A78" s="582">
        <v>1</v>
      </c>
      <c r="B78" s="953" t="s">
        <v>717</v>
      </c>
      <c r="C78" s="954"/>
      <c r="D78" s="954"/>
      <c r="E78" s="954"/>
      <c r="F78" s="1016">
        <v>0</v>
      </c>
      <c r="G78" s="1016"/>
      <c r="H78" s="1016"/>
      <c r="I78" s="1016"/>
      <c r="J78" s="432"/>
      <c r="K78" s="432"/>
      <c r="L78" s="432"/>
      <c r="M78" s="432"/>
      <c r="N78" s="433">
        <f>'[14]Name of Bidder'!D12</f>
        <v>0</v>
      </c>
      <c r="O78" s="432"/>
      <c r="P78" s="432"/>
      <c r="Q78" s="432"/>
      <c r="R78" s="432"/>
      <c r="S78" s="432"/>
      <c r="T78" s="432"/>
      <c r="U78" s="432"/>
      <c r="V78" s="432"/>
      <c r="W78" s="432"/>
      <c r="X78" s="432"/>
      <c r="Y78" s="432"/>
    </row>
    <row r="79" spans="1:189" s="389" customFormat="1" ht="44.25" customHeight="1">
      <c r="A79" s="582">
        <v>2</v>
      </c>
      <c r="B79" s="952" t="s">
        <v>718</v>
      </c>
      <c r="C79" s="899"/>
      <c r="D79" s="899"/>
      <c r="E79" s="916"/>
      <c r="F79" s="1016"/>
      <c r="G79" s="1016"/>
      <c r="H79" s="1016"/>
      <c r="I79" s="1016"/>
      <c r="J79" s="38"/>
      <c r="K79" s="38"/>
      <c r="L79" s="38"/>
      <c r="M79" s="38"/>
      <c r="N79" s="434">
        <f>'[14]Name of Bidder'!D22</f>
        <v>0</v>
      </c>
      <c r="O79" s="38"/>
      <c r="P79" s="38"/>
      <c r="Q79" s="38"/>
      <c r="R79" s="38"/>
      <c r="S79" s="38"/>
      <c r="T79" s="38"/>
      <c r="U79" s="38"/>
      <c r="V79" s="38"/>
      <c r="W79" s="38"/>
      <c r="X79" s="38"/>
      <c r="Y79" s="38"/>
    </row>
    <row r="80" spans="1:189" s="389" customFormat="1" ht="44.25" customHeight="1">
      <c r="A80" s="582">
        <v>3</v>
      </c>
      <c r="B80" s="952" t="s">
        <v>719</v>
      </c>
      <c r="C80" s="899"/>
      <c r="D80" s="899"/>
      <c r="E80" s="899"/>
      <c r="F80" s="516"/>
      <c r="G80" s="943"/>
      <c r="H80" s="940"/>
      <c r="I80" s="516"/>
      <c r="J80" s="38"/>
      <c r="K80" s="38"/>
      <c r="L80" s="38"/>
      <c r="M80" s="38"/>
      <c r="N80" s="287"/>
      <c r="O80" s="38"/>
      <c r="P80" s="38"/>
      <c r="Q80" s="38"/>
      <c r="R80" s="38"/>
      <c r="S80" s="38"/>
      <c r="T80" s="38"/>
      <c r="U80" s="38"/>
      <c r="V80" s="38"/>
      <c r="W80" s="38"/>
      <c r="X80" s="38"/>
      <c r="Y80" s="38"/>
    </row>
    <row r="81" spans="1:25" s="389" customFormat="1" ht="36.75" customHeight="1">
      <c r="A81" s="582">
        <v>4</v>
      </c>
      <c r="B81" s="952" t="s">
        <v>615</v>
      </c>
      <c r="C81" s="899"/>
      <c r="D81" s="899"/>
      <c r="E81" s="916"/>
      <c r="F81" s="516"/>
      <c r="G81" s="957"/>
      <c r="H81" s="957"/>
      <c r="I81" s="515"/>
      <c r="J81" s="38"/>
      <c r="K81" s="38"/>
      <c r="L81" s="38"/>
      <c r="M81" s="38"/>
      <c r="N81" s="38"/>
      <c r="O81" s="38"/>
      <c r="P81" s="38"/>
      <c r="Q81" s="38"/>
      <c r="R81" s="38"/>
      <c r="S81" s="38"/>
      <c r="T81" s="38"/>
      <c r="U81" s="38"/>
      <c r="V81" s="38"/>
      <c r="W81" s="38"/>
      <c r="X81" s="38"/>
      <c r="Y81" s="38"/>
    </row>
    <row r="82" spans="1:25" s="389" customFormat="1" ht="23.25" customHeight="1">
      <c r="A82" s="897">
        <v>5</v>
      </c>
      <c r="B82" s="944" t="s">
        <v>616</v>
      </c>
      <c r="C82" s="917"/>
      <c r="D82" s="917"/>
      <c r="E82" s="918"/>
      <c r="F82" s="516"/>
      <c r="G82" s="957"/>
      <c r="H82" s="957"/>
      <c r="I82" s="515"/>
      <c r="J82" s="38"/>
      <c r="K82" s="38"/>
      <c r="L82" s="38"/>
      <c r="M82" s="38"/>
      <c r="N82" s="38"/>
      <c r="O82" s="38"/>
      <c r="P82" s="38"/>
      <c r="Q82" s="38"/>
      <c r="R82" s="38"/>
      <c r="S82" s="38"/>
      <c r="T82" s="38"/>
      <c r="U82" s="38"/>
      <c r="V82" s="38"/>
      <c r="W82" s="38"/>
      <c r="X82" s="38"/>
      <c r="Y82" s="38"/>
    </row>
    <row r="83" spans="1:25" s="389" customFormat="1" ht="21" customHeight="1">
      <c r="A83" s="938"/>
      <c r="B83" s="945"/>
      <c r="C83" s="919"/>
      <c r="D83" s="919"/>
      <c r="E83" s="920"/>
      <c r="F83" s="516"/>
      <c r="G83" s="957"/>
      <c r="H83" s="957"/>
      <c r="I83" s="515"/>
      <c r="J83" s="38"/>
      <c r="K83" s="38"/>
      <c r="L83" s="38"/>
      <c r="M83" s="38"/>
      <c r="N83" s="38"/>
      <c r="O83" s="38"/>
      <c r="P83" s="38"/>
      <c r="Q83" s="38"/>
      <c r="R83" s="38"/>
      <c r="S83" s="38"/>
      <c r="T83" s="38"/>
      <c r="U83" s="38"/>
      <c r="V83" s="38"/>
      <c r="W83" s="38"/>
      <c r="X83" s="38"/>
      <c r="Y83" s="38"/>
    </row>
    <row r="84" spans="1:25" s="389" customFormat="1" ht="20.25" customHeight="1">
      <c r="A84" s="938"/>
      <c r="B84" s="945"/>
      <c r="C84" s="919"/>
      <c r="D84" s="919"/>
      <c r="E84" s="920"/>
      <c r="F84" s="516"/>
      <c r="G84" s="957"/>
      <c r="H84" s="957"/>
      <c r="I84" s="515"/>
      <c r="J84" s="38"/>
      <c r="K84" s="38"/>
      <c r="L84" s="38"/>
      <c r="M84" s="38"/>
      <c r="N84" s="38"/>
      <c r="O84" s="38"/>
      <c r="P84" s="38"/>
      <c r="Q84" s="38"/>
      <c r="R84" s="38"/>
      <c r="S84" s="38"/>
      <c r="T84" s="38"/>
      <c r="U84" s="38"/>
      <c r="V84" s="38"/>
      <c r="W84" s="38"/>
      <c r="X84" s="38"/>
      <c r="Y84" s="38"/>
    </row>
    <row r="85" spans="1:25" s="389" customFormat="1" ht="21" customHeight="1">
      <c r="A85" s="938"/>
      <c r="B85" s="945"/>
      <c r="C85" s="919"/>
      <c r="D85" s="919"/>
      <c r="E85" s="920"/>
      <c r="F85" s="516"/>
      <c r="G85" s="957"/>
      <c r="H85" s="957"/>
      <c r="I85" s="515"/>
      <c r="J85" s="38"/>
      <c r="K85" s="38"/>
      <c r="L85" s="38"/>
      <c r="M85" s="38"/>
      <c r="N85" s="38"/>
      <c r="O85" s="38"/>
      <c r="P85" s="38"/>
      <c r="Q85" s="38"/>
      <c r="R85" s="38"/>
      <c r="S85" s="38"/>
      <c r="T85" s="38"/>
      <c r="U85" s="38"/>
      <c r="V85" s="38"/>
      <c r="W85" s="38"/>
      <c r="X85" s="38"/>
      <c r="Y85" s="38"/>
    </row>
    <row r="86" spans="1:25" s="389" customFormat="1" ht="24.95" customHeight="1">
      <c r="A86" s="938"/>
      <c r="B86" s="436"/>
      <c r="E86" s="44" t="s">
        <v>617</v>
      </c>
      <c r="F86" s="516"/>
      <c r="G86" s="957"/>
      <c r="H86" s="957"/>
      <c r="I86" s="515"/>
      <c r="J86" s="38"/>
      <c r="K86" s="38"/>
      <c r="L86" s="38"/>
      <c r="M86" s="38"/>
      <c r="N86" s="38"/>
      <c r="O86" s="38"/>
      <c r="P86" s="38"/>
      <c r="Q86" s="38"/>
      <c r="R86" s="38"/>
      <c r="S86" s="38"/>
      <c r="T86" s="38"/>
      <c r="U86" s="38"/>
      <c r="V86" s="38"/>
      <c r="W86" s="38"/>
      <c r="X86" s="38"/>
      <c r="Y86" s="38"/>
    </row>
    <row r="87" spans="1:25" s="389" customFormat="1" ht="24.95" customHeight="1">
      <c r="A87" s="938"/>
      <c r="B87" s="436"/>
      <c r="E87" s="44" t="s">
        <v>22</v>
      </c>
      <c r="F87" s="516"/>
      <c r="G87" s="957"/>
      <c r="H87" s="957"/>
      <c r="I87" s="515"/>
      <c r="J87" s="38"/>
      <c r="K87" s="38"/>
      <c r="L87" s="38"/>
      <c r="M87" s="38"/>
      <c r="N87" s="38"/>
      <c r="O87" s="38"/>
      <c r="P87" s="38"/>
      <c r="Q87" s="38"/>
      <c r="R87" s="38"/>
      <c r="S87" s="38"/>
      <c r="T87" s="38"/>
      <c r="U87" s="38"/>
      <c r="V87" s="38"/>
      <c r="W87" s="38"/>
      <c r="X87" s="38"/>
      <c r="Y87" s="38"/>
    </row>
    <row r="88" spans="1:25" s="389" customFormat="1" ht="24.95" customHeight="1">
      <c r="A88" s="898"/>
      <c r="B88" s="437"/>
      <c r="C88" s="438"/>
      <c r="D88" s="438"/>
      <c r="E88" s="439" t="s">
        <v>618</v>
      </c>
      <c r="F88" s="516"/>
      <c r="G88" s="957"/>
      <c r="H88" s="957"/>
      <c r="I88" s="515"/>
      <c r="J88" s="38"/>
      <c r="K88" s="38"/>
      <c r="L88" s="38"/>
      <c r="M88" s="38"/>
      <c r="N88" s="38"/>
      <c r="O88" s="38"/>
      <c r="P88" s="38"/>
      <c r="Q88" s="38"/>
      <c r="R88" s="38"/>
      <c r="S88" s="38"/>
      <c r="T88" s="38"/>
      <c r="U88" s="38"/>
      <c r="V88" s="38"/>
      <c r="W88" s="38"/>
      <c r="X88" s="38"/>
      <c r="Y88" s="38"/>
    </row>
    <row r="89" spans="1:25" s="389" customFormat="1" ht="42.75" customHeight="1">
      <c r="A89" s="582">
        <v>6</v>
      </c>
      <c r="B89" s="894" t="s">
        <v>720</v>
      </c>
      <c r="C89" s="894"/>
      <c r="D89" s="894"/>
      <c r="E89" s="894"/>
      <c r="F89" s="562"/>
      <c r="G89" s="441"/>
      <c r="H89" s="442"/>
      <c r="I89" s="442"/>
      <c r="J89" s="38"/>
      <c r="K89" s="38"/>
      <c r="L89" s="38"/>
      <c r="M89" s="38"/>
      <c r="N89" s="38"/>
      <c r="O89" s="38"/>
      <c r="P89" s="38"/>
      <c r="Q89" s="38"/>
      <c r="R89" s="38"/>
      <c r="S89" s="38"/>
      <c r="T89" s="38"/>
      <c r="U89" s="38"/>
      <c r="V89" s="38"/>
      <c r="W89" s="38"/>
      <c r="X89" s="38"/>
      <c r="Y89" s="38"/>
    </row>
    <row r="90" spans="1:25" s="389" customFormat="1" ht="54.75" customHeight="1">
      <c r="A90" s="582">
        <v>7</v>
      </c>
      <c r="B90" s="958" t="s">
        <v>721</v>
      </c>
      <c r="C90" s="894"/>
      <c r="D90" s="894"/>
      <c r="E90" s="894"/>
      <c r="F90" s="563"/>
      <c r="G90" s="901"/>
      <c r="H90" s="902"/>
      <c r="I90" s="563"/>
      <c r="J90" s="38"/>
      <c r="K90" s="38"/>
      <c r="L90" s="38"/>
      <c r="M90" s="38"/>
      <c r="N90" s="38"/>
      <c r="O90" s="38"/>
      <c r="P90" s="38"/>
      <c r="Q90" s="38"/>
      <c r="R90" s="38"/>
      <c r="S90" s="38"/>
      <c r="T90" s="38"/>
      <c r="U90" s="38"/>
      <c r="V90" s="38"/>
      <c r="W90" s="38"/>
      <c r="X90" s="38"/>
      <c r="Y90" s="38"/>
    </row>
    <row r="91" spans="1:25" s="389" customFormat="1" ht="34.5" hidden="1" customHeight="1">
      <c r="A91" s="582"/>
      <c r="B91" s="894"/>
      <c r="C91" s="894"/>
      <c r="D91" s="894"/>
      <c r="E91" s="894"/>
      <c r="F91" s="943"/>
      <c r="G91" s="940"/>
      <c r="H91" s="943"/>
      <c r="I91" s="940"/>
      <c r="J91" s="38"/>
      <c r="K91" s="38"/>
      <c r="L91" s="38"/>
      <c r="M91" s="38"/>
      <c r="N91" s="38"/>
      <c r="O91" s="38"/>
      <c r="P91" s="38"/>
      <c r="Q91" s="38"/>
      <c r="R91" s="38"/>
      <c r="S91" s="38"/>
      <c r="T91" s="38"/>
      <c r="U91" s="38"/>
      <c r="V91" s="38"/>
      <c r="W91" s="38"/>
      <c r="X91" s="38"/>
      <c r="Y91" s="38"/>
    </row>
    <row r="92" spans="1:25" s="389" customFormat="1" ht="37.5" customHeight="1">
      <c r="A92" s="582">
        <v>8</v>
      </c>
      <c r="B92" s="894" t="s">
        <v>722</v>
      </c>
      <c r="C92" s="894"/>
      <c r="D92" s="894"/>
      <c r="E92" s="894"/>
      <c r="F92" s="563"/>
      <c r="G92" s="441"/>
      <c r="H92" s="442"/>
      <c r="I92" s="442"/>
      <c r="J92" s="38"/>
      <c r="K92" s="38"/>
      <c r="L92" s="38"/>
      <c r="M92" s="38"/>
      <c r="N92" s="38"/>
      <c r="O92" s="38"/>
      <c r="P92" s="38"/>
      <c r="Q92" s="38"/>
      <c r="R92" s="38"/>
      <c r="S92" s="38"/>
      <c r="T92" s="38"/>
      <c r="U92" s="38"/>
      <c r="V92" s="38"/>
      <c r="W92" s="38"/>
      <c r="X92" s="38"/>
      <c r="Y92" s="38"/>
    </row>
    <row r="93" spans="1:25" s="389" customFormat="1" ht="40.5" customHeight="1">
      <c r="A93" s="582">
        <v>9</v>
      </c>
      <c r="B93" s="894" t="s">
        <v>619</v>
      </c>
      <c r="C93" s="894"/>
      <c r="D93" s="894"/>
      <c r="E93" s="894"/>
      <c r="F93" s="563"/>
      <c r="G93" s="441"/>
      <c r="H93" s="442"/>
      <c r="I93" s="442"/>
      <c r="J93" s="38"/>
      <c r="K93" s="38"/>
      <c r="L93" s="38"/>
      <c r="M93" s="38"/>
      <c r="N93" s="38"/>
      <c r="O93" s="38"/>
      <c r="P93" s="38"/>
      <c r="Q93" s="38"/>
      <c r="R93" s="38"/>
      <c r="S93" s="38"/>
      <c r="T93" s="38"/>
      <c r="U93" s="38"/>
      <c r="V93" s="38"/>
      <c r="W93" s="38"/>
      <c r="X93" s="38"/>
      <c r="Y93" s="38"/>
    </row>
    <row r="94" spans="1:25" s="389" customFormat="1" ht="40.5" customHeight="1">
      <c r="A94" s="582">
        <v>10</v>
      </c>
      <c r="B94" s="894" t="s">
        <v>684</v>
      </c>
      <c r="C94" s="894"/>
      <c r="D94" s="894"/>
      <c r="E94" s="894"/>
      <c r="F94" s="563"/>
      <c r="G94" s="441"/>
      <c r="H94" s="442"/>
      <c r="I94" s="442"/>
      <c r="J94" s="38"/>
      <c r="K94" s="38"/>
      <c r="L94" s="38"/>
      <c r="M94" s="38"/>
      <c r="N94" s="38"/>
      <c r="O94" s="38"/>
      <c r="P94" s="38"/>
      <c r="Q94" s="38"/>
      <c r="R94" s="38"/>
      <c r="S94" s="38"/>
      <c r="T94" s="38"/>
      <c r="U94" s="38"/>
      <c r="V94" s="38"/>
      <c r="W94" s="38"/>
      <c r="X94" s="38"/>
      <c r="Y94" s="38"/>
    </row>
    <row r="95" spans="1:25" s="389" customFormat="1" ht="25.5" customHeight="1">
      <c r="A95" s="897">
        <v>11</v>
      </c>
      <c r="B95" s="903" t="s">
        <v>620</v>
      </c>
      <c r="C95" s="904"/>
      <c r="D95" s="904"/>
      <c r="E95" s="904"/>
      <c r="F95" s="444"/>
      <c r="G95" s="512"/>
      <c r="H95" s="443"/>
      <c r="I95" s="444"/>
      <c r="J95" s="38"/>
      <c r="K95" s="38"/>
      <c r="L95" s="38"/>
      <c r="M95" s="38"/>
      <c r="N95" s="38"/>
      <c r="O95" s="38"/>
      <c r="P95" s="38"/>
      <c r="Q95" s="38"/>
      <c r="R95" s="38"/>
      <c r="S95" s="38"/>
      <c r="T95" s="38"/>
      <c r="U95" s="38"/>
      <c r="V95" s="38"/>
      <c r="W95" s="38"/>
      <c r="X95" s="38"/>
      <c r="Y95" s="38"/>
    </row>
    <row r="96" spans="1:25" s="389" customFormat="1" ht="35.25" customHeight="1">
      <c r="A96" s="938"/>
      <c r="B96" s="887" t="s">
        <v>621</v>
      </c>
      <c r="C96" s="888"/>
      <c r="D96" s="888"/>
      <c r="E96" s="889"/>
      <c r="F96" s="586" t="s">
        <v>754</v>
      </c>
      <c r="G96" s="586" t="s">
        <v>755</v>
      </c>
      <c r="H96" s="587"/>
      <c r="I96" s="588" t="s">
        <v>754</v>
      </c>
      <c r="J96" s="38"/>
      <c r="K96" s="38"/>
      <c r="L96" s="38"/>
      <c r="M96" s="38"/>
      <c r="N96" s="38"/>
      <c r="O96" s="38"/>
      <c r="P96" s="38"/>
      <c r="Q96" s="38"/>
      <c r="R96" s="38"/>
      <c r="S96" s="38"/>
      <c r="T96" s="38"/>
      <c r="U96" s="38"/>
      <c r="V96" s="38"/>
      <c r="W96" s="38"/>
      <c r="X96" s="38"/>
      <c r="Y96" s="38"/>
    </row>
    <row r="97" spans="1:25" s="389" customFormat="1" ht="36.75" customHeight="1">
      <c r="A97" s="582">
        <v>12</v>
      </c>
      <c r="B97" s="952" t="s">
        <v>622</v>
      </c>
      <c r="C97" s="899"/>
      <c r="D97" s="899"/>
      <c r="E97" s="900"/>
      <c r="F97" s="440"/>
      <c r="G97" s="441"/>
      <c r="H97" s="442"/>
      <c r="I97" s="442"/>
      <c r="J97" s="38"/>
      <c r="K97" s="38"/>
      <c r="L97" s="38"/>
      <c r="M97" s="38"/>
      <c r="N97" s="38"/>
      <c r="O97" s="38"/>
      <c r="P97" s="38"/>
      <c r="Q97" s="38"/>
      <c r="R97" s="38"/>
      <c r="S97" s="38"/>
      <c r="T97" s="38"/>
      <c r="U97" s="38"/>
      <c r="V97" s="38"/>
      <c r="W97" s="38"/>
      <c r="X97" s="38"/>
      <c r="Y97" s="38"/>
    </row>
    <row r="98" spans="1:25" s="389" customFormat="1" ht="18.75" customHeight="1">
      <c r="A98" s="435"/>
      <c r="B98" s="564" t="s">
        <v>723</v>
      </c>
      <c r="C98" s="510"/>
      <c r="D98" s="510"/>
      <c r="E98" s="510"/>
      <c r="F98" s="510"/>
      <c r="G98" s="510"/>
      <c r="H98" s="510"/>
      <c r="I98" s="510"/>
      <c r="J98" s="38"/>
      <c r="K98" s="38"/>
      <c r="L98" s="38"/>
      <c r="M98" s="38"/>
      <c r="N98" s="38"/>
      <c r="O98" s="38"/>
      <c r="P98" s="38"/>
      <c r="Q98" s="38"/>
      <c r="R98" s="38"/>
      <c r="S98" s="38"/>
      <c r="T98" s="38"/>
      <c r="U98" s="38"/>
      <c r="V98" s="38"/>
      <c r="W98" s="38"/>
      <c r="X98" s="38"/>
      <c r="Y98" s="38"/>
    </row>
    <row r="99" spans="1:25" s="389" customFormat="1" ht="24" customHeight="1">
      <c r="A99" s="935">
        <v>2.4</v>
      </c>
      <c r="B99" s="955" t="s">
        <v>724</v>
      </c>
      <c r="C99" s="956"/>
      <c r="D99" s="956"/>
      <c r="E99" s="956"/>
      <c r="F99" s="956"/>
      <c r="G99" s="956"/>
      <c r="H99" s="956"/>
      <c r="I99" s="956"/>
    </row>
    <row r="100" spans="1:25" s="389" customFormat="1" ht="48.75" customHeight="1">
      <c r="A100" s="935"/>
      <c r="B100" s="936" t="s">
        <v>725</v>
      </c>
      <c r="C100" s="936"/>
      <c r="D100" s="936"/>
      <c r="E100" s="936"/>
      <c r="F100" s="936"/>
      <c r="G100" s="936"/>
      <c r="H100" s="936"/>
      <c r="I100" s="936"/>
      <c r="J100" s="59"/>
    </row>
    <row r="101" spans="1:25" s="389" customFormat="1" ht="48.75" customHeight="1">
      <c r="A101" s="585" t="s">
        <v>686</v>
      </c>
      <c r="B101" s="953" t="s">
        <v>726</v>
      </c>
      <c r="C101" s="954"/>
      <c r="D101" s="954"/>
      <c r="E101" s="954"/>
      <c r="F101" s="949"/>
      <c r="G101" s="950"/>
      <c r="H101" s="950"/>
      <c r="I101" s="951"/>
      <c r="J101" s="432"/>
      <c r="K101" s="432"/>
      <c r="L101" s="432"/>
      <c r="M101" s="432"/>
      <c r="N101" s="404"/>
      <c r="O101" s="432"/>
      <c r="P101" s="432"/>
      <c r="Q101" s="432"/>
      <c r="R101" s="432"/>
      <c r="S101" s="432"/>
      <c r="T101" s="432"/>
      <c r="U101" s="432"/>
      <c r="V101" s="432"/>
      <c r="W101" s="432"/>
      <c r="X101" s="432"/>
      <c r="Y101" s="432"/>
    </row>
    <row r="102" spans="1:25" s="389" customFormat="1" ht="56.25" customHeight="1">
      <c r="A102" s="585" t="s">
        <v>687</v>
      </c>
      <c r="B102" s="953" t="s">
        <v>727</v>
      </c>
      <c r="C102" s="954"/>
      <c r="D102" s="954"/>
      <c r="E102" s="954"/>
      <c r="F102" s="941"/>
      <c r="G102" s="939"/>
      <c r="H102" s="939"/>
      <c r="I102" s="940"/>
      <c r="J102" s="432"/>
      <c r="K102" s="432"/>
      <c r="L102" s="432"/>
      <c r="M102" s="432"/>
      <c r="N102" s="404"/>
      <c r="O102" s="432"/>
      <c r="P102" s="432"/>
      <c r="Q102" s="432"/>
      <c r="R102" s="432"/>
      <c r="S102" s="432"/>
      <c r="T102" s="432"/>
      <c r="U102" s="432"/>
      <c r="V102" s="432"/>
      <c r="W102" s="432"/>
      <c r="X102" s="432"/>
      <c r="Y102" s="432"/>
    </row>
    <row r="103" spans="1:25" s="389" customFormat="1" ht="54.75" customHeight="1">
      <c r="A103" s="585" t="s">
        <v>688</v>
      </c>
      <c r="B103" s="946" t="s">
        <v>728</v>
      </c>
      <c r="C103" s="947"/>
      <c r="D103" s="947"/>
      <c r="E103" s="948"/>
      <c r="F103" s="949"/>
      <c r="G103" s="950"/>
      <c r="H103" s="950"/>
      <c r="I103" s="951"/>
      <c r="J103" s="432"/>
      <c r="K103" s="432"/>
      <c r="L103" s="432"/>
      <c r="M103" s="432"/>
      <c r="N103" s="287"/>
      <c r="O103" s="432"/>
      <c r="P103" s="432"/>
      <c r="Q103" s="432"/>
      <c r="R103" s="432"/>
      <c r="S103" s="432"/>
      <c r="T103" s="432"/>
      <c r="U103" s="432"/>
      <c r="V103" s="432"/>
      <c r="W103" s="432"/>
      <c r="X103" s="432"/>
      <c r="Y103" s="432"/>
    </row>
    <row r="104" spans="1:25" s="389" customFormat="1" ht="27" customHeight="1">
      <c r="A104" s="582"/>
      <c r="B104" s="936" t="s">
        <v>729</v>
      </c>
      <c r="C104" s="936"/>
      <c r="D104" s="936"/>
      <c r="E104" s="936"/>
      <c r="F104" s="936"/>
      <c r="G104" s="936"/>
      <c r="H104" s="936"/>
      <c r="I104" s="936"/>
      <c r="J104" s="38"/>
      <c r="K104" s="38"/>
      <c r="L104" s="38"/>
      <c r="M104" s="38"/>
      <c r="N104" s="38"/>
      <c r="O104" s="38"/>
      <c r="P104" s="38"/>
      <c r="Q104" s="38"/>
      <c r="R104" s="38"/>
      <c r="S104" s="38"/>
      <c r="T104" s="38"/>
      <c r="U104" s="38"/>
      <c r="V104" s="38"/>
      <c r="W104" s="38"/>
      <c r="X104" s="38"/>
      <c r="Y104" s="38"/>
    </row>
    <row r="105" spans="1:25" s="389" customFormat="1" ht="38.25" customHeight="1">
      <c r="A105" s="582">
        <v>1</v>
      </c>
      <c r="B105" s="952" t="s">
        <v>614</v>
      </c>
      <c r="C105" s="899"/>
      <c r="D105" s="899"/>
      <c r="E105" s="916"/>
      <c r="F105" s="440"/>
      <c r="G105" s="441"/>
      <c r="H105" s="442"/>
      <c r="I105" s="442"/>
      <c r="J105" s="38"/>
      <c r="K105" s="38"/>
      <c r="L105" s="38"/>
      <c r="M105" s="38"/>
      <c r="N105" s="287"/>
      <c r="O105" s="38"/>
      <c r="P105" s="38"/>
      <c r="Q105" s="38"/>
      <c r="R105" s="38"/>
      <c r="S105" s="38"/>
      <c r="T105" s="38"/>
      <c r="U105" s="38"/>
      <c r="V105" s="38"/>
      <c r="W105" s="38"/>
      <c r="X105" s="38"/>
      <c r="Y105" s="38"/>
    </row>
    <row r="106" spans="1:25" s="389" customFormat="1" ht="35.25" customHeight="1">
      <c r="A106" s="582">
        <v>2</v>
      </c>
      <c r="B106" s="952" t="s">
        <v>615</v>
      </c>
      <c r="C106" s="899"/>
      <c r="D106" s="899"/>
      <c r="E106" s="899"/>
      <c r="F106" s="440"/>
      <c r="G106" s="441"/>
      <c r="H106" s="442"/>
      <c r="I106" s="442"/>
      <c r="J106" s="38"/>
      <c r="K106" s="38"/>
      <c r="L106" s="38"/>
      <c r="M106" s="38"/>
      <c r="N106" s="38"/>
      <c r="O106" s="38"/>
      <c r="P106" s="38"/>
      <c r="Q106" s="38"/>
      <c r="R106" s="38"/>
      <c r="S106" s="38"/>
      <c r="T106" s="38"/>
      <c r="U106" s="38"/>
      <c r="V106" s="38"/>
      <c r="W106" s="38"/>
      <c r="X106" s="38"/>
      <c r="Y106" s="38"/>
    </row>
    <row r="107" spans="1:25" s="389" customFormat="1" ht="34.5" customHeight="1">
      <c r="A107" s="897">
        <v>3</v>
      </c>
      <c r="B107" s="944" t="s">
        <v>623</v>
      </c>
      <c r="C107" s="917"/>
      <c r="D107" s="917"/>
      <c r="E107" s="917"/>
      <c r="F107" s="440"/>
      <c r="G107" s="441"/>
      <c r="H107" s="442"/>
      <c r="I107" s="442"/>
      <c r="J107" s="38"/>
      <c r="K107" s="38"/>
      <c r="L107" s="38"/>
      <c r="M107" s="38"/>
      <c r="N107" s="38"/>
      <c r="O107" s="38"/>
      <c r="P107" s="38"/>
      <c r="Q107" s="38"/>
      <c r="R107" s="38"/>
      <c r="S107" s="38"/>
      <c r="T107" s="38"/>
      <c r="U107" s="38"/>
      <c r="V107" s="38"/>
      <c r="W107" s="38"/>
      <c r="X107" s="38"/>
      <c r="Y107" s="38"/>
    </row>
    <row r="108" spans="1:25" s="389" customFormat="1" ht="27.75" customHeight="1">
      <c r="A108" s="938"/>
      <c r="B108" s="945"/>
      <c r="C108" s="919"/>
      <c r="D108" s="919"/>
      <c r="E108" s="919"/>
      <c r="F108" s="440"/>
      <c r="G108" s="441"/>
      <c r="H108" s="442"/>
      <c r="I108" s="442"/>
      <c r="J108" s="38"/>
      <c r="K108" s="38"/>
      <c r="L108" s="38"/>
      <c r="M108" s="38"/>
      <c r="N108" s="38"/>
      <c r="O108" s="38"/>
      <c r="P108" s="38"/>
      <c r="Q108" s="38"/>
      <c r="R108" s="38"/>
      <c r="S108" s="38"/>
      <c r="T108" s="38"/>
      <c r="U108" s="38"/>
      <c r="V108" s="38"/>
      <c r="W108" s="38"/>
      <c r="X108" s="38"/>
      <c r="Y108" s="38"/>
    </row>
    <row r="109" spans="1:25" s="389" customFormat="1" ht="31.5" customHeight="1">
      <c r="A109" s="938"/>
      <c r="B109" s="436"/>
      <c r="E109" s="44" t="s">
        <v>617</v>
      </c>
      <c r="F109" s="440"/>
      <c r="G109" s="441"/>
      <c r="H109" s="442"/>
      <c r="I109" s="442"/>
      <c r="J109" s="38"/>
      <c r="K109" s="38"/>
      <c r="L109" s="38"/>
      <c r="M109" s="38"/>
      <c r="N109" s="38"/>
      <c r="O109" s="38"/>
      <c r="P109" s="38"/>
      <c r="Q109" s="38"/>
      <c r="R109" s="38"/>
      <c r="S109" s="38"/>
      <c r="T109" s="38"/>
      <c r="U109" s="38"/>
      <c r="V109" s="38"/>
      <c r="W109" s="38"/>
      <c r="X109" s="38"/>
      <c r="Y109" s="38"/>
    </row>
    <row r="110" spans="1:25" s="389" customFormat="1" ht="31.5" customHeight="1">
      <c r="A110" s="938"/>
      <c r="B110" s="436"/>
      <c r="E110" s="44" t="s">
        <v>22</v>
      </c>
      <c r="F110" s="440"/>
      <c r="G110" s="441"/>
      <c r="H110" s="442"/>
      <c r="I110" s="442"/>
      <c r="J110" s="38"/>
      <c r="K110" s="38"/>
      <c r="L110" s="38"/>
      <c r="M110" s="38"/>
      <c r="N110" s="38"/>
      <c r="O110" s="38"/>
      <c r="P110" s="38"/>
      <c r="Q110" s="38"/>
      <c r="R110" s="38"/>
      <c r="S110" s="38"/>
      <c r="T110" s="38"/>
      <c r="U110" s="38"/>
      <c r="V110" s="38"/>
      <c r="W110" s="38"/>
      <c r="X110" s="38"/>
      <c r="Y110" s="38"/>
    </row>
    <row r="111" spans="1:25" s="389" customFormat="1" ht="30" customHeight="1">
      <c r="A111" s="898"/>
      <c r="B111" s="437"/>
      <c r="C111" s="438"/>
      <c r="D111" s="438"/>
      <c r="E111" s="439" t="s">
        <v>618</v>
      </c>
      <c r="F111" s="440"/>
      <c r="G111" s="441"/>
      <c r="H111" s="442"/>
      <c r="I111" s="442"/>
      <c r="J111" s="38"/>
      <c r="K111" s="38"/>
      <c r="L111" s="38"/>
      <c r="M111" s="38"/>
      <c r="N111" s="38"/>
      <c r="O111" s="38"/>
      <c r="P111" s="38"/>
      <c r="Q111" s="38"/>
      <c r="R111" s="38"/>
      <c r="S111" s="38"/>
      <c r="T111" s="38"/>
      <c r="U111" s="38"/>
      <c r="V111" s="38"/>
      <c r="W111" s="38"/>
      <c r="X111" s="38"/>
      <c r="Y111" s="38"/>
    </row>
    <row r="112" spans="1:25" s="389" customFormat="1" ht="15.75" customHeight="1">
      <c r="A112" s="59"/>
      <c r="B112" s="29"/>
      <c r="C112" s="84"/>
      <c r="D112" s="84"/>
      <c r="E112" s="84"/>
      <c r="F112" s="84"/>
      <c r="G112" s="84"/>
      <c r="H112" s="84"/>
      <c r="I112" s="84"/>
      <c r="J112" s="59"/>
    </row>
    <row r="113" spans="1:25" s="389" customFormat="1" ht="22.5" customHeight="1">
      <c r="A113" s="581" t="s">
        <v>748</v>
      </c>
      <c r="B113" s="942" t="s">
        <v>689</v>
      </c>
      <c r="C113" s="942"/>
      <c r="D113" s="942"/>
      <c r="E113" s="942"/>
      <c r="F113" s="580"/>
      <c r="G113" s="580"/>
      <c r="H113" s="580"/>
      <c r="I113" s="580"/>
      <c r="J113" s="59"/>
    </row>
    <row r="114" spans="1:25" s="389" customFormat="1" ht="59.25" customHeight="1">
      <c r="A114" s="566" t="s">
        <v>18</v>
      </c>
      <c r="B114" s="894" t="s">
        <v>781</v>
      </c>
      <c r="C114" s="894"/>
      <c r="D114" s="894"/>
      <c r="E114" s="894"/>
      <c r="F114" s="442"/>
      <c r="G114" s="441"/>
      <c r="H114" s="442"/>
      <c r="I114" s="442"/>
      <c r="J114" s="38"/>
      <c r="K114" s="38"/>
      <c r="L114" s="38"/>
      <c r="M114" s="38"/>
      <c r="N114" s="38"/>
      <c r="O114" s="38"/>
      <c r="P114" s="38"/>
      <c r="Q114" s="38"/>
      <c r="R114" s="38"/>
      <c r="S114" s="38"/>
      <c r="T114" s="38"/>
      <c r="U114" s="38"/>
      <c r="V114" s="38"/>
      <c r="W114" s="38"/>
      <c r="X114" s="38"/>
      <c r="Y114" s="38"/>
    </row>
    <row r="115" spans="1:25" s="389" customFormat="1" ht="33.75" customHeight="1">
      <c r="A115" s="566" t="s">
        <v>27</v>
      </c>
      <c r="B115" s="1014" t="s">
        <v>730</v>
      </c>
      <c r="C115" s="1014"/>
      <c r="D115" s="1014"/>
      <c r="E115" s="1014"/>
      <c r="F115" s="442"/>
      <c r="G115" s="441"/>
      <c r="H115" s="442"/>
      <c r="I115" s="442"/>
      <c r="J115" s="38"/>
      <c r="K115" s="38"/>
      <c r="L115" s="38"/>
      <c r="M115" s="38"/>
      <c r="N115" s="38"/>
      <c r="O115" s="38"/>
      <c r="P115" s="38"/>
      <c r="Q115" s="38"/>
      <c r="R115" s="38"/>
      <c r="S115" s="38"/>
      <c r="T115" s="38"/>
      <c r="U115" s="38"/>
      <c r="V115" s="38"/>
      <c r="W115" s="38"/>
      <c r="X115" s="38"/>
      <c r="Y115" s="38"/>
    </row>
    <row r="116" spans="1:25" s="389" customFormat="1" ht="36" customHeight="1">
      <c r="A116" s="566" t="s">
        <v>470</v>
      </c>
      <c r="B116" s="894" t="s">
        <v>731</v>
      </c>
      <c r="C116" s="894"/>
      <c r="D116" s="894"/>
      <c r="E116" s="894"/>
      <c r="F116" s="442"/>
      <c r="G116" s="441"/>
      <c r="H116" s="442"/>
      <c r="I116" s="442"/>
      <c r="J116" s="38"/>
      <c r="K116" s="38"/>
      <c r="L116" s="38"/>
      <c r="M116" s="38"/>
      <c r="N116" s="38"/>
      <c r="O116" s="38"/>
      <c r="P116" s="38"/>
      <c r="Q116" s="38"/>
      <c r="R116" s="38"/>
      <c r="S116" s="38"/>
      <c r="T116" s="38"/>
      <c r="U116" s="38"/>
      <c r="V116" s="38"/>
      <c r="W116" s="38"/>
      <c r="X116" s="38"/>
      <c r="Y116" s="38"/>
    </row>
    <row r="117" spans="1:25" s="389" customFormat="1" ht="34.5" hidden="1" customHeight="1">
      <c r="A117" s="582"/>
      <c r="B117" s="894"/>
      <c r="C117" s="894"/>
      <c r="D117" s="894"/>
      <c r="E117" s="894"/>
      <c r="F117" s="939"/>
      <c r="G117" s="940"/>
      <c r="H117" s="943"/>
      <c r="I117" s="940"/>
      <c r="J117" s="38"/>
      <c r="K117" s="38"/>
      <c r="L117" s="38"/>
      <c r="M117" s="38"/>
      <c r="N117" s="38"/>
      <c r="O117" s="38"/>
      <c r="P117" s="38"/>
      <c r="Q117" s="38"/>
      <c r="R117" s="38"/>
      <c r="S117" s="38"/>
      <c r="T117" s="38"/>
      <c r="U117" s="38"/>
      <c r="V117" s="38"/>
      <c r="W117" s="38"/>
      <c r="X117" s="38"/>
      <c r="Y117" s="38"/>
    </row>
    <row r="118" spans="1:25" s="389" customFormat="1" ht="38.25" customHeight="1">
      <c r="A118" s="566" t="s">
        <v>521</v>
      </c>
      <c r="B118" s="894" t="s">
        <v>619</v>
      </c>
      <c r="C118" s="894"/>
      <c r="D118" s="894"/>
      <c r="E118" s="894"/>
      <c r="F118" s="442"/>
      <c r="G118" s="441"/>
      <c r="H118" s="442"/>
      <c r="I118" s="442"/>
      <c r="J118" s="38"/>
      <c r="K118" s="38"/>
      <c r="L118" s="38"/>
      <c r="M118" s="38"/>
      <c r="N118" s="38"/>
      <c r="O118" s="38"/>
      <c r="P118" s="38"/>
      <c r="Q118" s="38"/>
      <c r="R118" s="38"/>
      <c r="S118" s="38"/>
      <c r="T118" s="38"/>
      <c r="U118" s="38"/>
      <c r="V118" s="38"/>
      <c r="W118" s="38"/>
      <c r="X118" s="38"/>
      <c r="Y118" s="38"/>
    </row>
    <row r="119" spans="1:25" s="389" customFormat="1" ht="32.25" customHeight="1">
      <c r="A119" s="566" t="s">
        <v>471</v>
      </c>
      <c r="B119" s="894" t="s">
        <v>732</v>
      </c>
      <c r="C119" s="894"/>
      <c r="D119" s="894"/>
      <c r="E119" s="894"/>
      <c r="F119" s="442"/>
      <c r="G119" s="441"/>
      <c r="H119" s="442"/>
      <c r="I119" s="442"/>
      <c r="J119" s="38"/>
      <c r="K119" s="38"/>
      <c r="L119" s="38"/>
      <c r="M119" s="38"/>
      <c r="N119" s="38"/>
      <c r="O119" s="38"/>
      <c r="P119" s="38"/>
      <c r="Q119" s="38"/>
      <c r="R119" s="38"/>
      <c r="S119" s="38"/>
      <c r="T119" s="38"/>
      <c r="U119" s="38"/>
      <c r="V119" s="38"/>
      <c r="W119" s="38"/>
      <c r="X119" s="38"/>
      <c r="Y119" s="38"/>
    </row>
    <row r="120" spans="1:25" s="389" customFormat="1" ht="42.75" customHeight="1">
      <c r="A120" s="566" t="s">
        <v>477</v>
      </c>
      <c r="B120" s="937" t="s">
        <v>733</v>
      </c>
      <c r="C120" s="937"/>
      <c r="D120" s="937"/>
      <c r="E120" s="937"/>
      <c r="F120" s="442"/>
      <c r="G120" s="441"/>
      <c r="H120" s="442"/>
      <c r="I120" s="442"/>
      <c r="J120" s="38"/>
      <c r="K120" s="38"/>
      <c r="L120" s="38"/>
      <c r="M120" s="38"/>
      <c r="N120" s="38"/>
      <c r="O120" s="38"/>
      <c r="P120" s="38"/>
      <c r="Q120" s="38"/>
      <c r="R120" s="38"/>
      <c r="S120" s="38"/>
      <c r="T120" s="38"/>
      <c r="U120" s="38"/>
      <c r="V120" s="38"/>
      <c r="W120" s="38"/>
      <c r="X120" s="38"/>
      <c r="Y120" s="38"/>
    </row>
    <row r="121" spans="1:25" s="389" customFormat="1" ht="29.25" customHeight="1">
      <c r="A121" s="932" t="s">
        <v>662</v>
      </c>
      <c r="B121" s="903" t="s">
        <v>620</v>
      </c>
      <c r="C121" s="904"/>
      <c r="D121" s="904"/>
      <c r="E121" s="904"/>
      <c r="F121" s="443"/>
      <c r="G121" s="512"/>
      <c r="H121" s="443"/>
      <c r="I121" s="444"/>
      <c r="J121" s="38"/>
      <c r="K121" s="38"/>
      <c r="L121" s="38"/>
      <c r="M121" s="38"/>
      <c r="N121" s="38"/>
      <c r="O121" s="38"/>
      <c r="P121" s="38"/>
      <c r="Q121" s="38"/>
      <c r="R121" s="38"/>
      <c r="S121" s="38"/>
      <c r="T121" s="38"/>
      <c r="U121" s="38"/>
      <c r="V121" s="38"/>
      <c r="W121" s="38"/>
      <c r="X121" s="38"/>
      <c r="Y121" s="38"/>
    </row>
    <row r="122" spans="1:25" s="389" customFormat="1" ht="24" customHeight="1">
      <c r="A122" s="933"/>
      <c r="B122" s="931" t="s">
        <v>621</v>
      </c>
      <c r="C122" s="931"/>
      <c r="D122" s="931"/>
      <c r="E122" s="931"/>
      <c r="F122" s="445"/>
      <c r="G122" s="513"/>
      <c r="H122" s="445"/>
      <c r="I122" s="446"/>
      <c r="J122" s="38"/>
      <c r="K122" s="38"/>
      <c r="L122" s="38"/>
      <c r="M122" s="38"/>
      <c r="N122" s="38"/>
      <c r="O122" s="38"/>
      <c r="P122" s="38"/>
      <c r="Q122" s="38"/>
      <c r="R122" s="38"/>
      <c r="S122" s="38"/>
      <c r="T122" s="38"/>
      <c r="U122" s="38"/>
      <c r="V122" s="38"/>
      <c r="W122" s="38"/>
      <c r="X122" s="38"/>
      <c r="Y122" s="38"/>
    </row>
    <row r="123" spans="1:25" s="389" customFormat="1" ht="18.75" customHeight="1">
      <c r="A123" s="934"/>
      <c r="B123" s="894"/>
      <c r="C123" s="894"/>
      <c r="D123" s="894"/>
      <c r="E123" s="894"/>
      <c r="F123" s="571" t="s">
        <v>685</v>
      </c>
      <c r="G123" s="540" t="s">
        <v>685</v>
      </c>
      <c r="H123" s="517"/>
      <c r="I123" s="541" t="s">
        <v>685</v>
      </c>
      <c r="J123" s="38"/>
      <c r="K123" s="38"/>
      <c r="L123" s="38"/>
      <c r="M123" s="38"/>
      <c r="N123" s="38"/>
      <c r="O123" s="38"/>
      <c r="P123" s="38"/>
      <c r="Q123" s="38"/>
      <c r="R123" s="38"/>
      <c r="S123" s="38"/>
      <c r="T123" s="38"/>
      <c r="U123" s="38"/>
      <c r="V123" s="38"/>
      <c r="W123" s="38"/>
      <c r="X123" s="38"/>
      <c r="Y123" s="38"/>
    </row>
    <row r="124" spans="1:25" s="575" customFormat="1" ht="21.75" customHeight="1">
      <c r="A124" s="438"/>
      <c r="B124" s="21" t="s">
        <v>723</v>
      </c>
      <c r="C124" s="574"/>
      <c r="D124" s="574"/>
      <c r="E124" s="574"/>
      <c r="F124" s="574"/>
      <c r="G124" s="574"/>
      <c r="H124" s="574"/>
      <c r="I124" s="574"/>
      <c r="J124" s="438"/>
    </row>
    <row r="125" spans="1:25" s="389" customFormat="1" ht="18.75" customHeight="1">
      <c r="A125" s="577" t="s">
        <v>736</v>
      </c>
      <c r="B125" s="895" t="s">
        <v>737</v>
      </c>
      <c r="C125" s="896"/>
      <c r="D125" s="896"/>
      <c r="E125" s="896"/>
      <c r="F125" s="567"/>
      <c r="G125" s="573"/>
      <c r="H125" s="573"/>
      <c r="I125" s="576"/>
      <c r="J125" s="38"/>
      <c r="K125" s="38"/>
      <c r="L125" s="38"/>
      <c r="M125" s="38"/>
      <c r="N125" s="38"/>
      <c r="O125" s="38"/>
      <c r="P125" s="38"/>
      <c r="Q125" s="38"/>
      <c r="R125" s="38"/>
      <c r="S125" s="38"/>
      <c r="T125" s="38"/>
      <c r="U125" s="38"/>
      <c r="V125" s="38"/>
      <c r="W125" s="38"/>
      <c r="X125" s="38"/>
      <c r="Y125" s="38"/>
    </row>
    <row r="126" spans="1:25" s="389" customFormat="1" ht="57.75" customHeight="1">
      <c r="A126" s="566" t="s">
        <v>738</v>
      </c>
      <c r="B126" s="899" t="s">
        <v>782</v>
      </c>
      <c r="C126" s="899"/>
      <c r="D126" s="899"/>
      <c r="E126" s="900"/>
      <c r="F126" s="563"/>
      <c r="G126" s="901"/>
      <c r="H126" s="902"/>
      <c r="I126" s="570"/>
      <c r="J126" s="38"/>
      <c r="K126" s="38"/>
      <c r="L126" s="38"/>
      <c r="M126" s="38"/>
      <c r="N126" s="38"/>
      <c r="O126" s="38"/>
      <c r="P126" s="38"/>
      <c r="Q126" s="38"/>
      <c r="R126" s="38"/>
      <c r="S126" s="38"/>
      <c r="T126" s="38"/>
      <c r="U126" s="38"/>
      <c r="V126" s="38"/>
      <c r="W126" s="38"/>
      <c r="X126" s="38"/>
      <c r="Y126" s="38"/>
    </row>
    <row r="127" spans="1:25" s="389" customFormat="1" ht="28.5" customHeight="1">
      <c r="A127" s="566" t="s">
        <v>739</v>
      </c>
      <c r="B127" s="899" t="s">
        <v>740</v>
      </c>
      <c r="C127" s="899"/>
      <c r="D127" s="899"/>
      <c r="E127" s="900"/>
      <c r="F127" s="443"/>
      <c r="G127" s="427"/>
      <c r="H127" s="555"/>
      <c r="I127" s="570"/>
      <c r="J127" s="38"/>
      <c r="K127" s="38"/>
      <c r="L127" s="38"/>
      <c r="M127" s="38"/>
      <c r="N127" s="38"/>
      <c r="O127" s="38"/>
      <c r="P127" s="38"/>
      <c r="Q127" s="38"/>
      <c r="R127" s="38"/>
      <c r="S127" s="38"/>
      <c r="T127" s="38"/>
      <c r="U127" s="38"/>
      <c r="V127" s="38"/>
      <c r="W127" s="38"/>
      <c r="X127" s="38"/>
      <c r="Y127" s="38"/>
    </row>
    <row r="128" spans="1:25" s="389" customFormat="1" ht="40.5" customHeight="1">
      <c r="A128" s="566" t="s">
        <v>741</v>
      </c>
      <c r="B128" s="910" t="s">
        <v>742</v>
      </c>
      <c r="C128" s="910"/>
      <c r="D128" s="910"/>
      <c r="E128" s="911"/>
      <c r="F128" s="442"/>
      <c r="G128" s="901"/>
      <c r="H128" s="902"/>
      <c r="I128" s="442"/>
      <c r="J128" s="38"/>
      <c r="K128" s="38"/>
      <c r="L128" s="38"/>
      <c r="M128" s="38"/>
      <c r="N128" s="38"/>
      <c r="O128" s="38"/>
      <c r="P128" s="38"/>
      <c r="Q128" s="38"/>
      <c r="R128" s="38"/>
      <c r="S128" s="38"/>
      <c r="T128" s="38"/>
      <c r="U128" s="38"/>
      <c r="V128" s="38"/>
      <c r="W128" s="38"/>
      <c r="X128" s="38"/>
      <c r="Y128" s="38"/>
    </row>
    <row r="129" spans="1:25" s="389" customFormat="1" ht="24" customHeight="1">
      <c r="A129" s="566" t="s">
        <v>743</v>
      </c>
      <c r="B129" s="899" t="s">
        <v>619</v>
      </c>
      <c r="C129" s="899"/>
      <c r="D129" s="899"/>
      <c r="E129" s="900"/>
      <c r="F129" s="442"/>
      <c r="G129" s="901"/>
      <c r="H129" s="902"/>
      <c r="I129" s="442"/>
      <c r="J129" s="38"/>
      <c r="K129" s="38"/>
      <c r="L129" s="38"/>
      <c r="M129" s="38"/>
      <c r="N129" s="38"/>
      <c r="O129" s="38"/>
      <c r="P129" s="38"/>
      <c r="Q129" s="38"/>
      <c r="R129" s="38"/>
      <c r="S129" s="38"/>
      <c r="T129" s="38"/>
      <c r="U129" s="38"/>
      <c r="V129" s="38"/>
      <c r="W129" s="38"/>
      <c r="X129" s="38"/>
      <c r="Y129" s="38"/>
    </row>
    <row r="130" spans="1:25" s="389" customFormat="1" ht="27" customHeight="1">
      <c r="A130" s="566" t="s">
        <v>744</v>
      </c>
      <c r="B130" s="899" t="s">
        <v>745</v>
      </c>
      <c r="C130" s="899"/>
      <c r="D130" s="899"/>
      <c r="E130" s="900"/>
      <c r="F130" s="442"/>
      <c r="G130" s="901"/>
      <c r="H130" s="902"/>
      <c r="I130" s="442"/>
      <c r="J130" s="38"/>
      <c r="K130" s="38"/>
      <c r="L130" s="38"/>
      <c r="M130" s="38"/>
      <c r="N130" s="38"/>
      <c r="O130" s="38"/>
      <c r="P130" s="38"/>
      <c r="Q130" s="38"/>
      <c r="R130" s="38"/>
      <c r="S130" s="38"/>
      <c r="T130" s="38"/>
      <c r="U130" s="38"/>
      <c r="V130" s="38"/>
      <c r="W130" s="38"/>
      <c r="X130" s="38"/>
      <c r="Y130" s="38"/>
    </row>
    <row r="131" spans="1:25" s="389" customFormat="1" ht="40.5" customHeight="1">
      <c r="A131" s="566" t="s">
        <v>734</v>
      </c>
      <c r="B131" s="899" t="s">
        <v>746</v>
      </c>
      <c r="C131" s="899"/>
      <c r="D131" s="899"/>
      <c r="E131" s="900"/>
      <c r="F131" s="442"/>
      <c r="G131" s="901"/>
      <c r="H131" s="902"/>
      <c r="I131" s="442"/>
      <c r="J131" s="38"/>
      <c r="K131" s="38"/>
      <c r="L131" s="38"/>
      <c r="M131" s="38"/>
      <c r="N131" s="38"/>
      <c r="O131" s="38"/>
      <c r="P131" s="38"/>
      <c r="Q131" s="38"/>
      <c r="R131" s="38"/>
      <c r="S131" s="38"/>
      <c r="T131" s="38"/>
      <c r="U131" s="38"/>
      <c r="V131" s="38"/>
      <c r="W131" s="38"/>
      <c r="X131" s="38"/>
      <c r="Y131" s="38"/>
    </row>
    <row r="132" spans="1:25" s="389" customFormat="1" ht="39" customHeight="1">
      <c r="A132" s="566" t="s">
        <v>735</v>
      </c>
      <c r="B132" s="899" t="s">
        <v>750</v>
      </c>
      <c r="C132" s="899"/>
      <c r="D132" s="899"/>
      <c r="E132" s="900"/>
      <c r="F132" s="442"/>
      <c r="G132" s="901"/>
      <c r="H132" s="902"/>
      <c r="I132" s="442"/>
      <c r="J132" s="38"/>
      <c r="K132" s="38"/>
      <c r="L132" s="38"/>
      <c r="M132" s="38"/>
      <c r="N132" s="38"/>
      <c r="O132" s="38"/>
      <c r="P132" s="38"/>
      <c r="Q132" s="38"/>
      <c r="R132" s="38"/>
      <c r="S132" s="38"/>
      <c r="T132" s="38"/>
      <c r="U132" s="38"/>
      <c r="V132" s="38"/>
      <c r="W132" s="38"/>
      <c r="X132" s="38"/>
      <c r="Y132" s="38"/>
    </row>
    <row r="133" spans="1:25" s="389" customFormat="1" ht="30" customHeight="1">
      <c r="A133" s="897" t="s">
        <v>735</v>
      </c>
      <c r="B133" s="903" t="s">
        <v>620</v>
      </c>
      <c r="C133" s="904"/>
      <c r="D133" s="904"/>
      <c r="E133" s="904"/>
      <c r="F133" s="444"/>
      <c r="G133" s="512"/>
      <c r="H133" s="443"/>
      <c r="I133" s="444"/>
      <c r="J133" s="38"/>
      <c r="K133" s="38"/>
      <c r="L133" s="38"/>
      <c r="M133" s="38"/>
      <c r="N133" s="38"/>
      <c r="O133" s="38"/>
      <c r="P133" s="38"/>
      <c r="Q133" s="38"/>
      <c r="R133" s="38"/>
      <c r="S133" s="38"/>
      <c r="T133" s="38"/>
      <c r="U133" s="38"/>
      <c r="V133" s="38"/>
      <c r="W133" s="38"/>
      <c r="X133" s="38"/>
      <c r="Y133" s="38"/>
    </row>
    <row r="134" spans="1:25" s="389" customFormat="1" ht="34.5" customHeight="1">
      <c r="A134" s="898"/>
      <c r="B134" s="887" t="s">
        <v>621</v>
      </c>
      <c r="C134" s="888"/>
      <c r="D134" s="888"/>
      <c r="E134" s="889"/>
      <c r="F134" s="579" t="s">
        <v>749</v>
      </c>
      <c r="G134" s="579" t="s">
        <v>749</v>
      </c>
      <c r="H134" s="514"/>
      <c r="I134" s="578" t="s">
        <v>749</v>
      </c>
      <c r="J134" s="38"/>
      <c r="K134" s="38"/>
      <c r="L134" s="38"/>
      <c r="M134" s="38"/>
      <c r="N134" s="38"/>
      <c r="O134" s="38"/>
      <c r="P134" s="38"/>
      <c r="Q134" s="38"/>
      <c r="R134" s="38"/>
      <c r="S134" s="38"/>
      <c r="T134" s="38"/>
      <c r="U134" s="38"/>
      <c r="V134" s="38"/>
      <c r="W134" s="38"/>
      <c r="X134" s="38"/>
      <c r="Y134" s="38"/>
    </row>
    <row r="135" spans="1:25" s="389" customFormat="1" ht="14.25" customHeight="1">
      <c r="A135" s="435"/>
      <c r="B135" s="518"/>
      <c r="C135" s="519"/>
      <c r="D135" s="519"/>
      <c r="E135" s="584"/>
      <c r="F135" s="84"/>
      <c r="G135" s="84"/>
      <c r="H135" s="84"/>
      <c r="I135" s="84"/>
      <c r="J135" s="38"/>
      <c r="K135" s="38"/>
      <c r="L135" s="38"/>
      <c r="M135" s="38"/>
      <c r="N135" s="38"/>
      <c r="O135" s="38"/>
      <c r="P135" s="38"/>
      <c r="Q135" s="38"/>
      <c r="R135" s="38"/>
      <c r="S135" s="38"/>
      <c r="T135" s="38"/>
      <c r="U135" s="38"/>
      <c r="V135" s="38"/>
      <c r="W135" s="38"/>
      <c r="X135" s="38"/>
      <c r="Y135" s="38"/>
    </row>
    <row r="136" spans="1:25" s="389" customFormat="1" ht="45" customHeight="1">
      <c r="A136" s="582">
        <v>5</v>
      </c>
      <c r="B136" s="894" t="s">
        <v>751</v>
      </c>
      <c r="C136" s="894"/>
      <c r="D136" s="894"/>
      <c r="E136" s="894"/>
      <c r="F136" s="894"/>
      <c r="G136" s="894"/>
      <c r="H136" s="894"/>
      <c r="I136" s="556"/>
      <c r="J136" s="38"/>
      <c r="K136" s="38"/>
      <c r="L136" s="38"/>
      <c r="M136" s="38"/>
      <c r="N136" s="38"/>
      <c r="O136" s="38"/>
      <c r="P136" s="38"/>
      <c r="Q136" s="38"/>
      <c r="R136" s="38"/>
      <c r="S136" s="38" t="s">
        <v>541</v>
      </c>
      <c r="T136" s="38"/>
      <c r="U136" s="38"/>
      <c r="V136" s="38"/>
      <c r="W136" s="38"/>
      <c r="X136" s="38"/>
      <c r="Y136" s="38"/>
    </row>
    <row r="137" spans="1:25" s="389" customFormat="1" ht="12.75" customHeight="1">
      <c r="A137" s="577"/>
      <c r="B137" s="895"/>
      <c r="C137" s="896"/>
      <c r="D137" s="896"/>
      <c r="E137" s="896"/>
      <c r="F137" s="567"/>
      <c r="G137" s="573"/>
      <c r="H137" s="573"/>
      <c r="I137" s="576"/>
      <c r="J137" s="38"/>
      <c r="K137" s="38"/>
      <c r="L137" s="38"/>
      <c r="M137" s="38"/>
      <c r="N137" s="38"/>
      <c r="O137" s="38"/>
      <c r="P137" s="38"/>
      <c r="Q137" s="38"/>
      <c r="R137" s="38"/>
      <c r="S137" s="38" t="s">
        <v>476</v>
      </c>
      <c r="T137" s="38"/>
      <c r="U137" s="38"/>
      <c r="V137" s="38"/>
      <c r="W137" s="38"/>
      <c r="X137" s="38"/>
      <c r="Y137" s="38"/>
    </row>
    <row r="138" spans="1:25" s="389" customFormat="1" ht="52.5" customHeight="1">
      <c r="A138" s="582">
        <v>6</v>
      </c>
      <c r="B138" s="894" t="s">
        <v>752</v>
      </c>
      <c r="C138" s="894"/>
      <c r="D138" s="894"/>
      <c r="E138" s="894"/>
      <c r="F138" s="894"/>
      <c r="G138" s="894"/>
      <c r="H138" s="894"/>
      <c r="I138" s="556"/>
      <c r="J138" s="38"/>
      <c r="K138" s="38"/>
      <c r="L138" s="38"/>
      <c r="M138" s="38"/>
      <c r="N138" s="38"/>
      <c r="O138" s="38"/>
      <c r="P138" s="38"/>
      <c r="Q138" s="38"/>
      <c r="R138" s="38"/>
      <c r="S138" s="38"/>
      <c r="T138" s="38"/>
      <c r="U138" s="38"/>
      <c r="V138" s="38"/>
      <c r="W138" s="38"/>
      <c r="X138" s="38"/>
      <c r="Y138" s="38"/>
    </row>
    <row r="139" spans="1:25" s="389" customFormat="1" ht="12" customHeight="1">
      <c r="A139" s="577"/>
      <c r="B139" s="895"/>
      <c r="C139" s="896"/>
      <c r="D139" s="896"/>
      <c r="E139" s="896"/>
      <c r="F139" s="567"/>
      <c r="G139" s="573"/>
      <c r="H139" s="573"/>
      <c r="I139" s="576"/>
      <c r="J139" s="38"/>
      <c r="K139" s="38"/>
      <c r="L139" s="38"/>
      <c r="M139" s="38"/>
      <c r="N139" s="38"/>
      <c r="O139" s="38"/>
      <c r="P139" s="38"/>
      <c r="Q139" s="38"/>
      <c r="R139" s="38"/>
      <c r="S139" s="38"/>
      <c r="T139" s="38"/>
      <c r="U139" s="38"/>
      <c r="V139" s="38"/>
      <c r="W139" s="38"/>
      <c r="X139" s="38"/>
      <c r="Y139" s="38"/>
    </row>
    <row r="140" spans="1:25" s="389" customFormat="1" ht="72" customHeight="1">
      <c r="A140" s="582">
        <v>7</v>
      </c>
      <c r="B140" s="894" t="s">
        <v>753</v>
      </c>
      <c r="C140" s="894"/>
      <c r="D140" s="894"/>
      <c r="E140" s="894"/>
      <c r="F140" s="894"/>
      <c r="G140" s="894"/>
      <c r="H140" s="894"/>
      <c r="I140" s="556"/>
      <c r="J140" s="38"/>
      <c r="K140" s="38"/>
      <c r="L140" s="38"/>
      <c r="M140" s="38"/>
      <c r="N140" s="38"/>
      <c r="O140" s="38"/>
      <c r="P140" s="38"/>
      <c r="Q140" s="38"/>
      <c r="R140" s="38"/>
      <c r="S140" s="38"/>
      <c r="T140" s="38"/>
      <c r="U140" s="38"/>
      <c r="V140" s="38"/>
      <c r="W140" s="38"/>
      <c r="X140" s="38"/>
      <c r="Y140" s="38"/>
    </row>
    <row r="141" spans="1:25" s="389" customFormat="1" ht="10.5" customHeight="1">
      <c r="A141" s="577"/>
      <c r="B141" s="895"/>
      <c r="C141" s="896"/>
      <c r="D141" s="896"/>
      <c r="E141" s="896"/>
      <c r="F141" s="567"/>
      <c r="G141" s="573"/>
      <c r="H141" s="573"/>
      <c r="I141" s="576"/>
      <c r="J141" s="38"/>
      <c r="K141" s="38"/>
      <c r="L141" s="38"/>
      <c r="M141" s="38"/>
      <c r="N141" s="38"/>
      <c r="O141" s="38"/>
      <c r="P141" s="38"/>
      <c r="Q141" s="38"/>
      <c r="R141" s="38"/>
      <c r="S141" s="38"/>
      <c r="T141" s="38"/>
      <c r="U141" s="38"/>
      <c r="V141" s="38"/>
      <c r="W141" s="38"/>
      <c r="X141" s="38"/>
      <c r="Y141" s="38"/>
    </row>
    <row r="142" spans="1:25" s="389" customFormat="1" ht="42" customHeight="1">
      <c r="A142" s="582">
        <v>8</v>
      </c>
      <c r="B142" s="888" t="s">
        <v>622</v>
      </c>
      <c r="C142" s="888"/>
      <c r="D142" s="888"/>
      <c r="E142" s="888"/>
      <c r="F142" s="440"/>
      <c r="G142" s="441"/>
      <c r="H142" s="442"/>
      <c r="I142" s="442"/>
      <c r="J142" s="38"/>
      <c r="K142" s="38"/>
      <c r="L142" s="38"/>
      <c r="M142" s="38"/>
      <c r="N142" s="38"/>
      <c r="O142" s="38"/>
      <c r="P142" s="38"/>
      <c r="Q142" s="38"/>
      <c r="R142" s="38"/>
      <c r="S142" s="38"/>
      <c r="T142" s="38"/>
      <c r="U142" s="38"/>
      <c r="V142" s="38"/>
      <c r="W142" s="38"/>
      <c r="X142" s="38"/>
      <c r="Y142" s="38"/>
    </row>
    <row r="143" spans="1:25" s="389" customFormat="1" ht="21.75" customHeight="1">
      <c r="A143" s="59"/>
      <c r="B143" s="59"/>
      <c r="C143" s="59"/>
      <c r="D143" s="59"/>
      <c r="E143" s="59"/>
      <c r="F143" s="59"/>
      <c r="G143" s="59"/>
      <c r="H143" s="59"/>
      <c r="I143" s="59"/>
      <c r="J143" s="59"/>
    </row>
    <row r="144" spans="1:25" ht="27" customHeight="1">
      <c r="A144" s="581">
        <v>2.5</v>
      </c>
      <c r="B144" s="921" t="s">
        <v>756</v>
      </c>
      <c r="C144" s="921"/>
      <c r="D144" s="921"/>
      <c r="E144" s="921"/>
      <c r="F144" s="921"/>
      <c r="G144" s="921"/>
      <c r="H144" s="921"/>
      <c r="I144" s="921"/>
      <c r="J144" s="406"/>
      <c r="K144" s="406"/>
      <c r="L144" s="406"/>
      <c r="M144" s="448"/>
      <c r="N144" s="406"/>
      <c r="O144" s="406"/>
      <c r="P144" s="406"/>
      <c r="Q144" s="406"/>
      <c r="R144" s="406"/>
      <c r="S144" s="406"/>
      <c r="T144" s="406"/>
      <c r="U144" s="406"/>
      <c r="V144" s="406"/>
      <c r="W144" s="406"/>
      <c r="X144" s="406"/>
    </row>
    <row r="145" spans="1:24" ht="52.5" customHeight="1">
      <c r="A145" s="566"/>
      <c r="B145" s="922" t="s">
        <v>757</v>
      </c>
      <c r="C145" s="922"/>
      <c r="D145" s="922"/>
      <c r="E145" s="922"/>
      <c r="F145" s="922"/>
      <c r="G145" s="922"/>
      <c r="H145" s="922"/>
      <c r="I145" s="922"/>
      <c r="J145" s="406"/>
      <c r="K145" s="406"/>
      <c r="L145" s="406"/>
      <c r="M145" s="448"/>
      <c r="N145" s="406"/>
      <c r="O145" s="406"/>
      <c r="P145" s="406"/>
      <c r="Q145" s="406"/>
      <c r="R145" s="406"/>
      <c r="S145" s="406"/>
      <c r="T145" s="406"/>
      <c r="U145" s="406"/>
      <c r="V145" s="406"/>
      <c r="W145" s="406"/>
      <c r="X145" s="406"/>
    </row>
    <row r="146" spans="1:24" ht="34.5" customHeight="1">
      <c r="A146" s="566" t="s">
        <v>686</v>
      </c>
      <c r="B146" s="923" t="s">
        <v>758</v>
      </c>
      <c r="C146" s="923"/>
      <c r="D146" s="923"/>
      <c r="E146" s="923"/>
      <c r="F146" s="924"/>
      <c r="G146" s="924"/>
      <c r="H146" s="924"/>
      <c r="I146" s="902"/>
      <c r="J146" s="406"/>
      <c r="K146" s="406"/>
      <c r="L146" s="406"/>
      <c r="M146" s="448"/>
      <c r="N146" s="406"/>
      <c r="O146" s="406"/>
      <c r="P146" s="406"/>
      <c r="Q146" s="406"/>
      <c r="R146" s="406"/>
      <c r="S146" s="406"/>
      <c r="T146" s="406"/>
      <c r="U146" s="406"/>
      <c r="V146" s="406"/>
      <c r="W146" s="406"/>
      <c r="X146" s="406"/>
    </row>
    <row r="147" spans="1:24" ht="87.75" customHeight="1">
      <c r="A147" s="566" t="s">
        <v>687</v>
      </c>
      <c r="B147" s="925" t="s">
        <v>759</v>
      </c>
      <c r="C147" s="926"/>
      <c r="D147" s="926"/>
      <c r="E147" s="927"/>
      <c r="F147" s="901"/>
      <c r="G147" s="924"/>
      <c r="H147" s="924"/>
      <c r="I147" s="902"/>
      <c r="J147" s="406"/>
      <c r="K147" s="406"/>
      <c r="L147" s="406"/>
      <c r="M147" s="448"/>
      <c r="N147" s="406"/>
      <c r="O147" s="406"/>
      <c r="P147" s="406"/>
      <c r="Q147" s="406"/>
      <c r="R147" s="406"/>
      <c r="S147" s="406"/>
      <c r="T147" s="406"/>
      <c r="U147" s="406"/>
      <c r="V147" s="406"/>
      <c r="W147" s="406"/>
      <c r="X147" s="406"/>
    </row>
    <row r="148" spans="1:24" ht="51.75" customHeight="1">
      <c r="A148" s="566" t="s">
        <v>688</v>
      </c>
      <c r="B148" s="928" t="s">
        <v>760</v>
      </c>
      <c r="C148" s="928"/>
      <c r="D148" s="928"/>
      <c r="E148" s="929"/>
      <c r="F148" s="924"/>
      <c r="G148" s="924"/>
      <c r="H148" s="924"/>
      <c r="I148" s="902"/>
      <c r="J148" s="406"/>
      <c r="K148" s="406"/>
      <c r="L148" s="406"/>
      <c r="M148" s="448"/>
      <c r="N148" s="406"/>
      <c r="O148" s="406"/>
      <c r="P148" s="406"/>
      <c r="Q148" s="406"/>
      <c r="R148" s="406"/>
      <c r="S148" s="406"/>
      <c r="T148" s="406"/>
      <c r="U148" s="406"/>
      <c r="V148" s="406"/>
      <c r="W148" s="406"/>
      <c r="X148" s="406"/>
    </row>
    <row r="149" spans="1:24" ht="24.75" customHeight="1">
      <c r="A149" s="566"/>
      <c r="B149" s="908" t="s">
        <v>761</v>
      </c>
      <c r="C149" s="909"/>
      <c r="D149" s="909"/>
      <c r="E149" s="909"/>
      <c r="F149" s="909"/>
      <c r="G149" s="909"/>
      <c r="H149" s="909"/>
      <c r="I149" s="930"/>
      <c r="J149" s="326"/>
      <c r="K149" s="326"/>
      <c r="L149" s="326"/>
      <c r="M149" s="326"/>
      <c r="N149" s="326"/>
      <c r="O149" s="326"/>
      <c r="P149" s="326"/>
      <c r="Q149" s="326"/>
      <c r="R149" s="326"/>
      <c r="S149" s="326"/>
      <c r="T149" s="326"/>
      <c r="U149" s="326"/>
      <c r="V149" s="326"/>
      <c r="W149" s="326"/>
      <c r="X149" s="326"/>
    </row>
    <row r="150" spans="1:24" ht="36" customHeight="1">
      <c r="A150" s="566">
        <v>1</v>
      </c>
      <c r="B150" s="899" t="s">
        <v>614</v>
      </c>
      <c r="C150" s="899"/>
      <c r="D150" s="899"/>
      <c r="E150" s="916"/>
      <c r="F150" s="440"/>
      <c r="G150" s="901"/>
      <c r="H150" s="902"/>
      <c r="I150" s="442"/>
      <c r="J150" s="326"/>
      <c r="K150" s="326"/>
      <c r="L150" s="326"/>
      <c r="M150" s="326"/>
      <c r="N150" s="326"/>
      <c r="O150" s="326"/>
      <c r="P150" s="326"/>
      <c r="Q150" s="326"/>
      <c r="R150" s="326"/>
      <c r="S150" s="326"/>
      <c r="T150" s="326"/>
      <c r="U150" s="326"/>
      <c r="V150" s="326"/>
      <c r="W150" s="326"/>
      <c r="X150" s="326"/>
    </row>
    <row r="151" spans="1:24" ht="42" customHeight="1">
      <c r="A151" s="566">
        <v>2</v>
      </c>
      <c r="B151" s="899" t="s">
        <v>615</v>
      </c>
      <c r="C151" s="899"/>
      <c r="D151" s="899"/>
      <c r="E151" s="916"/>
      <c r="F151" s="440"/>
      <c r="G151" s="901"/>
      <c r="H151" s="902"/>
      <c r="I151" s="442"/>
      <c r="J151" s="326"/>
      <c r="K151" s="326"/>
      <c r="L151" s="326"/>
      <c r="M151" s="326"/>
      <c r="N151" s="326"/>
      <c r="O151" s="326"/>
      <c r="P151" s="326"/>
      <c r="Q151" s="326"/>
      <c r="R151" s="326"/>
      <c r="S151" s="326"/>
      <c r="T151" s="326"/>
      <c r="U151" s="326"/>
      <c r="V151" s="326"/>
      <c r="W151" s="326"/>
      <c r="X151" s="326"/>
    </row>
    <row r="152" spans="1:24" ht="33" customHeight="1">
      <c r="A152" s="583">
        <v>3</v>
      </c>
      <c r="B152" s="917" t="str">
        <f>IF([15]Cover!C84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17"/>
      <c r="D152" s="917"/>
      <c r="E152" s="918"/>
      <c r="F152" s="440"/>
      <c r="G152" s="901"/>
      <c r="H152" s="902"/>
      <c r="I152" s="442"/>
      <c r="J152" s="326"/>
      <c r="K152" s="326"/>
      <c r="L152" s="326"/>
      <c r="M152" s="326"/>
      <c r="N152" s="326"/>
      <c r="O152" s="326"/>
      <c r="P152" s="326"/>
      <c r="Q152" s="326"/>
      <c r="R152" s="326"/>
      <c r="S152" s="326"/>
      <c r="T152" s="326"/>
      <c r="U152" s="326"/>
      <c r="V152" s="326"/>
      <c r="W152" s="326"/>
      <c r="X152" s="326"/>
    </row>
    <row r="153" spans="1:24" ht="31.5" customHeight="1">
      <c r="A153" s="589"/>
      <c r="B153" s="919"/>
      <c r="C153" s="919"/>
      <c r="D153" s="919"/>
      <c r="E153" s="920"/>
      <c r="F153" s="440"/>
      <c r="G153" s="901"/>
      <c r="H153" s="902"/>
      <c r="I153" s="442"/>
      <c r="J153" s="326"/>
      <c r="K153" s="326"/>
      <c r="L153" s="326"/>
      <c r="M153" s="326"/>
      <c r="N153" s="326"/>
      <c r="O153" s="326"/>
      <c r="P153" s="326"/>
      <c r="Q153" s="326"/>
      <c r="R153" s="326"/>
      <c r="S153" s="326"/>
      <c r="T153" s="326"/>
      <c r="U153" s="326"/>
      <c r="V153" s="326"/>
      <c r="W153" s="326"/>
      <c r="X153" s="326"/>
    </row>
    <row r="154" spans="1:24" ht="28.5" customHeight="1">
      <c r="A154" s="589"/>
      <c r="B154" s="919"/>
      <c r="C154" s="919"/>
      <c r="D154" s="919"/>
      <c r="E154" s="920"/>
      <c r="F154" s="440"/>
      <c r="G154" s="901"/>
      <c r="H154" s="902"/>
      <c r="I154" s="442"/>
      <c r="J154" s="326"/>
      <c r="K154" s="326"/>
      <c r="L154" s="326"/>
      <c r="M154" s="326"/>
      <c r="N154" s="326"/>
      <c r="O154" s="326"/>
      <c r="P154" s="326"/>
      <c r="Q154" s="326"/>
      <c r="R154" s="326"/>
      <c r="S154" s="326"/>
      <c r="T154" s="326"/>
      <c r="U154" s="326"/>
      <c r="V154" s="326"/>
      <c r="W154" s="326"/>
      <c r="X154" s="326"/>
    </row>
    <row r="155" spans="1:24" ht="32.25" customHeight="1">
      <c r="A155" s="589"/>
      <c r="B155" s="919"/>
      <c r="C155" s="919"/>
      <c r="D155" s="919"/>
      <c r="E155" s="920"/>
      <c r="F155" s="440"/>
      <c r="G155" s="901"/>
      <c r="H155" s="902"/>
      <c r="I155" s="442"/>
      <c r="J155" s="326"/>
      <c r="K155" s="326"/>
      <c r="L155" s="326"/>
      <c r="M155" s="326"/>
      <c r="N155" s="326"/>
      <c r="O155" s="326"/>
      <c r="P155" s="326"/>
      <c r="Q155" s="326"/>
      <c r="R155" s="326"/>
      <c r="S155" s="326"/>
      <c r="T155" s="326"/>
      <c r="U155" s="326"/>
      <c r="V155" s="326"/>
      <c r="W155" s="326"/>
      <c r="X155" s="326"/>
    </row>
    <row r="156" spans="1:24" ht="35.25" customHeight="1">
      <c r="A156" s="589"/>
      <c r="B156" s="912" t="s">
        <v>617</v>
      </c>
      <c r="C156" s="912"/>
      <c r="D156" s="912"/>
      <c r="E156" s="913"/>
      <c r="F156" s="440"/>
      <c r="G156" s="901"/>
      <c r="H156" s="902"/>
      <c r="I156" s="442"/>
      <c r="J156" s="326"/>
      <c r="K156" s="326"/>
      <c r="L156" s="326"/>
      <c r="M156" s="326"/>
      <c r="N156" s="326"/>
      <c r="O156" s="326"/>
      <c r="P156" s="326"/>
      <c r="Q156" s="326"/>
      <c r="R156" s="326"/>
      <c r="S156" s="326"/>
      <c r="T156" s="326"/>
      <c r="U156" s="326"/>
      <c r="V156" s="326"/>
      <c r="W156" s="326"/>
      <c r="X156" s="326"/>
    </row>
    <row r="157" spans="1:24" ht="35.25" customHeight="1">
      <c r="A157" s="589"/>
      <c r="B157" s="912" t="s">
        <v>22</v>
      </c>
      <c r="C157" s="912"/>
      <c r="D157" s="912"/>
      <c r="E157" s="913"/>
      <c r="F157" s="440"/>
      <c r="G157" s="901"/>
      <c r="H157" s="902"/>
      <c r="I157" s="442"/>
      <c r="J157" s="326"/>
      <c r="K157" s="326"/>
      <c r="L157" s="326"/>
      <c r="M157" s="326"/>
      <c r="N157" s="326"/>
      <c r="O157" s="326"/>
      <c r="P157" s="326"/>
      <c r="Q157" s="326"/>
      <c r="R157" s="326"/>
      <c r="S157" s="326"/>
      <c r="T157" s="326"/>
      <c r="U157" s="326"/>
      <c r="V157" s="326"/>
      <c r="W157" s="326"/>
      <c r="X157" s="326"/>
    </row>
    <row r="158" spans="1:24" ht="41.25" customHeight="1">
      <c r="A158" s="597"/>
      <c r="B158" s="914" t="s">
        <v>618</v>
      </c>
      <c r="C158" s="914"/>
      <c r="D158" s="914"/>
      <c r="E158" s="915"/>
      <c r="F158" s="440"/>
      <c r="G158" s="901"/>
      <c r="H158" s="902"/>
      <c r="I158" s="442"/>
      <c r="J158" s="326"/>
      <c r="K158" s="326"/>
      <c r="L158" s="326"/>
      <c r="M158" s="326"/>
      <c r="N158" s="326"/>
      <c r="O158" s="326"/>
      <c r="P158" s="326"/>
      <c r="Q158" s="326"/>
      <c r="R158" s="326"/>
      <c r="S158" s="326"/>
      <c r="T158" s="326"/>
      <c r="U158" s="326"/>
      <c r="V158" s="326"/>
      <c r="W158" s="326"/>
      <c r="X158" s="326"/>
    </row>
    <row r="159" spans="1:24" ht="21.75" customHeight="1">
      <c r="A159" s="577" t="s">
        <v>748</v>
      </c>
      <c r="B159" s="908" t="s">
        <v>762</v>
      </c>
      <c r="C159" s="909"/>
      <c r="D159" s="909"/>
      <c r="E159" s="909"/>
      <c r="F159" s="567"/>
      <c r="G159" s="567"/>
      <c r="H159" s="567"/>
      <c r="I159" s="567"/>
      <c r="J159" s="326"/>
      <c r="K159" s="326"/>
      <c r="L159" s="326"/>
      <c r="M159" s="326"/>
      <c r="N159" s="326"/>
      <c r="O159" s="326"/>
      <c r="P159" s="326"/>
      <c r="Q159" s="326"/>
      <c r="R159" s="326"/>
      <c r="S159" s="326"/>
      <c r="T159" s="326"/>
      <c r="U159" s="326"/>
      <c r="V159" s="326"/>
      <c r="W159" s="326"/>
      <c r="X159" s="326"/>
    </row>
    <row r="160" spans="1:24" ht="44.25" customHeight="1">
      <c r="A160" s="566" t="s">
        <v>738</v>
      </c>
      <c r="B160" s="899" t="s">
        <v>768</v>
      </c>
      <c r="C160" s="899"/>
      <c r="D160" s="899"/>
      <c r="E160" s="900"/>
      <c r="F160" s="442"/>
      <c r="G160" s="901"/>
      <c r="H160" s="902"/>
      <c r="I160" s="442"/>
      <c r="J160" s="326"/>
      <c r="K160" s="326"/>
      <c r="L160" s="326"/>
      <c r="M160" s="326"/>
      <c r="N160" s="326"/>
      <c r="O160" s="326"/>
      <c r="P160" s="326"/>
      <c r="Q160" s="326"/>
      <c r="R160" s="326"/>
      <c r="S160" s="326"/>
      <c r="T160" s="326"/>
      <c r="U160" s="326"/>
      <c r="V160" s="326"/>
      <c r="W160" s="326"/>
      <c r="X160" s="326"/>
    </row>
    <row r="161" spans="1:24" ht="41.25" customHeight="1">
      <c r="A161" s="566" t="s">
        <v>739</v>
      </c>
      <c r="B161" s="910" t="s">
        <v>763</v>
      </c>
      <c r="C161" s="910"/>
      <c r="D161" s="910"/>
      <c r="E161" s="911"/>
      <c r="F161" s="442"/>
      <c r="G161" s="901"/>
      <c r="H161" s="902"/>
      <c r="I161" s="442"/>
      <c r="J161" s="326"/>
      <c r="K161" s="326"/>
      <c r="L161" s="326"/>
      <c r="M161" s="326"/>
      <c r="N161" s="326"/>
      <c r="O161" s="326"/>
      <c r="P161" s="326"/>
      <c r="Q161" s="326"/>
      <c r="R161" s="326"/>
      <c r="S161" s="326"/>
      <c r="T161" s="326"/>
      <c r="U161" s="326"/>
      <c r="V161" s="326"/>
      <c r="W161" s="326"/>
      <c r="X161" s="326"/>
    </row>
    <row r="162" spans="1:24" ht="37.5" customHeight="1">
      <c r="A162" s="566" t="s">
        <v>741</v>
      </c>
      <c r="B162" s="899" t="s">
        <v>730</v>
      </c>
      <c r="C162" s="899"/>
      <c r="D162" s="899"/>
      <c r="E162" s="900"/>
      <c r="F162" s="442"/>
      <c r="G162" s="901"/>
      <c r="H162" s="902"/>
      <c r="I162" s="442"/>
      <c r="J162" s="326"/>
      <c r="K162" s="326"/>
      <c r="L162" s="326"/>
      <c r="M162" s="326"/>
      <c r="N162" s="326"/>
      <c r="O162" s="326"/>
      <c r="P162" s="326"/>
      <c r="Q162" s="326"/>
      <c r="R162" s="326"/>
      <c r="S162" s="326"/>
      <c r="T162" s="326"/>
      <c r="U162" s="326"/>
      <c r="V162" s="326"/>
      <c r="W162" s="326"/>
      <c r="X162" s="326"/>
    </row>
    <row r="163" spans="1:24" ht="32.25" customHeight="1">
      <c r="A163" s="566" t="s">
        <v>743</v>
      </c>
      <c r="B163" s="899" t="s">
        <v>619</v>
      </c>
      <c r="C163" s="899"/>
      <c r="D163" s="899"/>
      <c r="E163" s="900"/>
      <c r="F163" s="442"/>
      <c r="G163" s="901"/>
      <c r="H163" s="902"/>
      <c r="I163" s="442"/>
      <c r="J163" s="326"/>
      <c r="K163" s="326"/>
      <c r="L163" s="326"/>
      <c r="M163" s="326"/>
      <c r="N163" s="326"/>
      <c r="O163" s="326"/>
      <c r="P163" s="326"/>
      <c r="Q163" s="326"/>
      <c r="R163" s="326"/>
      <c r="S163" s="326"/>
      <c r="T163" s="326"/>
      <c r="U163" s="326"/>
      <c r="V163" s="326"/>
      <c r="W163" s="326"/>
      <c r="X163" s="326"/>
    </row>
    <row r="164" spans="1:24" ht="37.5" customHeight="1">
      <c r="A164" s="566" t="s">
        <v>744</v>
      </c>
      <c r="B164" s="899" t="s">
        <v>732</v>
      </c>
      <c r="C164" s="899"/>
      <c r="D164" s="899"/>
      <c r="E164" s="900"/>
      <c r="F164" s="442"/>
      <c r="G164" s="901"/>
      <c r="H164" s="902"/>
      <c r="I164" s="442"/>
      <c r="J164" s="326"/>
      <c r="K164" s="326"/>
      <c r="L164" s="326"/>
      <c r="M164" s="326"/>
      <c r="N164" s="326"/>
      <c r="O164" s="326"/>
      <c r="P164" s="326"/>
      <c r="Q164" s="326"/>
      <c r="R164" s="326"/>
      <c r="S164" s="326"/>
      <c r="T164" s="326"/>
      <c r="U164" s="326"/>
      <c r="V164" s="326"/>
      <c r="W164" s="326"/>
      <c r="X164" s="326"/>
    </row>
    <row r="165" spans="1:24" ht="44.25" customHeight="1">
      <c r="A165" s="566" t="s">
        <v>734</v>
      </c>
      <c r="B165" s="899" t="s">
        <v>733</v>
      </c>
      <c r="C165" s="899"/>
      <c r="D165" s="899"/>
      <c r="E165" s="900"/>
      <c r="F165" s="442"/>
      <c r="G165" s="901"/>
      <c r="H165" s="902"/>
      <c r="I165" s="442"/>
      <c r="J165" s="326"/>
      <c r="K165" s="326"/>
      <c r="L165" s="326"/>
      <c r="M165" s="326"/>
      <c r="N165" s="326"/>
      <c r="O165" s="326"/>
      <c r="P165" s="326"/>
      <c r="Q165" s="326"/>
      <c r="R165" s="326"/>
      <c r="S165" s="326"/>
      <c r="T165" s="326"/>
      <c r="U165" s="326"/>
      <c r="V165" s="326"/>
      <c r="W165" s="326"/>
      <c r="X165" s="326"/>
    </row>
    <row r="166" spans="1:24" ht="39.75" customHeight="1">
      <c r="A166" s="566" t="s">
        <v>735</v>
      </c>
      <c r="B166" s="899" t="s">
        <v>769</v>
      </c>
      <c r="C166" s="899"/>
      <c r="D166" s="899"/>
      <c r="E166" s="900"/>
      <c r="F166" s="442"/>
      <c r="G166" s="901"/>
      <c r="H166" s="902"/>
      <c r="I166" s="563"/>
      <c r="J166" s="326"/>
      <c r="K166" s="326"/>
      <c r="L166" s="326"/>
      <c r="M166" s="326"/>
      <c r="N166" s="326"/>
      <c r="O166" s="326"/>
      <c r="P166" s="326"/>
      <c r="Q166" s="326"/>
      <c r="R166" s="326"/>
      <c r="S166" s="326"/>
      <c r="T166" s="326"/>
      <c r="U166" s="326"/>
      <c r="V166" s="326"/>
      <c r="W166" s="326"/>
      <c r="X166" s="326"/>
    </row>
    <row r="167" spans="1:24" ht="49.5" customHeight="1">
      <c r="A167" s="897" t="s">
        <v>771</v>
      </c>
      <c r="B167" s="903" t="s">
        <v>620</v>
      </c>
      <c r="C167" s="904"/>
      <c r="D167" s="904"/>
      <c r="E167" s="905"/>
      <c r="F167" s="590"/>
      <c r="G167" s="512"/>
      <c r="H167" s="443"/>
      <c r="I167" s="444"/>
      <c r="J167" s="326"/>
      <c r="K167" s="326"/>
      <c r="L167" s="326"/>
      <c r="M167" s="326"/>
      <c r="N167" s="326"/>
      <c r="O167" s="326"/>
      <c r="P167" s="326"/>
      <c r="Q167" s="326"/>
      <c r="R167" s="326"/>
      <c r="S167" s="326"/>
      <c r="T167" s="326"/>
      <c r="U167" s="326"/>
      <c r="V167" s="326"/>
      <c r="W167" s="326"/>
      <c r="X167" s="326"/>
    </row>
    <row r="168" spans="1:24" ht="20.25" customHeight="1">
      <c r="A168" s="898"/>
      <c r="B168" s="887" t="s">
        <v>621</v>
      </c>
      <c r="C168" s="888"/>
      <c r="D168" s="888"/>
      <c r="E168" s="889"/>
      <c r="F168" s="571" t="s">
        <v>685</v>
      </c>
      <c r="G168" s="542" t="s">
        <v>685</v>
      </c>
      <c r="H168" s="445"/>
      <c r="I168" s="571" t="s">
        <v>685</v>
      </c>
      <c r="J168" s="326"/>
      <c r="K168" s="326"/>
      <c r="L168" s="326"/>
      <c r="M168" s="326"/>
      <c r="N168" s="326"/>
      <c r="O168" s="326"/>
      <c r="P168" s="326"/>
      <c r="Q168" s="326"/>
      <c r="R168" s="326"/>
      <c r="S168" s="326"/>
      <c r="T168" s="326"/>
      <c r="U168" s="326"/>
      <c r="V168" s="326"/>
      <c r="W168" s="326"/>
      <c r="X168" s="326"/>
    </row>
    <row r="169" spans="1:24" ht="19.5" customHeight="1">
      <c r="A169" s="566"/>
      <c r="B169" s="906" t="s">
        <v>723</v>
      </c>
      <c r="C169" s="906"/>
      <c r="D169" s="906"/>
      <c r="E169" s="906"/>
      <c r="F169" s="906"/>
      <c r="G169" s="906"/>
      <c r="H169" s="906"/>
      <c r="I169" s="907"/>
      <c r="J169" s="326"/>
      <c r="K169" s="326"/>
      <c r="L169" s="326"/>
      <c r="M169" s="326"/>
      <c r="N169" s="326"/>
      <c r="O169" s="326"/>
      <c r="P169" s="326"/>
      <c r="Q169" s="326"/>
      <c r="R169" s="326"/>
      <c r="S169" s="326"/>
      <c r="T169" s="326"/>
      <c r="U169" s="326"/>
      <c r="V169" s="326"/>
      <c r="W169" s="326"/>
      <c r="X169" s="326"/>
    </row>
    <row r="170" spans="1:24" ht="24.75" customHeight="1">
      <c r="A170" s="581" t="s">
        <v>736</v>
      </c>
      <c r="B170" s="908" t="s">
        <v>737</v>
      </c>
      <c r="C170" s="909"/>
      <c r="D170" s="909"/>
      <c r="E170" s="909"/>
      <c r="F170" s="567"/>
      <c r="G170" s="568"/>
      <c r="H170" s="568"/>
      <c r="I170" s="569"/>
      <c r="J170" s="326"/>
      <c r="K170" s="326"/>
      <c r="L170" s="326"/>
      <c r="M170" s="326"/>
      <c r="N170" s="326"/>
      <c r="O170" s="326"/>
      <c r="P170" s="326"/>
      <c r="Q170" s="326"/>
      <c r="R170" s="326"/>
      <c r="S170" s="326"/>
      <c r="T170" s="326"/>
      <c r="U170" s="326"/>
      <c r="V170" s="326"/>
      <c r="W170" s="326"/>
      <c r="X170" s="326"/>
    </row>
    <row r="171" spans="1:24" ht="40.5" customHeight="1">
      <c r="A171" s="566" t="s">
        <v>738</v>
      </c>
      <c r="B171" s="899" t="s">
        <v>770</v>
      </c>
      <c r="C171" s="899"/>
      <c r="D171" s="899"/>
      <c r="E171" s="900"/>
      <c r="F171" s="563"/>
      <c r="G171" s="901"/>
      <c r="H171" s="902"/>
      <c r="I171" s="563"/>
      <c r="J171" s="326"/>
      <c r="K171" s="326"/>
      <c r="L171" s="326"/>
      <c r="M171" s="326"/>
      <c r="N171" s="326"/>
      <c r="O171" s="326"/>
      <c r="P171" s="326"/>
      <c r="Q171" s="326"/>
      <c r="R171" s="326"/>
      <c r="S171" s="326"/>
      <c r="T171" s="326"/>
      <c r="U171" s="326"/>
      <c r="V171" s="326"/>
      <c r="W171" s="326"/>
      <c r="X171" s="326"/>
    </row>
    <row r="172" spans="1:24" ht="30" customHeight="1">
      <c r="A172" s="566" t="s">
        <v>739</v>
      </c>
      <c r="B172" s="899" t="s">
        <v>740</v>
      </c>
      <c r="C172" s="899"/>
      <c r="D172" s="899"/>
      <c r="E172" s="900"/>
      <c r="F172" s="443"/>
      <c r="G172" s="427"/>
      <c r="H172" s="555"/>
      <c r="I172" s="570"/>
      <c r="J172" s="326"/>
      <c r="K172" s="326"/>
      <c r="L172" s="326"/>
      <c r="M172" s="326"/>
      <c r="N172" s="326"/>
      <c r="O172" s="326"/>
      <c r="P172" s="326"/>
      <c r="Q172" s="326"/>
      <c r="R172" s="326"/>
      <c r="S172" s="326"/>
      <c r="T172" s="326"/>
      <c r="U172" s="326"/>
      <c r="V172" s="326"/>
      <c r="W172" s="326"/>
      <c r="X172" s="326"/>
    </row>
    <row r="173" spans="1:24" ht="35.25" customHeight="1">
      <c r="A173" s="566" t="s">
        <v>741</v>
      </c>
      <c r="B173" s="910" t="s">
        <v>764</v>
      </c>
      <c r="C173" s="910"/>
      <c r="D173" s="910"/>
      <c r="E173" s="911"/>
      <c r="F173" s="442"/>
      <c r="G173" s="901"/>
      <c r="H173" s="902"/>
      <c r="I173" s="442"/>
      <c r="J173" s="326"/>
      <c r="K173" s="326"/>
      <c r="L173" s="326"/>
      <c r="M173" s="326"/>
      <c r="N173" s="326"/>
      <c r="O173" s="326"/>
      <c r="P173" s="326"/>
      <c r="Q173" s="326"/>
      <c r="R173" s="326"/>
      <c r="S173" s="326"/>
      <c r="T173" s="326"/>
      <c r="U173" s="326"/>
      <c r="V173" s="326"/>
      <c r="W173" s="326"/>
      <c r="X173" s="326"/>
    </row>
    <row r="174" spans="1:24" ht="31.5" customHeight="1">
      <c r="A174" s="566" t="s">
        <v>743</v>
      </c>
      <c r="B174" s="899" t="s">
        <v>619</v>
      </c>
      <c r="C174" s="899"/>
      <c r="D174" s="899"/>
      <c r="E174" s="900"/>
      <c r="F174" s="442"/>
      <c r="G174" s="901"/>
      <c r="H174" s="902"/>
      <c r="I174" s="442"/>
      <c r="J174" s="326"/>
      <c r="K174" s="326"/>
      <c r="L174" s="326"/>
      <c r="M174" s="326"/>
      <c r="N174" s="326"/>
      <c r="O174" s="326"/>
      <c r="P174" s="326"/>
      <c r="Q174" s="326"/>
      <c r="R174" s="326"/>
      <c r="S174" s="326"/>
      <c r="T174" s="326"/>
      <c r="U174" s="326"/>
      <c r="V174" s="326"/>
      <c r="W174" s="326"/>
      <c r="X174" s="326"/>
    </row>
    <row r="175" spans="1:24" ht="33" customHeight="1">
      <c r="A175" s="566" t="s">
        <v>744</v>
      </c>
      <c r="B175" s="899" t="s">
        <v>745</v>
      </c>
      <c r="C175" s="899"/>
      <c r="D175" s="899"/>
      <c r="E175" s="900"/>
      <c r="F175" s="442"/>
      <c r="G175" s="901"/>
      <c r="H175" s="902"/>
      <c r="I175" s="442"/>
      <c r="J175" s="326"/>
      <c r="K175" s="326"/>
      <c r="L175" s="326"/>
      <c r="M175" s="326"/>
      <c r="N175" s="326"/>
      <c r="O175" s="326"/>
      <c r="P175" s="326"/>
      <c r="Q175" s="326"/>
      <c r="R175" s="326"/>
      <c r="S175" s="326"/>
      <c r="T175" s="326"/>
      <c r="U175" s="326"/>
      <c r="V175" s="326"/>
      <c r="W175" s="326"/>
      <c r="X175" s="326"/>
    </row>
    <row r="176" spans="1:24" ht="44.25" customHeight="1">
      <c r="A176" s="566" t="s">
        <v>734</v>
      </c>
      <c r="B176" s="899" t="s">
        <v>746</v>
      </c>
      <c r="C176" s="899"/>
      <c r="D176" s="899"/>
      <c r="E176" s="900"/>
      <c r="F176" s="442"/>
      <c r="G176" s="901"/>
      <c r="H176" s="902"/>
      <c r="I176" s="442"/>
      <c r="J176" s="326"/>
      <c r="K176" s="326"/>
      <c r="L176" s="326"/>
      <c r="M176" s="326"/>
      <c r="N176" s="326"/>
      <c r="O176" s="326"/>
      <c r="P176" s="326"/>
      <c r="Q176" s="326"/>
      <c r="R176" s="326"/>
      <c r="S176" s="326"/>
      <c r="T176" s="326"/>
      <c r="U176" s="326"/>
      <c r="V176" s="326"/>
      <c r="W176" s="326"/>
      <c r="X176" s="326"/>
    </row>
    <row r="177" spans="1:24" ht="37.5" customHeight="1">
      <c r="A177" s="566" t="s">
        <v>735</v>
      </c>
      <c r="B177" s="899" t="s">
        <v>747</v>
      </c>
      <c r="C177" s="899"/>
      <c r="D177" s="899"/>
      <c r="E177" s="900"/>
      <c r="F177" s="442"/>
      <c r="G177" s="901"/>
      <c r="H177" s="902"/>
      <c r="I177" s="442"/>
      <c r="J177" s="326"/>
      <c r="K177" s="326"/>
      <c r="L177" s="326"/>
      <c r="M177" s="326"/>
      <c r="N177" s="326"/>
      <c r="O177" s="326"/>
      <c r="P177" s="326"/>
      <c r="Q177" s="326"/>
      <c r="R177" s="326"/>
      <c r="S177" s="326"/>
      <c r="T177" s="326"/>
      <c r="U177" s="326"/>
      <c r="V177" s="326"/>
      <c r="W177" s="326"/>
      <c r="X177" s="326"/>
    </row>
    <row r="178" spans="1:24" ht="33" customHeight="1">
      <c r="A178" s="897" t="s">
        <v>771</v>
      </c>
      <c r="B178" s="903" t="s">
        <v>620</v>
      </c>
      <c r="C178" s="904"/>
      <c r="D178" s="904"/>
      <c r="E178" s="905"/>
      <c r="F178" s="444"/>
      <c r="G178" s="512"/>
      <c r="H178" s="443"/>
      <c r="I178" s="444"/>
    </row>
    <row r="179" spans="1:24" ht="39" customHeight="1">
      <c r="A179" s="898"/>
      <c r="B179" s="887" t="s">
        <v>621</v>
      </c>
      <c r="C179" s="888"/>
      <c r="D179" s="888"/>
      <c r="E179" s="889"/>
      <c r="F179" s="579" t="s">
        <v>749</v>
      </c>
      <c r="G179" s="579" t="s">
        <v>749</v>
      </c>
      <c r="H179" s="514"/>
      <c r="I179" s="579" t="s">
        <v>749</v>
      </c>
    </row>
    <row r="180" spans="1:24" ht="16.5" customHeight="1">
      <c r="A180" s="83"/>
      <c r="B180" s="510"/>
      <c r="C180" s="510"/>
      <c r="D180" s="510"/>
      <c r="E180" s="510"/>
      <c r="F180" s="510"/>
      <c r="G180" s="510"/>
      <c r="H180" s="510"/>
      <c r="I180" s="510"/>
    </row>
    <row r="181" spans="1:24" ht="53.25" customHeight="1">
      <c r="A181" s="566">
        <v>5</v>
      </c>
      <c r="B181" s="894" t="s">
        <v>765</v>
      </c>
      <c r="C181" s="894"/>
      <c r="D181" s="894"/>
      <c r="E181" s="894"/>
      <c r="F181" s="894"/>
      <c r="G181" s="894"/>
      <c r="H181" s="894"/>
      <c r="I181" s="557"/>
    </row>
    <row r="182" spans="1:24" ht="9" customHeight="1">
      <c r="A182" s="432"/>
      <c r="B182" s="890"/>
      <c r="C182" s="890"/>
      <c r="D182" s="890"/>
      <c r="E182" s="890"/>
      <c r="F182" s="890"/>
      <c r="G182" s="890"/>
      <c r="H182" s="890"/>
      <c r="I182" s="890"/>
    </row>
    <row r="183" spans="1:24" ht="61.5" customHeight="1">
      <c r="A183" s="566">
        <v>6</v>
      </c>
      <c r="B183" s="894" t="s">
        <v>766</v>
      </c>
      <c r="C183" s="894"/>
      <c r="D183" s="894"/>
      <c r="E183" s="894"/>
      <c r="F183" s="894"/>
      <c r="G183" s="894"/>
      <c r="H183" s="894"/>
      <c r="I183" s="557"/>
    </row>
    <row r="184" spans="1:24" ht="15.75" customHeight="1">
      <c r="A184" s="891"/>
      <c r="B184" s="892"/>
      <c r="C184" s="892"/>
      <c r="D184" s="892"/>
      <c r="E184" s="892"/>
      <c r="F184" s="892"/>
      <c r="G184" s="892"/>
      <c r="H184" s="892"/>
      <c r="I184" s="893"/>
    </row>
    <row r="185" spans="1:24" ht="72" customHeight="1">
      <c r="A185" s="566">
        <v>7</v>
      </c>
      <c r="B185" s="894" t="s">
        <v>767</v>
      </c>
      <c r="C185" s="894"/>
      <c r="D185" s="894"/>
      <c r="E185" s="894"/>
      <c r="F185" s="894"/>
      <c r="G185" s="894"/>
      <c r="H185" s="894"/>
      <c r="I185" s="557"/>
    </row>
    <row r="186" spans="1:24" ht="45.75" customHeight="1">
      <c r="A186" s="572">
        <v>8</v>
      </c>
      <c r="B186" s="888" t="s">
        <v>622</v>
      </c>
      <c r="C186" s="888"/>
      <c r="D186" s="888"/>
      <c r="E186" s="889"/>
      <c r="F186" s="516"/>
      <c r="G186" s="601"/>
      <c r="H186" s="602"/>
      <c r="I186" s="516"/>
    </row>
    <row r="187" spans="1:24" ht="12.75" customHeight="1">
      <c r="A187" s="450"/>
      <c r="B187" s="341"/>
      <c r="C187" s="341"/>
      <c r="D187" s="341"/>
      <c r="E187" s="341"/>
      <c r="F187" s="341"/>
      <c r="G187" s="341"/>
      <c r="H187" s="341"/>
      <c r="I187" s="343"/>
      <c r="M187" s="593"/>
    </row>
    <row r="188" spans="1:24" ht="24" customHeight="1">
      <c r="A188" s="598">
        <v>3</v>
      </c>
      <c r="B188" s="874" t="s">
        <v>772</v>
      </c>
      <c r="C188" s="874"/>
      <c r="D188" s="874"/>
      <c r="E188" s="874"/>
      <c r="F188" s="874"/>
      <c r="G188" s="874"/>
      <c r="H188" s="874"/>
      <c r="I188" s="874"/>
      <c r="M188" s="604"/>
    </row>
    <row r="189" spans="1:24" ht="24" customHeight="1">
      <c r="A189" s="432" t="s">
        <v>414</v>
      </c>
      <c r="B189" s="875" t="s">
        <v>773</v>
      </c>
      <c r="C189" s="875"/>
      <c r="D189" s="875"/>
      <c r="E189" s="875"/>
      <c r="F189" s="875"/>
      <c r="G189" s="875"/>
      <c r="H189" s="875"/>
      <c r="I189" s="875"/>
      <c r="M189" s="603"/>
    </row>
    <row r="190" spans="1:24" ht="73.5" customHeight="1">
      <c r="A190" s="432" t="s">
        <v>774</v>
      </c>
      <c r="B190" s="876" t="s">
        <v>777</v>
      </c>
      <c r="C190" s="876"/>
      <c r="D190" s="876"/>
      <c r="E190" s="876"/>
      <c r="F190" s="876"/>
      <c r="G190" s="876"/>
      <c r="H190" s="876"/>
      <c r="I190" s="876"/>
      <c r="M190" s="340"/>
    </row>
    <row r="191" spans="1:24" ht="30.75" customHeight="1">
      <c r="A191" s="432" t="s">
        <v>775</v>
      </c>
      <c r="B191" s="877" t="s">
        <v>778</v>
      </c>
      <c r="C191" s="877"/>
      <c r="D191" s="877"/>
      <c r="E191" s="877"/>
      <c r="F191" s="877"/>
      <c r="G191" s="877"/>
      <c r="H191" s="877"/>
      <c r="I191" s="877"/>
      <c r="M191" s="340"/>
    </row>
    <row r="192" spans="1:24" ht="230.25" customHeight="1">
      <c r="A192" s="432"/>
      <c r="B192" s="878" t="s">
        <v>783</v>
      </c>
      <c r="C192" s="878"/>
      <c r="D192" s="878"/>
      <c r="E192" s="878"/>
      <c r="F192" s="878"/>
      <c r="G192" s="878"/>
      <c r="H192" s="878"/>
      <c r="I192" s="878"/>
      <c r="M192" s="340"/>
    </row>
    <row r="193" spans="1:13" ht="10.5" customHeight="1">
      <c r="A193" s="432"/>
      <c r="B193" s="599"/>
      <c r="C193" s="599"/>
      <c r="D193" s="599"/>
      <c r="E193" s="599"/>
      <c r="F193" s="599"/>
      <c r="G193" s="599"/>
      <c r="H193" s="599"/>
      <c r="I193" s="599"/>
      <c r="M193" s="340"/>
    </row>
    <row r="194" spans="1:13" ht="66.75" customHeight="1">
      <c r="A194" s="432"/>
      <c r="B194" s="879" t="s">
        <v>784</v>
      </c>
      <c r="C194" s="880"/>
      <c r="D194" s="880"/>
      <c r="E194" s="880"/>
      <c r="F194" s="880"/>
      <c r="G194" s="880"/>
      <c r="H194" s="880"/>
      <c r="I194" s="880"/>
      <c r="M194" s="340"/>
    </row>
    <row r="195" spans="1:13" ht="12" customHeight="1">
      <c r="A195" s="432"/>
      <c r="B195" s="881"/>
      <c r="C195" s="881"/>
      <c r="D195" s="881"/>
      <c r="E195" s="881"/>
      <c r="F195" s="881"/>
      <c r="G195" s="881"/>
      <c r="H195" s="881"/>
      <c r="I195" s="881"/>
      <c r="M195" s="340"/>
    </row>
    <row r="196" spans="1:13" ht="44.25" customHeight="1">
      <c r="A196" s="566"/>
      <c r="B196" s="882" t="s">
        <v>776</v>
      </c>
      <c r="C196" s="883"/>
      <c r="D196" s="883"/>
      <c r="E196" s="883"/>
      <c r="F196" s="883"/>
      <c r="G196" s="883"/>
      <c r="H196" s="883"/>
      <c r="I196" s="884"/>
      <c r="M196" s="340"/>
    </row>
    <row r="197" spans="1:13" ht="23.25" customHeight="1">
      <c r="A197" s="566"/>
      <c r="B197" s="559"/>
      <c r="C197" s="560"/>
      <c r="D197" s="560"/>
      <c r="E197" s="560"/>
      <c r="F197" s="560"/>
      <c r="G197" s="560"/>
      <c r="H197" s="560"/>
      <c r="I197" s="560"/>
      <c r="M197" s="340"/>
    </row>
    <row r="198" spans="1:13" ht="20.25" customHeight="1">
      <c r="A198" s="592">
        <v>4</v>
      </c>
      <c r="B198" s="885" t="s">
        <v>624</v>
      </c>
      <c r="C198" s="886"/>
      <c r="D198" s="886"/>
      <c r="E198" s="886"/>
      <c r="F198" s="886"/>
      <c r="G198" s="886"/>
      <c r="H198" s="886"/>
      <c r="I198" s="594"/>
      <c r="M198" s="340" t="str">
        <f>M21</f>
        <v>2 or more</v>
      </c>
    </row>
    <row r="199" spans="1:13" ht="29.25" customHeight="1">
      <c r="A199" s="591">
        <v>4.0999999999999996</v>
      </c>
      <c r="B199" s="1007" t="s">
        <v>593</v>
      </c>
      <c r="C199" s="1008"/>
      <c r="D199" s="1008"/>
      <c r="E199" s="1009"/>
      <c r="F199" s="1010"/>
      <c r="G199" s="1010"/>
      <c r="H199" s="1011"/>
      <c r="I199" s="343"/>
    </row>
    <row r="200" spans="1:13" ht="25.5" customHeight="1">
      <c r="A200" s="591" t="s">
        <v>625</v>
      </c>
      <c r="B200" s="862" t="s">
        <v>626</v>
      </c>
      <c r="C200" s="852"/>
      <c r="D200" s="852"/>
      <c r="E200" s="852"/>
      <c r="F200" s="852"/>
      <c r="G200" s="852"/>
      <c r="H200" s="852"/>
      <c r="I200" s="343"/>
    </row>
    <row r="201" spans="1:13" ht="39.75" customHeight="1">
      <c r="A201" s="453"/>
      <c r="B201" s="454"/>
      <c r="C201" s="454"/>
      <c r="D201" s="418" t="s">
        <v>680</v>
      </c>
      <c r="E201" s="554"/>
      <c r="F201" s="841" t="s">
        <v>629</v>
      </c>
      <c r="G201" s="842"/>
      <c r="H201" s="843"/>
      <c r="I201" s="343"/>
    </row>
    <row r="202" spans="1:13" ht="17.25" customHeight="1">
      <c r="A202" s="455" t="s">
        <v>631</v>
      </c>
      <c r="B202" s="1012" t="s">
        <v>632</v>
      </c>
      <c r="C202" s="1012"/>
      <c r="D202" s="456"/>
      <c r="E202" s="508"/>
      <c r="F202" s="869"/>
      <c r="G202" s="870"/>
      <c r="H202" s="871"/>
      <c r="I202" s="343"/>
    </row>
    <row r="203" spans="1:13" ht="37.5" customHeight="1">
      <c r="A203" s="455"/>
      <c r="B203" s="858" t="s">
        <v>690</v>
      </c>
      <c r="C203" s="872"/>
      <c r="D203" s="873"/>
      <c r="E203" s="457"/>
      <c r="F203" s="838"/>
      <c r="G203" s="839"/>
      <c r="H203" s="840"/>
      <c r="I203" s="343"/>
    </row>
    <row r="204" spans="1:13" ht="15.75" hidden="1" customHeight="1">
      <c r="A204" s="455">
        <v>1</v>
      </c>
      <c r="B204" s="1005" t="s">
        <v>633</v>
      </c>
      <c r="C204" s="1013"/>
      <c r="D204" s="461"/>
      <c r="E204" s="507"/>
      <c r="F204" s="838"/>
      <c r="G204" s="839"/>
      <c r="H204" s="840"/>
      <c r="I204" s="343"/>
    </row>
    <row r="205" spans="1:13" ht="25.5" customHeight="1">
      <c r="A205" s="455">
        <v>1</v>
      </c>
      <c r="B205" s="838"/>
      <c r="C205" s="840"/>
      <c r="D205" s="461"/>
      <c r="E205" s="452"/>
      <c r="F205" s="838"/>
      <c r="G205" s="839"/>
      <c r="H205" s="840"/>
    </row>
    <row r="206" spans="1:13" ht="29.25" customHeight="1">
      <c r="A206" s="455">
        <v>2</v>
      </c>
      <c r="B206" s="838"/>
      <c r="C206" s="840"/>
      <c r="D206" s="461"/>
      <c r="E206" s="452"/>
      <c r="F206" s="838"/>
      <c r="G206" s="839"/>
      <c r="H206" s="840"/>
      <c r="I206" s="343"/>
    </row>
    <row r="207" spans="1:13" ht="28.5" customHeight="1">
      <c r="A207" s="455">
        <v>3</v>
      </c>
      <c r="B207" s="838"/>
      <c r="C207" s="840"/>
      <c r="D207" s="461"/>
      <c r="E207" s="452"/>
      <c r="F207" s="838"/>
      <c r="G207" s="839"/>
      <c r="H207" s="840"/>
      <c r="I207" s="343"/>
    </row>
    <row r="208" spans="1:13" ht="32.25" customHeight="1">
      <c r="A208" s="455">
        <v>4</v>
      </c>
      <c r="B208" s="838"/>
      <c r="C208" s="840"/>
      <c r="D208" s="461"/>
      <c r="E208" s="452"/>
      <c r="F208" s="838"/>
      <c r="G208" s="839"/>
      <c r="H208" s="840"/>
      <c r="I208" s="343"/>
    </row>
    <row r="209" spans="1:9" ht="35.25" customHeight="1">
      <c r="A209" s="455">
        <v>5</v>
      </c>
      <c r="B209" s="838"/>
      <c r="C209" s="840"/>
      <c r="D209" s="461"/>
      <c r="E209" s="452"/>
      <c r="F209" s="838"/>
      <c r="G209" s="839"/>
      <c r="H209" s="840"/>
      <c r="I209" s="343"/>
    </row>
    <row r="210" spans="1:9" ht="29.25" customHeight="1">
      <c r="A210" s="420"/>
      <c r="B210" s="451"/>
      <c r="C210" s="452"/>
      <c r="D210" s="452"/>
      <c r="E210" s="452"/>
      <c r="F210" s="452"/>
      <c r="G210" s="452"/>
      <c r="H210" s="452"/>
      <c r="I210" s="343"/>
    </row>
    <row r="211" spans="1:9" ht="20.25" customHeight="1">
      <c r="A211" s="453" t="s">
        <v>583</v>
      </c>
      <c r="B211" s="862" t="s">
        <v>640</v>
      </c>
      <c r="C211" s="852"/>
      <c r="D211" s="852"/>
      <c r="E211" s="852"/>
      <c r="F211" s="852"/>
      <c r="G211" s="852"/>
      <c r="H211" s="852"/>
      <c r="I211" s="343"/>
    </row>
    <row r="212" spans="1:9" ht="47.25" customHeight="1">
      <c r="A212" s="453"/>
      <c r="B212" s="469"/>
      <c r="C212" s="454"/>
      <c r="D212" s="418" t="s">
        <v>681</v>
      </c>
      <c r="E212" s="554"/>
      <c r="F212" s="841" t="s">
        <v>629</v>
      </c>
      <c r="G212" s="842"/>
      <c r="H212" s="843"/>
      <c r="I212" s="343"/>
    </row>
    <row r="213" spans="1:9" ht="17.25" customHeight="1">
      <c r="A213" s="455" t="s">
        <v>631</v>
      </c>
      <c r="B213" s="868" t="s">
        <v>632</v>
      </c>
      <c r="C213" s="857"/>
      <c r="D213" s="470"/>
      <c r="E213" s="508"/>
      <c r="F213" s="869"/>
      <c r="G213" s="870"/>
      <c r="H213" s="871"/>
      <c r="I213" s="343"/>
    </row>
    <row r="214" spans="1:9" ht="34.5" customHeight="1">
      <c r="A214" s="455"/>
      <c r="B214" s="858" t="s">
        <v>690</v>
      </c>
      <c r="C214" s="872"/>
      <c r="D214" s="873"/>
      <c r="E214" s="457"/>
      <c r="F214" s="869"/>
      <c r="G214" s="870"/>
      <c r="H214" s="871"/>
      <c r="I214" s="343"/>
    </row>
    <row r="215" spans="1:9" ht="30" customHeight="1">
      <c r="A215" s="455">
        <v>1</v>
      </c>
      <c r="B215" s="838"/>
      <c r="C215" s="840"/>
      <c r="D215" s="461"/>
      <c r="E215" s="452"/>
      <c r="F215" s="838"/>
      <c r="G215" s="839"/>
      <c r="H215" s="840"/>
      <c r="I215" s="343"/>
    </row>
    <row r="216" spans="1:9" ht="28.5" customHeight="1">
      <c r="A216" s="455">
        <v>2</v>
      </c>
      <c r="B216" s="838"/>
      <c r="C216" s="840"/>
      <c r="D216" s="461"/>
      <c r="E216" s="452"/>
      <c r="F216" s="838"/>
      <c r="G216" s="839"/>
      <c r="H216" s="840"/>
    </row>
    <row r="217" spans="1:9" ht="27.75" customHeight="1">
      <c r="A217" s="455">
        <v>3</v>
      </c>
      <c r="B217" s="838"/>
      <c r="C217" s="840"/>
      <c r="D217" s="461"/>
      <c r="E217" s="452"/>
      <c r="F217" s="838"/>
      <c r="G217" s="839"/>
      <c r="H217" s="840"/>
      <c r="I217" s="343"/>
    </row>
    <row r="218" spans="1:9" ht="30" customHeight="1">
      <c r="A218" s="455">
        <v>4</v>
      </c>
      <c r="B218" s="838"/>
      <c r="C218" s="840"/>
      <c r="D218" s="461"/>
      <c r="E218" s="452"/>
      <c r="F218" s="838"/>
      <c r="G218" s="839"/>
      <c r="H218" s="840"/>
      <c r="I218" s="343"/>
    </row>
    <row r="219" spans="1:9" ht="30.75" customHeight="1">
      <c r="A219" s="455">
        <v>5</v>
      </c>
      <c r="B219" s="838"/>
      <c r="C219" s="840"/>
      <c r="D219" s="461"/>
      <c r="E219" s="452"/>
      <c r="F219" s="838"/>
      <c r="G219" s="839"/>
      <c r="H219" s="840"/>
      <c r="I219" s="343"/>
    </row>
    <row r="220" spans="1:9" ht="51" customHeight="1">
      <c r="A220" s="455"/>
      <c r="B220" s="844" t="s">
        <v>642</v>
      </c>
      <c r="C220" s="845"/>
      <c r="D220" s="461"/>
      <c r="E220" s="520"/>
      <c r="F220" s="452"/>
      <c r="G220" s="452"/>
      <c r="H220" s="509"/>
      <c r="I220" s="343"/>
    </row>
    <row r="221" spans="1:9" ht="16.5" customHeight="1">
      <c r="A221" s="450"/>
      <c r="B221" s="341"/>
      <c r="C221" s="341"/>
      <c r="D221" s="447"/>
      <c r="E221" s="447"/>
      <c r="F221" s="447"/>
      <c r="G221" s="447"/>
      <c r="H221" s="447"/>
      <c r="I221" s="343"/>
    </row>
    <row r="222" spans="1:9" ht="16.5" customHeight="1">
      <c r="A222" s="453" t="s">
        <v>643</v>
      </c>
      <c r="B222" s="846" t="s">
        <v>644</v>
      </c>
      <c r="C222" s="847"/>
      <c r="D222" s="471"/>
      <c r="E222" s="848"/>
      <c r="F222" s="849"/>
      <c r="G222" s="850"/>
      <c r="H222" s="851"/>
      <c r="I222" s="343"/>
    </row>
    <row r="223" spans="1:9" ht="34.5" customHeight="1">
      <c r="A223" s="453"/>
      <c r="B223" s="852"/>
      <c r="C223" s="846"/>
      <c r="D223" s="472" t="s">
        <v>682</v>
      </c>
      <c r="E223" s="853" t="s">
        <v>629</v>
      </c>
      <c r="F223" s="854"/>
      <c r="G223" s="854"/>
      <c r="H223" s="855"/>
      <c r="I223" s="343"/>
    </row>
    <row r="224" spans="1:9" ht="56.25" customHeight="1">
      <c r="A224" s="455"/>
      <c r="B224" s="836" t="s">
        <v>646</v>
      </c>
      <c r="C224" s="837"/>
      <c r="D224" s="461"/>
      <c r="E224" s="838"/>
      <c r="F224" s="839"/>
      <c r="G224" s="839"/>
      <c r="H224" s="840"/>
    </row>
    <row r="225" spans="1:9" ht="15.75" customHeight="1">
      <c r="A225" s="455"/>
      <c r="B225" s="856" t="s">
        <v>647</v>
      </c>
      <c r="C225" s="857"/>
      <c r="D225" s="470"/>
      <c r="E225" s="858"/>
      <c r="F225" s="859"/>
      <c r="G225" s="860"/>
      <c r="H225" s="861"/>
      <c r="I225" s="343"/>
    </row>
    <row r="226" spans="1:9" ht="79.5" customHeight="1">
      <c r="A226" s="521"/>
      <c r="B226" s="836" t="s">
        <v>648</v>
      </c>
      <c r="C226" s="837"/>
      <c r="D226" s="461"/>
      <c r="E226" s="838"/>
      <c r="F226" s="839"/>
      <c r="G226" s="839"/>
      <c r="H226" s="840"/>
      <c r="I226" s="343"/>
    </row>
    <row r="227" spans="1:9" ht="14.25" customHeight="1">
      <c r="A227" s="523"/>
      <c r="B227" s="406"/>
      <c r="C227" s="406"/>
      <c r="D227" s="406"/>
      <c r="G227" s="406"/>
    </row>
    <row r="228" spans="1:9" ht="23.25" customHeight="1">
      <c r="A228" s="592">
        <v>5</v>
      </c>
      <c r="B228" s="885" t="s">
        <v>779</v>
      </c>
      <c r="C228" s="886"/>
      <c r="D228" s="886"/>
      <c r="E228" s="886"/>
      <c r="F228" s="886"/>
      <c r="G228" s="886"/>
      <c r="H228" s="886"/>
      <c r="I228" s="595"/>
    </row>
    <row r="229" spans="1:9" ht="32.25" customHeight="1">
      <c r="A229" s="591">
        <v>5.0999999999999996</v>
      </c>
      <c r="B229" s="1007" t="s">
        <v>593</v>
      </c>
      <c r="C229" s="1008"/>
      <c r="D229" s="1008"/>
      <c r="E229" s="1009"/>
      <c r="F229" s="1010"/>
      <c r="G229" s="1010"/>
      <c r="H229" s="1011"/>
    </row>
    <row r="230" spans="1:9" ht="23.25" customHeight="1">
      <c r="A230" s="591" t="s">
        <v>625</v>
      </c>
      <c r="B230" s="862" t="s">
        <v>626</v>
      </c>
      <c r="C230" s="852"/>
      <c r="D230" s="852"/>
      <c r="E230" s="852"/>
      <c r="F230" s="852"/>
      <c r="G230" s="852"/>
      <c r="H230" s="852"/>
    </row>
    <row r="231" spans="1:9" ht="14.25" customHeight="1">
      <c r="A231" s="453"/>
      <c r="B231" s="454"/>
      <c r="C231" s="454"/>
      <c r="D231" s="418"/>
      <c r="E231" s="863"/>
      <c r="F231" s="865" t="s">
        <v>629</v>
      </c>
      <c r="G231" s="866"/>
      <c r="H231" s="867"/>
    </row>
    <row r="232" spans="1:9" ht="47.25" customHeight="1">
      <c r="A232" s="453"/>
      <c r="B232" s="454"/>
      <c r="C232" s="454"/>
      <c r="D232" s="418" t="s">
        <v>680</v>
      </c>
      <c r="E232" s="864"/>
      <c r="F232" s="841"/>
      <c r="G232" s="842"/>
      <c r="H232" s="843"/>
    </row>
    <row r="233" spans="1:9" ht="23.25" customHeight="1">
      <c r="A233" s="455" t="s">
        <v>631</v>
      </c>
      <c r="B233" s="1012" t="s">
        <v>632</v>
      </c>
      <c r="C233" s="1012"/>
      <c r="D233" s="456"/>
      <c r="E233" s="508"/>
      <c r="F233" s="869"/>
      <c r="G233" s="870"/>
      <c r="H233" s="871"/>
    </row>
    <row r="234" spans="1:9" ht="42.75" customHeight="1">
      <c r="A234" s="455"/>
      <c r="B234" s="858" t="s">
        <v>690</v>
      </c>
      <c r="C234" s="872"/>
      <c r="D234" s="873"/>
      <c r="E234" s="457"/>
      <c r="F234" s="838"/>
      <c r="G234" s="839"/>
      <c r="H234" s="840"/>
    </row>
    <row r="235" spans="1:9" ht="27" hidden="1" customHeight="1">
      <c r="A235" s="455">
        <v>1</v>
      </c>
      <c r="B235" s="1005" t="s">
        <v>633</v>
      </c>
      <c r="C235" s="1013"/>
      <c r="D235" s="461"/>
      <c r="E235" s="507"/>
      <c r="F235" s="838"/>
      <c r="G235" s="839"/>
      <c r="H235" s="840"/>
    </row>
    <row r="236" spans="1:9" ht="24" customHeight="1">
      <c r="A236" s="455">
        <v>1</v>
      </c>
      <c r="B236" s="838"/>
      <c r="C236" s="840"/>
      <c r="D236" s="461"/>
      <c r="E236" s="452"/>
      <c r="F236" s="838"/>
      <c r="G236" s="839"/>
      <c r="H236" s="840"/>
    </row>
    <row r="237" spans="1:9" ht="26.25" customHeight="1">
      <c r="A237" s="455">
        <v>2</v>
      </c>
      <c r="B237" s="838"/>
      <c r="C237" s="840"/>
      <c r="D237" s="461"/>
      <c r="E237" s="452"/>
      <c r="F237" s="838"/>
      <c r="G237" s="839"/>
      <c r="H237" s="840"/>
    </row>
    <row r="238" spans="1:9" ht="23.25" customHeight="1">
      <c r="A238" s="455">
        <v>3</v>
      </c>
      <c r="B238" s="838"/>
      <c r="C238" s="840"/>
      <c r="D238" s="461"/>
      <c r="E238" s="452"/>
      <c r="F238" s="838"/>
      <c r="G238" s="839"/>
      <c r="H238" s="840"/>
    </row>
    <row r="239" spans="1:9" ht="22.5" customHeight="1">
      <c r="A239" s="455">
        <v>4</v>
      </c>
      <c r="B239" s="838"/>
      <c r="C239" s="840"/>
      <c r="D239" s="461"/>
      <c r="E239" s="452"/>
      <c r="F239" s="838"/>
      <c r="G239" s="839"/>
      <c r="H239" s="840"/>
    </row>
    <row r="240" spans="1:9" ht="26.25" customHeight="1">
      <c r="A240" s="455">
        <v>5</v>
      </c>
      <c r="B240" s="838"/>
      <c r="C240" s="840"/>
      <c r="D240" s="461"/>
      <c r="E240" s="452"/>
      <c r="F240" s="838"/>
      <c r="G240" s="839"/>
      <c r="H240" s="840"/>
    </row>
    <row r="241" spans="1:8" ht="14.25" customHeight="1">
      <c r="A241" s="420"/>
      <c r="B241" s="451"/>
      <c r="C241" s="452"/>
      <c r="D241" s="452"/>
      <c r="E241" s="452"/>
      <c r="F241" s="452"/>
      <c r="G241" s="452"/>
      <c r="H241" s="452"/>
    </row>
    <row r="242" spans="1:8" ht="21.75" customHeight="1">
      <c r="A242" s="453" t="s">
        <v>583</v>
      </c>
      <c r="B242" s="862" t="s">
        <v>640</v>
      </c>
      <c r="C242" s="852"/>
      <c r="D242" s="852"/>
      <c r="E242" s="852"/>
      <c r="F242" s="852"/>
      <c r="G242" s="852"/>
      <c r="H242" s="852"/>
    </row>
    <row r="243" spans="1:8" ht="21.75" customHeight="1">
      <c r="A243" s="453"/>
      <c r="B243" s="469"/>
      <c r="C243" s="454"/>
      <c r="D243" s="418"/>
      <c r="E243" s="863"/>
      <c r="F243" s="865" t="s">
        <v>629</v>
      </c>
      <c r="G243" s="866"/>
      <c r="H243" s="867"/>
    </row>
    <row r="244" spans="1:8" ht="43.5" customHeight="1">
      <c r="A244" s="453"/>
      <c r="B244" s="469"/>
      <c r="C244" s="454"/>
      <c r="D244" s="418" t="s">
        <v>681</v>
      </c>
      <c r="E244" s="864"/>
      <c r="F244" s="841"/>
      <c r="G244" s="842"/>
      <c r="H244" s="843"/>
    </row>
    <row r="245" spans="1:8" ht="23.25" customHeight="1">
      <c r="A245" s="455" t="s">
        <v>631</v>
      </c>
      <c r="B245" s="868" t="s">
        <v>632</v>
      </c>
      <c r="C245" s="857"/>
      <c r="D245" s="470"/>
      <c r="E245" s="508"/>
      <c r="F245" s="869"/>
      <c r="G245" s="870"/>
      <c r="H245" s="871"/>
    </row>
    <row r="246" spans="1:8" ht="44.25" customHeight="1">
      <c r="A246" s="455"/>
      <c r="B246" s="858" t="s">
        <v>690</v>
      </c>
      <c r="C246" s="872"/>
      <c r="D246" s="873"/>
      <c r="E246" s="457"/>
      <c r="F246" s="869"/>
      <c r="G246" s="870"/>
      <c r="H246" s="871"/>
    </row>
    <row r="247" spans="1:8" ht="23.25" customHeight="1">
      <c r="A247" s="455">
        <v>1</v>
      </c>
      <c r="B247" s="838"/>
      <c r="C247" s="840"/>
      <c r="D247" s="461"/>
      <c r="E247" s="452"/>
      <c r="F247" s="838"/>
      <c r="G247" s="839"/>
      <c r="H247" s="840"/>
    </row>
    <row r="248" spans="1:8" ht="30" customHeight="1">
      <c r="A248" s="455">
        <v>2</v>
      </c>
      <c r="B248" s="838"/>
      <c r="C248" s="840"/>
      <c r="D248" s="461"/>
      <c r="E248" s="452"/>
      <c r="F248" s="838"/>
      <c r="G248" s="839"/>
      <c r="H248" s="840"/>
    </row>
    <row r="249" spans="1:8" ht="27.75" customHeight="1">
      <c r="A249" s="455">
        <v>3</v>
      </c>
      <c r="B249" s="838"/>
      <c r="C249" s="840"/>
      <c r="D249" s="461"/>
      <c r="E249" s="452"/>
      <c r="F249" s="838"/>
      <c r="G249" s="839"/>
      <c r="H249" s="840"/>
    </row>
    <row r="250" spans="1:8" ht="27" customHeight="1">
      <c r="A250" s="455">
        <v>4</v>
      </c>
      <c r="B250" s="838"/>
      <c r="C250" s="840"/>
      <c r="D250" s="461"/>
      <c r="E250" s="452"/>
      <c r="F250" s="838"/>
      <c r="G250" s="839"/>
      <c r="H250" s="840"/>
    </row>
    <row r="251" spans="1:8" ht="27.75" customHeight="1">
      <c r="A251" s="455">
        <v>5</v>
      </c>
      <c r="B251" s="838"/>
      <c r="C251" s="840"/>
      <c r="D251" s="461"/>
      <c r="E251" s="452"/>
      <c r="F251" s="838"/>
      <c r="G251" s="839"/>
      <c r="H251" s="840"/>
    </row>
    <row r="252" spans="1:8" ht="47.25" customHeight="1">
      <c r="A252" s="455"/>
      <c r="B252" s="844" t="s">
        <v>642</v>
      </c>
      <c r="C252" s="845"/>
      <c r="D252" s="461"/>
      <c r="E252" s="520"/>
      <c r="F252" s="452"/>
      <c r="G252" s="452"/>
      <c r="H252" s="509"/>
    </row>
    <row r="253" spans="1:8" ht="14.25" customHeight="1">
      <c r="A253" s="450"/>
      <c r="B253" s="341"/>
      <c r="C253" s="341"/>
      <c r="D253" s="447"/>
      <c r="E253" s="447"/>
      <c r="F253" s="447"/>
      <c r="G253" s="447"/>
      <c r="H253" s="447"/>
    </row>
    <row r="254" spans="1:8" ht="14.25" customHeight="1">
      <c r="A254" s="453" t="s">
        <v>643</v>
      </c>
      <c r="B254" s="846" t="s">
        <v>644</v>
      </c>
      <c r="C254" s="847"/>
      <c r="D254" s="471"/>
      <c r="E254" s="848"/>
      <c r="F254" s="849"/>
      <c r="G254" s="850"/>
      <c r="H254" s="851"/>
    </row>
    <row r="255" spans="1:8" ht="39.75" customHeight="1">
      <c r="A255" s="453"/>
      <c r="B255" s="852"/>
      <c r="C255" s="846"/>
      <c r="D255" s="472" t="s">
        <v>682</v>
      </c>
      <c r="E255" s="853" t="s">
        <v>629</v>
      </c>
      <c r="F255" s="854"/>
      <c r="G255" s="854"/>
      <c r="H255" s="855"/>
    </row>
    <row r="256" spans="1:8" ht="59.25" customHeight="1">
      <c r="A256" s="455"/>
      <c r="B256" s="836" t="s">
        <v>646</v>
      </c>
      <c r="C256" s="837"/>
      <c r="D256" s="461"/>
      <c r="E256" s="838"/>
      <c r="F256" s="839"/>
      <c r="G256" s="839"/>
      <c r="H256" s="840"/>
    </row>
    <row r="257" spans="1:9" ht="21" customHeight="1">
      <c r="A257" s="455"/>
      <c r="B257" s="856" t="s">
        <v>647</v>
      </c>
      <c r="C257" s="857"/>
      <c r="D257" s="470"/>
      <c r="E257" s="858"/>
      <c r="F257" s="859"/>
      <c r="G257" s="860"/>
      <c r="H257" s="861"/>
    </row>
    <row r="258" spans="1:9" ht="57" customHeight="1">
      <c r="A258" s="521"/>
      <c r="B258" s="836" t="s">
        <v>648</v>
      </c>
      <c r="C258" s="837"/>
      <c r="D258" s="461"/>
      <c r="E258" s="838"/>
      <c r="F258" s="839"/>
      <c r="G258" s="839"/>
      <c r="H258" s="840"/>
    </row>
    <row r="259" spans="1:9" ht="14.25" customHeight="1">
      <c r="A259" s="523"/>
      <c r="B259" s="406"/>
      <c r="C259" s="406"/>
      <c r="D259" s="406"/>
      <c r="G259" s="406"/>
    </row>
    <row r="260" spans="1:9" ht="19.5" hidden="1" customHeight="1">
      <c r="A260" s="522"/>
      <c r="B260" s="852" t="e">
        <f>IF(AND(#REF!=2,M198=1),"Name of Other Partner of JV",IF(AND(#REF!=2,M198="2 or more"),"Name of Other Partner-1 of JV",""))</f>
        <v>#REF!</v>
      </c>
      <c r="C260" s="852"/>
      <c r="D260" s="852"/>
      <c r="E260" s="862" t="e">
        <f>'[13]Name of Bidder'!C18</f>
        <v>#REF!</v>
      </c>
      <c r="F260" s="852"/>
      <c r="G260" s="852"/>
      <c r="H260" s="846"/>
      <c r="I260" s="343"/>
    </row>
    <row r="261" spans="1:9" ht="29.25" hidden="1" customHeight="1">
      <c r="A261" s="420" t="s">
        <v>625</v>
      </c>
      <c r="B261" s="862" t="s">
        <v>626</v>
      </c>
      <c r="C261" s="852"/>
      <c r="D261" s="852"/>
      <c r="E261" s="852"/>
      <c r="F261" s="852"/>
      <c r="G261" s="852"/>
      <c r="H261" s="852"/>
      <c r="I261" s="343"/>
    </row>
    <row r="262" spans="1:9" ht="19.5" hidden="1" customHeight="1">
      <c r="A262" s="453"/>
      <c r="B262" s="469"/>
      <c r="C262" s="473"/>
      <c r="D262" s="474"/>
      <c r="E262" s="865" t="s">
        <v>627</v>
      </c>
      <c r="F262" s="867" t="s">
        <v>628</v>
      </c>
      <c r="G262" s="865" t="s">
        <v>629</v>
      </c>
      <c r="H262" s="867"/>
      <c r="I262" s="343"/>
    </row>
    <row r="263" spans="1:9" ht="47.25" hidden="1" customHeight="1">
      <c r="A263" s="453"/>
      <c r="B263" s="469"/>
      <c r="C263" s="473"/>
      <c r="D263" s="419" t="s">
        <v>630</v>
      </c>
      <c r="E263" s="1000"/>
      <c r="F263" s="1001"/>
      <c r="G263" s="1000"/>
      <c r="H263" s="1001"/>
      <c r="I263" s="343"/>
    </row>
    <row r="264" spans="1:9" ht="17.25" hidden="1" customHeight="1">
      <c r="A264" s="455" t="s">
        <v>631</v>
      </c>
      <c r="B264" s="858" t="s">
        <v>632</v>
      </c>
      <c r="C264" s="859"/>
      <c r="D264" s="475"/>
      <c r="E264" s="986"/>
      <c r="F264" s="987"/>
      <c r="G264" s="986"/>
      <c r="H264" s="987"/>
      <c r="I264" s="343"/>
    </row>
    <row r="265" spans="1:9" ht="17.25" hidden="1" customHeight="1">
      <c r="A265" s="455"/>
      <c r="B265" s="858" t="s">
        <v>649</v>
      </c>
      <c r="C265" s="872"/>
      <c r="D265" s="859"/>
      <c r="E265" s="457" t="s">
        <v>541</v>
      </c>
      <c r="F265" s="458"/>
      <c r="G265" s="458"/>
      <c r="H265" s="459"/>
      <c r="I265" s="343"/>
    </row>
    <row r="266" spans="1:9" ht="15.75" hidden="1" customHeight="1">
      <c r="A266" s="455">
        <v>1</v>
      </c>
      <c r="B266" s="1005" t="s">
        <v>634</v>
      </c>
      <c r="C266" s="1006"/>
      <c r="D266" s="463"/>
      <c r="E266" s="464"/>
      <c r="F266" s="465"/>
      <c r="G266" s="994"/>
      <c r="H266" s="995"/>
      <c r="I266" s="343"/>
    </row>
    <row r="267" spans="1:9" ht="15.75" hidden="1" customHeight="1">
      <c r="A267" s="455">
        <v>2</v>
      </c>
      <c r="B267" s="1005" t="s">
        <v>635</v>
      </c>
      <c r="C267" s="1006"/>
      <c r="D267" s="463"/>
      <c r="E267" s="464"/>
      <c r="F267" s="465"/>
      <c r="G267" s="994"/>
      <c r="H267" s="995"/>
    </row>
    <row r="268" spans="1:9" ht="15.75" hidden="1" customHeight="1">
      <c r="A268" s="455">
        <v>3</v>
      </c>
      <c r="B268" s="460" t="s">
        <v>636</v>
      </c>
      <c r="C268" s="462"/>
      <c r="D268" s="463"/>
      <c r="E268" s="464"/>
      <c r="F268" s="465"/>
      <c r="G268" s="994"/>
      <c r="H268" s="995"/>
      <c r="I268" s="343"/>
    </row>
    <row r="269" spans="1:9" ht="16.5" hidden="1" customHeight="1">
      <c r="A269" s="455">
        <v>4</v>
      </c>
      <c r="B269" s="460" t="s">
        <v>637</v>
      </c>
      <c r="C269" s="462"/>
      <c r="D269" s="463"/>
      <c r="E269" s="464"/>
      <c r="F269" s="465"/>
      <c r="G269" s="994"/>
      <c r="H269" s="995"/>
      <c r="I269" s="343"/>
    </row>
    <row r="270" spans="1:9" hidden="1">
      <c r="A270" s="455">
        <v>5</v>
      </c>
      <c r="B270" s="460" t="s">
        <v>638</v>
      </c>
      <c r="C270" s="462"/>
      <c r="D270" s="463"/>
      <c r="E270" s="464"/>
      <c r="F270" s="465"/>
      <c r="G270" s="994"/>
      <c r="H270" s="995"/>
      <c r="I270" s="343"/>
    </row>
    <row r="271" spans="1:9" ht="19.5" hidden="1" customHeight="1">
      <c r="A271" s="455">
        <v>6</v>
      </c>
      <c r="B271" s="460" t="s">
        <v>650</v>
      </c>
      <c r="C271" s="462"/>
      <c r="D271" s="466"/>
      <c r="E271" s="467"/>
      <c r="F271" s="468"/>
      <c r="G271" s="996"/>
      <c r="H271" s="997"/>
      <c r="I271" s="343"/>
    </row>
    <row r="272" spans="1:9" ht="32.25" hidden="1" customHeight="1">
      <c r="A272" s="450"/>
      <c r="B272" s="998" t="s">
        <v>639</v>
      </c>
      <c r="C272" s="998"/>
      <c r="D272" s="998"/>
      <c r="E272" s="998"/>
      <c r="F272" s="998"/>
      <c r="G272" s="998"/>
      <c r="H272" s="999"/>
      <c r="I272" s="343"/>
    </row>
    <row r="273" spans="1:9" ht="32.25" hidden="1" customHeight="1">
      <c r="A273" s="420"/>
      <c r="B273" s="476"/>
      <c r="C273" s="476"/>
      <c r="D273" s="476"/>
      <c r="E273" s="476"/>
      <c r="F273" s="476"/>
      <c r="G273" s="476"/>
      <c r="H273" s="476"/>
      <c r="I273" s="343"/>
    </row>
    <row r="274" spans="1:9" ht="32.25" hidden="1" customHeight="1">
      <c r="A274" s="420"/>
      <c r="B274" s="476"/>
      <c r="C274" s="476"/>
      <c r="D274" s="476"/>
      <c r="E274" s="476"/>
      <c r="F274" s="476"/>
      <c r="G274" s="476"/>
      <c r="H274" s="476"/>
      <c r="I274" s="343"/>
    </row>
    <row r="275" spans="1:9" ht="32.25" hidden="1" customHeight="1">
      <c r="A275" s="420"/>
      <c r="B275" s="476"/>
      <c r="C275" s="476"/>
      <c r="D275" s="476"/>
      <c r="E275" s="476"/>
      <c r="F275" s="476"/>
      <c r="G275" s="476"/>
      <c r="H275" s="476"/>
      <c r="I275" s="343"/>
    </row>
    <row r="276" spans="1:9" ht="32.25" hidden="1" customHeight="1">
      <c r="A276" s="420"/>
      <c r="B276" s="476"/>
      <c r="C276" s="476"/>
      <c r="D276" s="476"/>
      <c r="E276" s="476"/>
      <c r="F276" s="476"/>
      <c r="G276" s="476"/>
      <c r="H276" s="476"/>
      <c r="I276" s="343"/>
    </row>
    <row r="277" spans="1:9" ht="20.25" hidden="1" customHeight="1">
      <c r="A277" s="453" t="s">
        <v>583</v>
      </c>
      <c r="B277" s="862" t="s">
        <v>640</v>
      </c>
      <c r="C277" s="852"/>
      <c r="D277" s="852"/>
      <c r="E277" s="852"/>
      <c r="F277" s="852"/>
      <c r="G277" s="852"/>
      <c r="H277" s="852"/>
      <c r="I277" s="343"/>
    </row>
    <row r="278" spans="1:9" ht="19.5" hidden="1" customHeight="1">
      <c r="A278" s="453"/>
      <c r="B278" s="477"/>
      <c r="C278" s="473"/>
      <c r="D278" s="474"/>
      <c r="E278" s="865" t="s">
        <v>627</v>
      </c>
      <c r="F278" s="867" t="s">
        <v>628</v>
      </c>
      <c r="G278" s="865" t="s">
        <v>629</v>
      </c>
      <c r="H278" s="867"/>
      <c r="I278" s="343"/>
    </row>
    <row r="279" spans="1:9" ht="47.25" hidden="1" customHeight="1">
      <c r="A279" s="453"/>
      <c r="B279" s="477"/>
      <c r="C279" s="473"/>
      <c r="D279" s="419" t="s">
        <v>641</v>
      </c>
      <c r="E279" s="1000"/>
      <c r="F279" s="1001"/>
      <c r="G279" s="1000"/>
      <c r="H279" s="1001"/>
      <c r="I279" s="343"/>
    </row>
    <row r="280" spans="1:9" ht="17.25" hidden="1" customHeight="1">
      <c r="A280" s="455" t="s">
        <v>631</v>
      </c>
      <c r="B280" s="873" t="s">
        <v>632</v>
      </c>
      <c r="C280" s="868"/>
      <c r="D280" s="478"/>
      <c r="E280" s="986"/>
      <c r="F280" s="987"/>
      <c r="G280" s="988"/>
      <c r="H280" s="989"/>
      <c r="I280" s="343"/>
    </row>
    <row r="281" spans="1:9" ht="17.25" hidden="1" customHeight="1">
      <c r="A281" s="455"/>
      <c r="B281" s="872" t="s">
        <v>649</v>
      </c>
      <c r="C281" s="872"/>
      <c r="D281" s="873"/>
      <c r="E281" s="457" t="s">
        <v>541</v>
      </c>
      <c r="F281" s="458"/>
      <c r="G281" s="458"/>
      <c r="H281" s="459"/>
      <c r="I281" s="343"/>
    </row>
    <row r="282" spans="1:9" ht="15.75" hidden="1" customHeight="1">
      <c r="A282" s="455">
        <v>1</v>
      </c>
      <c r="B282" s="990" t="s">
        <v>634</v>
      </c>
      <c r="C282" s="991"/>
      <c r="D282" s="481"/>
      <c r="E282" s="482"/>
      <c r="F282" s="483"/>
      <c r="G282" s="992"/>
      <c r="H282" s="993"/>
      <c r="I282" s="343"/>
    </row>
    <row r="283" spans="1:9" ht="15.75" hidden="1" customHeight="1">
      <c r="A283" s="455">
        <v>2</v>
      </c>
      <c r="B283" s="990" t="s">
        <v>635</v>
      </c>
      <c r="C283" s="991"/>
      <c r="D283" s="484"/>
      <c r="E283" s="464"/>
      <c r="F283" s="465"/>
      <c r="G283" s="980"/>
      <c r="H283" s="981"/>
    </row>
    <row r="284" spans="1:9" ht="15.75" hidden="1" customHeight="1">
      <c r="A284" s="455">
        <v>3</v>
      </c>
      <c r="B284" s="479" t="s">
        <v>636</v>
      </c>
      <c r="C284" s="480"/>
      <c r="D284" s="484"/>
      <c r="E284" s="464"/>
      <c r="F284" s="465"/>
      <c r="G284" s="980"/>
      <c r="H284" s="981"/>
      <c r="I284" s="343"/>
    </row>
    <row r="285" spans="1:9" ht="16.5" hidden="1" customHeight="1">
      <c r="A285" s="455">
        <v>4</v>
      </c>
      <c r="B285" s="479" t="s">
        <v>637</v>
      </c>
      <c r="C285" s="480"/>
      <c r="D285" s="484"/>
      <c r="E285" s="464"/>
      <c r="F285" s="465"/>
      <c r="G285" s="980"/>
      <c r="H285" s="981"/>
      <c r="I285" s="343"/>
    </row>
    <row r="286" spans="1:9" ht="15.75" hidden="1" customHeight="1">
      <c r="A286" s="455">
        <v>5</v>
      </c>
      <c r="B286" s="479" t="s">
        <v>638</v>
      </c>
      <c r="C286" s="480"/>
      <c r="D286" s="484"/>
      <c r="E286" s="464"/>
      <c r="F286" s="465"/>
      <c r="G286" s="980"/>
      <c r="H286" s="981"/>
      <c r="I286" s="343"/>
    </row>
    <row r="287" spans="1:9" hidden="1">
      <c r="A287" s="455">
        <v>6</v>
      </c>
      <c r="B287" s="479" t="s">
        <v>650</v>
      </c>
      <c r="C287" s="480"/>
      <c r="D287" s="485"/>
      <c r="E287" s="467"/>
      <c r="F287" s="468"/>
      <c r="G287" s="982"/>
      <c r="H287" s="983"/>
      <c r="I287" s="343"/>
    </row>
    <row r="288" spans="1:9" ht="49.5" hidden="1" customHeight="1">
      <c r="A288" s="455"/>
      <c r="B288" s="1004" t="s">
        <v>639</v>
      </c>
      <c r="C288" s="998"/>
      <c r="D288" s="998"/>
      <c r="E288" s="998"/>
      <c r="F288" s="998"/>
      <c r="G288" s="998"/>
      <c r="H288" s="999"/>
      <c r="I288" s="343"/>
    </row>
    <row r="289" spans="1:9" ht="16.5" hidden="1" customHeight="1">
      <c r="A289" s="486"/>
      <c r="B289" s="341"/>
      <c r="C289" s="341"/>
      <c r="D289" s="447"/>
      <c r="E289" s="447"/>
      <c r="F289" s="447"/>
      <c r="G289" s="447"/>
      <c r="H289" s="447"/>
      <c r="I289" s="343"/>
    </row>
    <row r="290" spans="1:9" ht="16.5" hidden="1" customHeight="1">
      <c r="A290" s="453" t="s">
        <v>643</v>
      </c>
      <c r="B290" s="846" t="s">
        <v>644</v>
      </c>
      <c r="C290" s="847"/>
      <c r="D290" s="471"/>
      <c r="E290" s="848"/>
      <c r="F290" s="849"/>
      <c r="G290" s="850"/>
      <c r="H290" s="851"/>
      <c r="I290" s="343"/>
    </row>
    <row r="291" spans="1:9" ht="28.5" hidden="1" customHeight="1">
      <c r="A291" s="453"/>
      <c r="B291" s="852"/>
      <c r="C291" s="846"/>
      <c r="D291" s="472"/>
      <c r="E291" s="853" t="s">
        <v>645</v>
      </c>
      <c r="F291" s="855"/>
      <c r="G291" s="978" t="s">
        <v>627</v>
      </c>
      <c r="H291" s="979"/>
      <c r="I291" s="343"/>
    </row>
    <row r="292" spans="1:9" ht="56.25" hidden="1" customHeight="1">
      <c r="A292" s="455"/>
      <c r="B292" s="836" t="s">
        <v>646</v>
      </c>
      <c r="C292" s="837"/>
      <c r="D292" s="461"/>
      <c r="E292" s="974"/>
      <c r="F292" s="975"/>
      <c r="G292" s="976"/>
      <c r="H292" s="976"/>
    </row>
    <row r="293" spans="1:9" ht="15.75" hidden="1" customHeight="1">
      <c r="A293" s="455"/>
      <c r="B293" s="856" t="s">
        <v>647</v>
      </c>
      <c r="C293" s="857"/>
      <c r="D293" s="470"/>
      <c r="E293" s="858"/>
      <c r="F293" s="859"/>
      <c r="G293" s="860"/>
      <c r="H293" s="861"/>
      <c r="I293" s="343"/>
    </row>
    <row r="294" spans="1:9" ht="66.75" hidden="1" customHeight="1">
      <c r="A294" s="455"/>
      <c r="B294" s="836" t="s">
        <v>648</v>
      </c>
      <c r="C294" s="837"/>
      <c r="D294" s="461"/>
      <c r="E294" s="974"/>
      <c r="F294" s="975"/>
      <c r="G294" s="976"/>
      <c r="H294" s="976"/>
      <c r="I294" s="343"/>
    </row>
    <row r="295" spans="1:9" ht="20.25" hidden="1" customHeight="1">
      <c r="A295" s="455"/>
      <c r="B295" s="487"/>
      <c r="C295" s="487"/>
      <c r="D295" s="488"/>
      <c r="E295" s="488"/>
      <c r="F295" s="488"/>
      <c r="G295" s="488"/>
      <c r="H295" s="488"/>
      <c r="I295" s="343"/>
    </row>
    <row r="296" spans="1:9" ht="32.25" hidden="1" customHeight="1">
      <c r="A296" s="420"/>
      <c r="B296" s="852" t="e">
        <f>IF(AND(#REF!=2,M198="2 or more"),"Name of Other Partner-2 of JV", "")</f>
        <v>#REF!</v>
      </c>
      <c r="C296" s="852"/>
      <c r="D296" s="852"/>
      <c r="E296" s="862" t="e">
        <f>'[13]Name of Bidder'!C23</f>
        <v>#REF!</v>
      </c>
      <c r="F296" s="852"/>
      <c r="G296" s="852"/>
      <c r="H296" s="846"/>
      <c r="I296" s="343"/>
    </row>
    <row r="297" spans="1:9" ht="29.25" hidden="1" customHeight="1">
      <c r="A297" s="420" t="s">
        <v>625</v>
      </c>
      <c r="B297" s="862" t="s">
        <v>626</v>
      </c>
      <c r="C297" s="852"/>
      <c r="D297" s="852"/>
      <c r="E297" s="852"/>
      <c r="F297" s="852"/>
      <c r="G297" s="852"/>
      <c r="H297" s="852"/>
      <c r="I297" s="343"/>
    </row>
    <row r="298" spans="1:9" ht="19.5" hidden="1" customHeight="1">
      <c r="A298" s="453"/>
      <c r="B298" s="469"/>
      <c r="C298" s="473"/>
      <c r="D298" s="474"/>
      <c r="E298" s="865" t="s">
        <v>627</v>
      </c>
      <c r="F298" s="867" t="s">
        <v>628</v>
      </c>
      <c r="G298" s="865" t="s">
        <v>629</v>
      </c>
      <c r="H298" s="867"/>
      <c r="I298" s="343"/>
    </row>
    <row r="299" spans="1:9" ht="47.25" hidden="1" customHeight="1">
      <c r="A299" s="453"/>
      <c r="B299" s="469"/>
      <c r="C299" s="473"/>
      <c r="D299" s="419" t="s">
        <v>630</v>
      </c>
      <c r="E299" s="1000"/>
      <c r="F299" s="1001"/>
      <c r="G299" s="1000"/>
      <c r="H299" s="1001"/>
      <c r="I299" s="343"/>
    </row>
    <row r="300" spans="1:9" ht="17.25" hidden="1" customHeight="1">
      <c r="A300" s="455" t="s">
        <v>631</v>
      </c>
      <c r="B300" s="858" t="s">
        <v>632</v>
      </c>
      <c r="C300" s="859"/>
      <c r="D300" s="475"/>
      <c r="E300" s="986"/>
      <c r="F300" s="987"/>
      <c r="G300" s="986"/>
      <c r="H300" s="987"/>
      <c r="I300" s="343"/>
    </row>
    <row r="301" spans="1:9" ht="17.25" hidden="1" customHeight="1">
      <c r="A301" s="455"/>
      <c r="B301" s="858" t="s">
        <v>649</v>
      </c>
      <c r="C301" s="872"/>
      <c r="D301" s="859"/>
      <c r="E301" s="457" t="s">
        <v>541</v>
      </c>
      <c r="F301" s="458"/>
      <c r="G301" s="458"/>
      <c r="H301" s="459"/>
      <c r="I301" s="343"/>
    </row>
    <row r="302" spans="1:9" ht="15.75" hidden="1" customHeight="1">
      <c r="A302" s="455">
        <v>1</v>
      </c>
      <c r="B302" s="990" t="s">
        <v>634</v>
      </c>
      <c r="C302" s="991"/>
      <c r="D302" s="489"/>
      <c r="E302" s="482"/>
      <c r="F302" s="483"/>
      <c r="G302" s="1002"/>
      <c r="H302" s="1003"/>
      <c r="I302" s="343"/>
    </row>
    <row r="303" spans="1:9" ht="15.75" hidden="1" customHeight="1">
      <c r="A303" s="455">
        <v>2</v>
      </c>
      <c r="B303" s="990" t="s">
        <v>635</v>
      </c>
      <c r="C303" s="991"/>
      <c r="D303" s="463"/>
      <c r="E303" s="464"/>
      <c r="F303" s="465"/>
      <c r="G303" s="994"/>
      <c r="H303" s="995"/>
    </row>
    <row r="304" spans="1:9" ht="15.75" hidden="1" customHeight="1">
      <c r="A304" s="455">
        <v>3</v>
      </c>
      <c r="B304" s="479" t="s">
        <v>636</v>
      </c>
      <c r="C304" s="480"/>
      <c r="D304" s="463"/>
      <c r="E304" s="464"/>
      <c r="F304" s="465"/>
      <c r="G304" s="994"/>
      <c r="H304" s="995"/>
      <c r="I304" s="343"/>
    </row>
    <row r="305" spans="1:9" ht="16.5" hidden="1" customHeight="1">
      <c r="A305" s="455">
        <v>4</v>
      </c>
      <c r="B305" s="479" t="s">
        <v>637</v>
      </c>
      <c r="C305" s="480"/>
      <c r="D305" s="463"/>
      <c r="E305" s="464"/>
      <c r="F305" s="465"/>
      <c r="G305" s="994"/>
      <c r="H305" s="995"/>
      <c r="I305" s="343"/>
    </row>
    <row r="306" spans="1:9" ht="15.75" hidden="1" customHeight="1">
      <c r="A306" s="455">
        <v>5</v>
      </c>
      <c r="B306" s="479" t="s">
        <v>638</v>
      </c>
      <c r="C306" s="480"/>
      <c r="D306" s="463"/>
      <c r="E306" s="464"/>
      <c r="F306" s="465"/>
      <c r="G306" s="994"/>
      <c r="H306" s="995"/>
      <c r="I306" s="343"/>
    </row>
    <row r="307" spans="1:9" hidden="1">
      <c r="A307" s="455">
        <v>6</v>
      </c>
      <c r="B307" s="479" t="s">
        <v>650</v>
      </c>
      <c r="C307" s="480"/>
      <c r="D307" s="466"/>
      <c r="E307" s="467"/>
      <c r="F307" s="468"/>
      <c r="G307" s="996"/>
      <c r="H307" s="997"/>
      <c r="I307" s="343"/>
    </row>
    <row r="308" spans="1:9" ht="32.25" hidden="1" customHeight="1">
      <c r="A308" s="450"/>
      <c r="B308" s="998" t="s">
        <v>639</v>
      </c>
      <c r="C308" s="998"/>
      <c r="D308" s="998"/>
      <c r="E308" s="998"/>
      <c r="F308" s="998"/>
      <c r="G308" s="998"/>
      <c r="H308" s="999"/>
      <c r="I308" s="343"/>
    </row>
    <row r="309" spans="1:9" ht="32.25" hidden="1" customHeight="1">
      <c r="A309" s="420"/>
      <c r="B309" s="476"/>
      <c r="C309" s="476"/>
      <c r="D309" s="476"/>
      <c r="E309" s="476"/>
      <c r="F309" s="476"/>
      <c r="G309" s="476"/>
      <c r="H309" s="476"/>
      <c r="I309" s="343"/>
    </row>
    <row r="310" spans="1:9" ht="20.25" hidden="1" customHeight="1">
      <c r="A310" s="453" t="s">
        <v>583</v>
      </c>
      <c r="B310" s="862" t="s">
        <v>640</v>
      </c>
      <c r="C310" s="852"/>
      <c r="D310" s="852"/>
      <c r="E310" s="852"/>
      <c r="F310" s="852"/>
      <c r="G310" s="852"/>
      <c r="H310" s="852"/>
      <c r="I310" s="343"/>
    </row>
    <row r="311" spans="1:9" ht="19.5" hidden="1" customHeight="1">
      <c r="A311" s="453"/>
      <c r="B311" s="477"/>
      <c r="C311" s="473"/>
      <c r="D311" s="474"/>
      <c r="E311" s="865" t="s">
        <v>627</v>
      </c>
      <c r="F311" s="867" t="s">
        <v>628</v>
      </c>
      <c r="G311" s="865" t="s">
        <v>629</v>
      </c>
      <c r="H311" s="867"/>
      <c r="I311" s="343"/>
    </row>
    <row r="312" spans="1:9" ht="47.25" hidden="1" customHeight="1">
      <c r="A312" s="453"/>
      <c r="B312" s="477"/>
      <c r="C312" s="473"/>
      <c r="D312" s="419" t="s">
        <v>641</v>
      </c>
      <c r="E312" s="1000"/>
      <c r="F312" s="1001"/>
      <c r="G312" s="1000"/>
      <c r="H312" s="1001"/>
      <c r="I312" s="343"/>
    </row>
    <row r="313" spans="1:9" ht="17.25" hidden="1" customHeight="1">
      <c r="A313" s="455" t="s">
        <v>631</v>
      </c>
      <c r="B313" s="873" t="s">
        <v>632</v>
      </c>
      <c r="C313" s="868"/>
      <c r="D313" s="478"/>
      <c r="E313" s="986"/>
      <c r="F313" s="987"/>
      <c r="G313" s="988"/>
      <c r="H313" s="989"/>
      <c r="I313" s="343"/>
    </row>
    <row r="314" spans="1:9" ht="17.25" hidden="1" customHeight="1">
      <c r="A314" s="455"/>
      <c r="B314" s="872" t="s">
        <v>649</v>
      </c>
      <c r="C314" s="872"/>
      <c r="D314" s="873"/>
      <c r="E314" s="457" t="s">
        <v>541</v>
      </c>
      <c r="F314" s="458"/>
      <c r="G314" s="458"/>
      <c r="H314" s="459"/>
      <c r="I314" s="343"/>
    </row>
    <row r="315" spans="1:9" ht="15.75" hidden="1" customHeight="1">
      <c r="A315" s="455">
        <v>1</v>
      </c>
      <c r="B315" s="990" t="s">
        <v>634</v>
      </c>
      <c r="C315" s="991"/>
      <c r="D315" s="481"/>
      <c r="E315" s="482"/>
      <c r="F315" s="483"/>
      <c r="G315" s="992"/>
      <c r="H315" s="993"/>
      <c r="I315" s="343"/>
    </row>
    <row r="316" spans="1:9" ht="15.75" hidden="1" customHeight="1">
      <c r="A316" s="455">
        <v>2</v>
      </c>
      <c r="B316" s="990" t="s">
        <v>635</v>
      </c>
      <c r="C316" s="991"/>
      <c r="D316" s="484"/>
      <c r="E316" s="464"/>
      <c r="F316" s="465"/>
      <c r="G316" s="980"/>
      <c r="H316" s="981"/>
    </row>
    <row r="317" spans="1:9" ht="15.75" hidden="1" customHeight="1">
      <c r="A317" s="455">
        <v>3</v>
      </c>
      <c r="B317" s="479" t="s">
        <v>636</v>
      </c>
      <c r="C317" s="480"/>
      <c r="D317" s="484"/>
      <c r="E317" s="464"/>
      <c r="F317" s="465"/>
      <c r="G317" s="980"/>
      <c r="H317" s="981"/>
      <c r="I317" s="343"/>
    </row>
    <row r="318" spans="1:9" ht="16.5" hidden="1" customHeight="1">
      <c r="A318" s="455">
        <v>4</v>
      </c>
      <c r="B318" s="479" t="s">
        <v>637</v>
      </c>
      <c r="C318" s="480"/>
      <c r="D318" s="484"/>
      <c r="E318" s="464"/>
      <c r="F318" s="465"/>
      <c r="G318" s="980"/>
      <c r="H318" s="981"/>
      <c r="I318" s="343"/>
    </row>
    <row r="319" spans="1:9" ht="15.75" hidden="1" customHeight="1">
      <c r="A319" s="455">
        <v>5</v>
      </c>
      <c r="B319" s="479" t="s">
        <v>638</v>
      </c>
      <c r="C319" s="480"/>
      <c r="D319" s="484"/>
      <c r="E319" s="464"/>
      <c r="F319" s="465"/>
      <c r="G319" s="980"/>
      <c r="H319" s="981"/>
      <c r="I319" s="343"/>
    </row>
    <row r="320" spans="1:9" ht="15.75" hidden="1" customHeight="1">
      <c r="A320" s="455">
        <v>6</v>
      </c>
      <c r="B320" s="479" t="s">
        <v>650</v>
      </c>
      <c r="C320" s="480"/>
      <c r="D320" s="484"/>
      <c r="E320" s="464"/>
      <c r="F320" s="465"/>
      <c r="G320" s="980"/>
      <c r="H320" s="981"/>
      <c r="I320" s="343"/>
    </row>
    <row r="321" spans="1:9" ht="32.25" hidden="1" customHeight="1">
      <c r="A321" s="455"/>
      <c r="B321" s="845" t="s">
        <v>642</v>
      </c>
      <c r="C321" s="845"/>
      <c r="D321" s="485"/>
      <c r="E321" s="467"/>
      <c r="F321" s="468"/>
      <c r="G321" s="982"/>
      <c r="H321" s="983"/>
      <c r="I321" s="343"/>
    </row>
    <row r="322" spans="1:9" ht="32.25" hidden="1" customHeight="1">
      <c r="A322" s="450"/>
      <c r="B322" s="984" t="s">
        <v>639</v>
      </c>
      <c r="C322" s="984"/>
      <c r="D322" s="984"/>
      <c r="E322" s="984"/>
      <c r="F322" s="984"/>
      <c r="G322" s="984"/>
      <c r="H322" s="985"/>
      <c r="I322" s="343"/>
    </row>
    <row r="323" spans="1:9" ht="16.5" hidden="1" customHeight="1">
      <c r="A323" s="450"/>
      <c r="B323" s="341"/>
      <c r="C323" s="341"/>
      <c r="D323" s="447"/>
      <c r="E323" s="447"/>
      <c r="F323" s="447"/>
      <c r="G323" s="447"/>
      <c r="H323" s="447"/>
      <c r="I323" s="343"/>
    </row>
    <row r="324" spans="1:9" ht="16.5" hidden="1" customHeight="1">
      <c r="A324" s="453" t="s">
        <v>643</v>
      </c>
      <c r="B324" s="847" t="s">
        <v>644</v>
      </c>
      <c r="C324" s="847"/>
      <c r="D324" s="471"/>
      <c r="E324" s="848"/>
      <c r="F324" s="849"/>
      <c r="G324" s="850"/>
      <c r="H324" s="851"/>
      <c r="I324" s="343"/>
    </row>
    <row r="325" spans="1:9" ht="28.5" hidden="1" customHeight="1">
      <c r="A325" s="453"/>
      <c r="B325" s="862"/>
      <c r="C325" s="846"/>
      <c r="D325" s="472"/>
      <c r="E325" s="853" t="s">
        <v>645</v>
      </c>
      <c r="F325" s="855"/>
      <c r="G325" s="978" t="s">
        <v>627</v>
      </c>
      <c r="H325" s="979"/>
      <c r="I325" s="343"/>
    </row>
    <row r="326" spans="1:9" ht="56.25" hidden="1" customHeight="1">
      <c r="A326" s="455"/>
      <c r="B326" s="837" t="s">
        <v>646</v>
      </c>
      <c r="C326" s="837"/>
      <c r="D326" s="461"/>
      <c r="E326" s="974"/>
      <c r="F326" s="975"/>
      <c r="G326" s="976"/>
      <c r="H326" s="976"/>
    </row>
    <row r="327" spans="1:9" ht="15.75" hidden="1" customHeight="1">
      <c r="A327" s="455"/>
      <c r="B327" s="857" t="s">
        <v>647</v>
      </c>
      <c r="C327" s="857"/>
      <c r="D327" s="470"/>
      <c r="E327" s="858"/>
      <c r="F327" s="859"/>
      <c r="G327" s="860"/>
      <c r="H327" s="861"/>
      <c r="I327" s="343"/>
    </row>
    <row r="328" spans="1:9" ht="49.5" hidden="1" customHeight="1">
      <c r="A328" s="455"/>
      <c r="B328" s="837" t="s">
        <v>648</v>
      </c>
      <c r="C328" s="837"/>
      <c r="D328" s="461"/>
      <c r="E328" s="974"/>
      <c r="F328" s="975"/>
      <c r="G328" s="976"/>
      <c r="H328" s="976"/>
      <c r="I328" s="343"/>
    </row>
    <row r="329" spans="1:9" ht="22.5" hidden="1" customHeight="1">
      <c r="A329" s="450"/>
      <c r="B329" s="487"/>
      <c r="C329" s="487"/>
      <c r="D329" s="488"/>
      <c r="E329" s="488"/>
      <c r="F329" s="488"/>
      <c r="G329" s="488"/>
      <c r="H329" s="488"/>
      <c r="I329" s="343"/>
    </row>
    <row r="330" spans="1:9" ht="17.25" hidden="1" customHeight="1">
      <c r="A330" s="490" t="s">
        <v>651</v>
      </c>
      <c r="B330" s="977" t="s">
        <v>652</v>
      </c>
      <c r="C330" s="977"/>
      <c r="D330" s="977"/>
      <c r="E330" s="977"/>
      <c r="F330" s="977"/>
      <c r="G330" s="977"/>
      <c r="H330" s="977"/>
      <c r="I330" s="343"/>
    </row>
    <row r="331" spans="1:9" ht="12" hidden="1" customHeight="1">
      <c r="A331" s="343"/>
      <c r="B331" s="406"/>
      <c r="C331" s="406"/>
      <c r="D331" s="406"/>
      <c r="E331" s="406"/>
      <c r="F331" s="406"/>
      <c r="G331" s="406"/>
      <c r="H331" s="343"/>
      <c r="I331" s="343"/>
    </row>
    <row r="332" spans="1:9" ht="75" hidden="1" customHeight="1">
      <c r="A332" s="491"/>
      <c r="B332" s="971" t="s">
        <v>653</v>
      </c>
      <c r="C332" s="971"/>
      <c r="D332" s="971"/>
      <c r="E332" s="971"/>
      <c r="F332" s="971"/>
      <c r="G332" s="971"/>
      <c r="H332" s="971"/>
      <c r="I332" s="343"/>
    </row>
    <row r="333" spans="1:9" ht="185.25" hidden="1" customHeight="1">
      <c r="A333" s="450"/>
      <c r="B333" s="972" t="s">
        <v>654</v>
      </c>
      <c r="C333" s="972"/>
      <c r="D333" s="972"/>
      <c r="E333" s="972"/>
      <c r="F333" s="972"/>
      <c r="G333" s="972"/>
      <c r="H333" s="972"/>
    </row>
    <row r="334" spans="1:9" ht="40.15" hidden="1" customHeight="1">
      <c r="A334" s="450"/>
      <c r="B334" s="971"/>
      <c r="C334" s="971"/>
      <c r="D334" s="971"/>
      <c r="E334" s="971"/>
      <c r="F334" s="971"/>
      <c r="G334" s="971"/>
      <c r="H334" s="971"/>
      <c r="I334" s="343"/>
    </row>
    <row r="335" spans="1:9" ht="9" hidden="1" customHeight="1">
      <c r="A335" s="343"/>
      <c r="B335" s="343"/>
      <c r="C335" s="343"/>
      <c r="D335" s="343"/>
      <c r="E335" s="343"/>
      <c r="F335" s="343"/>
      <c r="G335" s="343"/>
      <c r="H335" s="343"/>
      <c r="I335" s="343"/>
    </row>
    <row r="336" spans="1:9" ht="33.75" hidden="1" customHeight="1">
      <c r="A336" s="450"/>
      <c r="B336" s="971"/>
      <c r="C336" s="971"/>
      <c r="D336" s="971"/>
      <c r="E336" s="971"/>
      <c r="F336" s="971"/>
      <c r="G336" s="971"/>
      <c r="H336" s="971"/>
      <c r="I336" s="343"/>
    </row>
    <row r="337" spans="1:9" hidden="1">
      <c r="B337" s="406"/>
      <c r="C337" s="406"/>
      <c r="D337" s="406"/>
      <c r="E337" s="406"/>
      <c r="F337" s="406"/>
      <c r="G337" s="406"/>
    </row>
    <row r="338" spans="1:9" ht="42" hidden="1" customHeight="1">
      <c r="A338" s="449"/>
      <c r="B338" s="971"/>
      <c r="C338" s="971"/>
      <c r="D338" s="971"/>
      <c r="E338" s="971"/>
      <c r="F338" s="971"/>
      <c r="G338" s="971"/>
      <c r="H338" s="971"/>
      <c r="I338" s="343"/>
    </row>
    <row r="339" spans="1:9" hidden="1">
      <c r="A339" s="343"/>
      <c r="B339" s="343"/>
      <c r="C339" s="343"/>
      <c r="D339" s="343"/>
      <c r="E339" s="343"/>
      <c r="F339" s="343"/>
      <c r="G339" s="343"/>
      <c r="H339" s="343"/>
      <c r="I339" s="343"/>
    </row>
    <row r="340" spans="1:9" ht="19.5" hidden="1" customHeight="1">
      <c r="A340" s="449"/>
      <c r="B340" s="971" t="s">
        <v>655</v>
      </c>
      <c r="C340" s="971"/>
      <c r="D340" s="971"/>
      <c r="E340" s="971"/>
      <c r="F340" s="971"/>
      <c r="G340" s="971"/>
      <c r="H340" s="971"/>
      <c r="I340" s="343"/>
    </row>
    <row r="341" spans="1:9" hidden="1">
      <c r="A341" s="343"/>
      <c r="B341" s="406"/>
      <c r="C341" s="406"/>
      <c r="D341" s="406"/>
      <c r="E341" s="406"/>
      <c r="F341" s="406"/>
      <c r="G341" s="406"/>
      <c r="H341" s="343"/>
      <c r="I341" s="343"/>
    </row>
    <row r="342" spans="1:9" ht="40.15" hidden="1" customHeight="1">
      <c r="A342" s="449" t="s">
        <v>355</v>
      </c>
      <c r="B342" s="972" t="s">
        <v>656</v>
      </c>
      <c r="C342" s="972"/>
      <c r="D342" s="972"/>
      <c r="E342" s="972"/>
      <c r="F342" s="972"/>
      <c r="G342" s="972"/>
      <c r="H342" s="972"/>
      <c r="I342" s="343"/>
    </row>
    <row r="343" spans="1:9" hidden="1">
      <c r="A343" s="343"/>
      <c r="B343" s="406"/>
      <c r="C343" s="406"/>
      <c r="D343" s="406"/>
      <c r="E343" s="406"/>
      <c r="F343" s="406"/>
      <c r="G343" s="406"/>
      <c r="H343" s="343"/>
      <c r="I343" s="343"/>
    </row>
    <row r="344" spans="1:9" ht="90" hidden="1" customHeight="1">
      <c r="A344" s="449" t="s">
        <v>356</v>
      </c>
      <c r="B344" s="972" t="s">
        <v>657</v>
      </c>
      <c r="C344" s="972"/>
      <c r="D344" s="972"/>
      <c r="E344" s="972"/>
      <c r="F344" s="972"/>
      <c r="G344" s="972"/>
      <c r="H344" s="972"/>
    </row>
    <row r="345" spans="1:9" hidden="1">
      <c r="A345" s="343"/>
      <c r="B345" s="343"/>
      <c r="C345" s="343"/>
      <c r="D345" s="343"/>
      <c r="E345" s="343"/>
      <c r="F345" s="343"/>
      <c r="G345" s="343"/>
      <c r="H345" s="343"/>
      <c r="I345" s="343"/>
    </row>
    <row r="346" spans="1:9" ht="48" hidden="1" customHeight="1">
      <c r="A346" s="449" t="s">
        <v>357</v>
      </c>
      <c r="B346" s="971" t="s">
        <v>658</v>
      </c>
      <c r="C346" s="971"/>
      <c r="D346" s="971"/>
      <c r="E346" s="971"/>
      <c r="F346" s="971"/>
      <c r="G346" s="971"/>
      <c r="H346" s="971"/>
      <c r="I346" s="343"/>
    </row>
    <row r="347" spans="1:9" ht="17.25" hidden="1" customHeight="1">
      <c r="A347" s="343"/>
      <c r="B347" s="343"/>
      <c r="C347" s="343"/>
      <c r="D347" s="342"/>
      <c r="E347" s="343"/>
      <c r="F347" s="343"/>
      <c r="G347" s="343"/>
      <c r="H347" s="343"/>
      <c r="I347" s="343"/>
    </row>
    <row r="348" spans="1:9" ht="21" hidden="1" customHeight="1">
      <c r="A348" s="449" t="s">
        <v>358</v>
      </c>
      <c r="B348" s="971" t="s">
        <v>659</v>
      </c>
      <c r="C348" s="971"/>
      <c r="D348" s="971"/>
      <c r="E348" s="971"/>
      <c r="F348" s="971"/>
      <c r="G348" s="971"/>
      <c r="H348" s="971"/>
      <c r="I348" s="343"/>
    </row>
    <row r="349" spans="1:9" ht="29.25" hidden="1" customHeight="1">
      <c r="A349" s="449"/>
      <c r="B349" s="973" t="s">
        <v>660</v>
      </c>
      <c r="C349" s="973"/>
      <c r="D349" s="973"/>
      <c r="E349" s="973"/>
      <c r="F349" s="973"/>
      <c r="G349" s="973"/>
      <c r="H349" s="973"/>
      <c r="I349" s="343"/>
    </row>
    <row r="350" spans="1:9" ht="17.25" hidden="1" customHeight="1">
      <c r="A350" s="449"/>
      <c r="B350" s="492"/>
      <c r="C350" s="492"/>
      <c r="D350" s="492"/>
      <c r="E350" s="492"/>
      <c r="F350" s="492"/>
      <c r="G350" s="492"/>
      <c r="H350" s="492"/>
    </row>
    <row r="351" spans="1:9" ht="72" hidden="1" customHeight="1">
      <c r="A351" s="450">
        <v>4.0999999999999996</v>
      </c>
      <c r="B351" s="959" t="s">
        <v>661</v>
      </c>
      <c r="C351" s="959"/>
      <c r="D351" s="959"/>
      <c r="E351" s="959"/>
      <c r="F351" s="959"/>
      <c r="G351" s="959"/>
      <c r="H351" s="959"/>
    </row>
    <row r="352" spans="1:9" ht="16.5" hidden="1" customHeight="1">
      <c r="A352" s="405" t="s">
        <v>578</v>
      </c>
      <c r="B352" s="970" t="str">
        <f>"For  " &amp;B199</f>
        <v>For  Name of the Bidder</v>
      </c>
      <c r="C352" s="970"/>
      <c r="D352" s="970"/>
      <c r="E352" s="970"/>
      <c r="F352" s="970"/>
      <c r="G352" s="343"/>
      <c r="H352" s="343"/>
      <c r="I352" s="343"/>
    </row>
    <row r="353" spans="1:9" ht="15.75" hidden="1" customHeight="1">
      <c r="A353" s="343"/>
      <c r="B353" s="493" t="s">
        <v>18</v>
      </c>
      <c r="C353" s="966"/>
      <c r="D353" s="967"/>
      <c r="E353" s="967"/>
      <c r="F353" s="967"/>
      <c r="G353" s="967"/>
      <c r="H353" s="968"/>
      <c r="I353" s="343"/>
    </row>
    <row r="354" spans="1:9" ht="15.75" hidden="1" customHeight="1">
      <c r="A354" s="343"/>
      <c r="B354" s="493" t="s">
        <v>27</v>
      </c>
      <c r="C354" s="966"/>
      <c r="D354" s="967"/>
      <c r="E354" s="967"/>
      <c r="F354" s="967"/>
      <c r="G354" s="967"/>
      <c r="H354" s="968"/>
      <c r="I354" s="343"/>
    </row>
    <row r="355" spans="1:9" ht="15.75" hidden="1" customHeight="1">
      <c r="A355" s="343"/>
      <c r="B355" s="493" t="s">
        <v>470</v>
      </c>
      <c r="C355" s="966"/>
      <c r="D355" s="967"/>
      <c r="E355" s="967"/>
      <c r="F355" s="967"/>
      <c r="G355" s="967"/>
      <c r="H355" s="968"/>
      <c r="I355" s="343"/>
    </row>
    <row r="356" spans="1:9" ht="15.75" hidden="1" customHeight="1">
      <c r="A356" s="343"/>
      <c r="B356" s="493" t="s">
        <v>521</v>
      </c>
      <c r="C356" s="966"/>
      <c r="D356" s="967"/>
      <c r="E356" s="967"/>
      <c r="F356" s="967"/>
      <c r="G356" s="967"/>
      <c r="H356" s="968"/>
      <c r="I356" s="343"/>
    </row>
    <row r="357" spans="1:9" ht="15.75" hidden="1" customHeight="1">
      <c r="A357" s="343"/>
      <c r="B357" s="493" t="s">
        <v>471</v>
      </c>
      <c r="C357" s="966"/>
      <c r="D357" s="967"/>
      <c r="E357" s="967"/>
      <c r="F357" s="967"/>
      <c r="G357" s="967"/>
      <c r="H357" s="968"/>
      <c r="I357" s="343"/>
    </row>
    <row r="358" spans="1:9" ht="15.75" hidden="1" customHeight="1">
      <c r="A358" s="343"/>
      <c r="B358" s="493" t="s">
        <v>477</v>
      </c>
      <c r="C358" s="966"/>
      <c r="D358" s="967"/>
      <c r="E358" s="967"/>
      <c r="F358" s="967"/>
      <c r="G358" s="967"/>
      <c r="H358" s="968"/>
      <c r="I358" s="343"/>
    </row>
    <row r="359" spans="1:9" ht="15.75" hidden="1" customHeight="1">
      <c r="A359" s="343"/>
      <c r="B359" s="493" t="s">
        <v>662</v>
      </c>
      <c r="C359" s="966"/>
      <c r="D359" s="967"/>
      <c r="E359" s="967"/>
      <c r="F359" s="967"/>
      <c r="G359" s="967"/>
      <c r="H359" s="968"/>
      <c r="I359" s="343"/>
    </row>
    <row r="360" spans="1:9" ht="15.75" hidden="1" customHeight="1">
      <c r="A360" s="343"/>
      <c r="B360" s="493" t="s">
        <v>663</v>
      </c>
      <c r="C360" s="966"/>
      <c r="D360" s="967"/>
      <c r="E360" s="967"/>
      <c r="F360" s="967"/>
      <c r="G360" s="967"/>
      <c r="H360" s="968"/>
      <c r="I360" s="343"/>
    </row>
    <row r="361" spans="1:9" ht="15.75" hidden="1" customHeight="1">
      <c r="A361" s="343"/>
      <c r="B361" s="493" t="s">
        <v>664</v>
      </c>
      <c r="C361" s="966"/>
      <c r="D361" s="967"/>
      <c r="E361" s="967"/>
      <c r="F361" s="967"/>
      <c r="G361" s="967"/>
      <c r="H361" s="968"/>
      <c r="I361" s="343"/>
    </row>
    <row r="362" spans="1:9" ht="15.75" hidden="1" customHeight="1">
      <c r="A362" s="343"/>
      <c r="B362" s="493" t="s">
        <v>665</v>
      </c>
      <c r="C362" s="966"/>
      <c r="D362" s="967"/>
      <c r="E362" s="967"/>
      <c r="F362" s="967"/>
      <c r="G362" s="967"/>
      <c r="H362" s="968"/>
      <c r="I362" s="343"/>
    </row>
    <row r="363" spans="1:9" hidden="1">
      <c r="A363" s="343"/>
      <c r="B363" s="343"/>
      <c r="C363" s="343"/>
      <c r="D363" s="343"/>
      <c r="E363" s="343"/>
      <c r="F363" s="343"/>
      <c r="G363" s="343"/>
      <c r="H363" s="343"/>
      <c r="I363" s="343"/>
    </row>
    <row r="364" spans="1:9" ht="16.5" hidden="1" customHeight="1">
      <c r="A364" s="405" t="s">
        <v>583</v>
      </c>
      <c r="B364" s="970" t="e">
        <f>"For  " &amp;B260</f>
        <v>#REF!</v>
      </c>
      <c r="C364" s="970"/>
      <c r="D364" s="970"/>
      <c r="E364" s="970"/>
      <c r="F364" s="970"/>
      <c r="G364" s="343"/>
      <c r="H364" s="343"/>
      <c r="I364" s="343"/>
    </row>
    <row r="365" spans="1:9" ht="15.75" hidden="1" customHeight="1">
      <c r="A365" s="343"/>
      <c r="B365" s="493" t="s">
        <v>18</v>
      </c>
      <c r="C365" s="966"/>
      <c r="D365" s="967"/>
      <c r="E365" s="967"/>
      <c r="F365" s="967"/>
      <c r="G365" s="967"/>
      <c r="H365" s="968"/>
      <c r="I365" s="343"/>
    </row>
    <row r="366" spans="1:9" ht="15.75" hidden="1" customHeight="1">
      <c r="A366" s="343"/>
      <c r="B366" s="493" t="s">
        <v>27</v>
      </c>
      <c r="C366" s="966"/>
      <c r="D366" s="967"/>
      <c r="E366" s="967"/>
      <c r="F366" s="967"/>
      <c r="G366" s="967"/>
      <c r="H366" s="968"/>
      <c r="I366" s="343"/>
    </row>
    <row r="367" spans="1:9" ht="15.75" hidden="1" customHeight="1">
      <c r="A367" s="343"/>
      <c r="B367" s="493" t="s">
        <v>470</v>
      </c>
      <c r="C367" s="966"/>
      <c r="D367" s="967"/>
      <c r="E367" s="967"/>
      <c r="F367" s="967"/>
      <c r="G367" s="967"/>
      <c r="H367" s="968"/>
      <c r="I367" s="343"/>
    </row>
    <row r="368" spans="1:9" ht="15.75" hidden="1" customHeight="1">
      <c r="A368" s="343"/>
      <c r="B368" s="493" t="s">
        <v>521</v>
      </c>
      <c r="C368" s="966"/>
      <c r="D368" s="967"/>
      <c r="E368" s="967"/>
      <c r="F368" s="967"/>
      <c r="G368" s="967"/>
      <c r="H368" s="968"/>
      <c r="I368" s="343"/>
    </row>
    <row r="369" spans="1:9" ht="15.75" hidden="1" customHeight="1">
      <c r="A369" s="343"/>
      <c r="B369" s="493" t="s">
        <v>471</v>
      </c>
      <c r="C369" s="966"/>
      <c r="D369" s="967"/>
      <c r="E369" s="967"/>
      <c r="F369" s="967"/>
      <c r="G369" s="967"/>
      <c r="H369" s="968"/>
      <c r="I369" s="343"/>
    </row>
    <row r="370" spans="1:9" ht="15.75" hidden="1" customHeight="1">
      <c r="A370" s="343"/>
      <c r="B370" s="493" t="s">
        <v>477</v>
      </c>
      <c r="C370" s="966"/>
      <c r="D370" s="967"/>
      <c r="E370" s="967"/>
      <c r="F370" s="967"/>
      <c r="G370" s="967"/>
      <c r="H370" s="968"/>
      <c r="I370" s="343"/>
    </row>
    <row r="371" spans="1:9" ht="15.75" hidden="1" customHeight="1">
      <c r="A371" s="343"/>
      <c r="B371" s="493" t="s">
        <v>662</v>
      </c>
      <c r="C371" s="966"/>
      <c r="D371" s="967"/>
      <c r="E371" s="967"/>
      <c r="F371" s="967"/>
      <c r="G371" s="967"/>
      <c r="H371" s="968"/>
      <c r="I371" s="343"/>
    </row>
    <row r="372" spans="1:9" ht="15.75" hidden="1" customHeight="1">
      <c r="A372" s="343"/>
      <c r="B372" s="493" t="s">
        <v>663</v>
      </c>
      <c r="C372" s="966"/>
      <c r="D372" s="967"/>
      <c r="E372" s="967"/>
      <c r="F372" s="967"/>
      <c r="G372" s="967"/>
      <c r="H372" s="968"/>
      <c r="I372" s="343"/>
    </row>
    <row r="373" spans="1:9" ht="15.75" hidden="1" customHeight="1">
      <c r="A373" s="343"/>
      <c r="B373" s="493" t="s">
        <v>664</v>
      </c>
      <c r="C373" s="966"/>
      <c r="D373" s="967"/>
      <c r="E373" s="967"/>
      <c r="F373" s="967"/>
      <c r="G373" s="967"/>
      <c r="H373" s="968"/>
      <c r="I373" s="343"/>
    </row>
    <row r="374" spans="1:9" ht="15.75" hidden="1" customHeight="1">
      <c r="A374" s="343"/>
      <c r="B374" s="493" t="s">
        <v>665</v>
      </c>
      <c r="C374" s="966"/>
      <c r="D374" s="967"/>
      <c r="E374" s="967"/>
      <c r="F374" s="967"/>
      <c r="G374" s="967"/>
      <c r="H374" s="968"/>
      <c r="I374" s="343"/>
    </row>
    <row r="375" spans="1:9" hidden="1">
      <c r="A375" s="343"/>
      <c r="B375" s="494"/>
      <c r="C375" s="495"/>
      <c r="D375" s="495"/>
      <c r="E375" s="495"/>
      <c r="F375" s="495"/>
      <c r="G375" s="495"/>
      <c r="H375" s="495"/>
      <c r="I375" s="343"/>
    </row>
    <row r="376" spans="1:9" ht="16.5" hidden="1" customHeight="1">
      <c r="A376" s="405" t="s">
        <v>643</v>
      </c>
      <c r="B376" s="970" t="e">
        <f>"For  "&amp;B296</f>
        <v>#REF!</v>
      </c>
      <c r="C376" s="970"/>
      <c r="D376" s="970"/>
      <c r="E376" s="970"/>
      <c r="F376" s="970"/>
      <c r="G376" s="343"/>
      <c r="H376" s="343"/>
      <c r="I376" s="343"/>
    </row>
    <row r="377" spans="1:9" ht="15.75" hidden="1" customHeight="1">
      <c r="A377" s="343"/>
      <c r="B377" s="493" t="s">
        <v>18</v>
      </c>
      <c r="C377" s="966"/>
      <c r="D377" s="967"/>
      <c r="E377" s="967"/>
      <c r="F377" s="967"/>
      <c r="G377" s="967"/>
      <c r="H377" s="968"/>
      <c r="I377" s="343"/>
    </row>
    <row r="378" spans="1:9" ht="15.75" hidden="1" customHeight="1">
      <c r="A378" s="343"/>
      <c r="B378" s="493" t="s">
        <v>27</v>
      </c>
      <c r="C378" s="966"/>
      <c r="D378" s="967"/>
      <c r="E378" s="967"/>
      <c r="F378" s="967"/>
      <c r="G378" s="967"/>
      <c r="H378" s="968"/>
      <c r="I378" s="343"/>
    </row>
    <row r="379" spans="1:9" ht="15.75" hidden="1" customHeight="1">
      <c r="A379" s="343"/>
      <c r="B379" s="493" t="s">
        <v>470</v>
      </c>
      <c r="C379" s="966"/>
      <c r="D379" s="967"/>
      <c r="E379" s="967"/>
      <c r="F379" s="967"/>
      <c r="G379" s="967"/>
      <c r="H379" s="968"/>
      <c r="I379" s="343"/>
    </row>
    <row r="380" spans="1:9" ht="15.75" hidden="1" customHeight="1">
      <c r="A380" s="343"/>
      <c r="B380" s="493" t="s">
        <v>521</v>
      </c>
      <c r="C380" s="966"/>
      <c r="D380" s="967"/>
      <c r="E380" s="967"/>
      <c r="F380" s="967"/>
      <c r="G380" s="967"/>
      <c r="H380" s="968"/>
      <c r="I380" s="343"/>
    </row>
    <row r="381" spans="1:9" ht="15.75" hidden="1" customHeight="1">
      <c r="A381" s="343"/>
      <c r="B381" s="493" t="s">
        <v>471</v>
      </c>
      <c r="C381" s="966"/>
      <c r="D381" s="967"/>
      <c r="E381" s="967"/>
      <c r="F381" s="967"/>
      <c r="G381" s="967"/>
      <c r="H381" s="968"/>
      <c r="I381" s="343"/>
    </row>
    <row r="382" spans="1:9" ht="15.75" hidden="1" customHeight="1">
      <c r="A382" s="343"/>
      <c r="B382" s="493" t="s">
        <v>477</v>
      </c>
      <c r="C382" s="966"/>
      <c r="D382" s="967"/>
      <c r="E382" s="967"/>
      <c r="F382" s="967"/>
      <c r="G382" s="967"/>
      <c r="H382" s="968"/>
      <c r="I382" s="343"/>
    </row>
    <row r="383" spans="1:9" ht="15.75" hidden="1" customHeight="1">
      <c r="A383" s="343"/>
      <c r="B383" s="493" t="s">
        <v>662</v>
      </c>
      <c r="C383" s="966"/>
      <c r="D383" s="967"/>
      <c r="E383" s="967"/>
      <c r="F383" s="967"/>
      <c r="G383" s="967"/>
      <c r="H383" s="968"/>
      <c r="I383" s="343"/>
    </row>
    <row r="384" spans="1:9" ht="15.75" hidden="1" customHeight="1">
      <c r="A384" s="343"/>
      <c r="B384" s="493" t="s">
        <v>663</v>
      </c>
      <c r="C384" s="966"/>
      <c r="D384" s="967"/>
      <c r="E384" s="967"/>
      <c r="F384" s="967"/>
      <c r="G384" s="967"/>
      <c r="H384" s="968"/>
      <c r="I384" s="343"/>
    </row>
    <row r="385" spans="1:12" ht="15.75" hidden="1" customHeight="1">
      <c r="A385" s="343"/>
      <c r="B385" s="493" t="s">
        <v>664</v>
      </c>
      <c r="C385" s="966"/>
      <c r="D385" s="967"/>
      <c r="E385" s="967"/>
      <c r="F385" s="967"/>
      <c r="G385" s="967"/>
      <c r="H385" s="968"/>
      <c r="I385" s="343"/>
    </row>
    <row r="386" spans="1:12" ht="15.75" hidden="1" customHeight="1">
      <c r="A386" s="343"/>
      <c r="B386" s="493" t="s">
        <v>665</v>
      </c>
      <c r="C386" s="966"/>
      <c r="D386" s="967"/>
      <c r="E386" s="967"/>
      <c r="F386" s="967"/>
      <c r="G386" s="967"/>
      <c r="H386" s="968"/>
      <c r="I386" s="343"/>
    </row>
    <row r="387" spans="1:12" ht="27.75" customHeight="1">
      <c r="A387" s="600" t="s">
        <v>780</v>
      </c>
      <c r="B387" s="969" t="s">
        <v>666</v>
      </c>
      <c r="C387" s="969"/>
      <c r="D387" s="969"/>
      <c r="E387" s="969"/>
      <c r="F387" s="969"/>
      <c r="G387" s="969"/>
      <c r="H387" s="969"/>
      <c r="I387" s="343"/>
    </row>
    <row r="388" spans="1:12" ht="42" customHeight="1">
      <c r="A388" s="406">
        <v>6.1</v>
      </c>
      <c r="B388" s="959" t="s">
        <v>667</v>
      </c>
      <c r="C388" s="959"/>
      <c r="D388" s="959"/>
      <c r="E388" s="959"/>
      <c r="F388" s="959"/>
      <c r="G388" s="959"/>
      <c r="H388" s="959"/>
    </row>
    <row r="389" spans="1:12" ht="105.75" customHeight="1">
      <c r="A389" s="343"/>
      <c r="B389" s="450" t="s">
        <v>668</v>
      </c>
      <c r="C389" s="959" t="s">
        <v>669</v>
      </c>
      <c r="D389" s="959"/>
      <c r="E389" s="959"/>
      <c r="F389" s="959"/>
      <c r="G389" s="959"/>
      <c r="H389" s="959"/>
      <c r="I389" s="496"/>
    </row>
    <row r="390" spans="1:12" ht="78" customHeight="1">
      <c r="A390" s="343"/>
      <c r="B390" s="450" t="s">
        <v>472</v>
      </c>
      <c r="C390" s="959" t="s">
        <v>670</v>
      </c>
      <c r="D390" s="959"/>
      <c r="E390" s="959"/>
      <c r="F390" s="959"/>
      <c r="G390" s="959"/>
      <c r="H390" s="959"/>
      <c r="I390" s="343"/>
    </row>
    <row r="391" spans="1:12" ht="9" customHeight="1">
      <c r="A391" s="343"/>
      <c r="B391" s="343"/>
      <c r="C391" s="343"/>
      <c r="D391" s="343"/>
      <c r="E391" s="343"/>
      <c r="F391" s="343"/>
      <c r="G391" s="343"/>
      <c r="H391" s="343"/>
      <c r="I391" s="343"/>
    </row>
    <row r="392" spans="1:12" ht="23.25" customHeight="1">
      <c r="A392" s="406">
        <v>6.2</v>
      </c>
      <c r="B392" s="959" t="s">
        <v>170</v>
      </c>
      <c r="C392" s="959"/>
      <c r="D392" s="959"/>
      <c r="E392" s="959"/>
      <c r="F392" s="959"/>
      <c r="G392" s="959"/>
      <c r="H392" s="959"/>
    </row>
    <row r="393" spans="1:12" ht="10.5" customHeight="1">
      <c r="A393" s="343"/>
      <c r="B393" s="343"/>
      <c r="C393" s="343"/>
      <c r="D393" s="343"/>
      <c r="E393" s="343"/>
      <c r="F393" s="343"/>
      <c r="G393" s="343"/>
      <c r="H393" s="343"/>
      <c r="I393" s="343"/>
    </row>
    <row r="394" spans="1:12" ht="24" customHeight="1">
      <c r="A394" s="292"/>
      <c r="B394" s="959" t="s">
        <v>671</v>
      </c>
      <c r="C394" s="959"/>
      <c r="D394" s="959"/>
      <c r="E394" s="959"/>
      <c r="F394" s="959"/>
      <c r="G394" s="959"/>
      <c r="H394" s="959"/>
      <c r="I394" s="343"/>
    </row>
    <row r="395" spans="1:12" ht="32.25" customHeight="1">
      <c r="A395" s="497"/>
      <c r="B395" s="960"/>
      <c r="C395" s="961"/>
      <c r="D395" s="498" t="s">
        <v>672</v>
      </c>
      <c r="E395" s="962"/>
      <c r="F395" s="963"/>
      <c r="G395" s="963"/>
      <c r="H395" s="963"/>
      <c r="I395" s="343"/>
    </row>
    <row r="396" spans="1:12" ht="50.25" customHeight="1">
      <c r="A396" s="499" t="s">
        <v>578</v>
      </c>
      <c r="B396" s="868" t="s">
        <v>673</v>
      </c>
      <c r="C396" s="868"/>
      <c r="D396" s="320" t="s">
        <v>674</v>
      </c>
      <c r="E396" s="343"/>
      <c r="F396" s="343"/>
      <c r="G396" s="343"/>
      <c r="H396" s="343"/>
      <c r="I396" s="343"/>
    </row>
    <row r="397" spans="1:12" ht="21" customHeight="1">
      <c r="A397" s="500"/>
      <c r="B397" s="964" t="s">
        <v>675</v>
      </c>
      <c r="C397" s="965"/>
      <c r="D397" s="501"/>
      <c r="E397" s="343"/>
      <c r="F397" s="343"/>
      <c r="G397" s="343"/>
      <c r="H397" s="343"/>
      <c r="I397" s="326"/>
      <c r="J397" s="502"/>
      <c r="K397" s="503"/>
    </row>
    <row r="398" spans="1:12" ht="23.25" customHeight="1">
      <c r="A398" s="500"/>
      <c r="B398" s="964" t="s">
        <v>676</v>
      </c>
      <c r="C398" s="965"/>
      <c r="D398" s="501"/>
      <c r="E398" s="343"/>
      <c r="F398" s="343"/>
      <c r="G398" s="343"/>
      <c r="H398" s="343"/>
      <c r="J398" s="504"/>
      <c r="K398" s="505"/>
    </row>
    <row r="399" spans="1:12" ht="21.75" customHeight="1">
      <c r="A399" s="500"/>
      <c r="B399" s="964" t="s">
        <v>677</v>
      </c>
      <c r="C399" s="965"/>
      <c r="D399" s="501"/>
      <c r="E399" s="343"/>
      <c r="F399" s="343"/>
      <c r="G399" s="343"/>
      <c r="H399" s="343"/>
      <c r="I399" s="326"/>
      <c r="J399" s="502"/>
      <c r="K399" s="503"/>
      <c r="L399" s="326"/>
    </row>
    <row r="400" spans="1:12" ht="20.25" customHeight="1">
      <c r="A400" s="500"/>
      <c r="B400" s="964" t="s">
        <v>678</v>
      </c>
      <c r="C400" s="965"/>
      <c r="D400" s="501"/>
      <c r="E400" s="343"/>
      <c r="F400" s="343"/>
      <c r="G400" s="343"/>
      <c r="H400" s="343"/>
      <c r="I400" s="326"/>
      <c r="J400" s="502"/>
      <c r="K400" s="503"/>
      <c r="L400" s="326"/>
    </row>
    <row r="401" spans="1:12" ht="21.75" customHeight="1">
      <c r="A401" s="500"/>
      <c r="B401" s="869" t="s">
        <v>679</v>
      </c>
      <c r="C401" s="871"/>
      <c r="D401" s="501"/>
      <c r="E401" s="343"/>
      <c r="F401" s="343"/>
      <c r="G401" s="343"/>
      <c r="H401" s="343"/>
      <c r="I401" s="326"/>
      <c r="J401" s="502"/>
      <c r="K401" s="503"/>
      <c r="L401" s="326"/>
    </row>
    <row r="402" spans="1:12" ht="16.5" customHeight="1">
      <c r="A402" s="343"/>
      <c r="B402" s="343"/>
      <c r="C402" s="343"/>
      <c r="D402" s="343"/>
      <c r="E402" s="343"/>
      <c r="F402" s="343"/>
      <c r="G402" s="343"/>
      <c r="H402" s="343"/>
      <c r="I402" s="343"/>
    </row>
    <row r="403" spans="1:12">
      <c r="A403" s="343"/>
      <c r="B403" s="343"/>
      <c r="C403" s="343"/>
      <c r="D403" s="343"/>
      <c r="E403" s="343"/>
      <c r="F403" s="343"/>
      <c r="G403" s="343"/>
      <c r="H403" s="343"/>
      <c r="I403" s="343"/>
    </row>
    <row r="405" spans="1:12" ht="16.5">
      <c r="B405" s="324" t="s">
        <v>6</v>
      </c>
      <c r="C405" s="506" t="str">
        <f>'Names of Bidder'!D36&amp;"-"&amp; 'Names of Bidder'!E36&amp;"-" &amp;'Names of Bidder'!F36</f>
        <v>--</v>
      </c>
      <c r="F405" s="323" t="s">
        <v>4</v>
      </c>
      <c r="G405" s="324" t="str">
        <f>IF('Names of Bidder'!D33=0, "", 'Names of Bidder'!D33)</f>
        <v/>
      </c>
      <c r="H405" s="324"/>
      <c r="I405" s="324"/>
    </row>
    <row r="406" spans="1:12" ht="16.5">
      <c r="B406" s="324" t="s">
        <v>7</v>
      </c>
      <c r="C406" s="506" t="str">
        <f>IF('Names of Bidder'!D37=0, "", 'Names of Bidder'!D37)</f>
        <v/>
      </c>
      <c r="F406" s="323" t="s">
        <v>5</v>
      </c>
      <c r="G406" s="324" t="str">
        <f>IF('Names of Bidder'!D34=0, "", 'Names of Bidder'!D34)</f>
        <v/>
      </c>
      <c r="H406" s="324"/>
      <c r="I406" s="324"/>
    </row>
  </sheetData>
  <sheetProtection formatColumns="0" formatRows="0" selectLockedCells="1"/>
  <customSheetViews>
    <customSheetView guid="{D9ED55BB-C254-4A9E-86ED-08A9ADD4E3D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EEAC0015-AAB8-4F57-BE69-98E15E1F0D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0DA5794E-7F08-4FD6-A9AE-0A7BA227104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B805D886-3091-4997-9C19-07E2C1978FA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6"/>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7"/>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6C47A7D6-4963-4999-9645-C02AA0A4D7C6}"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5421BE0-1124-425D-B86C-8E4240949C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4"/>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110" priority="36" stopIfTrue="1">
      <formula>$M$18=1</formula>
    </cfRule>
    <cfRule type="expression" dxfId="109" priority="35" stopIfTrue="1">
      <formula>$M$18="Sole Bidder"</formula>
    </cfRule>
  </conditionalFormatting>
  <conditionalFormatting sqref="A188">
    <cfRule type="expression" dxfId="108" priority="14" stopIfTrue="1">
      <formula>$N$18="Sole Bidder"</formula>
    </cfRule>
  </conditionalFormatting>
  <conditionalFormatting sqref="A204">
    <cfRule type="expression" dxfId="107" priority="31" stopIfTrue="1">
      <formula>$E$203="No"</formula>
    </cfRule>
  </conditionalFormatting>
  <conditionalFormatting sqref="A235">
    <cfRule type="expression" dxfId="106" priority="11" stopIfTrue="1">
      <formula>$E$203="No"</formula>
    </cfRule>
  </conditionalFormatting>
  <conditionalFormatting sqref="A247">
    <cfRule type="expression" dxfId="105" priority="13" stopIfTrue="1">
      <formula>$E$203="No"</formula>
    </cfRule>
  </conditionalFormatting>
  <conditionalFormatting sqref="A20:H21">
    <cfRule type="expression" dxfId="104" priority="45" stopIfTrue="1">
      <formula>$M$20=2</formula>
    </cfRule>
  </conditionalFormatting>
  <conditionalFormatting sqref="A22:H22">
    <cfRule type="expression" dxfId="103"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102" priority="32" stopIfTrue="1">
      <formula>$M$18="Sole Bidder"</formula>
    </cfRule>
  </conditionalFormatting>
  <conditionalFormatting sqref="A34:H34">
    <cfRule type="expression" dxfId="101" priority="46" stopIfTrue="1">
      <formula>$M$20&lt;2</formula>
    </cfRule>
  </conditionalFormatting>
  <conditionalFormatting sqref="A260:H260 A273:C281 D273:H294 A288:C294">
    <cfRule type="expression" dxfId="100" priority="37" stopIfTrue="1">
      <formula>#REF!&lt;2</formula>
    </cfRule>
  </conditionalFormatting>
  <conditionalFormatting sqref="A296:H296 A309:C314 D309:H319 A321:H328">
    <cfRule type="expression" dxfId="99" priority="39" stopIfTrue="1">
      <formula>$M$198=1</formula>
    </cfRule>
    <cfRule type="expression" dxfId="98" priority="38" stopIfTrue="1">
      <formula>#REF!&lt;2</formula>
    </cfRule>
  </conditionalFormatting>
  <conditionalFormatting sqref="A330:H348 A349:B349 A350:H351 A375:H375 A387">
    <cfRule type="expression" dxfId="97" priority="33" stopIfTrue="1">
      <formula>$M$18="Sole Bidder"</formula>
    </cfRule>
  </conditionalFormatting>
  <conditionalFormatting sqref="A364:H374 E395:F395">
    <cfRule type="expression" dxfId="96" priority="40" stopIfTrue="1">
      <formula>#REF!&lt;2</formula>
    </cfRule>
  </conditionalFormatting>
  <conditionalFormatting sqref="A376:H386 G395:H395">
    <cfRule type="expression" dxfId="95" priority="41" stopIfTrue="1">
      <formula>#REF!&lt;2</formula>
    </cfRule>
    <cfRule type="expression" dxfId="94" priority="42" stopIfTrue="1">
      <formula>$M$198=1</formula>
    </cfRule>
  </conditionalFormatting>
  <conditionalFormatting sqref="B18:F18 B19:H19">
    <cfRule type="expression" dxfId="93" priority="43" stopIfTrue="1">
      <formula>$M$20&lt;2</formula>
    </cfRule>
  </conditionalFormatting>
  <conditionalFormatting sqref="D397:D401">
    <cfRule type="expression" dxfId="92" priority="27" stopIfTrue="1">
      <formula>#REF!&lt;2</formula>
    </cfRule>
  </conditionalFormatting>
  <conditionalFormatting sqref="D302:H302 D204:F204 F215 D235:F235 F247 A215 D215 D247">
    <cfRule type="expression" dxfId="91" priority="34" stopIfTrue="1">
      <formula>$E$203="No"</formula>
    </cfRule>
  </conditionalFormatting>
  <conditionalFormatting sqref="D320:H320">
    <cfRule type="expression" dxfId="90" priority="28" stopIfTrue="1">
      <formula>#REF!&lt;2</formula>
    </cfRule>
    <cfRule type="expression" dxfId="89" priority="29" stopIfTrue="1">
      <formula>$M$198=1</formula>
    </cfRule>
  </conditionalFormatting>
  <conditionalFormatting sqref="E204:F204">
    <cfRule type="expression" dxfId="88" priority="30" stopIfTrue="1">
      <formula>$M$18="Sole Bidder"</formula>
    </cfRule>
  </conditionalFormatting>
  <conditionalFormatting sqref="E231:F231 D231:D232 E233 E243:F243 D243:D244 E245:F245 E253:H253 E256 E257:H257 E258">
    <cfRule type="expression" dxfId="87" priority="12" stopIfTrue="1">
      <formula>$M$18="Sole Bidder"</formula>
    </cfRule>
  </conditionalFormatting>
  <conditionalFormatting sqref="E235:F235">
    <cfRule type="expression" dxfId="86" priority="10" stopIfTrue="1">
      <formula>$M$18="Sole Bidder"</formula>
    </cfRule>
  </conditionalFormatting>
  <conditionalFormatting sqref="F201">
    <cfRule type="expression" dxfId="85" priority="1" stopIfTrue="1">
      <formula>$M$18="Sole Bidder"</formula>
    </cfRule>
  </conditionalFormatting>
  <conditionalFormatting sqref="F203">
    <cfRule type="expression" dxfId="84" priority="26" stopIfTrue="1">
      <formula>$E$203="No"</formula>
    </cfRule>
    <cfRule type="expression" dxfId="83" priority="25" stopIfTrue="1">
      <formula>$M$18="Sole Bidder"</formula>
    </cfRule>
  </conditionalFormatting>
  <conditionalFormatting sqref="F215:F219">
    <cfRule type="expression" dxfId="82" priority="19" stopIfTrue="1">
      <formula>$M$18="Sole Bidder"</formula>
    </cfRule>
  </conditionalFormatting>
  <conditionalFormatting sqref="F217:F219">
    <cfRule type="expression" dxfId="81" priority="20" stopIfTrue="1">
      <formula>$E$203="No"</formula>
    </cfRule>
  </conditionalFormatting>
  <conditionalFormatting sqref="F234">
    <cfRule type="expression" dxfId="80" priority="9" stopIfTrue="1">
      <formula>$E$203="No"</formula>
    </cfRule>
    <cfRule type="expression" dxfId="79" priority="8" stopIfTrue="1">
      <formula>$M$18="Sole Bidder"</formula>
    </cfRule>
  </conditionalFormatting>
  <conditionalFormatting sqref="F247:F251">
    <cfRule type="expression" dxfId="78" priority="2" stopIfTrue="1">
      <formula>$M$18="Sole Bidder"</formula>
    </cfRule>
  </conditionalFormatting>
  <conditionalFormatting sqref="F249:F251">
    <cfRule type="expression" dxfId="77"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5"/>
  <headerFooter alignWithMargins="0"/>
  <rowBreaks count="2" manualBreakCount="2">
    <brk id="91" max="9" man="1"/>
    <brk id="134" max="9" man="1"/>
  </rowBreaks>
  <drawing r:id="rId16"/>
  <legacyDrawing r:id="rId17"/>
  <mc:AlternateContent xmlns:mc="http://schemas.openxmlformats.org/markup-compatibility/2006">
    <mc:Choice Requires="x14">
      <controls>
        <mc:AlternateContent xmlns:mc="http://schemas.openxmlformats.org/markup-compatibility/2006">
          <mc:Choice Requires="x14">
            <control shapeId="95253" r:id="rId18"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9"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0"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1"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2"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3"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4"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5"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6"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7"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28"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29"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0"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1"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2"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3"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4"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5"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6"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7"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8"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9"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0"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1"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2"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3"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4"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5"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6"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7"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8"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9"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0"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1"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2"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3"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4"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5"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6"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7"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8"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9"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0"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1"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2"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3"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4"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5"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6"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7"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8"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9"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0"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1"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2"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3"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4"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5"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6"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7"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8"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9"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0"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1"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2"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3"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4"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5"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6"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7"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8"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9"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8" zoomScale="110" zoomScaleSheetLayoutView="110" workbookViewId="0">
      <selection activeCell="A3" sqref="A3:E3"/>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96" t="str">
        <f>'Attach 3(JV)'!A1</f>
        <v>Specification No. :CC/NT/W-TR/DOM/A06/23/06644</v>
      </c>
      <c r="B1" s="896"/>
      <c r="C1" s="896"/>
      <c r="D1" s="896"/>
      <c r="E1" s="285" t="str">
        <f>"Attachment-3(QR) " &amp; 'Attach 3(JV)'!AT1</f>
        <v xml:space="preserve">Attachment-3(QR) </v>
      </c>
    </row>
    <row r="2" spans="1:9" ht="5.25" customHeight="1"/>
    <row r="3" spans="1:9" ht="93.75" customHeight="1">
      <c r="A3" s="104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047"/>
      <c r="C3" s="1047"/>
      <c r="D3" s="1047"/>
      <c r="E3" s="1047"/>
      <c r="F3" s="26"/>
      <c r="G3" s="27"/>
      <c r="H3" s="26"/>
    </row>
    <row r="4" spans="1:9" ht="20.100000000000001" customHeight="1">
      <c r="A4" s="28"/>
      <c r="H4" s="30"/>
      <c r="I4" s="11"/>
    </row>
    <row r="5" spans="1:9" ht="20.100000000000001" customHeight="1">
      <c r="A5" s="829" t="s">
        <v>349</v>
      </c>
      <c r="B5" s="829"/>
      <c r="C5" s="829"/>
      <c r="D5" s="829"/>
      <c r="E5" s="82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5" t="str">
        <f>'Attach 3(JV)'!A8</f>
        <v/>
      </c>
      <c r="B8" s="835"/>
      <c r="C8" s="835"/>
      <c r="D8" s="835"/>
      <c r="E8" s="108" t="str">
        <f>'Attach 3(JV)'!E8</f>
        <v>Contract Services</v>
      </c>
      <c r="H8" s="30"/>
      <c r="I8" s="11"/>
    </row>
    <row r="9" spans="1:9" ht="20.100000000000001" customHeight="1">
      <c r="A9" s="13" t="s">
        <v>344</v>
      </c>
      <c r="B9" s="832">
        <f>'Attach 3(JV)'!B9</f>
        <v>0</v>
      </c>
      <c r="C9" s="832"/>
      <c r="D9" s="832"/>
      <c r="E9" s="108" t="str">
        <f>'Attach 3(JV)'!E9</f>
        <v>Power Grid Corporation of India Ltd.,</v>
      </c>
      <c r="H9" s="30"/>
      <c r="I9" s="11"/>
    </row>
    <row r="10" spans="1:9" ht="20.100000000000001" customHeight="1">
      <c r="A10" s="13" t="s">
        <v>346</v>
      </c>
      <c r="B10" s="1049">
        <f>'Attach 3(JV)'!B10</f>
        <v>0</v>
      </c>
      <c r="C10" s="1049"/>
      <c r="D10" s="1049"/>
      <c r="E10" s="108" t="str">
        <f>'Attach 3(JV)'!E10</f>
        <v>"Saudamini", Plot No. 2, Sector 29</v>
      </c>
      <c r="H10" s="30"/>
      <c r="I10" s="11"/>
    </row>
    <row r="11" spans="1:9" ht="20.100000000000001" customHeight="1">
      <c r="B11" s="1049">
        <f>'Attach 3(JV)'!B11</f>
        <v>0</v>
      </c>
      <c r="C11" s="1049"/>
      <c r="D11" s="1049"/>
      <c r="E11" s="108" t="str">
        <f>'Attach 3(JV)'!E11</f>
        <v>Gurgaon (Haryana) - 122001</v>
      </c>
    </row>
    <row r="12" spans="1:9" ht="20.100000000000001" customHeight="1">
      <c r="A12" s="32"/>
      <c r="B12" s="1049">
        <f>'Attach 3(JV)'!B12</f>
        <v>0</v>
      </c>
      <c r="C12" s="1049"/>
      <c r="D12" s="1049"/>
      <c r="E12" s="15"/>
    </row>
    <row r="13" spans="1:9" ht="20.100000000000001" customHeight="1">
      <c r="A13" s="29" t="s">
        <v>339</v>
      </c>
    </row>
    <row r="14" spans="1:9" ht="20.100000000000001" customHeight="1">
      <c r="A14" s="32"/>
    </row>
    <row r="15" spans="1:9" ht="27.75" customHeight="1">
      <c r="A15" s="1048" t="s">
        <v>350</v>
      </c>
      <c r="B15" s="1048"/>
      <c r="C15" s="1048"/>
      <c r="D15" s="1048"/>
      <c r="E15" s="1048"/>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3" t="str">
        <f>'Attach 3(JV)'!B24</f>
        <v>--</v>
      </c>
      <c r="C22" s="33"/>
      <c r="D22" s="37" t="s">
        <v>4</v>
      </c>
      <c r="E22" s="216" t="str">
        <f>'Attach 3(JV)'!E24</f>
        <v/>
      </c>
    </row>
    <row r="23" spans="1:5" ht="33" customHeight="1">
      <c r="A23" s="36" t="s">
        <v>7</v>
      </c>
      <c r="B23" s="216" t="str">
        <f>'Attach 3(JV)'!B25</f>
        <v/>
      </c>
      <c r="C23" s="33"/>
      <c r="D23" s="37" t="s">
        <v>5</v>
      </c>
      <c r="E23" s="216"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U6TiJWcv2egNqzHD6xCrTYaW+rJP6WjuNOCwhU3/pciUyVVdvjYXac4AByahlqq8A9bgY6kdsLrHpfGP9qYGDA==" saltValue="wG4+egP4FJF0/EOKv6dJhw==" spinCount="100000" sheet="1" formatColumns="0" formatRows="0" selectLockedCells="1"/>
  <customSheetViews>
    <customSheetView guid="{D9ED55BB-C254-4A9E-86ED-08A9ADD4E3D4}"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EEAC0015-AAB8-4F57-BE69-98E15E1F0D6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0DA5794E-7F08-4FD6-A9AE-0A7BA2271047}" scale="110" showPageBreaks="1" showGridLines="0" fitToPage="1" printArea="1" state="hidden" view="pageBreakPreview">
      <selection activeCell="D19" sqref="D19"/>
      <pageMargins left="0.75" right="0.63" top="0.57999999999999996" bottom="0.6" header="0.34" footer="0.35"/>
      <pageSetup scale="96" orientation="portrait" r:id="rId3"/>
      <headerFooter alignWithMargins="0">
        <oddFooter>&amp;R&amp;"Book Antiqua,Bold"&amp;8 Page &amp;P of &amp;N</oddFooter>
      </headerFooter>
    </customSheetView>
    <customSheetView guid="{B805D886-3091-4997-9C19-07E2C1978FA4}"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7"/>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29"/>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0"/>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1"/>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6C47A7D6-4963-4999-9645-C02AA0A4D7C6}"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5421BE0-1124-425D-B86C-8E4240949C04}" scale="110" showPageBreaks="1" showGridLines="0" fitToPage="1" printArea="1" state="hidden" view="pageBreakPreview">
      <selection activeCell="D19" sqref="D19"/>
      <pageMargins left="0.75" right="0.63" top="0.57999999999999996" bottom="0.6" header="0.34" footer="0.35"/>
      <pageSetup scale="98"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7"/>
  <headerFooter alignWithMargins="0">
    <oddFooter>&amp;R&amp;"Book Antiqua,Bold"&amp;8 Page &amp;P of &amp;N</oddFooter>
  </headerFooter>
  <drawing r:id="rId3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54"/>
  <sheetViews>
    <sheetView showGridLines="0" showZeros="0" view="pageBreakPreview" topLeftCell="A55" zoomScaleNormal="100" zoomScaleSheetLayoutView="100" workbookViewId="0">
      <selection activeCell="B66" sqref="B66:I66"/>
    </sheetView>
  </sheetViews>
  <sheetFormatPr defaultRowHeight="15.75"/>
  <cols>
    <col min="1" max="1" width="14.28515625" style="295" customWidth="1"/>
    <col min="2" max="2" width="13.85546875" style="295" customWidth="1"/>
    <col min="3" max="3" width="11.42578125" style="295" customWidth="1"/>
    <col min="4" max="4" width="27.85546875" style="295" customWidth="1"/>
    <col min="5" max="5" width="14.42578125" style="295" customWidth="1"/>
    <col min="6" max="6" width="21" style="295" customWidth="1"/>
    <col min="7" max="7" width="19.7109375" style="295" customWidth="1"/>
    <col min="8" max="8" width="18" style="295" customWidth="1"/>
    <col min="9" max="9" width="23.140625" style="295" customWidth="1"/>
    <col min="10" max="10" width="10.5703125" style="295" hidden="1" customWidth="1"/>
    <col min="11" max="11" width="10.28515625" style="295" hidden="1" customWidth="1"/>
    <col min="12" max="12" width="11.85546875" style="295" hidden="1" customWidth="1"/>
    <col min="13" max="13" width="34.5703125" style="295" hidden="1" customWidth="1"/>
    <col min="14" max="14" width="10.42578125" style="295" hidden="1" customWidth="1"/>
    <col min="15" max="15" width="11.42578125" style="295" hidden="1" customWidth="1"/>
    <col min="16" max="16" width="10.7109375" style="295" hidden="1" customWidth="1"/>
    <col min="17" max="17" width="13.7109375" style="295" hidden="1" customWidth="1"/>
    <col min="18" max="20" width="0" style="295" hidden="1" customWidth="1"/>
    <col min="21" max="21" width="13.5703125" style="295" hidden="1" customWidth="1"/>
    <col min="22" max="23" width="0" style="295" hidden="1" customWidth="1"/>
    <col min="24" max="24" width="4.7109375" style="295" hidden="1" customWidth="1"/>
    <col min="25" max="256" width="9.140625" style="295"/>
    <col min="257" max="257" width="14.28515625" style="295" customWidth="1"/>
    <col min="258" max="258" width="13.85546875" style="295" customWidth="1"/>
    <col min="259" max="259" width="11.42578125" style="295" customWidth="1"/>
    <col min="260" max="260" width="27.85546875" style="295" customWidth="1"/>
    <col min="261" max="261" width="14.42578125" style="295" customWidth="1"/>
    <col min="262" max="262" width="21" style="295" customWidth="1"/>
    <col min="263" max="263" width="19.7109375" style="295" customWidth="1"/>
    <col min="264" max="264" width="18" style="295" customWidth="1"/>
    <col min="265" max="265" width="23.140625" style="295" customWidth="1"/>
    <col min="266" max="280" width="0" style="295" hidden="1" customWidth="1"/>
    <col min="281" max="512" width="9.140625" style="295"/>
    <col min="513" max="513" width="14.28515625" style="295" customWidth="1"/>
    <col min="514" max="514" width="13.85546875" style="295" customWidth="1"/>
    <col min="515" max="515" width="11.42578125" style="295" customWidth="1"/>
    <col min="516" max="516" width="27.85546875" style="295" customWidth="1"/>
    <col min="517" max="517" width="14.42578125" style="295" customWidth="1"/>
    <col min="518" max="518" width="21" style="295" customWidth="1"/>
    <col min="519" max="519" width="19.7109375" style="295" customWidth="1"/>
    <col min="520" max="520" width="18" style="295" customWidth="1"/>
    <col min="521" max="521" width="23.140625" style="295" customWidth="1"/>
    <col min="522" max="536" width="0" style="295" hidden="1" customWidth="1"/>
    <col min="537" max="768" width="9.140625" style="295"/>
    <col min="769" max="769" width="14.28515625" style="295" customWidth="1"/>
    <col min="770" max="770" width="13.85546875" style="295" customWidth="1"/>
    <col min="771" max="771" width="11.42578125" style="295" customWidth="1"/>
    <col min="772" max="772" width="27.85546875" style="295" customWidth="1"/>
    <col min="773" max="773" width="14.42578125" style="295" customWidth="1"/>
    <col min="774" max="774" width="21" style="295" customWidth="1"/>
    <col min="775" max="775" width="19.7109375" style="295" customWidth="1"/>
    <col min="776" max="776" width="18" style="295" customWidth="1"/>
    <col min="777" max="777" width="23.140625" style="295" customWidth="1"/>
    <col min="778" max="792" width="0" style="295" hidden="1" customWidth="1"/>
    <col min="793" max="1024" width="9.140625" style="295"/>
    <col min="1025" max="1025" width="14.28515625" style="295" customWidth="1"/>
    <col min="1026" max="1026" width="13.85546875" style="295" customWidth="1"/>
    <col min="1027" max="1027" width="11.42578125" style="295" customWidth="1"/>
    <col min="1028" max="1028" width="27.85546875" style="295" customWidth="1"/>
    <col min="1029" max="1029" width="14.42578125" style="295" customWidth="1"/>
    <col min="1030" max="1030" width="21" style="295" customWidth="1"/>
    <col min="1031" max="1031" width="19.7109375" style="295" customWidth="1"/>
    <col min="1032" max="1032" width="18" style="295" customWidth="1"/>
    <col min="1033" max="1033" width="23.140625" style="295" customWidth="1"/>
    <col min="1034" max="1048" width="0" style="295" hidden="1" customWidth="1"/>
    <col min="1049" max="1280" width="9.140625" style="295"/>
    <col min="1281" max="1281" width="14.28515625" style="295" customWidth="1"/>
    <col min="1282" max="1282" width="13.85546875" style="295" customWidth="1"/>
    <col min="1283" max="1283" width="11.42578125" style="295" customWidth="1"/>
    <col min="1284" max="1284" width="27.85546875" style="295" customWidth="1"/>
    <col min="1285" max="1285" width="14.42578125" style="295" customWidth="1"/>
    <col min="1286" max="1286" width="21" style="295" customWidth="1"/>
    <col min="1287" max="1287" width="19.7109375" style="295" customWidth="1"/>
    <col min="1288" max="1288" width="18" style="295" customWidth="1"/>
    <col min="1289" max="1289" width="23.140625" style="295" customWidth="1"/>
    <col min="1290" max="1304" width="0" style="295" hidden="1" customWidth="1"/>
    <col min="1305" max="1536" width="9.140625" style="295"/>
    <col min="1537" max="1537" width="14.28515625" style="295" customWidth="1"/>
    <col min="1538" max="1538" width="13.85546875" style="295" customWidth="1"/>
    <col min="1539" max="1539" width="11.42578125" style="295" customWidth="1"/>
    <col min="1540" max="1540" width="27.85546875" style="295" customWidth="1"/>
    <col min="1541" max="1541" width="14.42578125" style="295" customWidth="1"/>
    <col min="1542" max="1542" width="21" style="295" customWidth="1"/>
    <col min="1543" max="1543" width="19.7109375" style="295" customWidth="1"/>
    <col min="1544" max="1544" width="18" style="295" customWidth="1"/>
    <col min="1545" max="1545" width="23.140625" style="295" customWidth="1"/>
    <col min="1546" max="1560" width="0" style="295" hidden="1" customWidth="1"/>
    <col min="1561" max="1792" width="9.140625" style="295"/>
    <col min="1793" max="1793" width="14.28515625" style="295" customWidth="1"/>
    <col min="1794" max="1794" width="13.85546875" style="295" customWidth="1"/>
    <col min="1795" max="1795" width="11.42578125" style="295" customWidth="1"/>
    <col min="1796" max="1796" width="27.85546875" style="295" customWidth="1"/>
    <col min="1797" max="1797" width="14.42578125" style="295" customWidth="1"/>
    <col min="1798" max="1798" width="21" style="295" customWidth="1"/>
    <col min="1799" max="1799" width="19.7109375" style="295" customWidth="1"/>
    <col min="1800" max="1800" width="18" style="295" customWidth="1"/>
    <col min="1801" max="1801" width="23.140625" style="295" customWidth="1"/>
    <col min="1802" max="1816" width="0" style="295" hidden="1" customWidth="1"/>
    <col min="1817" max="2048" width="9.140625" style="295"/>
    <col min="2049" max="2049" width="14.28515625" style="295" customWidth="1"/>
    <col min="2050" max="2050" width="13.85546875" style="295" customWidth="1"/>
    <col min="2051" max="2051" width="11.42578125" style="295" customWidth="1"/>
    <col min="2052" max="2052" width="27.85546875" style="295" customWidth="1"/>
    <col min="2053" max="2053" width="14.42578125" style="295" customWidth="1"/>
    <col min="2054" max="2054" width="21" style="295" customWidth="1"/>
    <col min="2055" max="2055" width="19.7109375" style="295" customWidth="1"/>
    <col min="2056" max="2056" width="18" style="295" customWidth="1"/>
    <col min="2057" max="2057" width="23.140625" style="295" customWidth="1"/>
    <col min="2058" max="2072" width="0" style="295" hidden="1" customWidth="1"/>
    <col min="2073" max="2304" width="9.140625" style="295"/>
    <col min="2305" max="2305" width="14.28515625" style="295" customWidth="1"/>
    <col min="2306" max="2306" width="13.85546875" style="295" customWidth="1"/>
    <col min="2307" max="2307" width="11.42578125" style="295" customWidth="1"/>
    <col min="2308" max="2308" width="27.85546875" style="295" customWidth="1"/>
    <col min="2309" max="2309" width="14.42578125" style="295" customWidth="1"/>
    <col min="2310" max="2310" width="21" style="295" customWidth="1"/>
    <col min="2311" max="2311" width="19.7109375" style="295" customWidth="1"/>
    <col min="2312" max="2312" width="18" style="295" customWidth="1"/>
    <col min="2313" max="2313" width="23.140625" style="295" customWidth="1"/>
    <col min="2314" max="2328" width="0" style="295" hidden="1" customWidth="1"/>
    <col min="2329" max="2560" width="9.140625" style="295"/>
    <col min="2561" max="2561" width="14.28515625" style="295" customWidth="1"/>
    <col min="2562" max="2562" width="13.85546875" style="295" customWidth="1"/>
    <col min="2563" max="2563" width="11.42578125" style="295" customWidth="1"/>
    <col min="2564" max="2564" width="27.85546875" style="295" customWidth="1"/>
    <col min="2565" max="2565" width="14.42578125" style="295" customWidth="1"/>
    <col min="2566" max="2566" width="21" style="295" customWidth="1"/>
    <col min="2567" max="2567" width="19.7109375" style="295" customWidth="1"/>
    <col min="2568" max="2568" width="18" style="295" customWidth="1"/>
    <col min="2569" max="2569" width="23.140625" style="295" customWidth="1"/>
    <col min="2570" max="2584" width="0" style="295" hidden="1" customWidth="1"/>
    <col min="2585" max="2816" width="9.140625" style="295"/>
    <col min="2817" max="2817" width="14.28515625" style="295" customWidth="1"/>
    <col min="2818" max="2818" width="13.85546875" style="295" customWidth="1"/>
    <col min="2819" max="2819" width="11.42578125" style="295" customWidth="1"/>
    <col min="2820" max="2820" width="27.85546875" style="295" customWidth="1"/>
    <col min="2821" max="2821" width="14.42578125" style="295" customWidth="1"/>
    <col min="2822" max="2822" width="21" style="295" customWidth="1"/>
    <col min="2823" max="2823" width="19.7109375" style="295" customWidth="1"/>
    <col min="2824" max="2824" width="18" style="295" customWidth="1"/>
    <col min="2825" max="2825" width="23.140625" style="295" customWidth="1"/>
    <col min="2826" max="2840" width="0" style="295" hidden="1" customWidth="1"/>
    <col min="2841" max="3072" width="9.140625" style="295"/>
    <col min="3073" max="3073" width="14.28515625" style="295" customWidth="1"/>
    <col min="3074" max="3074" width="13.85546875" style="295" customWidth="1"/>
    <col min="3075" max="3075" width="11.42578125" style="295" customWidth="1"/>
    <col min="3076" max="3076" width="27.85546875" style="295" customWidth="1"/>
    <col min="3077" max="3077" width="14.42578125" style="295" customWidth="1"/>
    <col min="3078" max="3078" width="21" style="295" customWidth="1"/>
    <col min="3079" max="3079" width="19.7109375" style="295" customWidth="1"/>
    <col min="3080" max="3080" width="18" style="295" customWidth="1"/>
    <col min="3081" max="3081" width="23.140625" style="295" customWidth="1"/>
    <col min="3082" max="3096" width="0" style="295" hidden="1" customWidth="1"/>
    <col min="3097" max="3328" width="9.140625" style="295"/>
    <col min="3329" max="3329" width="14.28515625" style="295" customWidth="1"/>
    <col min="3330" max="3330" width="13.85546875" style="295" customWidth="1"/>
    <col min="3331" max="3331" width="11.42578125" style="295" customWidth="1"/>
    <col min="3332" max="3332" width="27.85546875" style="295" customWidth="1"/>
    <col min="3333" max="3333" width="14.42578125" style="295" customWidth="1"/>
    <col min="3334" max="3334" width="21" style="295" customWidth="1"/>
    <col min="3335" max="3335" width="19.7109375" style="295" customWidth="1"/>
    <col min="3336" max="3336" width="18" style="295" customWidth="1"/>
    <col min="3337" max="3337" width="23.140625" style="295" customWidth="1"/>
    <col min="3338" max="3352" width="0" style="295" hidden="1" customWidth="1"/>
    <col min="3353" max="3584" width="9.140625" style="295"/>
    <col min="3585" max="3585" width="14.28515625" style="295" customWidth="1"/>
    <col min="3586" max="3586" width="13.85546875" style="295" customWidth="1"/>
    <col min="3587" max="3587" width="11.42578125" style="295" customWidth="1"/>
    <col min="3588" max="3588" width="27.85546875" style="295" customWidth="1"/>
    <col min="3589" max="3589" width="14.42578125" style="295" customWidth="1"/>
    <col min="3590" max="3590" width="21" style="295" customWidth="1"/>
    <col min="3591" max="3591" width="19.7109375" style="295" customWidth="1"/>
    <col min="3592" max="3592" width="18" style="295" customWidth="1"/>
    <col min="3593" max="3593" width="23.140625" style="295" customWidth="1"/>
    <col min="3594" max="3608" width="0" style="295" hidden="1" customWidth="1"/>
    <col min="3609" max="3840" width="9.140625" style="295"/>
    <col min="3841" max="3841" width="14.28515625" style="295" customWidth="1"/>
    <col min="3842" max="3842" width="13.85546875" style="295" customWidth="1"/>
    <col min="3843" max="3843" width="11.42578125" style="295" customWidth="1"/>
    <col min="3844" max="3844" width="27.85546875" style="295" customWidth="1"/>
    <col min="3845" max="3845" width="14.42578125" style="295" customWidth="1"/>
    <col min="3846" max="3846" width="21" style="295" customWidth="1"/>
    <col min="3847" max="3847" width="19.7109375" style="295" customWidth="1"/>
    <col min="3848" max="3848" width="18" style="295" customWidth="1"/>
    <col min="3849" max="3849" width="23.140625" style="295" customWidth="1"/>
    <col min="3850" max="3864" width="0" style="295" hidden="1" customWidth="1"/>
    <col min="3865" max="4096" width="9.140625" style="295"/>
    <col min="4097" max="4097" width="14.28515625" style="295" customWidth="1"/>
    <col min="4098" max="4098" width="13.85546875" style="295" customWidth="1"/>
    <col min="4099" max="4099" width="11.42578125" style="295" customWidth="1"/>
    <col min="4100" max="4100" width="27.85546875" style="295" customWidth="1"/>
    <col min="4101" max="4101" width="14.42578125" style="295" customWidth="1"/>
    <col min="4102" max="4102" width="21" style="295" customWidth="1"/>
    <col min="4103" max="4103" width="19.7109375" style="295" customWidth="1"/>
    <col min="4104" max="4104" width="18" style="295" customWidth="1"/>
    <col min="4105" max="4105" width="23.140625" style="295" customWidth="1"/>
    <col min="4106" max="4120" width="0" style="295" hidden="1" customWidth="1"/>
    <col min="4121" max="4352" width="9.140625" style="295"/>
    <col min="4353" max="4353" width="14.28515625" style="295" customWidth="1"/>
    <col min="4354" max="4354" width="13.85546875" style="295" customWidth="1"/>
    <col min="4355" max="4355" width="11.42578125" style="295" customWidth="1"/>
    <col min="4356" max="4356" width="27.85546875" style="295" customWidth="1"/>
    <col min="4357" max="4357" width="14.42578125" style="295" customWidth="1"/>
    <col min="4358" max="4358" width="21" style="295" customWidth="1"/>
    <col min="4359" max="4359" width="19.7109375" style="295" customWidth="1"/>
    <col min="4360" max="4360" width="18" style="295" customWidth="1"/>
    <col min="4361" max="4361" width="23.140625" style="295" customWidth="1"/>
    <col min="4362" max="4376" width="0" style="295" hidden="1" customWidth="1"/>
    <col min="4377" max="4608" width="9.140625" style="295"/>
    <col min="4609" max="4609" width="14.28515625" style="295" customWidth="1"/>
    <col min="4610" max="4610" width="13.85546875" style="295" customWidth="1"/>
    <col min="4611" max="4611" width="11.42578125" style="295" customWidth="1"/>
    <col min="4612" max="4612" width="27.85546875" style="295" customWidth="1"/>
    <col min="4613" max="4613" width="14.42578125" style="295" customWidth="1"/>
    <col min="4614" max="4614" width="21" style="295" customWidth="1"/>
    <col min="4615" max="4615" width="19.7109375" style="295" customWidth="1"/>
    <col min="4616" max="4616" width="18" style="295" customWidth="1"/>
    <col min="4617" max="4617" width="23.140625" style="295" customWidth="1"/>
    <col min="4618" max="4632" width="0" style="295" hidden="1" customWidth="1"/>
    <col min="4633" max="4864" width="9.140625" style="295"/>
    <col min="4865" max="4865" width="14.28515625" style="295" customWidth="1"/>
    <col min="4866" max="4866" width="13.85546875" style="295" customWidth="1"/>
    <col min="4867" max="4867" width="11.42578125" style="295" customWidth="1"/>
    <col min="4868" max="4868" width="27.85546875" style="295" customWidth="1"/>
    <col min="4869" max="4869" width="14.42578125" style="295" customWidth="1"/>
    <col min="4870" max="4870" width="21" style="295" customWidth="1"/>
    <col min="4871" max="4871" width="19.7109375" style="295" customWidth="1"/>
    <col min="4872" max="4872" width="18" style="295" customWidth="1"/>
    <col min="4873" max="4873" width="23.140625" style="295" customWidth="1"/>
    <col min="4874" max="4888" width="0" style="295" hidden="1" customWidth="1"/>
    <col min="4889" max="5120" width="9.140625" style="295"/>
    <col min="5121" max="5121" width="14.28515625" style="295" customWidth="1"/>
    <col min="5122" max="5122" width="13.85546875" style="295" customWidth="1"/>
    <col min="5123" max="5123" width="11.42578125" style="295" customWidth="1"/>
    <col min="5124" max="5124" width="27.85546875" style="295" customWidth="1"/>
    <col min="5125" max="5125" width="14.42578125" style="295" customWidth="1"/>
    <col min="5126" max="5126" width="21" style="295" customWidth="1"/>
    <col min="5127" max="5127" width="19.7109375" style="295" customWidth="1"/>
    <col min="5128" max="5128" width="18" style="295" customWidth="1"/>
    <col min="5129" max="5129" width="23.140625" style="295" customWidth="1"/>
    <col min="5130" max="5144" width="0" style="295" hidden="1" customWidth="1"/>
    <col min="5145" max="5376" width="9.140625" style="295"/>
    <col min="5377" max="5377" width="14.28515625" style="295" customWidth="1"/>
    <col min="5378" max="5378" width="13.85546875" style="295" customWidth="1"/>
    <col min="5379" max="5379" width="11.42578125" style="295" customWidth="1"/>
    <col min="5380" max="5380" width="27.85546875" style="295" customWidth="1"/>
    <col min="5381" max="5381" width="14.42578125" style="295" customWidth="1"/>
    <col min="5382" max="5382" width="21" style="295" customWidth="1"/>
    <col min="5383" max="5383" width="19.7109375" style="295" customWidth="1"/>
    <col min="5384" max="5384" width="18" style="295" customWidth="1"/>
    <col min="5385" max="5385" width="23.140625" style="295" customWidth="1"/>
    <col min="5386" max="5400" width="0" style="295" hidden="1" customWidth="1"/>
    <col min="5401" max="5632" width="9.140625" style="295"/>
    <col min="5633" max="5633" width="14.28515625" style="295" customWidth="1"/>
    <col min="5634" max="5634" width="13.85546875" style="295" customWidth="1"/>
    <col min="5635" max="5635" width="11.42578125" style="295" customWidth="1"/>
    <col min="5636" max="5636" width="27.85546875" style="295" customWidth="1"/>
    <col min="5637" max="5637" width="14.42578125" style="295" customWidth="1"/>
    <col min="5638" max="5638" width="21" style="295" customWidth="1"/>
    <col min="5639" max="5639" width="19.7109375" style="295" customWidth="1"/>
    <col min="5640" max="5640" width="18" style="295" customWidth="1"/>
    <col min="5641" max="5641" width="23.140625" style="295" customWidth="1"/>
    <col min="5642" max="5656" width="0" style="295" hidden="1" customWidth="1"/>
    <col min="5657" max="5888" width="9.140625" style="295"/>
    <col min="5889" max="5889" width="14.28515625" style="295" customWidth="1"/>
    <col min="5890" max="5890" width="13.85546875" style="295" customWidth="1"/>
    <col min="5891" max="5891" width="11.42578125" style="295" customWidth="1"/>
    <col min="5892" max="5892" width="27.85546875" style="295" customWidth="1"/>
    <col min="5893" max="5893" width="14.42578125" style="295" customWidth="1"/>
    <col min="5894" max="5894" width="21" style="295" customWidth="1"/>
    <col min="5895" max="5895" width="19.7109375" style="295" customWidth="1"/>
    <col min="5896" max="5896" width="18" style="295" customWidth="1"/>
    <col min="5897" max="5897" width="23.140625" style="295" customWidth="1"/>
    <col min="5898" max="5912" width="0" style="295" hidden="1" customWidth="1"/>
    <col min="5913" max="6144" width="9.140625" style="295"/>
    <col min="6145" max="6145" width="14.28515625" style="295" customWidth="1"/>
    <col min="6146" max="6146" width="13.85546875" style="295" customWidth="1"/>
    <col min="6147" max="6147" width="11.42578125" style="295" customWidth="1"/>
    <col min="6148" max="6148" width="27.85546875" style="295" customWidth="1"/>
    <col min="6149" max="6149" width="14.42578125" style="295" customWidth="1"/>
    <col min="6150" max="6150" width="21" style="295" customWidth="1"/>
    <col min="6151" max="6151" width="19.7109375" style="295" customWidth="1"/>
    <col min="6152" max="6152" width="18" style="295" customWidth="1"/>
    <col min="6153" max="6153" width="23.140625" style="295" customWidth="1"/>
    <col min="6154" max="6168" width="0" style="295" hidden="1" customWidth="1"/>
    <col min="6169" max="6400" width="9.140625" style="295"/>
    <col min="6401" max="6401" width="14.28515625" style="295" customWidth="1"/>
    <col min="6402" max="6402" width="13.85546875" style="295" customWidth="1"/>
    <col min="6403" max="6403" width="11.42578125" style="295" customWidth="1"/>
    <col min="6404" max="6404" width="27.85546875" style="295" customWidth="1"/>
    <col min="6405" max="6405" width="14.42578125" style="295" customWidth="1"/>
    <col min="6406" max="6406" width="21" style="295" customWidth="1"/>
    <col min="6407" max="6407" width="19.7109375" style="295" customWidth="1"/>
    <col min="6408" max="6408" width="18" style="295" customWidth="1"/>
    <col min="6409" max="6409" width="23.140625" style="295" customWidth="1"/>
    <col min="6410" max="6424" width="0" style="295" hidden="1" customWidth="1"/>
    <col min="6425" max="6656" width="9.140625" style="295"/>
    <col min="6657" max="6657" width="14.28515625" style="295" customWidth="1"/>
    <col min="6658" max="6658" width="13.85546875" style="295" customWidth="1"/>
    <col min="6659" max="6659" width="11.42578125" style="295" customWidth="1"/>
    <col min="6660" max="6660" width="27.85546875" style="295" customWidth="1"/>
    <col min="6661" max="6661" width="14.42578125" style="295" customWidth="1"/>
    <col min="6662" max="6662" width="21" style="295" customWidth="1"/>
    <col min="6663" max="6663" width="19.7109375" style="295" customWidth="1"/>
    <col min="6664" max="6664" width="18" style="295" customWidth="1"/>
    <col min="6665" max="6665" width="23.140625" style="295" customWidth="1"/>
    <col min="6666" max="6680" width="0" style="295" hidden="1" customWidth="1"/>
    <col min="6681" max="6912" width="9.140625" style="295"/>
    <col min="6913" max="6913" width="14.28515625" style="295" customWidth="1"/>
    <col min="6914" max="6914" width="13.85546875" style="295" customWidth="1"/>
    <col min="6915" max="6915" width="11.42578125" style="295" customWidth="1"/>
    <col min="6916" max="6916" width="27.85546875" style="295" customWidth="1"/>
    <col min="6917" max="6917" width="14.42578125" style="295" customWidth="1"/>
    <col min="6918" max="6918" width="21" style="295" customWidth="1"/>
    <col min="6919" max="6919" width="19.7109375" style="295" customWidth="1"/>
    <col min="6920" max="6920" width="18" style="295" customWidth="1"/>
    <col min="6921" max="6921" width="23.140625" style="295" customWidth="1"/>
    <col min="6922" max="6936" width="0" style="295" hidden="1" customWidth="1"/>
    <col min="6937" max="7168" width="9.140625" style="295"/>
    <col min="7169" max="7169" width="14.28515625" style="295" customWidth="1"/>
    <col min="7170" max="7170" width="13.85546875" style="295" customWidth="1"/>
    <col min="7171" max="7171" width="11.42578125" style="295" customWidth="1"/>
    <col min="7172" max="7172" width="27.85546875" style="295" customWidth="1"/>
    <col min="7173" max="7173" width="14.42578125" style="295" customWidth="1"/>
    <col min="7174" max="7174" width="21" style="295" customWidth="1"/>
    <col min="7175" max="7175" width="19.7109375" style="295" customWidth="1"/>
    <col min="7176" max="7176" width="18" style="295" customWidth="1"/>
    <col min="7177" max="7177" width="23.140625" style="295" customWidth="1"/>
    <col min="7178" max="7192" width="0" style="295" hidden="1" customWidth="1"/>
    <col min="7193" max="7424" width="9.140625" style="295"/>
    <col min="7425" max="7425" width="14.28515625" style="295" customWidth="1"/>
    <col min="7426" max="7426" width="13.85546875" style="295" customWidth="1"/>
    <col min="7427" max="7427" width="11.42578125" style="295" customWidth="1"/>
    <col min="7428" max="7428" width="27.85546875" style="295" customWidth="1"/>
    <col min="7429" max="7429" width="14.42578125" style="295" customWidth="1"/>
    <col min="7430" max="7430" width="21" style="295" customWidth="1"/>
    <col min="7431" max="7431" width="19.7109375" style="295" customWidth="1"/>
    <col min="7432" max="7432" width="18" style="295" customWidth="1"/>
    <col min="7433" max="7433" width="23.140625" style="295" customWidth="1"/>
    <col min="7434" max="7448" width="0" style="295" hidden="1" customWidth="1"/>
    <col min="7449" max="7680" width="9.140625" style="295"/>
    <col min="7681" max="7681" width="14.28515625" style="295" customWidth="1"/>
    <col min="7682" max="7682" width="13.85546875" style="295" customWidth="1"/>
    <col min="7683" max="7683" width="11.42578125" style="295" customWidth="1"/>
    <col min="7684" max="7684" width="27.85546875" style="295" customWidth="1"/>
    <col min="7685" max="7685" width="14.42578125" style="295" customWidth="1"/>
    <col min="7686" max="7686" width="21" style="295" customWidth="1"/>
    <col min="7687" max="7687" width="19.7109375" style="295" customWidth="1"/>
    <col min="7688" max="7688" width="18" style="295" customWidth="1"/>
    <col min="7689" max="7689" width="23.140625" style="295" customWidth="1"/>
    <col min="7690" max="7704" width="0" style="295" hidden="1" customWidth="1"/>
    <col min="7705" max="7936" width="9.140625" style="295"/>
    <col min="7937" max="7937" width="14.28515625" style="295" customWidth="1"/>
    <col min="7938" max="7938" width="13.85546875" style="295" customWidth="1"/>
    <col min="7939" max="7939" width="11.42578125" style="295" customWidth="1"/>
    <col min="7940" max="7940" width="27.85546875" style="295" customWidth="1"/>
    <col min="7941" max="7941" width="14.42578125" style="295" customWidth="1"/>
    <col min="7942" max="7942" width="21" style="295" customWidth="1"/>
    <col min="7943" max="7943" width="19.7109375" style="295" customWidth="1"/>
    <col min="7944" max="7944" width="18" style="295" customWidth="1"/>
    <col min="7945" max="7945" width="23.140625" style="295" customWidth="1"/>
    <col min="7946" max="7960" width="0" style="295" hidden="1" customWidth="1"/>
    <col min="7961" max="8192" width="9.140625" style="295"/>
    <col min="8193" max="8193" width="14.28515625" style="295" customWidth="1"/>
    <col min="8194" max="8194" width="13.85546875" style="295" customWidth="1"/>
    <col min="8195" max="8195" width="11.42578125" style="295" customWidth="1"/>
    <col min="8196" max="8196" width="27.85546875" style="295" customWidth="1"/>
    <col min="8197" max="8197" width="14.42578125" style="295" customWidth="1"/>
    <col min="8198" max="8198" width="21" style="295" customWidth="1"/>
    <col min="8199" max="8199" width="19.7109375" style="295" customWidth="1"/>
    <col min="8200" max="8200" width="18" style="295" customWidth="1"/>
    <col min="8201" max="8201" width="23.140625" style="295" customWidth="1"/>
    <col min="8202" max="8216" width="0" style="295" hidden="1" customWidth="1"/>
    <col min="8217" max="8448" width="9.140625" style="295"/>
    <col min="8449" max="8449" width="14.28515625" style="295" customWidth="1"/>
    <col min="8450" max="8450" width="13.85546875" style="295" customWidth="1"/>
    <col min="8451" max="8451" width="11.42578125" style="295" customWidth="1"/>
    <col min="8452" max="8452" width="27.85546875" style="295" customWidth="1"/>
    <col min="8453" max="8453" width="14.42578125" style="295" customWidth="1"/>
    <col min="8454" max="8454" width="21" style="295" customWidth="1"/>
    <col min="8455" max="8455" width="19.7109375" style="295" customWidth="1"/>
    <col min="8456" max="8456" width="18" style="295" customWidth="1"/>
    <col min="8457" max="8457" width="23.140625" style="295" customWidth="1"/>
    <col min="8458" max="8472" width="0" style="295" hidden="1" customWidth="1"/>
    <col min="8473" max="8704" width="9.140625" style="295"/>
    <col min="8705" max="8705" width="14.28515625" style="295" customWidth="1"/>
    <col min="8706" max="8706" width="13.85546875" style="295" customWidth="1"/>
    <col min="8707" max="8707" width="11.42578125" style="295" customWidth="1"/>
    <col min="8708" max="8708" width="27.85546875" style="295" customWidth="1"/>
    <col min="8709" max="8709" width="14.42578125" style="295" customWidth="1"/>
    <col min="8710" max="8710" width="21" style="295" customWidth="1"/>
    <col min="8711" max="8711" width="19.7109375" style="295" customWidth="1"/>
    <col min="8712" max="8712" width="18" style="295" customWidth="1"/>
    <col min="8713" max="8713" width="23.140625" style="295" customWidth="1"/>
    <col min="8714" max="8728" width="0" style="295" hidden="1" customWidth="1"/>
    <col min="8729" max="8960" width="9.140625" style="295"/>
    <col min="8961" max="8961" width="14.28515625" style="295" customWidth="1"/>
    <col min="8962" max="8962" width="13.85546875" style="295" customWidth="1"/>
    <col min="8963" max="8963" width="11.42578125" style="295" customWidth="1"/>
    <col min="8964" max="8964" width="27.85546875" style="295" customWidth="1"/>
    <col min="8965" max="8965" width="14.42578125" style="295" customWidth="1"/>
    <col min="8966" max="8966" width="21" style="295" customWidth="1"/>
    <col min="8967" max="8967" width="19.7109375" style="295" customWidth="1"/>
    <col min="8968" max="8968" width="18" style="295" customWidth="1"/>
    <col min="8969" max="8969" width="23.140625" style="295" customWidth="1"/>
    <col min="8970" max="8984" width="0" style="295" hidden="1" customWidth="1"/>
    <col min="8985" max="9216" width="9.140625" style="295"/>
    <col min="9217" max="9217" width="14.28515625" style="295" customWidth="1"/>
    <col min="9218" max="9218" width="13.85546875" style="295" customWidth="1"/>
    <col min="9219" max="9219" width="11.42578125" style="295" customWidth="1"/>
    <col min="9220" max="9220" width="27.85546875" style="295" customWidth="1"/>
    <col min="9221" max="9221" width="14.42578125" style="295" customWidth="1"/>
    <col min="9222" max="9222" width="21" style="295" customWidth="1"/>
    <col min="9223" max="9223" width="19.7109375" style="295" customWidth="1"/>
    <col min="9224" max="9224" width="18" style="295" customWidth="1"/>
    <col min="9225" max="9225" width="23.140625" style="295" customWidth="1"/>
    <col min="9226" max="9240" width="0" style="295" hidden="1" customWidth="1"/>
    <col min="9241" max="9472" width="9.140625" style="295"/>
    <col min="9473" max="9473" width="14.28515625" style="295" customWidth="1"/>
    <col min="9474" max="9474" width="13.85546875" style="295" customWidth="1"/>
    <col min="9475" max="9475" width="11.42578125" style="295" customWidth="1"/>
    <col min="9476" max="9476" width="27.85546875" style="295" customWidth="1"/>
    <col min="9477" max="9477" width="14.42578125" style="295" customWidth="1"/>
    <col min="9478" max="9478" width="21" style="295" customWidth="1"/>
    <col min="9479" max="9479" width="19.7109375" style="295" customWidth="1"/>
    <col min="9480" max="9480" width="18" style="295" customWidth="1"/>
    <col min="9481" max="9481" width="23.140625" style="295" customWidth="1"/>
    <col min="9482" max="9496" width="0" style="295" hidden="1" customWidth="1"/>
    <col min="9497" max="9728" width="9.140625" style="295"/>
    <col min="9729" max="9729" width="14.28515625" style="295" customWidth="1"/>
    <col min="9730" max="9730" width="13.85546875" style="295" customWidth="1"/>
    <col min="9731" max="9731" width="11.42578125" style="295" customWidth="1"/>
    <col min="9732" max="9732" width="27.85546875" style="295" customWidth="1"/>
    <col min="9733" max="9733" width="14.42578125" style="295" customWidth="1"/>
    <col min="9734" max="9734" width="21" style="295" customWidth="1"/>
    <col min="9735" max="9735" width="19.7109375" style="295" customWidth="1"/>
    <col min="9736" max="9736" width="18" style="295" customWidth="1"/>
    <col min="9737" max="9737" width="23.140625" style="295" customWidth="1"/>
    <col min="9738" max="9752" width="0" style="295" hidden="1" customWidth="1"/>
    <col min="9753" max="9984" width="9.140625" style="295"/>
    <col min="9985" max="9985" width="14.28515625" style="295" customWidth="1"/>
    <col min="9986" max="9986" width="13.85546875" style="295" customWidth="1"/>
    <col min="9987" max="9987" width="11.42578125" style="295" customWidth="1"/>
    <col min="9988" max="9988" width="27.85546875" style="295" customWidth="1"/>
    <col min="9989" max="9989" width="14.42578125" style="295" customWidth="1"/>
    <col min="9990" max="9990" width="21" style="295" customWidth="1"/>
    <col min="9991" max="9991" width="19.7109375" style="295" customWidth="1"/>
    <col min="9992" max="9992" width="18" style="295" customWidth="1"/>
    <col min="9993" max="9993" width="23.140625" style="295" customWidth="1"/>
    <col min="9994" max="10008" width="0" style="295" hidden="1" customWidth="1"/>
    <col min="10009" max="10240" width="9.140625" style="295"/>
    <col min="10241" max="10241" width="14.28515625" style="295" customWidth="1"/>
    <col min="10242" max="10242" width="13.85546875" style="295" customWidth="1"/>
    <col min="10243" max="10243" width="11.42578125" style="295" customWidth="1"/>
    <col min="10244" max="10244" width="27.85546875" style="295" customWidth="1"/>
    <col min="10245" max="10245" width="14.42578125" style="295" customWidth="1"/>
    <col min="10246" max="10246" width="21" style="295" customWidth="1"/>
    <col min="10247" max="10247" width="19.7109375" style="295" customWidth="1"/>
    <col min="10248" max="10248" width="18" style="295" customWidth="1"/>
    <col min="10249" max="10249" width="23.140625" style="295" customWidth="1"/>
    <col min="10250" max="10264" width="0" style="295" hidden="1" customWidth="1"/>
    <col min="10265" max="10496" width="9.140625" style="295"/>
    <col min="10497" max="10497" width="14.28515625" style="295" customWidth="1"/>
    <col min="10498" max="10498" width="13.85546875" style="295" customWidth="1"/>
    <col min="10499" max="10499" width="11.42578125" style="295" customWidth="1"/>
    <col min="10500" max="10500" width="27.85546875" style="295" customWidth="1"/>
    <col min="10501" max="10501" width="14.42578125" style="295" customWidth="1"/>
    <col min="10502" max="10502" width="21" style="295" customWidth="1"/>
    <col min="10503" max="10503" width="19.7109375" style="295" customWidth="1"/>
    <col min="10504" max="10504" width="18" style="295" customWidth="1"/>
    <col min="10505" max="10505" width="23.140625" style="295" customWidth="1"/>
    <col min="10506" max="10520" width="0" style="295" hidden="1" customWidth="1"/>
    <col min="10521" max="10752" width="9.140625" style="295"/>
    <col min="10753" max="10753" width="14.28515625" style="295" customWidth="1"/>
    <col min="10754" max="10754" width="13.85546875" style="295" customWidth="1"/>
    <col min="10755" max="10755" width="11.42578125" style="295" customWidth="1"/>
    <col min="10756" max="10756" width="27.85546875" style="295" customWidth="1"/>
    <col min="10757" max="10757" width="14.42578125" style="295" customWidth="1"/>
    <col min="10758" max="10758" width="21" style="295" customWidth="1"/>
    <col min="10759" max="10759" width="19.7109375" style="295" customWidth="1"/>
    <col min="10760" max="10760" width="18" style="295" customWidth="1"/>
    <col min="10761" max="10761" width="23.140625" style="295" customWidth="1"/>
    <col min="10762" max="10776" width="0" style="295" hidden="1" customWidth="1"/>
    <col min="10777" max="11008" width="9.140625" style="295"/>
    <col min="11009" max="11009" width="14.28515625" style="295" customWidth="1"/>
    <col min="11010" max="11010" width="13.85546875" style="295" customWidth="1"/>
    <col min="11011" max="11011" width="11.42578125" style="295" customWidth="1"/>
    <col min="11012" max="11012" width="27.85546875" style="295" customWidth="1"/>
    <col min="11013" max="11013" width="14.42578125" style="295" customWidth="1"/>
    <col min="11014" max="11014" width="21" style="295" customWidth="1"/>
    <col min="11015" max="11015" width="19.7109375" style="295" customWidth="1"/>
    <col min="11016" max="11016" width="18" style="295" customWidth="1"/>
    <col min="11017" max="11017" width="23.140625" style="295" customWidth="1"/>
    <col min="11018" max="11032" width="0" style="295" hidden="1" customWidth="1"/>
    <col min="11033" max="11264" width="9.140625" style="295"/>
    <col min="11265" max="11265" width="14.28515625" style="295" customWidth="1"/>
    <col min="11266" max="11266" width="13.85546875" style="295" customWidth="1"/>
    <col min="11267" max="11267" width="11.42578125" style="295" customWidth="1"/>
    <col min="11268" max="11268" width="27.85546875" style="295" customWidth="1"/>
    <col min="11269" max="11269" width="14.42578125" style="295" customWidth="1"/>
    <col min="11270" max="11270" width="21" style="295" customWidth="1"/>
    <col min="11271" max="11271" width="19.7109375" style="295" customWidth="1"/>
    <col min="11272" max="11272" width="18" style="295" customWidth="1"/>
    <col min="11273" max="11273" width="23.140625" style="295" customWidth="1"/>
    <col min="11274" max="11288" width="0" style="295" hidden="1" customWidth="1"/>
    <col min="11289" max="11520" width="9.140625" style="295"/>
    <col min="11521" max="11521" width="14.28515625" style="295" customWidth="1"/>
    <col min="11522" max="11522" width="13.85546875" style="295" customWidth="1"/>
    <col min="11523" max="11523" width="11.42578125" style="295" customWidth="1"/>
    <col min="11524" max="11524" width="27.85546875" style="295" customWidth="1"/>
    <col min="11525" max="11525" width="14.42578125" style="295" customWidth="1"/>
    <col min="11526" max="11526" width="21" style="295" customWidth="1"/>
    <col min="11527" max="11527" width="19.7109375" style="295" customWidth="1"/>
    <col min="11528" max="11528" width="18" style="295" customWidth="1"/>
    <col min="11529" max="11529" width="23.140625" style="295" customWidth="1"/>
    <col min="11530" max="11544" width="0" style="295" hidden="1" customWidth="1"/>
    <col min="11545" max="11776" width="9.140625" style="295"/>
    <col min="11777" max="11777" width="14.28515625" style="295" customWidth="1"/>
    <col min="11778" max="11778" width="13.85546875" style="295" customWidth="1"/>
    <col min="11779" max="11779" width="11.42578125" style="295" customWidth="1"/>
    <col min="11780" max="11780" width="27.85546875" style="295" customWidth="1"/>
    <col min="11781" max="11781" width="14.42578125" style="295" customWidth="1"/>
    <col min="11782" max="11782" width="21" style="295" customWidth="1"/>
    <col min="11783" max="11783" width="19.7109375" style="295" customWidth="1"/>
    <col min="11784" max="11784" width="18" style="295" customWidth="1"/>
    <col min="11785" max="11785" width="23.140625" style="295" customWidth="1"/>
    <col min="11786" max="11800" width="0" style="295" hidden="1" customWidth="1"/>
    <col min="11801" max="12032" width="9.140625" style="295"/>
    <col min="12033" max="12033" width="14.28515625" style="295" customWidth="1"/>
    <col min="12034" max="12034" width="13.85546875" style="295" customWidth="1"/>
    <col min="12035" max="12035" width="11.42578125" style="295" customWidth="1"/>
    <col min="12036" max="12036" width="27.85546875" style="295" customWidth="1"/>
    <col min="12037" max="12037" width="14.42578125" style="295" customWidth="1"/>
    <col min="12038" max="12038" width="21" style="295" customWidth="1"/>
    <col min="12039" max="12039" width="19.7109375" style="295" customWidth="1"/>
    <col min="12040" max="12040" width="18" style="295" customWidth="1"/>
    <col min="12041" max="12041" width="23.140625" style="295" customWidth="1"/>
    <col min="12042" max="12056" width="0" style="295" hidden="1" customWidth="1"/>
    <col min="12057" max="12288" width="9.140625" style="295"/>
    <col min="12289" max="12289" width="14.28515625" style="295" customWidth="1"/>
    <col min="12290" max="12290" width="13.85546875" style="295" customWidth="1"/>
    <col min="12291" max="12291" width="11.42578125" style="295" customWidth="1"/>
    <col min="12292" max="12292" width="27.85546875" style="295" customWidth="1"/>
    <col min="12293" max="12293" width="14.42578125" style="295" customWidth="1"/>
    <col min="12294" max="12294" width="21" style="295" customWidth="1"/>
    <col min="12295" max="12295" width="19.7109375" style="295" customWidth="1"/>
    <col min="12296" max="12296" width="18" style="295" customWidth="1"/>
    <col min="12297" max="12297" width="23.140625" style="295" customWidth="1"/>
    <col min="12298" max="12312" width="0" style="295" hidden="1" customWidth="1"/>
    <col min="12313" max="12544" width="9.140625" style="295"/>
    <col min="12545" max="12545" width="14.28515625" style="295" customWidth="1"/>
    <col min="12546" max="12546" width="13.85546875" style="295" customWidth="1"/>
    <col min="12547" max="12547" width="11.42578125" style="295" customWidth="1"/>
    <col min="12548" max="12548" width="27.85546875" style="295" customWidth="1"/>
    <col min="12549" max="12549" width="14.42578125" style="295" customWidth="1"/>
    <col min="12550" max="12550" width="21" style="295" customWidth="1"/>
    <col min="12551" max="12551" width="19.7109375" style="295" customWidth="1"/>
    <col min="12552" max="12552" width="18" style="295" customWidth="1"/>
    <col min="12553" max="12553" width="23.140625" style="295" customWidth="1"/>
    <col min="12554" max="12568" width="0" style="295" hidden="1" customWidth="1"/>
    <col min="12569" max="12800" width="9.140625" style="295"/>
    <col min="12801" max="12801" width="14.28515625" style="295" customWidth="1"/>
    <col min="12802" max="12802" width="13.85546875" style="295" customWidth="1"/>
    <col min="12803" max="12803" width="11.42578125" style="295" customWidth="1"/>
    <col min="12804" max="12804" width="27.85546875" style="295" customWidth="1"/>
    <col min="12805" max="12805" width="14.42578125" style="295" customWidth="1"/>
    <col min="12806" max="12806" width="21" style="295" customWidth="1"/>
    <col min="12807" max="12807" width="19.7109375" style="295" customWidth="1"/>
    <col min="12808" max="12808" width="18" style="295" customWidth="1"/>
    <col min="12809" max="12809" width="23.140625" style="295" customWidth="1"/>
    <col min="12810" max="12824" width="0" style="295" hidden="1" customWidth="1"/>
    <col min="12825" max="13056" width="9.140625" style="295"/>
    <col min="13057" max="13057" width="14.28515625" style="295" customWidth="1"/>
    <col min="13058" max="13058" width="13.85546875" style="295" customWidth="1"/>
    <col min="13059" max="13059" width="11.42578125" style="295" customWidth="1"/>
    <col min="13060" max="13060" width="27.85546875" style="295" customWidth="1"/>
    <col min="13061" max="13061" width="14.42578125" style="295" customWidth="1"/>
    <col min="13062" max="13062" width="21" style="295" customWidth="1"/>
    <col min="13063" max="13063" width="19.7109375" style="295" customWidth="1"/>
    <col min="13064" max="13064" width="18" style="295" customWidth="1"/>
    <col min="13065" max="13065" width="23.140625" style="295" customWidth="1"/>
    <col min="13066" max="13080" width="0" style="295" hidden="1" customWidth="1"/>
    <col min="13081" max="13312" width="9.140625" style="295"/>
    <col min="13313" max="13313" width="14.28515625" style="295" customWidth="1"/>
    <col min="13314" max="13314" width="13.85546875" style="295" customWidth="1"/>
    <col min="13315" max="13315" width="11.42578125" style="295" customWidth="1"/>
    <col min="13316" max="13316" width="27.85546875" style="295" customWidth="1"/>
    <col min="13317" max="13317" width="14.42578125" style="295" customWidth="1"/>
    <col min="13318" max="13318" width="21" style="295" customWidth="1"/>
    <col min="13319" max="13319" width="19.7109375" style="295" customWidth="1"/>
    <col min="13320" max="13320" width="18" style="295" customWidth="1"/>
    <col min="13321" max="13321" width="23.140625" style="295" customWidth="1"/>
    <col min="13322" max="13336" width="0" style="295" hidden="1" customWidth="1"/>
    <col min="13337" max="13568" width="9.140625" style="295"/>
    <col min="13569" max="13569" width="14.28515625" style="295" customWidth="1"/>
    <col min="13570" max="13570" width="13.85546875" style="295" customWidth="1"/>
    <col min="13571" max="13571" width="11.42578125" style="295" customWidth="1"/>
    <col min="13572" max="13572" width="27.85546875" style="295" customWidth="1"/>
    <col min="13573" max="13573" width="14.42578125" style="295" customWidth="1"/>
    <col min="13574" max="13574" width="21" style="295" customWidth="1"/>
    <col min="13575" max="13575" width="19.7109375" style="295" customWidth="1"/>
    <col min="13576" max="13576" width="18" style="295" customWidth="1"/>
    <col min="13577" max="13577" width="23.140625" style="295" customWidth="1"/>
    <col min="13578" max="13592" width="0" style="295" hidden="1" customWidth="1"/>
    <col min="13593" max="13824" width="9.140625" style="295"/>
    <col min="13825" max="13825" width="14.28515625" style="295" customWidth="1"/>
    <col min="13826" max="13826" width="13.85546875" style="295" customWidth="1"/>
    <col min="13827" max="13827" width="11.42578125" style="295" customWidth="1"/>
    <col min="13828" max="13828" width="27.85546875" style="295" customWidth="1"/>
    <col min="13829" max="13829" width="14.42578125" style="295" customWidth="1"/>
    <col min="13830" max="13830" width="21" style="295" customWidth="1"/>
    <col min="13831" max="13831" width="19.7109375" style="295" customWidth="1"/>
    <col min="13832" max="13832" width="18" style="295" customWidth="1"/>
    <col min="13833" max="13833" width="23.140625" style="295" customWidth="1"/>
    <col min="13834" max="13848" width="0" style="295" hidden="1" customWidth="1"/>
    <col min="13849" max="14080" width="9.140625" style="295"/>
    <col min="14081" max="14081" width="14.28515625" style="295" customWidth="1"/>
    <col min="14082" max="14082" width="13.85546875" style="295" customWidth="1"/>
    <col min="14083" max="14083" width="11.42578125" style="295" customWidth="1"/>
    <col min="14084" max="14084" width="27.85546875" style="295" customWidth="1"/>
    <col min="14085" max="14085" width="14.42578125" style="295" customWidth="1"/>
    <col min="14086" max="14086" width="21" style="295" customWidth="1"/>
    <col min="14087" max="14087" width="19.7109375" style="295" customWidth="1"/>
    <col min="14088" max="14088" width="18" style="295" customWidth="1"/>
    <col min="14089" max="14089" width="23.140625" style="295" customWidth="1"/>
    <col min="14090" max="14104" width="0" style="295" hidden="1" customWidth="1"/>
    <col min="14105" max="14336" width="9.140625" style="295"/>
    <col min="14337" max="14337" width="14.28515625" style="295" customWidth="1"/>
    <col min="14338" max="14338" width="13.85546875" style="295" customWidth="1"/>
    <col min="14339" max="14339" width="11.42578125" style="295" customWidth="1"/>
    <col min="14340" max="14340" width="27.85546875" style="295" customWidth="1"/>
    <col min="14341" max="14341" width="14.42578125" style="295" customWidth="1"/>
    <col min="14342" max="14342" width="21" style="295" customWidth="1"/>
    <col min="14343" max="14343" width="19.7109375" style="295" customWidth="1"/>
    <col min="14344" max="14344" width="18" style="295" customWidth="1"/>
    <col min="14345" max="14345" width="23.140625" style="295" customWidth="1"/>
    <col min="14346" max="14360" width="0" style="295" hidden="1" customWidth="1"/>
    <col min="14361" max="14592" width="9.140625" style="295"/>
    <col min="14593" max="14593" width="14.28515625" style="295" customWidth="1"/>
    <col min="14594" max="14594" width="13.85546875" style="295" customWidth="1"/>
    <col min="14595" max="14595" width="11.42578125" style="295" customWidth="1"/>
    <col min="14596" max="14596" width="27.85546875" style="295" customWidth="1"/>
    <col min="14597" max="14597" width="14.42578125" style="295" customWidth="1"/>
    <col min="14598" max="14598" width="21" style="295" customWidth="1"/>
    <col min="14599" max="14599" width="19.7109375" style="295" customWidth="1"/>
    <col min="14600" max="14600" width="18" style="295" customWidth="1"/>
    <col min="14601" max="14601" width="23.140625" style="295" customWidth="1"/>
    <col min="14602" max="14616" width="0" style="295" hidden="1" customWidth="1"/>
    <col min="14617" max="14848" width="9.140625" style="295"/>
    <col min="14849" max="14849" width="14.28515625" style="295" customWidth="1"/>
    <col min="14850" max="14850" width="13.85546875" style="295" customWidth="1"/>
    <col min="14851" max="14851" width="11.42578125" style="295" customWidth="1"/>
    <col min="14852" max="14852" width="27.85546875" style="295" customWidth="1"/>
    <col min="14853" max="14853" width="14.42578125" style="295" customWidth="1"/>
    <col min="14854" max="14854" width="21" style="295" customWidth="1"/>
    <col min="14855" max="14855" width="19.7109375" style="295" customWidth="1"/>
    <col min="14856" max="14856" width="18" style="295" customWidth="1"/>
    <col min="14857" max="14857" width="23.140625" style="295" customWidth="1"/>
    <col min="14858" max="14872" width="0" style="295" hidden="1" customWidth="1"/>
    <col min="14873" max="15104" width="9.140625" style="295"/>
    <col min="15105" max="15105" width="14.28515625" style="295" customWidth="1"/>
    <col min="15106" max="15106" width="13.85546875" style="295" customWidth="1"/>
    <col min="15107" max="15107" width="11.42578125" style="295" customWidth="1"/>
    <col min="15108" max="15108" width="27.85546875" style="295" customWidth="1"/>
    <col min="15109" max="15109" width="14.42578125" style="295" customWidth="1"/>
    <col min="15110" max="15110" width="21" style="295" customWidth="1"/>
    <col min="15111" max="15111" width="19.7109375" style="295" customWidth="1"/>
    <col min="15112" max="15112" width="18" style="295" customWidth="1"/>
    <col min="15113" max="15113" width="23.140625" style="295" customWidth="1"/>
    <col min="15114" max="15128" width="0" style="295" hidden="1" customWidth="1"/>
    <col min="15129" max="15360" width="9.140625" style="295"/>
    <col min="15361" max="15361" width="14.28515625" style="295" customWidth="1"/>
    <col min="15362" max="15362" width="13.85546875" style="295" customWidth="1"/>
    <col min="15363" max="15363" width="11.42578125" style="295" customWidth="1"/>
    <col min="15364" max="15364" width="27.85546875" style="295" customWidth="1"/>
    <col min="15365" max="15365" width="14.42578125" style="295" customWidth="1"/>
    <col min="15366" max="15366" width="21" style="295" customWidth="1"/>
    <col min="15367" max="15367" width="19.7109375" style="295" customWidth="1"/>
    <col min="15368" max="15368" width="18" style="295" customWidth="1"/>
    <col min="15369" max="15369" width="23.140625" style="295" customWidth="1"/>
    <col min="15370" max="15384" width="0" style="295" hidden="1" customWidth="1"/>
    <col min="15385" max="15616" width="9.140625" style="295"/>
    <col min="15617" max="15617" width="14.28515625" style="295" customWidth="1"/>
    <col min="15618" max="15618" width="13.85546875" style="295" customWidth="1"/>
    <col min="15619" max="15619" width="11.42578125" style="295" customWidth="1"/>
    <col min="15620" max="15620" width="27.85546875" style="295" customWidth="1"/>
    <col min="15621" max="15621" width="14.42578125" style="295" customWidth="1"/>
    <col min="15622" max="15622" width="21" style="295" customWidth="1"/>
    <col min="15623" max="15623" width="19.7109375" style="295" customWidth="1"/>
    <col min="15624" max="15624" width="18" style="295" customWidth="1"/>
    <col min="15625" max="15625" width="23.140625" style="295" customWidth="1"/>
    <col min="15626" max="15640" width="0" style="295" hidden="1" customWidth="1"/>
    <col min="15641" max="15872" width="9.140625" style="295"/>
    <col min="15873" max="15873" width="14.28515625" style="295" customWidth="1"/>
    <col min="15874" max="15874" width="13.85546875" style="295" customWidth="1"/>
    <col min="15875" max="15875" width="11.42578125" style="295" customWidth="1"/>
    <col min="15876" max="15876" width="27.85546875" style="295" customWidth="1"/>
    <col min="15877" max="15877" width="14.42578125" style="295" customWidth="1"/>
    <col min="15878" max="15878" width="21" style="295" customWidth="1"/>
    <col min="15879" max="15879" width="19.7109375" style="295" customWidth="1"/>
    <col min="15880" max="15880" width="18" style="295" customWidth="1"/>
    <col min="15881" max="15881" width="23.140625" style="295" customWidth="1"/>
    <col min="15882" max="15896" width="0" style="295" hidden="1" customWidth="1"/>
    <col min="15897" max="16128" width="9.140625" style="295"/>
    <col min="16129" max="16129" width="14.28515625" style="295" customWidth="1"/>
    <col min="16130" max="16130" width="13.85546875" style="295" customWidth="1"/>
    <col min="16131" max="16131" width="11.42578125" style="295" customWidth="1"/>
    <col min="16132" max="16132" width="27.85546875" style="295" customWidth="1"/>
    <col min="16133" max="16133" width="14.42578125" style="295" customWidth="1"/>
    <col min="16134" max="16134" width="21" style="295" customWidth="1"/>
    <col min="16135" max="16135" width="19.7109375" style="295" customWidth="1"/>
    <col min="16136" max="16136" width="18" style="295" customWidth="1"/>
    <col min="16137" max="16137" width="23.140625" style="295" customWidth="1"/>
    <col min="16138" max="16152" width="0" style="295" hidden="1" customWidth="1"/>
    <col min="16153" max="16384" width="9.140625" style="295"/>
  </cols>
  <sheetData>
    <row r="1" spans="1:9" ht="24" customHeight="1">
      <c r="A1" s="328" t="str">
        <f>'Attach 3(JV)'!A1:D1</f>
        <v>Specification No. :CC/NT/W-TR/DOM/A06/23/06644</v>
      </c>
      <c r="B1" s="344"/>
      <c r="C1" s="344"/>
      <c r="D1" s="344"/>
      <c r="E1" s="344"/>
      <c r="F1" s="344"/>
      <c r="G1" s="344"/>
      <c r="H1" s="293"/>
      <c r="I1" s="293" t="e">
        <f>"Attachment-3(QR) " &amp; '[16]Attach 3(JV)'!AU1</f>
        <v>#REF!</v>
      </c>
    </row>
    <row r="2" spans="1:9" ht="15.75" customHeight="1"/>
    <row r="3" spans="1:9" ht="70.5" customHeight="1">
      <c r="A3" s="1062" t="str">
        <f>'Attach 3(JV)'!A3:E3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062"/>
      <c r="C3" s="1062"/>
      <c r="D3" s="1062"/>
      <c r="E3" s="1062"/>
      <c r="F3" s="1062"/>
      <c r="G3" s="1062"/>
      <c r="H3" s="1062"/>
      <c r="I3" s="1062"/>
    </row>
    <row r="5" spans="1:9" ht="21.75" customHeight="1">
      <c r="A5" s="1043" t="s">
        <v>349</v>
      </c>
      <c r="B5" s="1043"/>
      <c r="C5" s="1043"/>
      <c r="D5" s="1043"/>
      <c r="E5" s="1043"/>
      <c r="F5" s="1043"/>
      <c r="G5" s="1043"/>
      <c r="H5" s="1043"/>
      <c r="I5" s="1043"/>
    </row>
    <row r="7" spans="1:9" ht="16.5">
      <c r="A7" s="300" t="str">
        <f>'Attach 3(JV)'!A7</f>
        <v>Bidder’s Name and Address  :</v>
      </c>
      <c r="F7" s="302"/>
      <c r="H7" s="324" t="str">
        <f>'[17]Attach 3(JV)'!E7</f>
        <v>To:</v>
      </c>
    </row>
    <row r="8" spans="1:9" ht="32.25" customHeight="1">
      <c r="A8" s="1044" t="str">
        <f>IF('[18]Names of Bidder'!D6= "JV (Joint Venture)", "JV of " &amp; Z8, "")</f>
        <v/>
      </c>
      <c r="B8" s="1044"/>
      <c r="C8" s="1044"/>
      <c r="D8" s="1044"/>
      <c r="F8" s="407"/>
      <c r="H8" s="326" t="str">
        <f>'[17]Attach 3(JV)'!E8</f>
        <v>Contract Services</v>
      </c>
    </row>
    <row r="9" spans="1:9" ht="18" customHeight="1">
      <c r="A9" s="300" t="s">
        <v>569</v>
      </c>
      <c r="B9" s="1045">
        <f>'Attach 3(JV)'!B9:D9</f>
        <v>0</v>
      </c>
      <c r="C9" s="1045"/>
      <c r="F9" s="407"/>
      <c r="H9" s="326" t="str">
        <f>'[17]Attach 3(JV)'!E9</f>
        <v>Power Grid Corporation of India Ltd.,</v>
      </c>
    </row>
    <row r="10" spans="1:9" ht="18" customHeight="1">
      <c r="A10" s="300" t="s">
        <v>570</v>
      </c>
      <c r="B10" s="1045">
        <f>'Attach 3(JV)'!B10:D10</f>
        <v>0</v>
      </c>
      <c r="C10" s="1045"/>
      <c r="F10" s="407"/>
      <c r="H10" s="326" t="str">
        <f>'[17]Attach 3(JV)'!E10</f>
        <v>"Saudamini", Plot No. 2, Sector 29</v>
      </c>
    </row>
    <row r="11" spans="1:9" ht="17.25" customHeight="1">
      <c r="B11" s="1045">
        <f>'Attach 3(JV)'!B11:D11</f>
        <v>0</v>
      </c>
      <c r="C11" s="1045"/>
      <c r="F11" s="407"/>
      <c r="H11" s="326" t="str">
        <f>'[17]Attach 3(JV)'!E11</f>
        <v>Gurgaon (Haryana) - 122001</v>
      </c>
    </row>
    <row r="12" spans="1:9" ht="18" customHeight="1">
      <c r="B12" s="1045">
        <f>'Attach 3(JV)'!B12:D12</f>
        <v>0</v>
      </c>
      <c r="C12" s="1045"/>
    </row>
    <row r="14" spans="1:9">
      <c r="A14" s="295" t="s">
        <v>339</v>
      </c>
    </row>
    <row r="16" spans="1:9" ht="69" customHeight="1">
      <c r="A16" s="969" t="s">
        <v>571</v>
      </c>
      <c r="B16" s="969"/>
      <c r="C16" s="969"/>
      <c r="D16" s="969"/>
      <c r="E16" s="969"/>
      <c r="F16" s="969"/>
      <c r="G16" s="969"/>
      <c r="H16" s="969"/>
      <c r="I16" s="969"/>
    </row>
    <row r="17" spans="1:13" ht="9.75" customHeight="1"/>
    <row r="18" spans="1:13" ht="17.25" customHeight="1">
      <c r="A18" s="408" t="s">
        <v>572</v>
      </c>
      <c r="B18" s="969" t="s">
        <v>573</v>
      </c>
      <c r="C18" s="969"/>
      <c r="D18" s="969"/>
      <c r="E18" s="969"/>
      <c r="F18" s="969"/>
      <c r="M18" s="409"/>
    </row>
    <row r="19" spans="1:13" ht="17.25" hidden="1" customHeight="1">
      <c r="A19" s="408" t="s">
        <v>572</v>
      </c>
      <c r="B19" s="969" t="s">
        <v>574</v>
      </c>
      <c r="C19" s="969"/>
      <c r="D19" s="969"/>
      <c r="E19" s="969"/>
      <c r="F19" s="969"/>
      <c r="G19" s="969"/>
      <c r="H19" s="969"/>
      <c r="M19" s="409"/>
    </row>
    <row r="20" spans="1:13" ht="16.5" hidden="1">
      <c r="A20" s="410" t="s">
        <v>18</v>
      </c>
      <c r="B20" s="1040">
        <f>'[17]Name of Bidder'!C13</f>
        <v>0</v>
      </c>
      <c r="C20" s="1040"/>
      <c r="D20" s="1040"/>
      <c r="E20" s="1040"/>
      <c r="F20" s="1040"/>
      <c r="G20" s="1040"/>
      <c r="H20" s="1040"/>
      <c r="M20" s="340">
        <f>'[17]Name of Bidder'!F6</f>
        <v>2</v>
      </c>
    </row>
    <row r="21" spans="1:13" ht="16.5" hidden="1">
      <c r="A21" s="410" t="s">
        <v>27</v>
      </c>
      <c r="B21" s="1040">
        <f>'[17]Name of Bidder'!C18</f>
        <v>0</v>
      </c>
      <c r="C21" s="1040"/>
      <c r="D21" s="1040"/>
      <c r="E21" s="1040"/>
      <c r="F21" s="1040"/>
      <c r="G21" s="1040"/>
      <c r="H21" s="1040"/>
      <c r="M21" s="340" t="str">
        <f>'[17]Name of Bidder'!F8</f>
        <v>2 or more</v>
      </c>
    </row>
    <row r="22" spans="1:13" ht="17.25" hidden="1" customHeight="1">
      <c r="A22" s="410" t="s">
        <v>470</v>
      </c>
      <c r="B22" s="1040">
        <f>'[17]Name of Bidder'!C23</f>
        <v>0</v>
      </c>
      <c r="C22" s="1040"/>
      <c r="D22" s="1040"/>
      <c r="E22" s="1040"/>
      <c r="F22" s="1040"/>
      <c r="G22" s="1040"/>
      <c r="H22" s="1040"/>
      <c r="I22" s="343"/>
    </row>
    <row r="23" spans="1:13" ht="15.75" hidden="1" customHeight="1">
      <c r="B23" s="605" t="s">
        <v>575</v>
      </c>
    </row>
    <row r="24" spans="1:13" ht="7.5" customHeight="1">
      <c r="A24" s="606"/>
    </row>
    <row r="25" spans="1:13" ht="25.5" hidden="1" customHeight="1">
      <c r="A25" s="969" t="s">
        <v>576</v>
      </c>
      <c r="B25" s="969"/>
      <c r="C25" s="969"/>
      <c r="D25" s="969"/>
      <c r="E25" s="969"/>
      <c r="F25" s="969"/>
      <c r="G25" s="969"/>
      <c r="H25" s="969"/>
    </row>
    <row r="26" spans="1:13" ht="8.25" customHeight="1">
      <c r="A26" s="634"/>
      <c r="B26" s="634"/>
      <c r="C26" s="634"/>
      <c r="D26" s="634"/>
      <c r="E26" s="634"/>
      <c r="F26" s="634"/>
      <c r="G26" s="634"/>
      <c r="H26" s="634"/>
    </row>
    <row r="27" spans="1:13" ht="23.25" customHeight="1">
      <c r="A27" s="959" t="s">
        <v>577</v>
      </c>
      <c r="B27" s="959"/>
      <c r="C27" s="959"/>
      <c r="D27" s="959"/>
      <c r="E27" s="959"/>
      <c r="F27" s="959"/>
      <c r="G27" s="959"/>
      <c r="H27" s="959"/>
      <c r="I27" s="343"/>
    </row>
    <row r="28" spans="1:13" ht="26.25" customHeight="1">
      <c r="A28" s="413" t="s">
        <v>578</v>
      </c>
      <c r="B28" s="959" t="s">
        <v>579</v>
      </c>
      <c r="C28" s="959"/>
      <c r="D28" s="959"/>
      <c r="E28" s="959"/>
      <c r="F28" s="959"/>
      <c r="G28" s="959"/>
      <c r="H28" s="959"/>
      <c r="I28" s="343"/>
    </row>
    <row r="29" spans="1:13" ht="26.25" customHeight="1">
      <c r="A29" s="414" t="s">
        <v>414</v>
      </c>
      <c r="B29" s="1033" t="s">
        <v>580</v>
      </c>
      <c r="C29" s="1033"/>
      <c r="D29" s="1033"/>
      <c r="E29" s="1033"/>
      <c r="F29" s="1033"/>
      <c r="G29" s="1033"/>
      <c r="H29" s="1033"/>
    </row>
    <row r="30" spans="1:13" ht="26.25" customHeight="1">
      <c r="A30" s="414" t="s">
        <v>416</v>
      </c>
      <c r="B30" s="1033" t="s">
        <v>581</v>
      </c>
      <c r="C30" s="1033"/>
      <c r="D30" s="1033"/>
      <c r="E30" s="1033"/>
      <c r="F30" s="1033"/>
      <c r="G30" s="1033"/>
      <c r="H30" s="1033"/>
    </row>
    <row r="31" spans="1:13" ht="41.25" customHeight="1">
      <c r="A31" s="414" t="s">
        <v>417</v>
      </c>
      <c r="B31" s="1033" t="s">
        <v>582</v>
      </c>
      <c r="C31" s="1033"/>
      <c r="D31" s="1033"/>
      <c r="E31" s="1033"/>
      <c r="F31" s="1033"/>
      <c r="G31" s="1033"/>
      <c r="H31" s="1033"/>
    </row>
    <row r="32" spans="1:13" ht="9.75" customHeight="1">
      <c r="A32" s="414"/>
      <c r="B32" s="343"/>
      <c r="C32" s="343"/>
      <c r="D32" s="343"/>
      <c r="E32" s="343"/>
      <c r="F32" s="343"/>
      <c r="G32" s="343"/>
      <c r="H32" s="343"/>
      <c r="I32" s="343"/>
    </row>
    <row r="33" spans="1:9" ht="25.5" customHeight="1">
      <c r="A33" s="413" t="s">
        <v>583</v>
      </c>
      <c r="B33" s="1034" t="s">
        <v>584</v>
      </c>
      <c r="C33" s="1034"/>
      <c r="D33" s="1034"/>
      <c r="E33" s="1034"/>
      <c r="F33" s="1034"/>
      <c r="G33" s="1034"/>
      <c r="H33" s="1034"/>
      <c r="I33" s="343"/>
    </row>
    <row r="34" spans="1:9" ht="24.75" customHeight="1">
      <c r="A34" s="414" t="s">
        <v>414</v>
      </c>
      <c r="B34" s="959" t="s">
        <v>585</v>
      </c>
      <c r="C34" s="959"/>
      <c r="D34" s="959"/>
      <c r="E34" s="959"/>
      <c r="F34" s="959"/>
      <c r="G34" s="959"/>
      <c r="H34" s="959"/>
      <c r="I34" s="343"/>
    </row>
    <row r="35" spans="1:9" ht="24.75" hidden="1" customHeight="1">
      <c r="A35" s="414" t="s">
        <v>416</v>
      </c>
      <c r="B35" s="959" t="s">
        <v>586</v>
      </c>
      <c r="C35" s="959"/>
      <c r="D35" s="959"/>
      <c r="E35" s="959"/>
      <c r="F35" s="959"/>
      <c r="G35" s="959"/>
      <c r="H35" s="959"/>
      <c r="I35" s="343"/>
    </row>
    <row r="36" spans="1:9" ht="12" customHeight="1">
      <c r="A36" s="343"/>
      <c r="B36" s="343"/>
      <c r="C36" s="343"/>
      <c r="D36" s="343"/>
      <c r="E36" s="343"/>
      <c r="F36" s="343"/>
      <c r="G36" s="343"/>
      <c r="H36" s="343"/>
      <c r="I36" s="343"/>
    </row>
    <row r="37" spans="1:9" s="417" customFormat="1" ht="24.75" customHeight="1">
      <c r="A37" s="415" t="s">
        <v>587</v>
      </c>
      <c r="B37" s="1035" t="s">
        <v>588</v>
      </c>
      <c r="C37" s="1035"/>
      <c r="D37" s="1035"/>
      <c r="E37" s="1035"/>
      <c r="F37" s="1035"/>
      <c r="G37" s="1035"/>
      <c r="H37" s="1035"/>
      <c r="I37" s="416"/>
    </row>
    <row r="38" spans="1:9" ht="24" customHeight="1">
      <c r="A38" s="343"/>
      <c r="B38" s="1034" t="s">
        <v>589</v>
      </c>
      <c r="C38" s="1034"/>
      <c r="D38" s="1034"/>
      <c r="E38" s="1034"/>
      <c r="F38" s="1034"/>
      <c r="G38" s="1034"/>
      <c r="H38" s="1034"/>
      <c r="I38" s="343"/>
    </row>
    <row r="39" spans="1:9" ht="54" customHeight="1">
      <c r="A39" s="343"/>
      <c r="B39" s="959" t="s">
        <v>590</v>
      </c>
      <c r="C39" s="959"/>
      <c r="D39" s="959"/>
      <c r="E39" s="959"/>
      <c r="F39" s="959"/>
      <c r="G39" s="959"/>
      <c r="H39" s="959"/>
      <c r="I39" s="343"/>
    </row>
    <row r="40" spans="1:9" ht="15.75" customHeight="1">
      <c r="A40" s="863" t="s">
        <v>591</v>
      </c>
      <c r="B40" s="865" t="s">
        <v>592</v>
      </c>
      <c r="C40" s="867"/>
      <c r="D40" s="1039" t="s">
        <v>593</v>
      </c>
      <c r="E40" s="1039"/>
      <c r="F40" s="1039"/>
      <c r="G40" s="343"/>
      <c r="H40" s="343"/>
    </row>
    <row r="41" spans="1:9" ht="19.5" customHeight="1">
      <c r="A41" s="1036"/>
      <c r="B41" s="1037"/>
      <c r="C41" s="1038"/>
      <c r="D41" s="1039"/>
      <c r="E41" s="1039"/>
      <c r="F41" s="1039"/>
      <c r="G41" s="343"/>
      <c r="H41" s="343"/>
      <c r="I41" s="343"/>
    </row>
    <row r="42" spans="1:9" ht="20.25" customHeight="1">
      <c r="A42" s="864"/>
      <c r="B42" s="841"/>
      <c r="C42" s="843"/>
      <c r="D42" s="1039"/>
      <c r="E42" s="1039"/>
      <c r="F42" s="1039"/>
      <c r="G42" s="343"/>
      <c r="H42" s="343"/>
      <c r="I42" s="343"/>
    </row>
    <row r="43" spans="1:9" ht="30.75" customHeight="1">
      <c r="A43" s="420">
        <v>1</v>
      </c>
      <c r="B43" s="1012" t="s">
        <v>594</v>
      </c>
      <c r="C43" s="1012"/>
      <c r="D43" s="869">
        <f>'Names of Bidder'!D10:G10</f>
        <v>0</v>
      </c>
      <c r="E43" s="870"/>
      <c r="F43" s="871"/>
      <c r="G43" s="343"/>
      <c r="H43" s="343"/>
      <c r="I43" s="343"/>
    </row>
    <row r="44" spans="1:9" ht="15.75" customHeight="1">
      <c r="A44" s="1026">
        <v>2</v>
      </c>
      <c r="B44" s="1029" t="s">
        <v>595</v>
      </c>
      <c r="C44" s="873"/>
      <c r="D44" s="838"/>
      <c r="E44" s="839"/>
      <c r="F44" s="840"/>
      <c r="G44" s="343"/>
      <c r="H44" s="343"/>
      <c r="I44" s="343"/>
    </row>
    <row r="45" spans="1:9" ht="15.75" customHeight="1">
      <c r="A45" s="1027"/>
      <c r="B45" s="1030"/>
      <c r="C45" s="856"/>
      <c r="D45" s="838"/>
      <c r="E45" s="839"/>
      <c r="F45" s="840"/>
      <c r="G45" s="343"/>
      <c r="H45" s="343"/>
      <c r="I45" s="343"/>
    </row>
    <row r="46" spans="1:9" ht="15.75" customHeight="1">
      <c r="A46" s="1028"/>
      <c r="B46" s="1031"/>
      <c r="C46" s="1032"/>
      <c r="D46" s="838"/>
      <c r="E46" s="839"/>
      <c r="F46" s="840"/>
      <c r="G46" s="343"/>
      <c r="H46" s="343"/>
      <c r="I46" s="343"/>
    </row>
    <row r="47" spans="1:9" ht="18.75" customHeight="1">
      <c r="A47" s="420">
        <v>3</v>
      </c>
      <c r="B47" s="1012" t="s">
        <v>596</v>
      </c>
      <c r="C47" s="1012"/>
      <c r="D47" s="838"/>
      <c r="E47" s="839"/>
      <c r="F47" s="840"/>
      <c r="G47" s="343"/>
      <c r="H47" s="343"/>
      <c r="I47" s="343"/>
    </row>
    <row r="48" spans="1:9" ht="20.25" customHeight="1">
      <c r="A48" s="420">
        <v>4</v>
      </c>
      <c r="B48" s="1012" t="s">
        <v>597</v>
      </c>
      <c r="C48" s="1012"/>
      <c r="D48" s="838"/>
      <c r="E48" s="839"/>
      <c r="F48" s="840"/>
      <c r="G48" s="343"/>
      <c r="H48" s="343"/>
      <c r="I48" s="343"/>
    </row>
    <row r="49" spans="1:10" ht="19.5" customHeight="1">
      <c r="A49" s="421">
        <v>5</v>
      </c>
      <c r="B49" s="1012" t="s">
        <v>598</v>
      </c>
      <c r="C49" s="1012"/>
      <c r="D49" s="838"/>
      <c r="E49" s="839"/>
      <c r="F49" s="840"/>
      <c r="G49" s="343"/>
      <c r="H49" s="343"/>
    </row>
    <row r="50" spans="1:10" ht="51.75" customHeight="1">
      <c r="A50" s="420">
        <v>6</v>
      </c>
      <c r="B50" s="1012" t="s">
        <v>599</v>
      </c>
      <c r="C50" s="1012"/>
      <c r="D50" s="838"/>
      <c r="E50" s="839"/>
      <c r="F50" s="840"/>
      <c r="G50" s="343"/>
      <c r="H50" s="343"/>
      <c r="I50" s="343"/>
    </row>
    <row r="51" spans="1:10" ht="49.5" customHeight="1">
      <c r="A51" s="420">
        <v>7</v>
      </c>
      <c r="B51" s="1012" t="s">
        <v>600</v>
      </c>
      <c r="C51" s="1012"/>
      <c r="D51" s="838"/>
      <c r="E51" s="839"/>
      <c r="F51" s="840"/>
      <c r="G51" s="343"/>
      <c r="H51" s="343"/>
      <c r="I51" s="343"/>
    </row>
    <row r="52" spans="1:10" ht="89.25" customHeight="1">
      <c r="A52" s="420">
        <v>8</v>
      </c>
      <c r="B52" s="858" t="s">
        <v>927</v>
      </c>
      <c r="C52" s="859"/>
      <c r="D52" s="695"/>
      <c r="E52" s="696"/>
      <c r="F52" s="697"/>
      <c r="G52" s="343"/>
      <c r="H52" s="343"/>
      <c r="I52" s="343"/>
    </row>
    <row r="53" spans="1:10" ht="18" customHeight="1">
      <c r="A53" s="420">
        <v>9</v>
      </c>
      <c r="B53" s="1012" t="s">
        <v>601</v>
      </c>
      <c r="C53" s="1012"/>
      <c r="D53" s="838"/>
      <c r="E53" s="839"/>
      <c r="F53" s="840"/>
      <c r="G53" s="343"/>
      <c r="H53" s="343"/>
      <c r="I53" s="343"/>
    </row>
    <row r="54" spans="1:10" ht="18" customHeight="1">
      <c r="A54" s="422"/>
      <c r="B54" s="423" t="s">
        <v>602</v>
      </c>
      <c r="C54" s="424"/>
      <c r="D54" s="838"/>
      <c r="E54" s="839"/>
      <c r="F54" s="840"/>
      <c r="G54" s="343"/>
      <c r="H54" s="343"/>
      <c r="I54" s="343"/>
    </row>
    <row r="55" spans="1:10" ht="18" customHeight="1">
      <c r="A55" s="422"/>
      <c r="B55" s="423" t="s">
        <v>603</v>
      </c>
      <c r="C55" s="424"/>
      <c r="D55" s="838"/>
      <c r="E55" s="839"/>
      <c r="F55" s="840"/>
      <c r="G55" s="343"/>
      <c r="H55" s="343"/>
      <c r="I55" s="343"/>
    </row>
    <row r="56" spans="1:10" ht="18" customHeight="1">
      <c r="A56" s="425"/>
      <c r="B56" s="423" t="s">
        <v>604</v>
      </c>
      <c r="C56" s="426"/>
      <c r="D56" s="838"/>
      <c r="E56" s="839"/>
      <c r="F56" s="840"/>
      <c r="G56" s="343"/>
      <c r="H56" s="343"/>
    </row>
    <row r="57" spans="1:10" ht="13.5" customHeight="1">
      <c r="A57" s="343"/>
      <c r="B57" s="343"/>
      <c r="C57" s="343"/>
      <c r="D57" s="343"/>
      <c r="E57" s="343"/>
      <c r="F57" s="343"/>
      <c r="G57" s="343"/>
      <c r="H57" s="343"/>
      <c r="I57" s="343"/>
    </row>
    <row r="58" spans="1:10" s="608" customFormat="1" ht="47.25" customHeight="1">
      <c r="A58" s="420">
        <v>10</v>
      </c>
      <c r="B58" s="1021" t="s">
        <v>605</v>
      </c>
      <c r="C58" s="1022"/>
      <c r="D58" s="1022"/>
      <c r="E58" s="1022"/>
      <c r="F58" s="1023"/>
      <c r="G58" s="631"/>
      <c r="H58" s="428"/>
      <c r="I58" s="607"/>
      <c r="J58" s="607"/>
    </row>
    <row r="59" spans="1:10" s="608" customFormat="1" ht="42" customHeight="1">
      <c r="A59" s="420">
        <v>11</v>
      </c>
      <c r="B59" s="1021" t="s">
        <v>606</v>
      </c>
      <c r="C59" s="1022"/>
      <c r="D59" s="1022"/>
      <c r="E59" s="1022"/>
      <c r="F59" s="1023"/>
      <c r="G59" s="631"/>
      <c r="H59" s="428"/>
      <c r="I59" s="607"/>
      <c r="J59" s="607"/>
    </row>
    <row r="60" spans="1:10" s="608" customFormat="1" ht="16.5">
      <c r="A60" s="607"/>
      <c r="B60" s="607"/>
      <c r="C60" s="607"/>
      <c r="D60" s="607"/>
      <c r="E60" s="607"/>
      <c r="F60" s="607"/>
      <c r="G60" s="607"/>
      <c r="H60" s="607"/>
      <c r="I60" s="607"/>
      <c r="J60" s="607"/>
    </row>
    <row r="61" spans="1:10" s="608" customFormat="1" ht="16.5">
      <c r="A61" s="607"/>
      <c r="B61" s="607"/>
      <c r="C61" s="607"/>
      <c r="D61" s="607"/>
      <c r="E61" s="607"/>
      <c r="F61" s="607"/>
      <c r="G61" s="607"/>
      <c r="H61" s="607"/>
      <c r="I61" s="607"/>
      <c r="J61" s="607"/>
    </row>
    <row r="62" spans="1:10" s="608" customFormat="1" ht="24" customHeight="1">
      <c r="A62" s="609">
        <v>2</v>
      </c>
      <c r="B62" s="1067" t="s">
        <v>607</v>
      </c>
      <c r="C62" s="1067"/>
      <c r="D62" s="1067"/>
      <c r="E62" s="1067"/>
      <c r="F62" s="1067"/>
      <c r="G62" s="1067"/>
      <c r="H62" s="1067"/>
      <c r="I62" s="1067"/>
      <c r="J62" s="607"/>
    </row>
    <row r="63" spans="1:10" s="608" customFormat="1" ht="16.5">
      <c r="A63" s="607"/>
      <c r="B63" s="607"/>
      <c r="C63" s="607"/>
      <c r="D63" s="607"/>
      <c r="E63" s="607"/>
      <c r="F63" s="607"/>
      <c r="G63" s="607"/>
      <c r="H63" s="607"/>
      <c r="I63" s="607"/>
      <c r="J63" s="607"/>
    </row>
    <row r="64" spans="1:10" s="608" customFormat="1" ht="24.75" customHeight="1">
      <c r="A64" s="635" t="s">
        <v>608</v>
      </c>
      <c r="B64" s="1068" t="s">
        <v>609</v>
      </c>
      <c r="C64" s="1068"/>
      <c r="D64" s="1068"/>
      <c r="E64" s="1068"/>
      <c r="F64" s="1068"/>
      <c r="G64" s="1068"/>
      <c r="H64" s="1068"/>
      <c r="I64" s="1068"/>
      <c r="J64" s="607"/>
    </row>
    <row r="65" spans="1:25" s="608" customFormat="1" ht="10.5" customHeight="1">
      <c r="A65" s="607"/>
      <c r="B65" s="607"/>
      <c r="C65" s="607"/>
      <c r="D65" s="607"/>
      <c r="E65" s="607"/>
      <c r="F65" s="607"/>
      <c r="G65" s="607"/>
      <c r="H65" s="607"/>
      <c r="I65" s="607"/>
      <c r="J65" s="607"/>
    </row>
    <row r="66" spans="1:25" s="608" customFormat="1" ht="54.75" customHeight="1">
      <c r="A66" s="636" t="s">
        <v>610</v>
      </c>
      <c r="B66" s="1069" t="s">
        <v>877</v>
      </c>
      <c r="C66" s="1069"/>
      <c r="D66" s="1069"/>
      <c r="E66" s="1069"/>
      <c r="F66" s="1069"/>
      <c r="G66" s="1069"/>
      <c r="H66" s="1069"/>
      <c r="I66" s="1069"/>
    </row>
    <row r="67" spans="1:25" s="608" customFormat="1" ht="11.25" customHeight="1">
      <c r="A67" s="610"/>
      <c r="B67" s="1063"/>
      <c r="C67" s="1063"/>
      <c r="D67" s="1063"/>
      <c r="E67" s="1063"/>
      <c r="F67" s="1063"/>
      <c r="G67" s="1063"/>
      <c r="H67" s="1063"/>
      <c r="I67" s="1063"/>
      <c r="J67" s="607"/>
    </row>
    <row r="68" spans="1:25" s="608" customFormat="1" ht="22.5" customHeight="1">
      <c r="A68" s="610"/>
      <c r="B68" s="1064" t="s">
        <v>829</v>
      </c>
      <c r="C68" s="1064"/>
      <c r="D68" s="1064"/>
      <c r="E68" s="1064"/>
      <c r="F68" s="1064"/>
      <c r="G68" s="1064"/>
      <c r="H68" s="1064"/>
      <c r="I68" s="1064"/>
      <c r="J68" s="607"/>
    </row>
    <row r="69" spans="1:25" s="608" customFormat="1" ht="275.45" customHeight="1">
      <c r="A69" s="610" t="s">
        <v>611</v>
      </c>
      <c r="B69" s="1064" t="s">
        <v>875</v>
      </c>
      <c r="C69" s="1064"/>
      <c r="D69" s="1064"/>
      <c r="E69" s="1064"/>
      <c r="F69" s="1064"/>
      <c r="G69" s="1064"/>
      <c r="H69" s="1064"/>
      <c r="I69" s="1064"/>
      <c r="J69" s="607"/>
    </row>
    <row r="70" spans="1:25" s="608" customFormat="1" ht="22.5" customHeight="1">
      <c r="A70" s="607"/>
      <c r="B70" s="607"/>
      <c r="C70" s="607"/>
      <c r="D70" s="607"/>
      <c r="E70" s="607"/>
      <c r="F70" s="607"/>
      <c r="G70" s="607"/>
      <c r="H70" s="607"/>
      <c r="I70" s="607"/>
      <c r="J70" s="607"/>
    </row>
    <row r="71" spans="1:25" s="608" customFormat="1" ht="57" customHeight="1">
      <c r="A71" s="637" t="s">
        <v>700</v>
      </c>
      <c r="B71" s="1065" t="s">
        <v>854</v>
      </c>
      <c r="C71" s="1065"/>
      <c r="D71" s="1065"/>
      <c r="E71" s="1065"/>
      <c r="F71" s="1065"/>
      <c r="G71" s="1065"/>
      <c r="H71" s="1065"/>
      <c r="I71" s="1065"/>
      <c r="J71" s="607"/>
    </row>
    <row r="72" spans="1:25" s="608" customFormat="1" ht="54.75" customHeight="1">
      <c r="B72" s="1065" t="s">
        <v>613</v>
      </c>
      <c r="C72" s="1065"/>
      <c r="D72" s="1065"/>
      <c r="E72" s="1065"/>
      <c r="F72" s="1065"/>
      <c r="G72" s="1065"/>
      <c r="H72" s="1065"/>
      <c r="I72" s="1065"/>
    </row>
    <row r="73" spans="1:25" s="608" customFormat="1" ht="24" customHeight="1">
      <c r="B73" s="1066" t="s">
        <v>830</v>
      </c>
      <c r="C73" s="1066"/>
      <c r="D73" s="638"/>
      <c r="E73" s="638"/>
      <c r="F73" s="638"/>
      <c r="G73" s="638"/>
      <c r="H73" s="638"/>
      <c r="I73" s="638"/>
    </row>
    <row r="74" spans="1:25" s="608" customFormat="1" ht="42" customHeight="1">
      <c r="A74" s="607"/>
      <c r="B74" s="1075" t="s">
        <v>852</v>
      </c>
      <c r="C74" s="1075"/>
      <c r="D74" s="1075"/>
      <c r="E74" s="1075"/>
      <c r="F74" s="1075"/>
      <c r="G74" s="1075"/>
      <c r="H74" s="1075"/>
      <c r="I74" s="1075"/>
      <c r="J74" s="607"/>
    </row>
    <row r="75" spans="1:25" s="608" customFormat="1" ht="15.75" customHeight="1">
      <c r="A75" s="607"/>
      <c r="B75" s="622"/>
      <c r="C75" s="623"/>
      <c r="D75" s="623"/>
      <c r="E75" s="623"/>
      <c r="F75" s="623"/>
      <c r="G75" s="623"/>
      <c r="H75" s="623"/>
      <c r="I75" s="623"/>
      <c r="J75" s="607"/>
    </row>
    <row r="76" spans="1:25" s="608" customFormat="1" ht="38.25" customHeight="1">
      <c r="A76" s="607"/>
      <c r="B76" s="1076" t="s">
        <v>831</v>
      </c>
      <c r="C76" s="1077"/>
      <c r="D76" s="1077"/>
      <c r="E76" s="1077"/>
      <c r="F76" s="1078"/>
      <c r="G76" s="1079"/>
      <c r="H76" s="1079"/>
      <c r="I76" s="1080"/>
      <c r="J76" s="611"/>
      <c r="K76" s="611"/>
      <c r="L76" s="611"/>
      <c r="M76" s="611"/>
      <c r="N76" s="612">
        <f>'[19]Name of Bidder'!D12</f>
        <v>0</v>
      </c>
      <c r="O76" s="611"/>
      <c r="P76" s="611"/>
      <c r="Q76" s="611"/>
      <c r="R76" s="611"/>
      <c r="S76" s="611"/>
      <c r="T76" s="611"/>
      <c r="U76" s="611"/>
      <c r="V76" s="611"/>
      <c r="W76" s="611"/>
      <c r="X76" s="611"/>
      <c r="Y76" s="611"/>
    </row>
    <row r="77" spans="1:25" s="608" customFormat="1" ht="22.5" customHeight="1">
      <c r="A77" s="607"/>
      <c r="B77" s="1081" t="s">
        <v>832</v>
      </c>
      <c r="C77" s="1082"/>
      <c r="D77" s="1082"/>
      <c r="E77" s="1082"/>
      <c r="F77" s="1083"/>
      <c r="G77" s="1084"/>
      <c r="H77" s="1083"/>
      <c r="I77" s="1084"/>
      <c r="J77" s="611"/>
      <c r="K77" s="611"/>
      <c r="L77" s="611"/>
      <c r="M77" s="611"/>
      <c r="N77" s="614">
        <f>'[19]Name of Bidder'!D17</f>
        <v>0</v>
      </c>
      <c r="O77" s="611"/>
      <c r="P77" s="611"/>
      <c r="Q77" s="611"/>
      <c r="R77" s="611"/>
      <c r="S77" s="611"/>
      <c r="T77" s="611"/>
      <c r="U77" s="611"/>
      <c r="V77" s="611"/>
      <c r="W77" s="611"/>
      <c r="X77" s="611"/>
      <c r="Y77" s="611"/>
    </row>
    <row r="78" spans="1:25" s="608" customFormat="1" ht="44.25" customHeight="1">
      <c r="A78" s="619">
        <v>1</v>
      </c>
      <c r="B78" s="1089" t="s">
        <v>614</v>
      </c>
      <c r="C78" s="1090"/>
      <c r="D78" s="1090"/>
      <c r="E78" s="1094"/>
      <c r="F78" s="1095"/>
      <c r="G78" s="1096"/>
      <c r="H78" s="1096"/>
      <c r="I78" s="1097"/>
      <c r="J78" s="613"/>
      <c r="K78" s="613"/>
      <c r="L78" s="613"/>
      <c r="M78" s="613"/>
      <c r="N78" s="614">
        <f>'[19]Name of Bidder'!D22</f>
        <v>0</v>
      </c>
      <c r="O78" s="613"/>
      <c r="P78" s="613"/>
      <c r="Q78" s="613"/>
      <c r="R78" s="613"/>
      <c r="S78" s="613"/>
      <c r="T78" s="613"/>
      <c r="U78" s="613"/>
      <c r="V78" s="613"/>
      <c r="W78" s="613"/>
      <c r="X78" s="613"/>
      <c r="Y78" s="613"/>
    </row>
    <row r="79" spans="1:25" s="608" customFormat="1" ht="14.25" customHeight="1">
      <c r="A79" s="639"/>
      <c r="B79" s="621"/>
      <c r="C79" s="621"/>
      <c r="D79" s="621"/>
      <c r="E79" s="621"/>
      <c r="F79" s="640"/>
      <c r="G79" s="640"/>
      <c r="H79" s="640"/>
      <c r="I79" s="640"/>
      <c r="J79" s="613"/>
      <c r="K79" s="613"/>
      <c r="L79" s="613"/>
      <c r="M79" s="613"/>
      <c r="N79" s="613"/>
      <c r="O79" s="613"/>
      <c r="P79" s="613"/>
      <c r="Q79" s="613"/>
      <c r="R79" s="613"/>
      <c r="S79" s="613"/>
      <c r="T79" s="613"/>
      <c r="U79" s="613"/>
      <c r="V79" s="613"/>
      <c r="W79" s="613"/>
      <c r="X79" s="613"/>
      <c r="Y79" s="613"/>
    </row>
    <row r="80" spans="1:25" s="608" customFormat="1" ht="36.75" customHeight="1">
      <c r="A80" s="619">
        <v>2</v>
      </c>
      <c r="B80" s="1089" t="s">
        <v>615</v>
      </c>
      <c r="C80" s="1090"/>
      <c r="D80" s="1090"/>
      <c r="E80" s="1090"/>
      <c r="F80" s="1095"/>
      <c r="G80" s="1096"/>
      <c r="H80" s="1096"/>
      <c r="I80" s="1097"/>
      <c r="J80" s="613"/>
      <c r="K80" s="613"/>
      <c r="L80" s="613"/>
      <c r="M80" s="613"/>
      <c r="N80" s="613"/>
      <c r="O80" s="613"/>
      <c r="P80" s="613"/>
      <c r="Q80" s="613"/>
      <c r="R80" s="613"/>
      <c r="S80" s="613"/>
      <c r="T80" s="613"/>
      <c r="U80" s="613"/>
      <c r="V80" s="613"/>
      <c r="W80" s="613"/>
      <c r="X80" s="613"/>
      <c r="Y80" s="613"/>
    </row>
    <row r="81" spans="1:25" s="608" customFormat="1" ht="14.25" customHeight="1">
      <c r="A81" s="639"/>
      <c r="B81" s="640"/>
      <c r="C81" s="640"/>
      <c r="D81" s="640"/>
      <c r="E81" s="640"/>
      <c r="F81" s="640"/>
      <c r="G81" s="640"/>
      <c r="H81" s="640"/>
      <c r="I81" s="640"/>
      <c r="J81" s="613"/>
      <c r="K81" s="613"/>
      <c r="L81" s="613"/>
      <c r="M81" s="613"/>
      <c r="N81" s="613"/>
      <c r="O81" s="613"/>
      <c r="P81" s="613"/>
      <c r="Q81" s="613"/>
      <c r="R81" s="613"/>
      <c r="S81" s="613"/>
      <c r="T81" s="613"/>
      <c r="U81" s="613"/>
      <c r="V81" s="613"/>
      <c r="W81" s="613"/>
      <c r="X81" s="613"/>
      <c r="Y81" s="613"/>
    </row>
    <row r="82" spans="1:25" s="608" customFormat="1" ht="23.25" customHeight="1">
      <c r="A82" s="1070">
        <v>3</v>
      </c>
      <c r="B82" s="1071" t="s">
        <v>616</v>
      </c>
      <c r="C82" s="1072"/>
      <c r="D82" s="1072"/>
      <c r="E82" s="1072"/>
      <c r="F82" s="1085"/>
      <c r="G82" s="1086"/>
      <c r="H82" s="1086"/>
      <c r="I82" s="1087"/>
      <c r="J82" s="613"/>
      <c r="K82" s="613"/>
      <c r="L82" s="613"/>
      <c r="M82" s="613"/>
      <c r="N82" s="613"/>
      <c r="O82" s="613"/>
      <c r="P82" s="613"/>
      <c r="Q82" s="613"/>
      <c r="R82" s="613"/>
      <c r="S82" s="613"/>
      <c r="T82" s="613"/>
      <c r="U82" s="613"/>
      <c r="V82" s="613"/>
      <c r="W82" s="613"/>
      <c r="X82" s="613"/>
      <c r="Y82" s="613"/>
    </row>
    <row r="83" spans="1:25" s="608" customFormat="1" ht="21" customHeight="1">
      <c r="A83" s="1070"/>
      <c r="B83" s="1073"/>
      <c r="C83" s="1074"/>
      <c r="D83" s="1074"/>
      <c r="E83" s="1074"/>
      <c r="F83" s="1085"/>
      <c r="G83" s="1086"/>
      <c r="H83" s="1086"/>
      <c r="I83" s="1087"/>
      <c r="J83" s="613"/>
      <c r="K83" s="613"/>
      <c r="L83" s="613"/>
      <c r="M83" s="613"/>
      <c r="N83" s="613"/>
      <c r="O83" s="613"/>
      <c r="P83" s="613"/>
      <c r="Q83" s="613"/>
      <c r="R83" s="613"/>
      <c r="S83" s="613"/>
      <c r="T83" s="613"/>
      <c r="U83" s="613"/>
      <c r="V83" s="613"/>
      <c r="W83" s="613"/>
      <c r="X83" s="613"/>
      <c r="Y83" s="613"/>
    </row>
    <row r="84" spans="1:25" s="608" customFormat="1" ht="20.25" customHeight="1">
      <c r="A84" s="1070"/>
      <c r="B84" s="1073"/>
      <c r="C84" s="1074"/>
      <c r="D84" s="1074"/>
      <c r="E84" s="1074"/>
      <c r="F84" s="1085"/>
      <c r="G84" s="1086"/>
      <c r="H84" s="1086"/>
      <c r="I84" s="1087"/>
      <c r="J84" s="613"/>
      <c r="K84" s="613"/>
      <c r="L84" s="613"/>
      <c r="M84" s="613"/>
      <c r="N84" s="613"/>
      <c r="O84" s="613"/>
      <c r="P84" s="613"/>
      <c r="Q84" s="613"/>
      <c r="R84" s="613"/>
      <c r="S84" s="613"/>
      <c r="T84" s="613"/>
      <c r="U84" s="613"/>
      <c r="V84" s="613"/>
      <c r="W84" s="613"/>
      <c r="X84" s="613"/>
      <c r="Y84" s="613"/>
    </row>
    <row r="85" spans="1:25" s="608" customFormat="1" ht="21" customHeight="1">
      <c r="A85" s="1070"/>
      <c r="B85" s="1073"/>
      <c r="C85" s="1074"/>
      <c r="D85" s="1074"/>
      <c r="E85" s="1074"/>
      <c r="F85" s="1085"/>
      <c r="G85" s="1086"/>
      <c r="H85" s="1086"/>
      <c r="I85" s="1087"/>
      <c r="J85" s="613"/>
      <c r="K85" s="613"/>
      <c r="L85" s="613"/>
      <c r="M85" s="613"/>
      <c r="N85" s="613"/>
      <c r="O85" s="613"/>
      <c r="P85" s="613"/>
      <c r="Q85" s="613"/>
      <c r="R85" s="613"/>
      <c r="S85" s="613"/>
      <c r="T85" s="613"/>
      <c r="U85" s="613"/>
      <c r="V85" s="613"/>
      <c r="W85" s="613"/>
      <c r="X85" s="613"/>
      <c r="Y85" s="613"/>
    </row>
    <row r="86" spans="1:25" s="608" customFormat="1" ht="24.95" customHeight="1">
      <c r="A86" s="619"/>
      <c r="B86" s="616"/>
      <c r="E86" s="632" t="s">
        <v>617</v>
      </c>
      <c r="F86" s="1085"/>
      <c r="G86" s="1086"/>
      <c r="H86" s="1086"/>
      <c r="I86" s="1087"/>
      <c r="J86" s="613"/>
      <c r="K86" s="613"/>
      <c r="L86" s="613"/>
      <c r="M86" s="613"/>
      <c r="N86" s="613"/>
      <c r="O86" s="613"/>
      <c r="P86" s="613"/>
      <c r="Q86" s="613"/>
      <c r="R86" s="613"/>
      <c r="S86" s="613"/>
      <c r="T86" s="613"/>
      <c r="U86" s="613"/>
      <c r="V86" s="613"/>
      <c r="W86" s="613"/>
      <c r="X86" s="613"/>
      <c r="Y86" s="613"/>
    </row>
    <row r="87" spans="1:25" s="608" customFormat="1" ht="24.95" customHeight="1">
      <c r="A87" s="619"/>
      <c r="B87" s="616"/>
      <c r="E87" s="632" t="s">
        <v>22</v>
      </c>
      <c r="F87" s="1085"/>
      <c r="G87" s="1086"/>
      <c r="H87" s="1086"/>
      <c r="I87" s="1087"/>
      <c r="J87" s="613"/>
      <c r="K87" s="613"/>
      <c r="L87" s="613"/>
      <c r="M87" s="613"/>
      <c r="N87" s="613"/>
      <c r="O87" s="613"/>
      <c r="P87" s="613"/>
      <c r="Q87" s="613"/>
      <c r="R87" s="613"/>
      <c r="S87" s="613"/>
      <c r="T87" s="613"/>
      <c r="U87" s="613"/>
      <c r="V87" s="613"/>
      <c r="W87" s="613"/>
      <c r="X87" s="613"/>
      <c r="Y87" s="613"/>
    </row>
    <row r="88" spans="1:25" s="608" customFormat="1" ht="24.95" customHeight="1">
      <c r="A88" s="619"/>
      <c r="B88" s="617"/>
      <c r="C88" s="618"/>
      <c r="D88" s="618"/>
      <c r="E88" s="633" t="s">
        <v>618</v>
      </c>
      <c r="F88" s="1085"/>
      <c r="G88" s="1086"/>
      <c r="H88" s="1086"/>
      <c r="I88" s="1087"/>
      <c r="J88" s="613"/>
      <c r="K88" s="613"/>
      <c r="L88" s="613"/>
      <c r="M88" s="613"/>
      <c r="N88" s="613"/>
      <c r="O88" s="613"/>
      <c r="P88" s="613"/>
      <c r="Q88" s="613"/>
      <c r="R88" s="613"/>
      <c r="S88" s="613"/>
      <c r="T88" s="613"/>
      <c r="U88" s="613"/>
      <c r="V88" s="613"/>
      <c r="W88" s="613"/>
      <c r="X88" s="613"/>
      <c r="Y88" s="613"/>
    </row>
    <row r="89" spans="1:25" s="608" customFormat="1" ht="20.25" customHeight="1">
      <c r="A89" s="619"/>
      <c r="B89" s="607"/>
      <c r="C89" s="607"/>
      <c r="D89" s="607"/>
      <c r="E89" s="632"/>
      <c r="F89" s="623"/>
      <c r="G89" s="623"/>
      <c r="H89" s="623"/>
      <c r="I89" s="623"/>
      <c r="J89" s="613"/>
      <c r="K89" s="613"/>
      <c r="L89" s="613"/>
      <c r="M89" s="613"/>
      <c r="N89" s="613"/>
      <c r="O89" s="613"/>
      <c r="P89" s="613"/>
      <c r="Q89" s="613"/>
      <c r="R89" s="613"/>
      <c r="S89" s="613"/>
      <c r="T89" s="613"/>
      <c r="U89" s="613"/>
      <c r="V89" s="613"/>
      <c r="W89" s="613"/>
      <c r="X89" s="613"/>
      <c r="Y89" s="613"/>
    </row>
    <row r="90" spans="1:25" s="608" customFormat="1" ht="18.75" customHeight="1">
      <c r="A90" s="619"/>
      <c r="B90" s="620"/>
      <c r="C90" s="620"/>
      <c r="D90" s="620"/>
      <c r="E90" s="620"/>
      <c r="F90" s="641"/>
      <c r="G90" s="641"/>
      <c r="H90" s="641"/>
      <c r="I90" s="641"/>
      <c r="J90" s="613"/>
      <c r="K90" s="613"/>
      <c r="L90" s="613"/>
      <c r="M90" s="613"/>
      <c r="N90" s="613"/>
      <c r="O90" s="613"/>
      <c r="P90" s="613"/>
      <c r="Q90" s="613"/>
      <c r="R90" s="613"/>
      <c r="S90" s="613"/>
      <c r="T90" s="613"/>
      <c r="U90" s="613"/>
      <c r="V90" s="613"/>
      <c r="W90" s="613"/>
      <c r="X90" s="613"/>
      <c r="Y90" s="613"/>
    </row>
    <row r="91" spans="1:25" s="608" customFormat="1" ht="36.75" customHeight="1">
      <c r="A91" s="619"/>
      <c r="B91" s="1089" t="s">
        <v>622</v>
      </c>
      <c r="C91" s="1090"/>
      <c r="D91" s="1090"/>
      <c r="E91" s="1091"/>
      <c r="F91" s="1104"/>
      <c r="G91" s="1105"/>
      <c r="H91" s="1105"/>
      <c r="I91" s="1106"/>
      <c r="J91" s="613"/>
      <c r="K91" s="613"/>
      <c r="L91" s="613"/>
      <c r="M91" s="613"/>
      <c r="N91" s="613"/>
      <c r="O91" s="613"/>
      <c r="P91" s="613"/>
      <c r="Q91" s="613"/>
      <c r="R91" s="613"/>
      <c r="S91" s="613"/>
      <c r="T91" s="613"/>
      <c r="U91" s="613"/>
      <c r="V91" s="613"/>
      <c r="W91" s="613"/>
      <c r="X91" s="613"/>
      <c r="Y91" s="613"/>
    </row>
    <row r="92" spans="1:25" s="608" customFormat="1" ht="16.149999999999999" customHeight="1">
      <c r="A92" s="619"/>
      <c r="B92" s="620"/>
      <c r="C92" s="620"/>
      <c r="D92" s="620"/>
      <c r="E92" s="620"/>
      <c r="F92" s="642"/>
      <c r="G92" s="643"/>
      <c r="H92" s="643"/>
      <c r="I92" s="643"/>
      <c r="J92" s="613"/>
      <c r="K92" s="613"/>
      <c r="L92" s="613"/>
      <c r="M92" s="613"/>
      <c r="N92" s="613"/>
      <c r="O92" s="613"/>
      <c r="P92" s="613"/>
      <c r="Q92" s="613"/>
      <c r="R92" s="613"/>
      <c r="S92" s="613"/>
      <c r="T92" s="613"/>
      <c r="U92" s="613"/>
      <c r="V92" s="613"/>
      <c r="W92" s="613"/>
      <c r="X92" s="613"/>
      <c r="Y92" s="613"/>
    </row>
    <row r="93" spans="1:25" s="608" customFormat="1" ht="85.5" customHeight="1" thickBot="1">
      <c r="A93" s="637" t="s">
        <v>833</v>
      </c>
      <c r="B93" s="1071" t="s">
        <v>868</v>
      </c>
      <c r="C93" s="1072"/>
      <c r="D93" s="1072"/>
      <c r="E93" s="1072"/>
      <c r="F93" s="1154"/>
      <c r="G93" s="1155"/>
      <c r="H93" s="1155"/>
      <c r="I93" s="1156"/>
      <c r="J93" s="613"/>
      <c r="K93" s="613"/>
      <c r="L93" s="613"/>
      <c r="M93" s="613"/>
      <c r="N93" s="613"/>
      <c r="O93" s="613"/>
      <c r="P93" s="613"/>
      <c r="Q93" s="613"/>
      <c r="R93" s="613"/>
      <c r="S93" s="613"/>
      <c r="T93" s="613"/>
      <c r="U93" s="613"/>
      <c r="V93" s="613"/>
      <c r="W93" s="613"/>
      <c r="X93" s="613"/>
      <c r="Y93" s="613"/>
    </row>
    <row r="94" spans="1:25" s="608" customFormat="1" ht="85.5" customHeight="1">
      <c r="A94" s="637"/>
      <c r="B94" s="1055" t="s">
        <v>869</v>
      </c>
      <c r="C94" s="1056"/>
      <c r="D94" s="1056"/>
      <c r="E94" s="1057"/>
      <c r="F94" s="1157"/>
      <c r="G94" s="1158"/>
      <c r="H94" s="1158"/>
      <c r="I94" s="1159"/>
      <c r="J94" s="613"/>
      <c r="K94" s="613"/>
      <c r="L94" s="613"/>
      <c r="M94" s="613"/>
      <c r="N94" s="613"/>
      <c r="O94" s="613"/>
      <c r="P94" s="613"/>
      <c r="Q94" s="613"/>
      <c r="R94" s="613"/>
      <c r="S94" s="613"/>
      <c r="T94" s="613"/>
      <c r="U94" s="613"/>
      <c r="V94" s="613"/>
      <c r="W94" s="613"/>
      <c r="X94" s="613"/>
      <c r="Y94" s="613"/>
    </row>
    <row r="95" spans="1:25" s="608" customFormat="1" ht="24" customHeight="1" thickBot="1">
      <c r="A95" s="637"/>
      <c r="B95" s="1050" t="s">
        <v>865</v>
      </c>
      <c r="C95" s="1051"/>
      <c r="D95" s="1051"/>
      <c r="E95" s="1051"/>
      <c r="F95" s="1052"/>
      <c r="G95" s="1053"/>
      <c r="H95" s="1053"/>
      <c r="I95" s="1054"/>
      <c r="J95" s="613"/>
      <c r="K95" s="613"/>
      <c r="L95" s="613"/>
      <c r="M95" s="613"/>
      <c r="N95" s="613"/>
      <c r="O95" s="613"/>
      <c r="P95" s="613"/>
      <c r="Q95" s="613"/>
      <c r="R95" s="613"/>
      <c r="S95" s="613"/>
      <c r="T95" s="613"/>
      <c r="U95" s="613"/>
      <c r="V95" s="613"/>
      <c r="W95" s="613"/>
      <c r="X95" s="613"/>
      <c r="Y95" s="613"/>
    </row>
    <row r="96" spans="1:25" s="608" customFormat="1" ht="19.5" customHeight="1" thickBot="1">
      <c r="A96" s="607"/>
      <c r="B96" s="1101"/>
      <c r="C96" s="1102"/>
      <c r="D96" s="1102"/>
      <c r="E96" s="1102"/>
      <c r="I96" s="644"/>
      <c r="J96" s="613"/>
      <c r="K96" s="613"/>
      <c r="L96" s="613"/>
      <c r="M96" s="613"/>
      <c r="N96" s="613"/>
      <c r="O96" s="613"/>
      <c r="P96" s="613"/>
      <c r="Q96" s="613"/>
      <c r="R96" s="613"/>
      <c r="S96" s="613"/>
      <c r="T96" s="613"/>
      <c r="U96" s="613"/>
      <c r="V96" s="613"/>
      <c r="W96" s="613"/>
      <c r="X96" s="613"/>
      <c r="Y96" s="613"/>
    </row>
    <row r="97" spans="1:25" s="608" customFormat="1" ht="67.5" customHeight="1" thickBot="1">
      <c r="A97" s="607"/>
      <c r="B97" s="1055" t="s">
        <v>870</v>
      </c>
      <c r="C97" s="1056"/>
      <c r="D97" s="1056"/>
      <c r="E97" s="1057"/>
      <c r="F97" s="1058"/>
      <c r="G97" s="1059"/>
      <c r="H97" s="1059"/>
      <c r="I97" s="1060"/>
      <c r="J97" s="613"/>
      <c r="K97" s="613"/>
      <c r="L97" s="613"/>
      <c r="M97" s="613"/>
      <c r="N97" s="613"/>
      <c r="O97" s="613"/>
      <c r="P97" s="613"/>
      <c r="Q97" s="613"/>
      <c r="R97" s="613"/>
      <c r="S97" s="613"/>
      <c r="T97" s="613"/>
      <c r="U97" s="613"/>
      <c r="V97" s="613"/>
      <c r="W97" s="613"/>
      <c r="X97" s="613"/>
      <c r="Y97" s="613"/>
    </row>
    <row r="98" spans="1:25" s="608" customFormat="1" ht="52.5" customHeight="1" thickBot="1">
      <c r="A98" s="607"/>
      <c r="B98" s="1055" t="s">
        <v>871</v>
      </c>
      <c r="C98" s="1056"/>
      <c r="D98" s="1056"/>
      <c r="E98" s="1057"/>
      <c r="F98" s="1053"/>
      <c r="G98" s="1053"/>
      <c r="H98" s="1053"/>
      <c r="I98" s="1054"/>
      <c r="J98" s="613"/>
      <c r="K98" s="613"/>
      <c r="L98" s="613"/>
      <c r="M98" s="613"/>
      <c r="N98" s="613"/>
      <c r="O98" s="613"/>
      <c r="P98" s="613"/>
      <c r="Q98" s="613"/>
      <c r="R98" s="613"/>
      <c r="S98" s="613"/>
      <c r="T98" s="613"/>
      <c r="U98" s="613"/>
      <c r="V98" s="613"/>
      <c r="W98" s="613"/>
      <c r="X98" s="613"/>
      <c r="Y98" s="613"/>
    </row>
    <row r="99" spans="1:25" s="608" customFormat="1" ht="13.5" customHeight="1">
      <c r="A99" s="607"/>
      <c r="B99" s="645"/>
      <c r="C99" s="607"/>
      <c r="D99" s="607"/>
      <c r="E99" s="632"/>
      <c r="F99" s="623"/>
      <c r="G99" s="623"/>
      <c r="H99" s="623"/>
      <c r="I99" s="646"/>
      <c r="J99" s="613"/>
      <c r="K99" s="613"/>
      <c r="L99" s="613"/>
      <c r="M99" s="613"/>
      <c r="N99" s="613"/>
      <c r="O99" s="613"/>
      <c r="P99" s="613"/>
      <c r="Q99" s="613"/>
      <c r="R99" s="613"/>
      <c r="S99" s="613"/>
      <c r="T99" s="613"/>
      <c r="U99" s="613"/>
      <c r="V99" s="613"/>
      <c r="W99" s="613"/>
      <c r="X99" s="613"/>
      <c r="Y99" s="613"/>
    </row>
    <row r="100" spans="1:25" s="608" customFormat="1" ht="34.5" hidden="1" customHeight="1">
      <c r="A100" s="619"/>
      <c r="B100" s="1073"/>
      <c r="C100" s="1074"/>
      <c r="D100" s="1074"/>
      <c r="E100" s="1074"/>
      <c r="F100" s="1103"/>
      <c r="G100" s="1097"/>
      <c r="H100" s="1103"/>
      <c r="I100" s="1097"/>
      <c r="J100" s="613"/>
      <c r="K100" s="613"/>
      <c r="L100" s="613"/>
      <c r="M100" s="613"/>
      <c r="N100" s="613"/>
      <c r="O100" s="613"/>
      <c r="P100" s="613"/>
      <c r="Q100" s="613"/>
      <c r="R100" s="613"/>
      <c r="S100" s="613"/>
      <c r="T100" s="613"/>
      <c r="U100" s="613"/>
      <c r="V100" s="613"/>
      <c r="W100" s="613"/>
      <c r="X100" s="613"/>
      <c r="Y100" s="613"/>
    </row>
    <row r="101" spans="1:25" s="608" customFormat="1" ht="10.5" customHeight="1">
      <c r="A101" s="619"/>
      <c r="B101" s="645"/>
      <c r="C101" s="607"/>
      <c r="D101" s="607"/>
      <c r="E101" s="632"/>
      <c r="F101" s="623"/>
      <c r="G101" s="623"/>
      <c r="H101" s="623"/>
      <c r="I101" s="646"/>
      <c r="J101" s="613"/>
      <c r="K101" s="613"/>
      <c r="L101" s="613"/>
      <c r="M101" s="613"/>
      <c r="N101" s="613"/>
      <c r="O101" s="613"/>
      <c r="P101" s="613"/>
      <c r="Q101" s="613"/>
      <c r="R101" s="613"/>
      <c r="S101" s="613"/>
      <c r="T101" s="613"/>
      <c r="U101" s="613"/>
      <c r="V101" s="613"/>
      <c r="W101" s="613"/>
      <c r="X101" s="613"/>
      <c r="Y101" s="613"/>
    </row>
    <row r="102" spans="1:25" s="608" customFormat="1" ht="24.95" customHeight="1">
      <c r="A102" s="619"/>
      <c r="B102" s="1092" t="s">
        <v>619</v>
      </c>
      <c r="C102" s="1092"/>
      <c r="D102" s="1092"/>
      <c r="E102" s="1092"/>
      <c r="F102" s="1079"/>
      <c r="G102" s="1079"/>
      <c r="H102" s="1079"/>
      <c r="I102" s="1080"/>
      <c r="J102" s="613"/>
      <c r="K102" s="613"/>
      <c r="L102" s="613"/>
      <c r="M102" s="613"/>
      <c r="N102" s="613"/>
      <c r="O102" s="613"/>
      <c r="P102" s="613"/>
      <c r="Q102" s="613"/>
      <c r="R102" s="613"/>
      <c r="S102" s="613"/>
      <c r="T102" s="613"/>
      <c r="U102" s="613"/>
      <c r="V102" s="613"/>
      <c r="W102" s="613"/>
      <c r="X102" s="613"/>
      <c r="Y102" s="613"/>
    </row>
    <row r="103" spans="1:25" s="608" customFormat="1" ht="11.25" customHeight="1">
      <c r="A103" s="619"/>
      <c r="B103" s="645"/>
      <c r="C103" s="607"/>
      <c r="D103" s="607"/>
      <c r="E103" s="632"/>
      <c r="F103" s="623"/>
      <c r="G103" s="623"/>
      <c r="H103" s="623"/>
      <c r="I103" s="646"/>
      <c r="J103" s="613"/>
      <c r="K103" s="613"/>
      <c r="L103" s="613"/>
      <c r="M103" s="613"/>
      <c r="N103" s="613"/>
      <c r="O103" s="613"/>
      <c r="P103" s="613"/>
      <c r="Q103" s="613"/>
      <c r="R103" s="613"/>
      <c r="S103" s="613"/>
      <c r="T103" s="613"/>
      <c r="U103" s="613"/>
      <c r="V103" s="613"/>
      <c r="W103" s="613"/>
      <c r="X103" s="613"/>
      <c r="Y103" s="613"/>
    </row>
    <row r="104" spans="1:25" s="608" customFormat="1" ht="33.75" customHeight="1">
      <c r="A104" s="637" t="s">
        <v>834</v>
      </c>
      <c r="B104" s="1073" t="s">
        <v>843</v>
      </c>
      <c r="C104" s="1074"/>
      <c r="D104" s="1074"/>
      <c r="E104" s="1074"/>
      <c r="F104" s="1078"/>
      <c r="G104" s="1079"/>
      <c r="H104" s="1079"/>
      <c r="I104" s="1080"/>
      <c r="J104" s="613"/>
      <c r="K104" s="613"/>
      <c r="L104" s="613"/>
      <c r="M104" s="613"/>
      <c r="N104" s="613"/>
      <c r="O104" s="613"/>
      <c r="P104" s="613"/>
      <c r="Q104" s="613"/>
      <c r="R104" s="613"/>
      <c r="S104" s="613"/>
      <c r="T104" s="613"/>
      <c r="U104" s="613"/>
      <c r="V104" s="613"/>
      <c r="W104" s="613"/>
      <c r="X104" s="613"/>
      <c r="Y104" s="613"/>
    </row>
    <row r="105" spans="1:25" s="608" customFormat="1" ht="11.25" customHeight="1">
      <c r="A105" s="619"/>
      <c r="B105" s="645"/>
      <c r="C105" s="607"/>
      <c r="D105" s="607"/>
      <c r="E105" s="632"/>
      <c r="F105" s="623"/>
      <c r="G105" s="623"/>
      <c r="H105" s="623"/>
      <c r="I105" s="646"/>
      <c r="J105" s="613"/>
      <c r="K105" s="613"/>
      <c r="L105" s="613"/>
      <c r="M105" s="613"/>
      <c r="N105" s="613"/>
      <c r="O105" s="613"/>
      <c r="P105" s="613"/>
      <c r="Q105" s="613"/>
      <c r="R105" s="613"/>
      <c r="S105" s="613"/>
      <c r="T105" s="613"/>
      <c r="U105" s="613"/>
      <c r="V105" s="613"/>
      <c r="W105" s="613"/>
      <c r="X105" s="613"/>
      <c r="Y105" s="613"/>
    </row>
    <row r="106" spans="1:25" s="608" customFormat="1" ht="17.25" customHeight="1">
      <c r="A106" s="619"/>
      <c r="B106" s="1071"/>
      <c r="C106" s="1072"/>
      <c r="D106" s="1072"/>
      <c r="E106" s="1093"/>
      <c r="F106" s="1128"/>
      <c r="G106" s="1129"/>
      <c r="H106" s="1129"/>
      <c r="I106" s="1130"/>
      <c r="J106" s="613"/>
      <c r="K106" s="613"/>
      <c r="L106" s="613"/>
      <c r="M106" s="613"/>
      <c r="N106" s="613"/>
      <c r="O106" s="613"/>
      <c r="P106" s="613"/>
      <c r="Q106" s="613"/>
      <c r="R106" s="613"/>
      <c r="S106" s="613"/>
      <c r="T106" s="613"/>
      <c r="U106" s="613"/>
      <c r="V106" s="613"/>
      <c r="W106" s="613"/>
      <c r="X106" s="613"/>
      <c r="Y106" s="613"/>
    </row>
    <row r="107" spans="1:25" s="608" customFormat="1" ht="24.95" customHeight="1">
      <c r="A107" s="619"/>
      <c r="B107" s="1098" t="s">
        <v>620</v>
      </c>
      <c r="C107" s="1099"/>
      <c r="D107" s="1099"/>
      <c r="E107" s="1100"/>
      <c r="F107" s="1107"/>
      <c r="G107" s="1108"/>
      <c r="H107" s="1108"/>
      <c r="I107" s="1109"/>
      <c r="J107" s="613"/>
      <c r="K107" s="613"/>
      <c r="L107" s="613"/>
      <c r="M107" s="613"/>
      <c r="N107" s="613"/>
      <c r="O107" s="613"/>
      <c r="P107" s="613"/>
      <c r="Q107" s="613"/>
      <c r="R107" s="613"/>
      <c r="S107" s="613"/>
      <c r="T107" s="613"/>
      <c r="U107" s="613"/>
      <c r="V107" s="613"/>
      <c r="W107" s="613"/>
      <c r="X107" s="613"/>
      <c r="Y107" s="613"/>
    </row>
    <row r="108" spans="1:25" s="608" customFormat="1" ht="31.5" customHeight="1">
      <c r="A108" s="619"/>
      <c r="B108" s="1073" t="s">
        <v>621</v>
      </c>
      <c r="C108" s="1074"/>
      <c r="D108" s="1074"/>
      <c r="E108" s="1088"/>
      <c r="F108" s="1134"/>
      <c r="G108" s="1135"/>
      <c r="H108" s="1135"/>
      <c r="I108" s="1136"/>
      <c r="J108" s="613"/>
      <c r="K108" s="613"/>
      <c r="L108" s="613"/>
      <c r="M108" s="613"/>
      <c r="N108" s="613"/>
      <c r="O108" s="613"/>
      <c r="P108" s="613"/>
      <c r="Q108" s="613"/>
      <c r="R108" s="613"/>
      <c r="S108" s="613"/>
      <c r="T108" s="613"/>
      <c r="U108" s="613"/>
      <c r="V108" s="613"/>
      <c r="W108" s="613"/>
      <c r="X108" s="613"/>
      <c r="Y108" s="613"/>
    </row>
    <row r="109" spans="1:25" s="608" customFormat="1" ht="15.75" customHeight="1">
      <c r="A109" s="619"/>
      <c r="B109" s="647"/>
      <c r="C109" s="648"/>
      <c r="D109" s="648"/>
      <c r="E109" s="712"/>
      <c r="F109" s="1142" t="s">
        <v>844</v>
      </c>
      <c r="G109" s="1143"/>
      <c r="H109" s="1143"/>
      <c r="I109" s="1144"/>
      <c r="J109" s="613"/>
      <c r="K109" s="613"/>
      <c r="L109" s="613"/>
      <c r="M109" s="613"/>
      <c r="N109" s="613"/>
      <c r="O109" s="613"/>
      <c r="P109" s="613"/>
      <c r="Q109" s="613"/>
      <c r="R109" s="613"/>
      <c r="S109" s="613"/>
      <c r="T109" s="613"/>
      <c r="U109" s="613"/>
      <c r="V109" s="613"/>
      <c r="W109" s="613"/>
      <c r="X109" s="613"/>
      <c r="Y109" s="613"/>
    </row>
    <row r="110" spans="1:25" s="608" customFormat="1" ht="21" customHeight="1">
      <c r="A110" s="619"/>
      <c r="B110" s="629"/>
      <c r="C110" s="630"/>
      <c r="D110" s="630"/>
      <c r="E110" s="713"/>
      <c r="F110" s="1142"/>
      <c r="G110" s="1143"/>
      <c r="H110" s="1143"/>
      <c r="I110" s="1144"/>
      <c r="J110" s="613"/>
      <c r="K110" s="613"/>
      <c r="L110" s="613"/>
      <c r="M110" s="613"/>
      <c r="N110" s="613"/>
      <c r="O110" s="613"/>
      <c r="P110" s="613"/>
      <c r="Q110" s="613"/>
      <c r="R110" s="613"/>
      <c r="S110" s="613"/>
      <c r="T110" s="613"/>
      <c r="U110" s="613"/>
      <c r="V110" s="613"/>
      <c r="W110" s="613"/>
      <c r="X110" s="613"/>
      <c r="Y110" s="613"/>
    </row>
    <row r="111" spans="1:25" s="608" customFormat="1" ht="48" hidden="1" customHeight="1">
      <c r="A111" s="619"/>
      <c r="B111" s="629"/>
      <c r="C111" s="630"/>
      <c r="D111" s="630"/>
      <c r="E111" s="630"/>
      <c r="F111" s="1137"/>
      <c r="G111" s="1138"/>
      <c r="H111" s="1138"/>
      <c r="I111" s="1138"/>
      <c r="J111" s="613"/>
      <c r="K111" s="613"/>
      <c r="L111" s="613"/>
      <c r="M111" s="613"/>
      <c r="N111" s="613"/>
      <c r="O111" s="613"/>
      <c r="P111" s="613"/>
      <c r="Q111" s="613"/>
      <c r="R111" s="613"/>
      <c r="S111" s="613"/>
      <c r="T111" s="613"/>
      <c r="U111" s="613"/>
      <c r="V111" s="613"/>
      <c r="W111" s="613"/>
      <c r="X111" s="613"/>
      <c r="Y111" s="613"/>
    </row>
    <row r="112" spans="1:25" s="608" customFormat="1" ht="18.75" customHeight="1">
      <c r="A112" s="619"/>
      <c r="B112" s="620"/>
      <c r="C112" s="620"/>
      <c r="D112" s="620"/>
      <c r="E112" s="620"/>
      <c r="F112" s="620"/>
      <c r="G112" s="620"/>
      <c r="H112" s="620"/>
      <c r="I112" s="620"/>
      <c r="J112" s="613"/>
      <c r="K112" s="613"/>
      <c r="L112" s="613"/>
      <c r="M112" s="613"/>
      <c r="N112" s="613"/>
      <c r="O112" s="613"/>
      <c r="P112" s="613"/>
      <c r="Q112" s="613"/>
      <c r="R112" s="613"/>
      <c r="S112" s="613"/>
      <c r="T112" s="613"/>
      <c r="U112" s="613"/>
      <c r="V112" s="613"/>
      <c r="W112" s="613"/>
      <c r="X112" s="613"/>
      <c r="Y112" s="613"/>
    </row>
    <row r="113" spans="1:25" s="608" customFormat="1" ht="18.75" customHeight="1">
      <c r="A113" s="619"/>
      <c r="B113" s="620"/>
      <c r="C113" s="620"/>
      <c r="D113" s="620"/>
      <c r="E113" s="620"/>
      <c r="F113" s="620"/>
      <c r="G113" s="620"/>
      <c r="H113" s="620"/>
      <c r="I113" s="620"/>
      <c r="J113" s="613"/>
      <c r="K113" s="613"/>
      <c r="L113" s="613"/>
      <c r="M113" s="613"/>
      <c r="N113" s="613"/>
      <c r="O113" s="613"/>
      <c r="P113" s="613"/>
      <c r="Q113" s="613"/>
      <c r="R113" s="613"/>
      <c r="S113" s="613"/>
      <c r="T113" s="613"/>
      <c r="U113" s="613"/>
      <c r="V113" s="613"/>
      <c r="W113" s="613"/>
      <c r="X113" s="613"/>
      <c r="Y113" s="613"/>
    </row>
    <row r="114" spans="1:25" s="608" customFormat="1" ht="36.75" customHeight="1">
      <c r="A114" s="619"/>
      <c r="B114" s="1089" t="s">
        <v>622</v>
      </c>
      <c r="C114" s="1090"/>
      <c r="D114" s="1090"/>
      <c r="E114" s="1091"/>
      <c r="F114" s="1153"/>
      <c r="G114" s="1079"/>
      <c r="H114" s="1079"/>
      <c r="I114" s="1080"/>
      <c r="J114" s="613"/>
      <c r="K114" s="613"/>
      <c r="L114" s="613"/>
      <c r="M114" s="613"/>
      <c r="N114" s="613"/>
      <c r="O114" s="613"/>
      <c r="P114" s="613"/>
      <c r="Q114" s="613"/>
      <c r="R114" s="613"/>
      <c r="S114" s="613"/>
      <c r="T114" s="613"/>
      <c r="U114" s="613"/>
      <c r="V114" s="613"/>
      <c r="W114" s="613"/>
      <c r="X114" s="613"/>
      <c r="Y114" s="613"/>
    </row>
    <row r="115" spans="1:25" s="608" customFormat="1" ht="15.75" customHeight="1">
      <c r="A115" s="619"/>
      <c r="B115" s="607"/>
      <c r="C115" s="607"/>
      <c r="D115" s="607"/>
      <c r="E115" s="607"/>
      <c r="F115" s="607"/>
      <c r="G115" s="607"/>
      <c r="H115" s="607"/>
      <c r="I115" s="607"/>
      <c r="J115" s="607"/>
    </row>
    <row r="116" spans="1:25" s="608" customFormat="1" ht="24" customHeight="1">
      <c r="B116" s="1066" t="s">
        <v>835</v>
      </c>
      <c r="C116" s="1066"/>
      <c r="D116" s="638"/>
      <c r="E116" s="638"/>
      <c r="F116" s="638"/>
      <c r="G116" s="638"/>
      <c r="H116" s="638"/>
      <c r="I116" s="638"/>
    </row>
    <row r="117" spans="1:25" s="608" customFormat="1" ht="34.5" customHeight="1">
      <c r="A117" s="607"/>
      <c r="B117" s="1075" t="s">
        <v>836</v>
      </c>
      <c r="C117" s="1075"/>
      <c r="D117" s="1075"/>
      <c r="E117" s="1075"/>
      <c r="F117" s="1075"/>
      <c r="G117" s="1075"/>
      <c r="H117" s="1075"/>
      <c r="I117" s="1075"/>
      <c r="J117" s="607"/>
    </row>
    <row r="118" spans="1:25" s="608" customFormat="1" ht="15.75" customHeight="1">
      <c r="A118" s="607"/>
      <c r="B118" s="622"/>
      <c r="C118" s="623"/>
      <c r="D118" s="623"/>
      <c r="E118" s="623"/>
      <c r="F118" s="623"/>
      <c r="G118" s="623"/>
      <c r="H118" s="623"/>
      <c r="I118" s="623"/>
      <c r="J118" s="607"/>
    </row>
    <row r="119" spans="1:25" s="608" customFormat="1" ht="48.75" customHeight="1">
      <c r="A119" s="607"/>
      <c r="B119" s="1119" t="s">
        <v>837</v>
      </c>
      <c r="C119" s="1120"/>
      <c r="D119" s="1120"/>
      <c r="E119" s="1121"/>
      <c r="F119" s="1111"/>
      <c r="G119" s="1111"/>
      <c r="H119" s="1111"/>
      <c r="I119" s="1112"/>
      <c r="J119" s="611"/>
      <c r="K119" s="611"/>
      <c r="L119" s="611"/>
      <c r="M119" s="611"/>
      <c r="N119" s="621"/>
      <c r="O119" s="611"/>
      <c r="P119" s="611"/>
      <c r="Q119" s="611"/>
      <c r="R119" s="611"/>
      <c r="S119" s="611"/>
      <c r="T119" s="611"/>
      <c r="U119" s="611"/>
      <c r="V119" s="611"/>
      <c r="W119" s="611"/>
      <c r="X119" s="611"/>
      <c r="Y119" s="611"/>
    </row>
    <row r="120" spans="1:25" s="608" customFormat="1" ht="81.75" customHeight="1">
      <c r="A120" s="607"/>
      <c r="B120" s="1122" t="s">
        <v>864</v>
      </c>
      <c r="C120" s="1123"/>
      <c r="D120" s="1123"/>
      <c r="E120" s="1124"/>
      <c r="F120" s="1110"/>
      <c r="G120" s="1111"/>
      <c r="H120" s="1111"/>
      <c r="I120" s="1112"/>
      <c r="J120" s="611"/>
      <c r="K120" s="611"/>
      <c r="L120" s="611"/>
      <c r="M120" s="611"/>
      <c r="N120" s="615"/>
      <c r="O120" s="611"/>
      <c r="P120" s="611"/>
      <c r="Q120" s="611"/>
      <c r="R120" s="611"/>
      <c r="S120" s="611"/>
      <c r="T120" s="611"/>
      <c r="U120" s="611"/>
      <c r="V120" s="611"/>
      <c r="W120" s="611"/>
      <c r="X120" s="611"/>
      <c r="Y120" s="611"/>
    </row>
    <row r="121" spans="1:25" s="608" customFormat="1" ht="34.5" customHeight="1">
      <c r="A121" s="619">
        <v>1</v>
      </c>
      <c r="B121" s="1089" t="s">
        <v>614</v>
      </c>
      <c r="C121" s="1090"/>
      <c r="D121" s="1090"/>
      <c r="E121" s="1094"/>
      <c r="F121" s="1110"/>
      <c r="G121" s="1111"/>
      <c r="H121" s="1111"/>
      <c r="I121" s="1112"/>
      <c r="J121" s="613"/>
      <c r="K121" s="613"/>
      <c r="L121" s="613"/>
      <c r="M121" s="613"/>
      <c r="N121" s="615"/>
      <c r="O121" s="613"/>
      <c r="P121" s="613"/>
      <c r="Q121" s="613"/>
      <c r="R121" s="613"/>
      <c r="S121" s="613"/>
      <c r="T121" s="613"/>
      <c r="U121" s="613"/>
      <c r="V121" s="613"/>
      <c r="W121" s="613"/>
      <c r="X121" s="613"/>
      <c r="Y121" s="613"/>
    </row>
    <row r="122" spans="1:25" s="608" customFormat="1" ht="14.25" customHeight="1">
      <c r="A122" s="639"/>
      <c r="B122" s="621"/>
      <c r="C122" s="621"/>
      <c r="D122" s="621"/>
      <c r="E122" s="621"/>
      <c r="F122" s="640"/>
      <c r="G122" s="640"/>
      <c r="H122" s="640"/>
      <c r="I122" s="640"/>
      <c r="J122" s="613"/>
      <c r="K122" s="613"/>
      <c r="L122" s="613"/>
      <c r="M122" s="613"/>
      <c r="N122" s="613"/>
      <c r="O122" s="613"/>
      <c r="P122" s="613"/>
      <c r="Q122" s="613"/>
      <c r="R122" s="613"/>
      <c r="S122" s="613"/>
      <c r="T122" s="613"/>
      <c r="U122" s="613"/>
      <c r="V122" s="613"/>
      <c r="W122" s="613"/>
      <c r="X122" s="613"/>
      <c r="Y122" s="613"/>
    </row>
    <row r="123" spans="1:25" s="608" customFormat="1" ht="33" customHeight="1">
      <c r="A123" s="619">
        <v>2</v>
      </c>
      <c r="B123" s="1089" t="s">
        <v>615</v>
      </c>
      <c r="C123" s="1090"/>
      <c r="D123" s="1090"/>
      <c r="E123" s="1090"/>
      <c r="F123" s="1110"/>
      <c r="G123" s="1111"/>
      <c r="H123" s="1111"/>
      <c r="I123" s="1112"/>
      <c r="J123" s="613"/>
      <c r="K123" s="613"/>
      <c r="L123" s="613"/>
      <c r="M123" s="613"/>
      <c r="N123" s="613"/>
      <c r="O123" s="613"/>
      <c r="P123" s="613"/>
      <c r="Q123" s="613"/>
      <c r="R123" s="613"/>
      <c r="S123" s="613"/>
      <c r="T123" s="613"/>
      <c r="U123" s="613"/>
      <c r="V123" s="613"/>
      <c r="W123" s="613"/>
      <c r="X123" s="613"/>
      <c r="Y123" s="613"/>
    </row>
    <row r="124" spans="1:25" s="608" customFormat="1" ht="14.25" customHeight="1">
      <c r="A124" s="639"/>
      <c r="B124" s="640"/>
      <c r="C124" s="640"/>
      <c r="D124" s="640"/>
      <c r="E124" s="640"/>
      <c r="F124" s="640"/>
      <c r="G124" s="640"/>
      <c r="H124" s="640"/>
      <c r="I124" s="640"/>
      <c r="J124" s="613"/>
      <c r="K124" s="613"/>
      <c r="L124" s="613"/>
      <c r="M124" s="613"/>
      <c r="N124" s="613"/>
      <c r="O124" s="613"/>
      <c r="P124" s="613"/>
      <c r="Q124" s="613"/>
      <c r="R124" s="613"/>
      <c r="S124" s="613"/>
      <c r="T124" s="613"/>
      <c r="U124" s="613"/>
      <c r="V124" s="613"/>
      <c r="W124" s="613"/>
      <c r="X124" s="613"/>
      <c r="Y124" s="613"/>
    </row>
    <row r="125" spans="1:25" s="608" customFormat="1" ht="20.25" customHeight="1">
      <c r="A125" s="1070">
        <v>3</v>
      </c>
      <c r="B125" s="1071" t="s">
        <v>623</v>
      </c>
      <c r="C125" s="1072"/>
      <c r="D125" s="1072"/>
      <c r="E125" s="1072"/>
      <c r="F125" s="1113"/>
      <c r="G125" s="1114"/>
      <c r="H125" s="1114"/>
      <c r="I125" s="1115"/>
      <c r="J125" s="613"/>
      <c r="K125" s="613"/>
      <c r="L125" s="613"/>
      <c r="M125" s="613"/>
      <c r="N125" s="613"/>
      <c r="O125" s="613"/>
      <c r="P125" s="613"/>
      <c r="Q125" s="613"/>
      <c r="R125" s="613"/>
      <c r="S125" s="613"/>
      <c r="T125" s="613"/>
      <c r="U125" s="613"/>
      <c r="V125" s="613"/>
      <c r="W125" s="613"/>
      <c r="X125" s="613"/>
      <c r="Y125" s="613"/>
    </row>
    <row r="126" spans="1:25" s="608" customFormat="1" ht="17.25" customHeight="1">
      <c r="A126" s="1070"/>
      <c r="B126" s="1073"/>
      <c r="C126" s="1074"/>
      <c r="D126" s="1074"/>
      <c r="E126" s="1074"/>
      <c r="F126" s="1116"/>
      <c r="G126" s="1117"/>
      <c r="H126" s="1117"/>
      <c r="I126" s="1118"/>
      <c r="J126" s="613"/>
      <c r="K126" s="613"/>
      <c r="L126" s="613"/>
      <c r="M126" s="613"/>
      <c r="N126" s="613"/>
      <c r="O126" s="613"/>
      <c r="P126" s="613"/>
      <c r="Q126" s="613"/>
      <c r="R126" s="613"/>
      <c r="S126" s="613"/>
      <c r="T126" s="613"/>
      <c r="U126" s="613"/>
      <c r="V126" s="613"/>
      <c r="W126" s="613"/>
      <c r="X126" s="613"/>
      <c r="Y126" s="613"/>
    </row>
    <row r="127" spans="1:25" s="608" customFormat="1" ht="21" customHeight="1">
      <c r="A127" s="619"/>
      <c r="B127" s="616"/>
      <c r="E127" s="632" t="s">
        <v>617</v>
      </c>
      <c r="F127" s="1116"/>
      <c r="G127" s="1117"/>
      <c r="H127" s="1117"/>
      <c r="I127" s="1118"/>
      <c r="J127" s="613"/>
      <c r="K127" s="613"/>
      <c r="L127" s="613"/>
      <c r="M127" s="613"/>
      <c r="N127" s="613"/>
      <c r="O127" s="613"/>
      <c r="P127" s="613"/>
      <c r="Q127" s="613"/>
      <c r="R127" s="613"/>
      <c r="S127" s="613"/>
      <c r="T127" s="613"/>
      <c r="U127" s="613"/>
      <c r="V127" s="613"/>
      <c r="W127" s="613"/>
      <c r="X127" s="613"/>
      <c r="Y127" s="613"/>
    </row>
    <row r="128" spans="1:25" s="608" customFormat="1" ht="21" customHeight="1">
      <c r="A128" s="619"/>
      <c r="B128" s="616"/>
      <c r="E128" s="632" t="s">
        <v>22</v>
      </c>
      <c r="F128" s="1116"/>
      <c r="G128" s="1117"/>
      <c r="H128" s="1117"/>
      <c r="I128" s="1118"/>
      <c r="J128" s="613"/>
      <c r="K128" s="613"/>
      <c r="L128" s="613"/>
      <c r="M128" s="613"/>
      <c r="N128" s="613"/>
      <c r="O128" s="613"/>
      <c r="P128" s="613"/>
      <c r="Q128" s="613"/>
      <c r="R128" s="613"/>
      <c r="S128" s="613"/>
      <c r="T128" s="613"/>
      <c r="U128" s="613"/>
      <c r="V128" s="613"/>
      <c r="W128" s="613"/>
      <c r="X128" s="613"/>
      <c r="Y128" s="613"/>
    </row>
    <row r="129" spans="1:25" s="608" customFormat="1" ht="18.75" customHeight="1">
      <c r="A129" s="619"/>
      <c r="B129" s="617"/>
      <c r="C129" s="618"/>
      <c r="D129" s="618"/>
      <c r="E129" s="633" t="s">
        <v>618</v>
      </c>
      <c r="F129" s="1125"/>
      <c r="G129" s="1126"/>
      <c r="H129" s="1126"/>
      <c r="I129" s="1127"/>
      <c r="J129" s="613"/>
      <c r="K129" s="613"/>
      <c r="L129" s="613"/>
      <c r="M129" s="613"/>
      <c r="N129" s="613"/>
      <c r="O129" s="613"/>
      <c r="P129" s="613"/>
      <c r="Q129" s="613"/>
      <c r="R129" s="613"/>
      <c r="S129" s="613"/>
      <c r="T129" s="613"/>
      <c r="U129" s="613"/>
      <c r="V129" s="613"/>
      <c r="W129" s="613"/>
      <c r="X129" s="613"/>
      <c r="Y129" s="613"/>
    </row>
    <row r="130" spans="1:25" s="608" customFormat="1" ht="18.75" customHeight="1">
      <c r="A130" s="619"/>
      <c r="B130" s="645"/>
      <c r="C130" s="607"/>
      <c r="D130" s="607"/>
      <c r="E130" s="632"/>
      <c r="F130" s="650"/>
      <c r="G130" s="651"/>
      <c r="H130" s="651"/>
      <c r="I130" s="652"/>
      <c r="J130" s="613"/>
      <c r="K130" s="613"/>
      <c r="L130" s="613"/>
      <c r="M130" s="613"/>
      <c r="N130" s="613"/>
      <c r="O130" s="613"/>
      <c r="P130" s="613"/>
      <c r="Q130" s="613"/>
      <c r="R130" s="613"/>
      <c r="S130" s="613"/>
      <c r="T130" s="613"/>
      <c r="U130" s="613"/>
      <c r="V130" s="613"/>
      <c r="W130" s="613"/>
      <c r="X130" s="613"/>
      <c r="Y130" s="613"/>
    </row>
    <row r="131" spans="1:25" s="608" customFormat="1" ht="52.5" customHeight="1">
      <c r="A131" s="637" t="s">
        <v>838</v>
      </c>
      <c r="B131" s="1071" t="s">
        <v>858</v>
      </c>
      <c r="C131" s="1072"/>
      <c r="D131" s="1072"/>
      <c r="E131" s="1072"/>
      <c r="F131" s="1078"/>
      <c r="G131" s="1079"/>
      <c r="H131" s="1079"/>
      <c r="I131" s="1080"/>
      <c r="J131" s="613"/>
      <c r="K131" s="613"/>
      <c r="L131" s="613"/>
      <c r="M131" s="613"/>
      <c r="N131" s="613"/>
      <c r="O131" s="613"/>
      <c r="P131" s="613"/>
      <c r="Q131" s="613"/>
      <c r="R131" s="613"/>
      <c r="S131" s="613"/>
      <c r="T131" s="613"/>
      <c r="U131" s="613"/>
      <c r="V131" s="613"/>
      <c r="W131" s="613"/>
      <c r="X131" s="613"/>
      <c r="Y131" s="613"/>
    </row>
    <row r="132" spans="1:25" s="608" customFormat="1" ht="19.5" customHeight="1">
      <c r="A132" s="607"/>
      <c r="B132" s="1101"/>
      <c r="C132" s="1102"/>
      <c r="D132" s="1102"/>
      <c r="E132" s="1102"/>
      <c r="I132" s="644"/>
      <c r="J132" s="613"/>
      <c r="K132" s="613"/>
      <c r="L132" s="613"/>
      <c r="M132" s="613"/>
      <c r="N132" s="613"/>
      <c r="O132" s="613"/>
      <c r="P132" s="613"/>
      <c r="Q132" s="613"/>
      <c r="R132" s="613"/>
      <c r="S132" s="613"/>
      <c r="T132" s="613"/>
      <c r="U132" s="613"/>
      <c r="V132" s="613"/>
      <c r="W132" s="613"/>
      <c r="X132" s="613"/>
      <c r="Y132" s="613"/>
    </row>
    <row r="133" spans="1:25" s="608" customFormat="1" ht="35.450000000000003" customHeight="1">
      <c r="A133" s="607"/>
      <c r="B133" s="1073" t="s">
        <v>845</v>
      </c>
      <c r="C133" s="1074"/>
      <c r="D133" s="1074"/>
      <c r="E133" s="1074"/>
      <c r="F133" s="1078"/>
      <c r="G133" s="1079"/>
      <c r="H133" s="1079"/>
      <c r="I133" s="1080"/>
      <c r="J133" s="613"/>
      <c r="K133" s="613"/>
      <c r="L133" s="613"/>
      <c r="M133" s="613"/>
      <c r="N133" s="613"/>
      <c r="O133" s="613"/>
      <c r="P133" s="613"/>
      <c r="Q133" s="613"/>
      <c r="R133" s="613"/>
      <c r="S133" s="613"/>
      <c r="T133" s="613"/>
      <c r="U133" s="613"/>
      <c r="V133" s="613"/>
      <c r="W133" s="613"/>
      <c r="X133" s="613"/>
      <c r="Y133" s="613"/>
    </row>
    <row r="134" spans="1:25" s="608" customFormat="1" ht="13.5" customHeight="1">
      <c r="A134" s="607"/>
      <c r="B134" s="645"/>
      <c r="C134" s="607"/>
      <c r="D134" s="607"/>
      <c r="E134" s="632"/>
      <c r="F134" s="623"/>
      <c r="G134" s="623"/>
      <c r="H134" s="623"/>
      <c r="I134" s="646"/>
      <c r="J134" s="613"/>
      <c r="K134" s="613"/>
      <c r="L134" s="613"/>
      <c r="M134" s="613"/>
      <c r="N134" s="613"/>
      <c r="O134" s="613"/>
      <c r="P134" s="613"/>
      <c r="Q134" s="613"/>
      <c r="R134" s="613"/>
      <c r="S134" s="613"/>
      <c r="T134" s="613"/>
      <c r="U134" s="613"/>
      <c r="V134" s="613"/>
      <c r="W134" s="613"/>
      <c r="X134" s="613"/>
      <c r="Y134" s="613"/>
    </row>
    <row r="135" spans="1:25" s="608" customFormat="1" ht="34.5" hidden="1" customHeight="1">
      <c r="A135" s="619"/>
      <c r="B135" s="1073"/>
      <c r="C135" s="1074"/>
      <c r="D135" s="1074"/>
      <c r="E135" s="1074"/>
      <c r="F135" s="1103"/>
      <c r="G135" s="1097"/>
      <c r="H135" s="1103"/>
      <c r="I135" s="1097"/>
      <c r="J135" s="613"/>
      <c r="K135" s="613"/>
      <c r="L135" s="613"/>
      <c r="M135" s="613"/>
      <c r="N135" s="613"/>
      <c r="O135" s="613"/>
      <c r="P135" s="613"/>
      <c r="Q135" s="613"/>
      <c r="R135" s="613"/>
      <c r="S135" s="613"/>
      <c r="T135" s="613"/>
      <c r="U135" s="613"/>
      <c r="V135" s="613"/>
      <c r="W135" s="613"/>
      <c r="X135" s="613"/>
      <c r="Y135" s="613"/>
    </row>
    <row r="136" spans="1:25" s="608" customFormat="1" ht="10.5" customHeight="1">
      <c r="A136" s="619"/>
      <c r="B136" s="645"/>
      <c r="C136" s="607"/>
      <c r="D136" s="607"/>
      <c r="E136" s="632"/>
      <c r="F136" s="623"/>
      <c r="G136" s="623"/>
      <c r="H136" s="623"/>
      <c r="I136" s="646"/>
      <c r="J136" s="613"/>
      <c r="K136" s="613"/>
      <c r="L136" s="613"/>
      <c r="M136" s="613"/>
      <c r="N136" s="613"/>
      <c r="O136" s="613"/>
      <c r="P136" s="613"/>
      <c r="Q136" s="613"/>
      <c r="R136" s="613"/>
      <c r="S136" s="613"/>
      <c r="T136" s="613"/>
      <c r="U136" s="613"/>
      <c r="V136" s="613"/>
      <c r="W136" s="613"/>
      <c r="X136" s="613"/>
      <c r="Y136" s="613"/>
    </row>
    <row r="137" spans="1:25" s="608" customFormat="1" ht="24.95" customHeight="1">
      <c r="A137" s="619"/>
      <c r="B137" s="1073" t="s">
        <v>619</v>
      </c>
      <c r="C137" s="1074"/>
      <c r="D137" s="1074"/>
      <c r="E137" s="1074"/>
      <c r="F137" s="1078"/>
      <c r="G137" s="1079"/>
      <c r="H137" s="1079"/>
      <c r="I137" s="1080"/>
      <c r="J137" s="613"/>
      <c r="K137" s="613"/>
      <c r="L137" s="613"/>
      <c r="M137" s="613"/>
      <c r="N137" s="613"/>
      <c r="O137" s="613"/>
      <c r="P137" s="613"/>
      <c r="Q137" s="613"/>
      <c r="R137" s="613"/>
      <c r="S137" s="613"/>
      <c r="T137" s="613"/>
      <c r="U137" s="613"/>
      <c r="V137" s="613"/>
      <c r="W137" s="613"/>
      <c r="X137" s="613"/>
      <c r="Y137" s="613"/>
    </row>
    <row r="138" spans="1:25" s="608" customFormat="1" ht="11.25" customHeight="1">
      <c r="A138" s="619"/>
      <c r="B138" s="645"/>
      <c r="C138" s="607"/>
      <c r="D138" s="607"/>
      <c r="E138" s="632"/>
      <c r="F138" s="623"/>
      <c r="G138" s="623"/>
      <c r="H138" s="623"/>
      <c r="I138" s="646"/>
      <c r="J138" s="613"/>
      <c r="K138" s="613"/>
      <c r="L138" s="613"/>
      <c r="M138" s="613"/>
      <c r="N138" s="613"/>
      <c r="O138" s="613"/>
      <c r="P138" s="613"/>
      <c r="Q138" s="613"/>
      <c r="R138" s="613"/>
      <c r="S138" s="613"/>
      <c r="T138" s="613"/>
      <c r="U138" s="613"/>
      <c r="V138" s="613"/>
      <c r="W138" s="613"/>
      <c r="X138" s="613"/>
      <c r="Y138" s="613"/>
    </row>
    <row r="139" spans="1:25" s="608" customFormat="1" ht="33.75" customHeight="1">
      <c r="A139" s="637" t="s">
        <v>839</v>
      </c>
      <c r="B139" s="1073" t="s">
        <v>846</v>
      </c>
      <c r="C139" s="1074"/>
      <c r="D139" s="1074"/>
      <c r="E139" s="1074"/>
      <c r="F139" s="1078"/>
      <c r="G139" s="1079"/>
      <c r="H139" s="1079"/>
      <c r="I139" s="1080"/>
      <c r="J139" s="613"/>
      <c r="K139" s="613"/>
      <c r="L139" s="613"/>
      <c r="M139" s="613"/>
      <c r="N139" s="613"/>
      <c r="O139" s="613"/>
      <c r="P139" s="613"/>
      <c r="Q139" s="613"/>
      <c r="R139" s="613"/>
      <c r="S139" s="613"/>
      <c r="T139" s="613"/>
      <c r="U139" s="613"/>
      <c r="V139" s="613"/>
      <c r="W139" s="613"/>
      <c r="X139" s="613"/>
      <c r="Y139" s="613"/>
    </row>
    <row r="140" spans="1:25" s="608" customFormat="1" ht="11.25" customHeight="1">
      <c r="A140" s="619"/>
      <c r="B140" s="645"/>
      <c r="C140" s="607"/>
      <c r="D140" s="607"/>
      <c r="E140" s="632"/>
      <c r="F140" s="623"/>
      <c r="G140" s="623"/>
      <c r="H140" s="623"/>
      <c r="I140" s="646"/>
      <c r="J140" s="613"/>
      <c r="K140" s="613"/>
      <c r="L140" s="613"/>
      <c r="M140" s="613"/>
      <c r="N140" s="613"/>
      <c r="O140" s="613"/>
      <c r="P140" s="613"/>
      <c r="Q140" s="613"/>
      <c r="R140" s="613"/>
      <c r="S140" s="613"/>
      <c r="T140" s="613"/>
      <c r="U140" s="613"/>
      <c r="V140" s="613"/>
      <c r="W140" s="613"/>
      <c r="X140" s="613"/>
      <c r="Y140" s="613"/>
    </row>
    <row r="141" spans="1:25" s="608" customFormat="1" ht="17.25" customHeight="1">
      <c r="A141" s="619"/>
      <c r="B141" s="1073"/>
      <c r="C141" s="1074"/>
      <c r="D141" s="1074"/>
      <c r="E141" s="1074"/>
      <c r="F141" s="1128"/>
      <c r="G141" s="1129"/>
      <c r="H141" s="1129"/>
      <c r="I141" s="1130"/>
      <c r="J141" s="613"/>
      <c r="K141" s="613"/>
      <c r="L141" s="613"/>
      <c r="M141" s="613"/>
      <c r="N141" s="613"/>
      <c r="O141" s="613"/>
      <c r="P141" s="613"/>
      <c r="Q141" s="613"/>
      <c r="R141" s="613"/>
      <c r="S141" s="613"/>
      <c r="T141" s="613"/>
      <c r="U141" s="613"/>
      <c r="V141" s="613"/>
      <c r="W141" s="613"/>
      <c r="X141" s="613"/>
      <c r="Y141" s="613"/>
    </row>
    <row r="142" spans="1:25" s="608" customFormat="1" ht="24.95" customHeight="1">
      <c r="A142" s="619"/>
      <c r="B142" s="1098" t="s">
        <v>620</v>
      </c>
      <c r="C142" s="1099"/>
      <c r="D142" s="1099"/>
      <c r="E142" s="1099"/>
      <c r="F142" s="1107"/>
      <c r="G142" s="1108"/>
      <c r="H142" s="1108"/>
      <c r="I142" s="1109"/>
      <c r="J142" s="613"/>
      <c r="K142" s="613"/>
      <c r="L142" s="613"/>
      <c r="M142" s="613"/>
      <c r="N142" s="613"/>
      <c r="O142" s="613"/>
      <c r="P142" s="613"/>
      <c r="Q142" s="613"/>
      <c r="R142" s="613"/>
      <c r="S142" s="613"/>
      <c r="T142" s="613"/>
      <c r="U142" s="613"/>
      <c r="V142" s="613"/>
      <c r="W142" s="613"/>
      <c r="X142" s="613"/>
      <c r="Y142" s="613"/>
    </row>
    <row r="143" spans="1:25" s="608" customFormat="1" ht="31.5" customHeight="1">
      <c r="A143" s="619"/>
      <c r="B143" s="1073" t="s">
        <v>621</v>
      </c>
      <c r="C143" s="1074"/>
      <c r="D143" s="1074"/>
      <c r="E143" s="1074"/>
      <c r="F143" s="1134"/>
      <c r="G143" s="1135"/>
      <c r="H143" s="1135"/>
      <c r="I143" s="1136"/>
      <c r="J143" s="613"/>
      <c r="K143" s="613"/>
      <c r="L143" s="613"/>
      <c r="M143" s="613"/>
      <c r="N143" s="613"/>
      <c r="O143" s="613"/>
      <c r="P143" s="613"/>
      <c r="Q143" s="613"/>
      <c r="R143" s="613"/>
      <c r="S143" s="613"/>
      <c r="T143" s="613"/>
      <c r="U143" s="613"/>
      <c r="V143" s="613"/>
      <c r="W143" s="613"/>
      <c r="X143" s="613"/>
      <c r="Y143" s="613"/>
    </row>
    <row r="144" spans="1:25" s="608" customFormat="1" ht="15.75" customHeight="1">
      <c r="A144" s="619"/>
      <c r="B144" s="647"/>
      <c r="C144" s="648"/>
      <c r="D144" s="648"/>
      <c r="E144" s="648"/>
      <c r="F144" s="1142" t="s">
        <v>685</v>
      </c>
      <c r="G144" s="1143"/>
      <c r="H144" s="1143"/>
      <c r="I144" s="1144"/>
      <c r="J144" s="613"/>
      <c r="K144" s="613"/>
      <c r="L144" s="613"/>
      <c r="M144" s="613"/>
      <c r="N144" s="613"/>
      <c r="O144" s="613"/>
      <c r="P144" s="613"/>
      <c r="Q144" s="613"/>
      <c r="R144" s="613"/>
      <c r="S144" s="613"/>
      <c r="T144" s="613"/>
      <c r="U144" s="613"/>
      <c r="V144" s="613"/>
      <c r="W144" s="613"/>
      <c r="X144" s="613"/>
      <c r="Y144" s="613"/>
    </row>
    <row r="145" spans="1:25" s="608" customFormat="1" ht="21" customHeight="1">
      <c r="A145" s="619"/>
      <c r="B145" s="649"/>
      <c r="C145" s="620"/>
      <c r="D145" s="620"/>
      <c r="E145" s="620"/>
      <c r="F145" s="1139"/>
      <c r="G145" s="1140"/>
      <c r="H145" s="1140"/>
      <c r="I145" s="1141"/>
      <c r="J145" s="613"/>
      <c r="K145" s="613"/>
      <c r="L145" s="613"/>
      <c r="M145" s="613"/>
      <c r="N145" s="613"/>
      <c r="O145" s="613"/>
      <c r="P145" s="613"/>
      <c r="Q145" s="613"/>
      <c r="R145" s="613"/>
      <c r="S145" s="613"/>
      <c r="T145" s="613"/>
      <c r="U145" s="613"/>
      <c r="V145" s="613"/>
      <c r="W145" s="613"/>
      <c r="X145" s="613"/>
      <c r="Y145" s="613"/>
    </row>
    <row r="146" spans="1:25" s="608" customFormat="1" ht="48" customHeight="1">
      <c r="A146" s="619"/>
      <c r="B146" s="629"/>
      <c r="C146" s="630"/>
      <c r="D146" s="630"/>
      <c r="E146" s="630"/>
      <c r="F146" s="1137"/>
      <c r="G146" s="1138"/>
      <c r="H146" s="1138"/>
      <c r="I146" s="1138"/>
      <c r="J146" s="613"/>
      <c r="K146" s="613"/>
      <c r="L146" s="613"/>
      <c r="M146" s="613"/>
      <c r="N146" s="613"/>
      <c r="O146" s="613"/>
      <c r="P146" s="613"/>
      <c r="Q146" s="613"/>
      <c r="R146" s="613"/>
      <c r="S146" s="613"/>
      <c r="T146" s="613"/>
      <c r="U146" s="613"/>
      <c r="V146" s="613"/>
      <c r="W146" s="613"/>
      <c r="X146" s="613"/>
      <c r="Y146" s="613"/>
    </row>
    <row r="147" spans="1:25" s="608" customFormat="1" ht="24.95" customHeight="1">
      <c r="A147" s="619"/>
      <c r="B147" s="607"/>
      <c r="C147" s="607"/>
      <c r="D147" s="607"/>
      <c r="E147" s="632"/>
      <c r="F147" s="623"/>
      <c r="G147" s="623"/>
      <c r="H147" s="623"/>
      <c r="I147" s="623"/>
      <c r="J147" s="613"/>
      <c r="K147" s="613"/>
      <c r="L147" s="613"/>
      <c r="M147" s="613"/>
      <c r="N147" s="613"/>
      <c r="O147" s="613"/>
      <c r="P147" s="613"/>
      <c r="Q147" s="613"/>
      <c r="R147" s="613"/>
      <c r="S147" s="613"/>
      <c r="T147" s="613"/>
      <c r="U147" s="613"/>
      <c r="V147" s="613"/>
      <c r="W147" s="613"/>
      <c r="X147" s="613"/>
      <c r="Y147" s="613"/>
    </row>
    <row r="148" spans="1:25" s="608" customFormat="1" ht="12.75" customHeight="1">
      <c r="A148" s="619"/>
      <c r="B148" s="649"/>
      <c r="C148" s="620"/>
      <c r="D148" s="620"/>
      <c r="E148" s="620"/>
      <c r="F148" s="643"/>
      <c r="G148" s="643"/>
      <c r="H148" s="643"/>
      <c r="I148" s="643"/>
      <c r="J148" s="613"/>
      <c r="K148" s="613"/>
      <c r="L148" s="613"/>
      <c r="M148" s="613"/>
      <c r="N148" s="613"/>
      <c r="O148" s="613"/>
      <c r="P148" s="613"/>
      <c r="Q148" s="613"/>
      <c r="R148" s="613"/>
      <c r="S148" s="613"/>
      <c r="T148" s="613"/>
      <c r="U148" s="613"/>
      <c r="V148" s="613"/>
      <c r="W148" s="613"/>
      <c r="X148" s="613"/>
      <c r="Y148" s="613"/>
    </row>
    <row r="149" spans="1:25" s="608" customFormat="1" ht="66" customHeight="1">
      <c r="A149" s="619"/>
      <c r="B149" s="1073" t="s">
        <v>840</v>
      </c>
      <c r="C149" s="1074"/>
      <c r="D149" s="1074"/>
      <c r="E149" s="1074"/>
      <c r="F149" s="1074"/>
      <c r="G149" s="1074"/>
      <c r="H149" s="1088"/>
      <c r="I149" s="628"/>
      <c r="J149" s="613"/>
      <c r="K149" s="613" t="s">
        <v>541</v>
      </c>
      <c r="L149" s="613"/>
      <c r="M149" s="613"/>
      <c r="N149" s="613"/>
      <c r="O149" s="613"/>
      <c r="P149" s="613"/>
      <c r="Q149" s="613"/>
      <c r="R149" s="613"/>
      <c r="S149" s="613"/>
      <c r="T149" s="613"/>
      <c r="U149" s="613"/>
      <c r="V149" s="613"/>
      <c r="W149" s="613"/>
      <c r="X149" s="613"/>
      <c r="Y149" s="613"/>
    </row>
    <row r="150" spans="1:25" s="608" customFormat="1" ht="10.5" customHeight="1">
      <c r="A150" s="619"/>
      <c r="B150" s="647"/>
      <c r="C150" s="648"/>
      <c r="D150" s="648"/>
      <c r="E150" s="648"/>
      <c r="F150" s="643"/>
      <c r="G150" s="643"/>
      <c r="H150" s="643"/>
      <c r="I150" s="653"/>
      <c r="J150" s="613"/>
      <c r="K150" s="613" t="s">
        <v>476</v>
      </c>
      <c r="L150" s="613"/>
      <c r="M150" s="613"/>
      <c r="N150" s="613"/>
      <c r="O150" s="613"/>
      <c r="P150" s="613"/>
      <c r="Q150" s="613"/>
      <c r="R150" s="613"/>
      <c r="S150" s="613"/>
      <c r="T150" s="613"/>
      <c r="U150" s="613"/>
      <c r="V150" s="613"/>
      <c r="W150" s="613"/>
      <c r="X150" s="613"/>
      <c r="Y150" s="613"/>
    </row>
    <row r="151" spans="1:25" s="608" customFormat="1" ht="57" customHeight="1">
      <c r="A151" s="619"/>
      <c r="B151" s="1073" t="s">
        <v>841</v>
      </c>
      <c r="C151" s="1074"/>
      <c r="D151" s="1074"/>
      <c r="E151" s="1074"/>
      <c r="F151" s="1074"/>
      <c r="G151" s="1074"/>
      <c r="H151" s="1074"/>
      <c r="I151" s="628"/>
      <c r="J151" s="613"/>
      <c r="K151" s="613"/>
      <c r="L151" s="613"/>
      <c r="M151" s="613"/>
      <c r="N151" s="613"/>
      <c r="O151" s="613"/>
      <c r="P151" s="613"/>
      <c r="Q151" s="613"/>
      <c r="R151" s="613"/>
      <c r="S151" s="613"/>
      <c r="T151" s="613"/>
      <c r="U151" s="613"/>
      <c r="V151" s="613"/>
      <c r="W151" s="613"/>
      <c r="X151" s="613"/>
      <c r="Y151" s="613"/>
    </row>
    <row r="152" spans="1:25" s="608" customFormat="1" ht="13.5" customHeight="1">
      <c r="A152" s="619"/>
      <c r="B152" s="649"/>
      <c r="C152" s="620"/>
      <c r="D152" s="620"/>
      <c r="E152" s="620"/>
      <c r="F152" s="642"/>
      <c r="G152" s="643"/>
      <c r="H152" s="643"/>
      <c r="I152" s="653"/>
      <c r="J152" s="613"/>
      <c r="K152" s="613"/>
      <c r="L152" s="613"/>
      <c r="M152" s="613"/>
      <c r="N152" s="613"/>
      <c r="O152" s="613"/>
      <c r="P152" s="613"/>
      <c r="Q152" s="613"/>
      <c r="R152" s="613"/>
      <c r="S152" s="613"/>
      <c r="T152" s="613"/>
      <c r="U152" s="613"/>
      <c r="V152" s="613"/>
      <c r="W152" s="613"/>
      <c r="X152" s="613"/>
      <c r="Y152" s="613"/>
    </row>
    <row r="153" spans="1:25" s="608" customFormat="1" ht="90" customHeight="1">
      <c r="A153" s="619"/>
      <c r="B153" s="1073" t="s">
        <v>879</v>
      </c>
      <c r="C153" s="1074"/>
      <c r="D153" s="1074"/>
      <c r="E153" s="1074"/>
      <c r="F153" s="1074"/>
      <c r="G153" s="1074"/>
      <c r="H153" s="1074"/>
      <c r="I153" s="628"/>
      <c r="J153" s="613"/>
      <c r="K153" s="613"/>
      <c r="L153" s="613"/>
      <c r="M153" s="613"/>
      <c r="N153" s="613"/>
      <c r="O153" s="613"/>
      <c r="P153" s="613"/>
      <c r="Q153" s="613"/>
      <c r="R153" s="613"/>
      <c r="S153" s="613"/>
      <c r="T153" s="613"/>
      <c r="U153" s="613"/>
      <c r="V153" s="613"/>
      <c r="W153" s="613"/>
      <c r="X153" s="613"/>
      <c r="Y153" s="613"/>
    </row>
    <row r="154" spans="1:25" s="608" customFormat="1" ht="12.75" customHeight="1">
      <c r="A154" s="619"/>
      <c r="B154" s="1073"/>
      <c r="C154" s="1074"/>
      <c r="D154" s="1074"/>
      <c r="E154" s="1074"/>
      <c r="F154" s="643"/>
      <c r="G154" s="643"/>
      <c r="H154" s="643"/>
      <c r="I154" s="653"/>
      <c r="J154" s="613"/>
      <c r="K154" s="613"/>
      <c r="L154" s="613"/>
      <c r="M154" s="613"/>
      <c r="N154" s="613"/>
      <c r="O154" s="613"/>
      <c r="P154" s="613"/>
      <c r="Q154" s="613"/>
      <c r="R154" s="613"/>
      <c r="S154" s="613"/>
      <c r="T154" s="613"/>
      <c r="U154" s="613"/>
      <c r="V154" s="613"/>
      <c r="W154" s="613"/>
      <c r="X154" s="613"/>
      <c r="Y154" s="613"/>
    </row>
    <row r="155" spans="1:25" s="608" customFormat="1" ht="98.25" customHeight="1">
      <c r="A155" s="619"/>
      <c r="B155" s="1131" t="s">
        <v>622</v>
      </c>
      <c r="C155" s="1132"/>
      <c r="D155" s="1132"/>
      <c r="E155" s="1132"/>
      <c r="F155" s="1133"/>
      <c r="G155" s="1111"/>
      <c r="H155" s="1111"/>
      <c r="I155" s="1112"/>
      <c r="J155" s="613"/>
      <c r="K155" s="613"/>
      <c r="L155" s="613"/>
      <c r="M155" s="613"/>
      <c r="N155" s="613"/>
      <c r="O155" s="613"/>
      <c r="P155" s="613"/>
      <c r="Q155" s="613"/>
      <c r="R155" s="613"/>
      <c r="S155" s="613"/>
      <c r="T155" s="613"/>
      <c r="U155" s="613"/>
      <c r="V155" s="613"/>
      <c r="W155" s="613"/>
      <c r="X155" s="613"/>
      <c r="Y155" s="613"/>
    </row>
    <row r="156" spans="1:25" s="608" customFormat="1" ht="12" customHeight="1">
      <c r="A156" s="607"/>
      <c r="B156" s="607"/>
      <c r="C156" s="607"/>
      <c r="D156" s="607"/>
      <c r="E156" s="607"/>
      <c r="F156" s="607"/>
      <c r="G156" s="607"/>
      <c r="H156" s="607"/>
      <c r="I156" s="607"/>
      <c r="J156" s="607"/>
    </row>
    <row r="157" spans="1:25" ht="21" hidden="1" customHeight="1">
      <c r="A157" s="343"/>
      <c r="B157" s="305"/>
      <c r="C157" s="305"/>
      <c r="D157" s="305"/>
      <c r="E157" s="447"/>
      <c r="F157" s="447"/>
      <c r="G157" s="447"/>
      <c r="H157" s="624"/>
      <c r="I157" s="406"/>
      <c r="J157" s="406"/>
      <c r="K157" s="406"/>
      <c r="L157" s="406"/>
      <c r="M157" s="448"/>
      <c r="N157" s="406"/>
      <c r="O157" s="406"/>
      <c r="P157" s="406"/>
      <c r="Q157" s="406"/>
      <c r="R157" s="406"/>
      <c r="S157" s="406"/>
      <c r="T157" s="406"/>
      <c r="U157" s="406"/>
      <c r="V157" s="406"/>
      <c r="W157" s="406"/>
      <c r="X157" s="406"/>
    </row>
    <row r="158" spans="1:25" ht="10.5" hidden="1" customHeight="1">
      <c r="A158" s="343"/>
      <c r="B158" s="305"/>
      <c r="C158" s="305"/>
      <c r="D158" s="305"/>
      <c r="E158" s="447"/>
      <c r="F158" s="447"/>
      <c r="G158" s="447"/>
      <c r="H158" s="624"/>
      <c r="I158" s="406"/>
      <c r="J158" s="406"/>
      <c r="K158" s="406"/>
      <c r="L158" s="406"/>
      <c r="M158" s="448"/>
      <c r="N158" s="406"/>
      <c r="O158" s="406"/>
      <c r="P158" s="406"/>
      <c r="Q158" s="406"/>
      <c r="R158" s="406"/>
      <c r="S158" s="406"/>
      <c r="T158" s="406"/>
      <c r="U158" s="406"/>
      <c r="V158" s="406"/>
      <c r="W158" s="406"/>
      <c r="X158" s="406"/>
    </row>
    <row r="159" spans="1:25" ht="10.5" hidden="1" customHeight="1">
      <c r="A159" s="343"/>
      <c r="B159" s="305"/>
      <c r="C159" s="305"/>
      <c r="D159" s="305"/>
      <c r="E159" s="447"/>
      <c r="F159" s="447"/>
      <c r="G159" s="447"/>
      <c r="H159" s="624"/>
      <c r="I159" s="406"/>
      <c r="J159" s="406"/>
      <c r="K159" s="406"/>
      <c r="L159" s="406"/>
      <c r="M159" s="448"/>
      <c r="N159" s="406"/>
      <c r="O159" s="406"/>
      <c r="P159" s="406"/>
      <c r="Q159" s="406"/>
      <c r="R159" s="406"/>
      <c r="S159" s="406"/>
      <c r="T159" s="406"/>
      <c r="U159" s="406"/>
      <c r="V159" s="406"/>
      <c r="W159" s="406"/>
      <c r="X159" s="406"/>
    </row>
    <row r="160" spans="1:25" ht="10.5" hidden="1" customHeight="1">
      <c r="A160" s="343"/>
      <c r="B160" s="305"/>
      <c r="C160" s="305"/>
      <c r="D160" s="305"/>
      <c r="E160" s="447"/>
      <c r="F160" s="447"/>
      <c r="G160" s="447"/>
      <c r="H160" s="624"/>
      <c r="I160" s="406"/>
      <c r="J160" s="406"/>
      <c r="K160" s="406"/>
      <c r="L160" s="406"/>
      <c r="M160" s="448"/>
      <c r="N160" s="406"/>
      <c r="O160" s="406"/>
      <c r="P160" s="406"/>
      <c r="Q160" s="406"/>
      <c r="R160" s="406"/>
      <c r="S160" s="406"/>
      <c r="T160" s="406"/>
      <c r="U160" s="406"/>
      <c r="V160" s="406"/>
      <c r="W160" s="406"/>
      <c r="X160" s="406"/>
    </row>
    <row r="161" spans="1:24" ht="10.5" hidden="1" customHeight="1">
      <c r="A161" s="343"/>
      <c r="B161" s="305"/>
      <c r="C161" s="305"/>
      <c r="D161" s="305"/>
      <c r="E161" s="447"/>
      <c r="F161" s="447"/>
      <c r="G161" s="447"/>
      <c r="H161" s="624"/>
      <c r="I161" s="406"/>
      <c r="J161" s="406"/>
      <c r="K161" s="406"/>
      <c r="L161" s="406"/>
      <c r="M161" s="448"/>
      <c r="N161" s="406"/>
      <c r="O161" s="406"/>
      <c r="P161" s="406"/>
      <c r="Q161" s="406"/>
      <c r="R161" s="406"/>
      <c r="S161" s="406"/>
      <c r="T161" s="406"/>
      <c r="U161" s="406"/>
      <c r="V161" s="406"/>
      <c r="W161" s="406"/>
      <c r="X161" s="406"/>
    </row>
    <row r="162" spans="1:24" ht="9.75" hidden="1" customHeight="1">
      <c r="A162" s="414"/>
      <c r="B162" s="343"/>
      <c r="C162" s="343"/>
      <c r="D162" s="654"/>
      <c r="E162" s="305"/>
      <c r="F162" s="305"/>
      <c r="G162" s="305"/>
      <c r="H162" s="655"/>
      <c r="I162" s="326"/>
      <c r="J162" s="326"/>
      <c r="K162" s="326"/>
      <c r="L162" s="326"/>
      <c r="M162" s="326"/>
      <c r="N162" s="326"/>
      <c r="O162" s="326"/>
      <c r="P162" s="326"/>
      <c r="Q162" s="326"/>
      <c r="R162" s="326"/>
      <c r="S162" s="326"/>
      <c r="T162" s="326"/>
      <c r="U162" s="326"/>
      <c r="V162" s="326"/>
      <c r="W162" s="326"/>
      <c r="X162" s="326"/>
    </row>
    <row r="163" spans="1:24" ht="15.75" hidden="1" customHeight="1">
      <c r="A163" s="414"/>
      <c r="B163" s="343"/>
      <c r="C163" s="343"/>
      <c r="D163" s="343"/>
      <c r="E163" s="343"/>
      <c r="F163" s="343"/>
      <c r="G163" s="343"/>
      <c r="H163" s="343"/>
      <c r="I163" s="343"/>
    </row>
    <row r="164" spans="1:24" ht="16.5" customHeight="1">
      <c r="A164" s="625" t="s">
        <v>822</v>
      </c>
      <c r="B164" s="1035" t="s">
        <v>786</v>
      </c>
      <c r="C164" s="1035"/>
      <c r="D164" s="1035"/>
      <c r="E164" s="1035"/>
      <c r="F164" s="1035"/>
      <c r="G164" s="1035"/>
      <c r="H164" s="1035"/>
      <c r="I164" s="343"/>
    </row>
    <row r="165" spans="1:24" ht="9" customHeight="1">
      <c r="A165" s="343"/>
      <c r="B165" s="406"/>
      <c r="C165" s="406"/>
      <c r="D165" s="406"/>
      <c r="E165" s="406"/>
      <c r="F165" s="406"/>
      <c r="G165" s="406"/>
      <c r="H165" s="343"/>
      <c r="I165" s="343"/>
    </row>
    <row r="166" spans="1:24" ht="53.25" customHeight="1">
      <c r="A166" s="626"/>
      <c r="B166" s="977" t="s">
        <v>866</v>
      </c>
      <c r="C166" s="977"/>
      <c r="D166" s="977"/>
      <c r="E166" s="977"/>
      <c r="F166" s="977"/>
      <c r="G166" s="977"/>
      <c r="H166" s="977"/>
    </row>
    <row r="167" spans="1:24" ht="9" customHeight="1">
      <c r="A167" s="343"/>
      <c r="B167" s="406"/>
      <c r="C167" s="406"/>
      <c r="D167" s="406"/>
      <c r="E167" s="406"/>
      <c r="F167" s="406"/>
      <c r="G167" s="406"/>
      <c r="H167" s="343"/>
      <c r="I167" s="343"/>
    </row>
    <row r="168" spans="1:24" ht="186.95" customHeight="1">
      <c r="A168" s="449"/>
      <c r="B168" s="1146" t="s">
        <v>880</v>
      </c>
      <c r="C168" s="1146"/>
      <c r="D168" s="1146"/>
      <c r="E168" s="1146"/>
      <c r="F168" s="1146"/>
      <c r="G168" s="1146"/>
      <c r="H168" s="1146"/>
      <c r="I168" s="343"/>
    </row>
    <row r="169" spans="1:24" ht="157.5" customHeight="1">
      <c r="A169" s="343"/>
      <c r="B169" s="1061" t="s">
        <v>867</v>
      </c>
      <c r="C169" s="1061"/>
      <c r="D169" s="1061"/>
      <c r="E169" s="1061"/>
      <c r="F169" s="1061"/>
      <c r="G169" s="1061"/>
      <c r="H169" s="1061"/>
      <c r="I169" s="343"/>
    </row>
    <row r="170" spans="1:24" ht="75" customHeight="1">
      <c r="A170" s="450"/>
      <c r="B170" s="959" t="s">
        <v>787</v>
      </c>
      <c r="C170" s="959"/>
      <c r="D170" s="959"/>
      <c r="E170" s="959"/>
      <c r="F170" s="959"/>
      <c r="G170" s="959"/>
      <c r="H170" s="959"/>
      <c r="I170" s="343"/>
    </row>
    <row r="171" spans="1:24" ht="15.75" hidden="1" customHeight="1">
      <c r="A171" s="450"/>
      <c r="B171" s="341"/>
      <c r="C171" s="341"/>
      <c r="D171" s="341"/>
      <c r="E171" s="341"/>
      <c r="F171" s="341"/>
      <c r="G171" s="341"/>
      <c r="H171" s="341"/>
      <c r="I171" s="343"/>
      <c r="M171" s="340">
        <f>M20</f>
        <v>2</v>
      </c>
    </row>
    <row r="172" spans="1:24" ht="7.5" customHeight="1">
      <c r="A172" s="450"/>
      <c r="B172" s="341"/>
      <c r="C172" s="341"/>
      <c r="D172" s="341"/>
      <c r="E172" s="341"/>
      <c r="F172" s="341"/>
      <c r="G172" s="341"/>
      <c r="H172" s="341"/>
      <c r="I172" s="343"/>
      <c r="M172" s="340"/>
    </row>
    <row r="173" spans="1:24" ht="20.25" customHeight="1">
      <c r="A173" s="627">
        <v>4</v>
      </c>
      <c r="B173" s="1147" t="s">
        <v>624</v>
      </c>
      <c r="C173" s="1147"/>
      <c r="D173" s="1147"/>
      <c r="E173" s="1147"/>
      <c r="F173" s="1147"/>
      <c r="G173" s="1147"/>
      <c r="H173" s="1147"/>
      <c r="I173" s="343"/>
      <c r="M173" s="340" t="str">
        <f>M21</f>
        <v>2 or more</v>
      </c>
    </row>
    <row r="174" spans="1:24" ht="29.25" customHeight="1">
      <c r="A174" s="420"/>
      <c r="B174" s="862" t="str">
        <f>IF(M171=1, "Name of the Bidder", IF(M171=2, "Name of the Bidder", IF(M171=3, "Name of Lead Partner of Joint Venture", "")))</f>
        <v>Name of the Bidder</v>
      </c>
      <c r="C174" s="852"/>
      <c r="D174" s="852"/>
      <c r="E174" s="1148">
        <f>'Names of Bidder'!D10</f>
        <v>0</v>
      </c>
      <c r="F174" s="1149"/>
      <c r="G174" s="1149"/>
      <c r="H174" s="1150"/>
      <c r="I174" s="343"/>
    </row>
    <row r="175" spans="1:24" ht="25.5" customHeight="1">
      <c r="A175" s="420" t="s">
        <v>625</v>
      </c>
      <c r="B175" s="862" t="s">
        <v>626</v>
      </c>
      <c r="C175" s="852"/>
      <c r="D175" s="852"/>
      <c r="E175" s="852"/>
      <c r="F175" s="852"/>
      <c r="G175" s="852"/>
      <c r="H175" s="852"/>
      <c r="I175" s="343"/>
    </row>
    <row r="176" spans="1:24" ht="19.5" customHeight="1">
      <c r="A176" s="453"/>
      <c r="B176" s="454"/>
      <c r="C176" s="454"/>
      <c r="D176" s="418"/>
      <c r="E176" s="863"/>
      <c r="F176" s="865" t="s">
        <v>629</v>
      </c>
      <c r="G176" s="866"/>
      <c r="H176" s="867"/>
      <c r="I176" s="343"/>
    </row>
    <row r="177" spans="1:9" ht="47.25" customHeight="1">
      <c r="A177" s="453"/>
      <c r="B177" s="454"/>
      <c r="C177" s="454"/>
      <c r="D177" s="418" t="s">
        <v>680</v>
      </c>
      <c r="E177" s="864"/>
      <c r="F177" s="841"/>
      <c r="G177" s="842"/>
      <c r="H177" s="843"/>
      <c r="I177" s="343"/>
    </row>
    <row r="178" spans="1:9" ht="17.25" customHeight="1">
      <c r="A178" s="455" t="s">
        <v>631</v>
      </c>
      <c r="B178" s="1012" t="s">
        <v>632</v>
      </c>
      <c r="C178" s="1012"/>
      <c r="D178" s="456"/>
      <c r="E178" s="508"/>
      <c r="F178" s="869"/>
      <c r="G178" s="870"/>
      <c r="H178" s="871"/>
      <c r="I178" s="343"/>
    </row>
    <row r="179" spans="1:9" ht="57" hidden="1" customHeight="1">
      <c r="A179" s="455"/>
      <c r="B179" s="1029" t="s">
        <v>855</v>
      </c>
      <c r="C179" s="1145"/>
      <c r="D179" s="873"/>
      <c r="E179" s="457"/>
      <c r="F179" s="838"/>
      <c r="G179" s="839"/>
      <c r="H179" s="840"/>
      <c r="I179" s="343"/>
    </row>
    <row r="180" spans="1:9" ht="15.75" customHeight="1">
      <c r="A180" s="701">
        <v>1</v>
      </c>
      <c r="B180" s="698" t="s">
        <v>876</v>
      </c>
      <c r="C180" s="426"/>
      <c r="D180" s="700"/>
      <c r="E180" s="507"/>
      <c r="F180" s="838"/>
      <c r="G180" s="839"/>
      <c r="H180" s="840"/>
      <c r="I180" s="343"/>
    </row>
    <row r="181" spans="1:9" ht="15.75" customHeight="1">
      <c r="A181" s="455">
        <v>2</v>
      </c>
      <c r="B181" s="698" t="s">
        <v>856</v>
      </c>
      <c r="C181" s="426"/>
      <c r="D181" s="463"/>
      <c r="E181" s="656"/>
      <c r="F181" s="838"/>
      <c r="G181" s="839"/>
      <c r="H181" s="840"/>
    </row>
    <row r="182" spans="1:9" ht="15.75" customHeight="1">
      <c r="A182" s="455">
        <v>3</v>
      </c>
      <c r="B182" s="698" t="s">
        <v>847</v>
      </c>
      <c r="C182" s="426"/>
      <c r="D182" s="463"/>
      <c r="E182" s="656"/>
      <c r="F182" s="838"/>
      <c r="G182" s="839"/>
      <c r="H182" s="840"/>
      <c r="I182" s="343"/>
    </row>
    <row r="183" spans="1:9" ht="15.75" customHeight="1">
      <c r="A183" s="455">
        <v>4</v>
      </c>
      <c r="B183" s="698" t="s">
        <v>633</v>
      </c>
      <c r="C183" s="702"/>
      <c r="D183" s="463"/>
      <c r="E183" s="656"/>
      <c r="F183" s="695"/>
      <c r="G183" s="696"/>
      <c r="H183" s="697"/>
      <c r="I183" s="343"/>
    </row>
    <row r="184" spans="1:9" ht="16.5" customHeight="1">
      <c r="A184" s="455">
        <v>5</v>
      </c>
      <c r="B184" s="460" t="s">
        <v>634</v>
      </c>
      <c r="C184" s="462"/>
      <c r="D184" s="463"/>
      <c r="E184" s="656"/>
      <c r="F184" s="838"/>
      <c r="G184" s="839"/>
      <c r="H184" s="840"/>
      <c r="I184" s="343"/>
    </row>
    <row r="185" spans="1:9" hidden="1">
      <c r="A185" s="455">
        <v>6</v>
      </c>
      <c r="B185" s="460" t="s">
        <v>635</v>
      </c>
      <c r="C185" s="462"/>
      <c r="D185" s="463"/>
      <c r="E185" s="656"/>
      <c r="F185" s="838"/>
      <c r="G185" s="839"/>
      <c r="H185" s="840"/>
      <c r="I185" s="343"/>
    </row>
    <row r="186" spans="1:9" ht="29.25" customHeight="1">
      <c r="A186" s="420"/>
      <c r="B186" s="451"/>
      <c r="C186" s="452"/>
      <c r="D186" s="452"/>
      <c r="E186" s="452"/>
      <c r="F186" s="452"/>
      <c r="G186" s="452"/>
      <c r="H186" s="452"/>
      <c r="I186" s="343"/>
    </row>
    <row r="187" spans="1:9" ht="29.25" customHeight="1">
      <c r="A187" s="420"/>
      <c r="B187" s="451"/>
      <c r="C187" s="452"/>
      <c r="D187" s="452"/>
      <c r="E187" s="452"/>
      <c r="F187" s="452"/>
      <c r="G187" s="452"/>
      <c r="H187" s="452"/>
      <c r="I187" s="343"/>
    </row>
    <row r="188" spans="1:9" ht="20.25" customHeight="1">
      <c r="A188" s="453" t="s">
        <v>583</v>
      </c>
      <c r="B188" s="862" t="s">
        <v>640</v>
      </c>
      <c r="C188" s="852"/>
      <c r="D188" s="852"/>
      <c r="E188" s="852"/>
      <c r="F188" s="852"/>
      <c r="G188" s="852"/>
      <c r="H188" s="852"/>
      <c r="I188" s="343"/>
    </row>
    <row r="189" spans="1:9" ht="19.5" customHeight="1">
      <c r="A189" s="453"/>
      <c r="B189" s="469"/>
      <c r="C189" s="454"/>
      <c r="D189" s="418"/>
      <c r="E189" s="863"/>
      <c r="F189" s="865" t="s">
        <v>629</v>
      </c>
      <c r="G189" s="866"/>
      <c r="H189" s="867"/>
      <c r="I189" s="343"/>
    </row>
    <row r="190" spans="1:9" ht="47.25" customHeight="1">
      <c r="A190" s="453"/>
      <c r="B190" s="469"/>
      <c r="C190" s="454"/>
      <c r="D190" s="418" t="s">
        <v>681</v>
      </c>
      <c r="E190" s="864"/>
      <c r="F190" s="841"/>
      <c r="G190" s="842"/>
      <c r="H190" s="843"/>
      <c r="I190" s="343"/>
    </row>
    <row r="191" spans="1:9" ht="17.25" customHeight="1">
      <c r="A191" s="455" t="s">
        <v>631</v>
      </c>
      <c r="B191" s="868" t="s">
        <v>632</v>
      </c>
      <c r="C191" s="857"/>
      <c r="D191" s="470"/>
      <c r="E191" s="508"/>
      <c r="F191" s="869"/>
      <c r="G191" s="870"/>
      <c r="H191" s="871"/>
      <c r="I191" s="343"/>
    </row>
    <row r="192" spans="1:9" ht="58.5" hidden="1" customHeight="1">
      <c r="A192" s="455"/>
      <c r="B192" s="1029" t="s">
        <v>848</v>
      </c>
      <c r="C192" s="1145"/>
      <c r="D192" s="873"/>
      <c r="E192" s="457"/>
      <c r="F192" s="838"/>
      <c r="G192" s="839"/>
      <c r="H192" s="840"/>
      <c r="I192" s="343"/>
    </row>
    <row r="193" spans="1:9" ht="15.75" customHeight="1">
      <c r="A193" s="701">
        <v>1</v>
      </c>
      <c r="B193" s="698" t="s">
        <v>876</v>
      </c>
      <c r="C193" s="426"/>
      <c r="D193" s="700"/>
      <c r="E193" s="657"/>
      <c r="F193" s="838"/>
      <c r="G193" s="839"/>
      <c r="H193" s="840"/>
      <c r="I193" s="343"/>
    </row>
    <row r="194" spans="1:9" ht="15.75" customHeight="1">
      <c r="A194" s="455">
        <v>2</v>
      </c>
      <c r="B194" s="698" t="s">
        <v>856</v>
      </c>
      <c r="C194" s="426"/>
      <c r="D194" s="461"/>
      <c r="E194" s="657"/>
      <c r="F194" s="838"/>
      <c r="G194" s="839"/>
      <c r="H194" s="840"/>
    </row>
    <row r="195" spans="1:9" ht="15.75" customHeight="1">
      <c r="A195" s="455">
        <v>3</v>
      </c>
      <c r="B195" s="698" t="s">
        <v>847</v>
      </c>
      <c r="C195" s="426"/>
      <c r="D195" s="461"/>
      <c r="E195" s="657"/>
      <c r="F195" s="838"/>
      <c r="G195" s="839"/>
      <c r="H195" s="840"/>
      <c r="I195" s="343"/>
    </row>
    <row r="196" spans="1:9" ht="16.5" customHeight="1">
      <c r="A196" s="455">
        <v>4</v>
      </c>
      <c r="B196" s="698" t="s">
        <v>633</v>
      </c>
      <c r="C196" s="702"/>
      <c r="D196" s="461"/>
      <c r="E196" s="657"/>
      <c r="F196" s="838"/>
      <c r="G196" s="839"/>
      <c r="H196" s="840"/>
      <c r="I196" s="343"/>
    </row>
    <row r="197" spans="1:9" ht="16.5" customHeight="1">
      <c r="A197" s="455">
        <v>5</v>
      </c>
      <c r="B197" s="460" t="s">
        <v>634</v>
      </c>
      <c r="C197" s="462"/>
      <c r="D197" s="461"/>
      <c r="E197" s="657"/>
      <c r="F197" s="695"/>
      <c r="G197" s="696"/>
      <c r="H197" s="697"/>
      <c r="I197" s="343"/>
    </row>
    <row r="198" spans="1:9" ht="16.5" hidden="1" customHeight="1">
      <c r="A198" s="701">
        <v>6</v>
      </c>
      <c r="B198" s="698" t="s">
        <v>636</v>
      </c>
      <c r="C198" s="699"/>
      <c r="D198" s="700"/>
      <c r="E198" s="657"/>
      <c r="F198" s="838"/>
      <c r="G198" s="839"/>
      <c r="H198" s="840"/>
      <c r="I198" s="343"/>
    </row>
    <row r="199" spans="1:9" ht="51" customHeight="1">
      <c r="A199" s="455"/>
      <c r="B199" s="1151" t="s">
        <v>642</v>
      </c>
      <c r="C199" s="1152"/>
      <c r="D199" s="461"/>
      <c r="E199" s="657"/>
      <c r="F199" s="838"/>
      <c r="G199" s="839"/>
      <c r="H199" s="840"/>
      <c r="I199" s="343"/>
    </row>
    <row r="200" spans="1:9" ht="16.5" customHeight="1">
      <c r="A200" s="450"/>
      <c r="B200" s="341"/>
      <c r="C200" s="341"/>
      <c r="D200" s="447"/>
      <c r="E200" s="447"/>
      <c r="F200" s="447"/>
      <c r="G200" s="447"/>
      <c r="H200" s="447"/>
      <c r="I200" s="343"/>
    </row>
    <row r="201" spans="1:9" ht="16.5" customHeight="1">
      <c r="A201" s="453" t="s">
        <v>643</v>
      </c>
      <c r="B201" s="846" t="s">
        <v>644</v>
      </c>
      <c r="C201" s="847"/>
      <c r="D201" s="471"/>
      <c r="E201" s="848"/>
      <c r="F201" s="849"/>
      <c r="G201" s="850"/>
      <c r="H201" s="851"/>
      <c r="I201" s="343"/>
    </row>
    <row r="202" spans="1:9" ht="34.5" customHeight="1">
      <c r="A202" s="453"/>
      <c r="B202" s="852"/>
      <c r="C202" s="846"/>
      <c r="D202" s="472" t="s">
        <v>682</v>
      </c>
      <c r="E202" s="853" t="s">
        <v>629</v>
      </c>
      <c r="F202" s="854"/>
      <c r="G202" s="854"/>
      <c r="H202" s="855"/>
      <c r="I202" s="343"/>
    </row>
    <row r="203" spans="1:9" ht="56.25" customHeight="1">
      <c r="A203" s="455"/>
      <c r="B203" s="836" t="s">
        <v>646</v>
      </c>
      <c r="C203" s="837"/>
      <c r="D203" s="461"/>
      <c r="E203" s="838"/>
      <c r="F203" s="839"/>
      <c r="G203" s="839"/>
      <c r="H203" s="840"/>
    </row>
    <row r="204" spans="1:9" ht="15.75" customHeight="1">
      <c r="A204" s="455"/>
      <c r="B204" s="856" t="s">
        <v>647</v>
      </c>
      <c r="C204" s="857"/>
      <c r="D204" s="470"/>
      <c r="E204" s="858"/>
      <c r="F204" s="859"/>
      <c r="G204" s="860"/>
      <c r="H204" s="861"/>
      <c r="I204" s="343"/>
    </row>
    <row r="205" spans="1:9" ht="79.5" customHeight="1">
      <c r="A205" s="455"/>
      <c r="B205" s="836" t="s">
        <v>648</v>
      </c>
      <c r="C205" s="837"/>
      <c r="D205" s="461"/>
      <c r="E205" s="838"/>
      <c r="F205" s="839"/>
      <c r="G205" s="839"/>
      <c r="H205" s="840"/>
      <c r="I205" s="343"/>
    </row>
    <row r="206" spans="1:9" ht="18" customHeight="1">
      <c r="A206" s="425"/>
      <c r="B206" s="406"/>
      <c r="C206" s="406"/>
      <c r="D206" s="406"/>
      <c r="G206" s="406"/>
    </row>
    <row r="207" spans="1:9" ht="19.5" hidden="1" customHeight="1">
      <c r="A207" s="420"/>
      <c r="B207" s="852" t="str">
        <f>IF(AND(M171=2,M173=1),"Name of Other Partner of JV",IF(AND(M171=2,M173="2 or more"),"Name of Other Partner-1 of JV",""))</f>
        <v>Name of Other Partner-1 of JV</v>
      </c>
      <c r="C207" s="852"/>
      <c r="D207" s="852"/>
      <c r="E207" s="862">
        <f>'[17]Name of Bidder'!C18</f>
        <v>0</v>
      </c>
      <c r="F207" s="852"/>
      <c r="G207" s="852"/>
      <c r="H207" s="846"/>
      <c r="I207" s="343"/>
    </row>
    <row r="208" spans="1:9" ht="29.25" hidden="1" customHeight="1">
      <c r="A208" s="420" t="s">
        <v>625</v>
      </c>
      <c r="B208" s="862" t="s">
        <v>626</v>
      </c>
      <c r="C208" s="852"/>
      <c r="D208" s="852"/>
      <c r="E208" s="852"/>
      <c r="F208" s="852"/>
      <c r="G208" s="852"/>
      <c r="H208" s="852"/>
      <c r="I208" s="343"/>
    </row>
    <row r="209" spans="1:9" ht="19.5" hidden="1" customHeight="1">
      <c r="A209" s="453"/>
      <c r="B209" s="469"/>
      <c r="C209" s="473"/>
      <c r="D209" s="474"/>
      <c r="E209" s="865" t="s">
        <v>627</v>
      </c>
      <c r="F209" s="867" t="s">
        <v>628</v>
      </c>
      <c r="G209" s="865" t="s">
        <v>629</v>
      </c>
      <c r="H209" s="867"/>
      <c r="I209" s="343"/>
    </row>
    <row r="210" spans="1:9" ht="47.25" hidden="1" customHeight="1">
      <c r="A210" s="453"/>
      <c r="B210" s="469"/>
      <c r="C210" s="473"/>
      <c r="D210" s="419" t="s">
        <v>630</v>
      </c>
      <c r="E210" s="1000"/>
      <c r="F210" s="1001"/>
      <c r="G210" s="1000"/>
      <c r="H210" s="1001"/>
      <c r="I210" s="343"/>
    </row>
    <row r="211" spans="1:9" ht="17.25" hidden="1" customHeight="1">
      <c r="A211" s="455" t="s">
        <v>631</v>
      </c>
      <c r="B211" s="858" t="s">
        <v>632</v>
      </c>
      <c r="C211" s="859"/>
      <c r="D211" s="475"/>
      <c r="E211" s="986"/>
      <c r="F211" s="987"/>
      <c r="G211" s="986"/>
      <c r="H211" s="987"/>
      <c r="I211" s="343"/>
    </row>
    <row r="212" spans="1:9" ht="17.25" hidden="1" customHeight="1">
      <c r="A212" s="455"/>
      <c r="B212" s="858" t="s">
        <v>649</v>
      </c>
      <c r="C212" s="872"/>
      <c r="D212" s="859"/>
      <c r="E212" s="457" t="s">
        <v>541</v>
      </c>
      <c r="F212" s="458"/>
      <c r="G212" s="458"/>
      <c r="H212" s="459"/>
      <c r="I212" s="343"/>
    </row>
    <row r="213" spans="1:9" ht="15.75" hidden="1" customHeight="1">
      <c r="A213" s="455">
        <v>1</v>
      </c>
      <c r="B213" s="1005" t="s">
        <v>634</v>
      </c>
      <c r="C213" s="1006"/>
      <c r="D213" s="463"/>
      <c r="E213" s="464"/>
      <c r="F213" s="465"/>
      <c r="G213" s="994"/>
      <c r="H213" s="995"/>
      <c r="I213" s="343"/>
    </row>
    <row r="214" spans="1:9" ht="15.75" hidden="1" customHeight="1">
      <c r="A214" s="455">
        <v>2</v>
      </c>
      <c r="B214" s="1005" t="s">
        <v>635</v>
      </c>
      <c r="C214" s="1006"/>
      <c r="D214" s="463"/>
      <c r="E214" s="464"/>
      <c r="F214" s="465"/>
      <c r="G214" s="994"/>
      <c r="H214" s="995"/>
    </row>
    <row r="215" spans="1:9" ht="15.75" hidden="1" customHeight="1">
      <c r="A215" s="455">
        <v>3</v>
      </c>
      <c r="B215" s="460" t="s">
        <v>636</v>
      </c>
      <c r="C215" s="462"/>
      <c r="D215" s="463"/>
      <c r="E215" s="464"/>
      <c r="F215" s="465"/>
      <c r="G215" s="994"/>
      <c r="H215" s="995"/>
      <c r="I215" s="343"/>
    </row>
    <row r="216" spans="1:9" ht="16.5" hidden="1" customHeight="1">
      <c r="A216" s="455">
        <v>4</v>
      </c>
      <c r="B216" s="460" t="s">
        <v>637</v>
      </c>
      <c r="C216" s="462"/>
      <c r="D216" s="463"/>
      <c r="E216" s="464"/>
      <c r="F216" s="465"/>
      <c r="G216" s="994"/>
      <c r="H216" s="995"/>
      <c r="I216" s="343"/>
    </row>
    <row r="217" spans="1:9" hidden="1">
      <c r="A217" s="455">
        <v>5</v>
      </c>
      <c r="B217" s="460" t="s">
        <v>638</v>
      </c>
      <c r="C217" s="462"/>
      <c r="D217" s="463"/>
      <c r="E217" s="464"/>
      <c r="F217" s="465"/>
      <c r="G217" s="994"/>
      <c r="H217" s="995"/>
      <c r="I217" s="343"/>
    </row>
    <row r="218" spans="1:9" ht="19.5" hidden="1" customHeight="1">
      <c r="A218" s="455">
        <v>6</v>
      </c>
      <c r="B218" s="460" t="s">
        <v>650</v>
      </c>
      <c r="C218" s="462"/>
      <c r="D218" s="466"/>
      <c r="E218" s="467"/>
      <c r="F218" s="468"/>
      <c r="G218" s="996"/>
      <c r="H218" s="997"/>
      <c r="I218" s="343"/>
    </row>
    <row r="219" spans="1:9" ht="32.25" hidden="1" customHeight="1">
      <c r="A219" s="450"/>
      <c r="B219" s="998" t="s">
        <v>639</v>
      </c>
      <c r="C219" s="998"/>
      <c r="D219" s="998"/>
      <c r="E219" s="998"/>
      <c r="F219" s="998"/>
      <c r="G219" s="998"/>
      <c r="H219" s="999"/>
      <c r="I219" s="343"/>
    </row>
    <row r="220" spans="1:9" ht="32.25" hidden="1" customHeight="1">
      <c r="A220" s="420"/>
      <c r="B220" s="476"/>
      <c r="C220" s="476"/>
      <c r="D220" s="476"/>
      <c r="E220" s="476"/>
      <c r="F220" s="476"/>
      <c r="G220" s="476"/>
      <c r="H220" s="476"/>
      <c r="I220" s="343"/>
    </row>
    <row r="221" spans="1:9" ht="32.25" hidden="1" customHeight="1">
      <c r="A221" s="420"/>
      <c r="B221" s="476"/>
      <c r="C221" s="476"/>
      <c r="D221" s="476"/>
      <c r="E221" s="476"/>
      <c r="F221" s="476"/>
      <c r="G221" s="476"/>
      <c r="H221" s="476"/>
      <c r="I221" s="343"/>
    </row>
    <row r="222" spans="1:9" ht="32.25" hidden="1" customHeight="1">
      <c r="A222" s="420"/>
      <c r="B222" s="476"/>
      <c r="C222" s="476"/>
      <c r="D222" s="476"/>
      <c r="E222" s="476"/>
      <c r="F222" s="476"/>
      <c r="G222" s="476"/>
      <c r="H222" s="476"/>
      <c r="I222" s="343"/>
    </row>
    <row r="223" spans="1:9" ht="32.25" hidden="1" customHeight="1">
      <c r="A223" s="420"/>
      <c r="B223" s="476"/>
      <c r="C223" s="476"/>
      <c r="D223" s="476"/>
      <c r="E223" s="476"/>
      <c r="F223" s="476"/>
      <c r="G223" s="476"/>
      <c r="H223" s="476"/>
      <c r="I223" s="343"/>
    </row>
    <row r="224" spans="1:9" ht="20.25" hidden="1" customHeight="1">
      <c r="A224" s="453" t="s">
        <v>583</v>
      </c>
      <c r="B224" s="862" t="s">
        <v>640</v>
      </c>
      <c r="C224" s="852"/>
      <c r="D224" s="852"/>
      <c r="E224" s="852"/>
      <c r="F224" s="852"/>
      <c r="G224" s="852"/>
      <c r="H224" s="852"/>
      <c r="I224" s="343"/>
    </row>
    <row r="225" spans="1:9" ht="19.5" hidden="1" customHeight="1">
      <c r="A225" s="453"/>
      <c r="B225" s="477"/>
      <c r="C225" s="473"/>
      <c r="D225" s="474"/>
      <c r="E225" s="865" t="s">
        <v>627</v>
      </c>
      <c r="F225" s="867" t="s">
        <v>628</v>
      </c>
      <c r="G225" s="865" t="s">
        <v>629</v>
      </c>
      <c r="H225" s="867"/>
      <c r="I225" s="343"/>
    </row>
    <row r="226" spans="1:9" ht="47.25" hidden="1" customHeight="1">
      <c r="A226" s="453"/>
      <c r="B226" s="477"/>
      <c r="C226" s="473"/>
      <c r="D226" s="419" t="s">
        <v>641</v>
      </c>
      <c r="E226" s="1000"/>
      <c r="F226" s="1001"/>
      <c r="G226" s="1000"/>
      <c r="H226" s="1001"/>
      <c r="I226" s="343"/>
    </row>
    <row r="227" spans="1:9" ht="17.25" hidden="1" customHeight="1">
      <c r="A227" s="455" t="s">
        <v>631</v>
      </c>
      <c r="B227" s="873" t="s">
        <v>632</v>
      </c>
      <c r="C227" s="868"/>
      <c r="D227" s="478"/>
      <c r="E227" s="986"/>
      <c r="F227" s="987"/>
      <c r="G227" s="988"/>
      <c r="H227" s="989"/>
      <c r="I227" s="343"/>
    </row>
    <row r="228" spans="1:9" ht="17.25" hidden="1" customHeight="1">
      <c r="A228" s="455"/>
      <c r="B228" s="872" t="s">
        <v>649</v>
      </c>
      <c r="C228" s="872"/>
      <c r="D228" s="873"/>
      <c r="E228" s="457" t="s">
        <v>541</v>
      </c>
      <c r="F228" s="458"/>
      <c r="G228" s="458"/>
      <c r="H228" s="459"/>
      <c r="I228" s="343"/>
    </row>
    <row r="229" spans="1:9" ht="15.75" hidden="1" customHeight="1">
      <c r="A229" s="455">
        <v>1</v>
      </c>
      <c r="B229" s="990" t="s">
        <v>634</v>
      </c>
      <c r="C229" s="991"/>
      <c r="D229" s="481"/>
      <c r="E229" s="482"/>
      <c r="F229" s="483"/>
      <c r="G229" s="992"/>
      <c r="H229" s="993"/>
      <c r="I229" s="343"/>
    </row>
    <row r="230" spans="1:9" ht="15.75" hidden="1" customHeight="1">
      <c r="A230" s="455">
        <v>2</v>
      </c>
      <c r="B230" s="990" t="s">
        <v>635</v>
      </c>
      <c r="C230" s="991"/>
      <c r="D230" s="484"/>
      <c r="E230" s="464"/>
      <c r="F230" s="465"/>
      <c r="G230" s="980"/>
      <c r="H230" s="981"/>
    </row>
    <row r="231" spans="1:9" ht="15.75" hidden="1" customHeight="1">
      <c r="A231" s="455">
        <v>3</v>
      </c>
      <c r="B231" s="479" t="s">
        <v>636</v>
      </c>
      <c r="C231" s="480"/>
      <c r="D231" s="484"/>
      <c r="E231" s="464"/>
      <c r="F231" s="465"/>
      <c r="G231" s="980"/>
      <c r="H231" s="981"/>
      <c r="I231" s="343"/>
    </row>
    <row r="232" spans="1:9" ht="16.5" hidden="1" customHeight="1">
      <c r="A232" s="455">
        <v>4</v>
      </c>
      <c r="B232" s="479" t="s">
        <v>637</v>
      </c>
      <c r="C232" s="480"/>
      <c r="D232" s="484"/>
      <c r="E232" s="464"/>
      <c r="F232" s="465"/>
      <c r="G232" s="980"/>
      <c r="H232" s="981"/>
      <c r="I232" s="343"/>
    </row>
    <row r="233" spans="1:9" ht="15.75" hidden="1" customHeight="1">
      <c r="A233" s="455">
        <v>5</v>
      </c>
      <c r="B233" s="479" t="s">
        <v>638</v>
      </c>
      <c r="C233" s="480"/>
      <c r="D233" s="484"/>
      <c r="E233" s="464"/>
      <c r="F233" s="465"/>
      <c r="G233" s="980"/>
      <c r="H233" s="981"/>
      <c r="I233" s="343"/>
    </row>
    <row r="234" spans="1:9" hidden="1">
      <c r="A234" s="455">
        <v>6</v>
      </c>
      <c r="B234" s="479" t="s">
        <v>650</v>
      </c>
      <c r="C234" s="480"/>
      <c r="D234" s="485"/>
      <c r="E234" s="467"/>
      <c r="F234" s="468"/>
      <c r="G234" s="982"/>
      <c r="H234" s="983"/>
      <c r="I234" s="343"/>
    </row>
    <row r="235" spans="1:9" ht="49.5" hidden="1" customHeight="1">
      <c r="A235" s="455"/>
      <c r="B235" s="1004" t="s">
        <v>639</v>
      </c>
      <c r="C235" s="998"/>
      <c r="D235" s="998"/>
      <c r="E235" s="998"/>
      <c r="F235" s="998"/>
      <c r="G235" s="998"/>
      <c r="H235" s="999"/>
      <c r="I235" s="343"/>
    </row>
    <row r="236" spans="1:9" ht="16.5" hidden="1" customHeight="1">
      <c r="A236" s="486"/>
      <c r="B236" s="341"/>
      <c r="C236" s="341"/>
      <c r="D236" s="447"/>
      <c r="E236" s="447"/>
      <c r="F236" s="447"/>
      <c r="G236" s="447"/>
      <c r="H236" s="447"/>
      <c r="I236" s="343"/>
    </row>
    <row r="237" spans="1:9" ht="16.5" hidden="1" customHeight="1">
      <c r="A237" s="453" t="s">
        <v>643</v>
      </c>
      <c r="B237" s="846" t="s">
        <v>644</v>
      </c>
      <c r="C237" s="847"/>
      <c r="D237" s="471"/>
      <c r="E237" s="848"/>
      <c r="F237" s="849"/>
      <c r="G237" s="850"/>
      <c r="H237" s="851"/>
      <c r="I237" s="343"/>
    </row>
    <row r="238" spans="1:9" ht="28.5" hidden="1" customHeight="1">
      <c r="A238" s="453"/>
      <c r="B238" s="852"/>
      <c r="C238" s="846"/>
      <c r="D238" s="472"/>
      <c r="E238" s="853" t="s">
        <v>645</v>
      </c>
      <c r="F238" s="855"/>
      <c r="G238" s="978" t="s">
        <v>627</v>
      </c>
      <c r="H238" s="979"/>
      <c r="I238" s="343"/>
    </row>
    <row r="239" spans="1:9" ht="56.25" hidden="1" customHeight="1">
      <c r="A239" s="455"/>
      <c r="B239" s="836" t="s">
        <v>646</v>
      </c>
      <c r="C239" s="837"/>
      <c r="D239" s="461"/>
      <c r="E239" s="974"/>
      <c r="F239" s="975"/>
      <c r="G239" s="976"/>
      <c r="H239" s="976"/>
    </row>
    <row r="240" spans="1:9" ht="15.75" hidden="1" customHeight="1">
      <c r="A240" s="455"/>
      <c r="B240" s="856" t="s">
        <v>647</v>
      </c>
      <c r="C240" s="857"/>
      <c r="D240" s="470"/>
      <c r="E240" s="858"/>
      <c r="F240" s="859"/>
      <c r="G240" s="860"/>
      <c r="H240" s="861"/>
      <c r="I240" s="343"/>
    </row>
    <row r="241" spans="1:9" ht="66.75" hidden="1" customHeight="1">
      <c r="A241" s="455"/>
      <c r="B241" s="836" t="s">
        <v>648</v>
      </c>
      <c r="C241" s="837"/>
      <c r="D241" s="461"/>
      <c r="E241" s="974"/>
      <c r="F241" s="975"/>
      <c r="G241" s="976"/>
      <c r="H241" s="976"/>
      <c r="I241" s="343"/>
    </row>
    <row r="242" spans="1:9" ht="20.25" hidden="1" customHeight="1">
      <c r="A242" s="455"/>
      <c r="B242" s="487"/>
      <c r="C242" s="487"/>
      <c r="D242" s="488"/>
      <c r="E242" s="488"/>
      <c r="F242" s="488"/>
      <c r="G242" s="488"/>
      <c r="H242" s="488"/>
      <c r="I242" s="343"/>
    </row>
    <row r="243" spans="1:9" ht="32.25" hidden="1" customHeight="1">
      <c r="A243" s="420"/>
      <c r="B243" s="852" t="str">
        <f>IF(AND(M171=2,M173="2 or more"),"Name of Other Partner-2 of JV", "")</f>
        <v>Name of Other Partner-2 of JV</v>
      </c>
      <c r="C243" s="852"/>
      <c r="D243" s="852"/>
      <c r="E243" s="862">
        <f>'[17]Name of Bidder'!C23</f>
        <v>0</v>
      </c>
      <c r="F243" s="852"/>
      <c r="G243" s="852"/>
      <c r="H243" s="846"/>
      <c r="I243" s="343"/>
    </row>
    <row r="244" spans="1:9" ht="29.25" hidden="1" customHeight="1">
      <c r="A244" s="420" t="s">
        <v>625</v>
      </c>
      <c r="B244" s="862" t="s">
        <v>626</v>
      </c>
      <c r="C244" s="852"/>
      <c r="D244" s="852"/>
      <c r="E244" s="852"/>
      <c r="F244" s="852"/>
      <c r="G244" s="852"/>
      <c r="H244" s="852"/>
      <c r="I244" s="343"/>
    </row>
    <row r="245" spans="1:9" ht="19.5" hidden="1" customHeight="1">
      <c r="A245" s="453"/>
      <c r="B245" s="469"/>
      <c r="C245" s="473"/>
      <c r="D245" s="474"/>
      <c r="E245" s="865" t="s">
        <v>627</v>
      </c>
      <c r="F245" s="867" t="s">
        <v>628</v>
      </c>
      <c r="G245" s="865" t="s">
        <v>629</v>
      </c>
      <c r="H245" s="867"/>
      <c r="I245" s="343"/>
    </row>
    <row r="246" spans="1:9" ht="47.25" hidden="1" customHeight="1">
      <c r="A246" s="453"/>
      <c r="B246" s="469"/>
      <c r="C246" s="473"/>
      <c r="D246" s="419" t="s">
        <v>630</v>
      </c>
      <c r="E246" s="1000"/>
      <c r="F246" s="1001"/>
      <c r="G246" s="1000"/>
      <c r="H246" s="1001"/>
      <c r="I246" s="343"/>
    </row>
    <row r="247" spans="1:9" ht="17.25" hidden="1" customHeight="1">
      <c r="A247" s="455" t="s">
        <v>631</v>
      </c>
      <c r="B247" s="858" t="s">
        <v>632</v>
      </c>
      <c r="C247" s="859"/>
      <c r="D247" s="475"/>
      <c r="E247" s="986"/>
      <c r="F247" s="987"/>
      <c r="G247" s="986"/>
      <c r="H247" s="987"/>
      <c r="I247" s="343"/>
    </row>
    <row r="248" spans="1:9" ht="17.25" hidden="1" customHeight="1">
      <c r="A248" s="455"/>
      <c r="B248" s="858" t="s">
        <v>649</v>
      </c>
      <c r="C248" s="872"/>
      <c r="D248" s="859"/>
      <c r="E248" s="457" t="s">
        <v>541</v>
      </c>
      <c r="F248" s="458"/>
      <c r="G248" s="458"/>
      <c r="H248" s="459"/>
      <c r="I248" s="343"/>
    </row>
    <row r="249" spans="1:9" ht="15.75" hidden="1" customHeight="1">
      <c r="A249" s="455">
        <v>1</v>
      </c>
      <c r="B249" s="990" t="s">
        <v>634</v>
      </c>
      <c r="C249" s="991"/>
      <c r="D249" s="489"/>
      <c r="E249" s="482"/>
      <c r="F249" s="483"/>
      <c r="G249" s="1002"/>
      <c r="H249" s="1003"/>
      <c r="I249" s="343"/>
    </row>
    <row r="250" spans="1:9" ht="15.75" hidden="1" customHeight="1">
      <c r="A250" s="455">
        <v>2</v>
      </c>
      <c r="B250" s="990" t="s">
        <v>635</v>
      </c>
      <c r="C250" s="991"/>
      <c r="D250" s="463"/>
      <c r="E250" s="464"/>
      <c r="F250" s="465"/>
      <c r="G250" s="994"/>
      <c r="H250" s="995"/>
    </row>
    <row r="251" spans="1:9" ht="15.75" hidden="1" customHeight="1">
      <c r="A251" s="455">
        <v>3</v>
      </c>
      <c r="B251" s="479" t="s">
        <v>636</v>
      </c>
      <c r="C251" s="480"/>
      <c r="D251" s="463"/>
      <c r="E251" s="464"/>
      <c r="F251" s="465"/>
      <c r="G251" s="994"/>
      <c r="H251" s="995"/>
      <c r="I251" s="343"/>
    </row>
    <row r="252" spans="1:9" ht="16.5" hidden="1" customHeight="1">
      <c r="A252" s="455">
        <v>4</v>
      </c>
      <c r="B252" s="479" t="s">
        <v>637</v>
      </c>
      <c r="C252" s="480"/>
      <c r="D252" s="463"/>
      <c r="E252" s="464"/>
      <c r="F252" s="465"/>
      <c r="G252" s="994"/>
      <c r="H252" s="995"/>
      <c r="I252" s="343"/>
    </row>
    <row r="253" spans="1:9" ht="15.75" hidden="1" customHeight="1">
      <c r="A253" s="455">
        <v>5</v>
      </c>
      <c r="B253" s="479" t="s">
        <v>638</v>
      </c>
      <c r="C253" s="480"/>
      <c r="D253" s="463"/>
      <c r="E253" s="464"/>
      <c r="F253" s="465"/>
      <c r="G253" s="994"/>
      <c r="H253" s="995"/>
      <c r="I253" s="343"/>
    </row>
    <row r="254" spans="1:9" hidden="1">
      <c r="A254" s="455">
        <v>6</v>
      </c>
      <c r="B254" s="479" t="s">
        <v>650</v>
      </c>
      <c r="C254" s="480"/>
      <c r="D254" s="466"/>
      <c r="E254" s="467"/>
      <c r="F254" s="468"/>
      <c r="G254" s="996"/>
      <c r="H254" s="997"/>
      <c r="I254" s="343"/>
    </row>
    <row r="255" spans="1:9" ht="32.25" hidden="1" customHeight="1">
      <c r="A255" s="450"/>
      <c r="B255" s="998" t="s">
        <v>639</v>
      </c>
      <c r="C255" s="998"/>
      <c r="D255" s="998"/>
      <c r="E255" s="998"/>
      <c r="F255" s="998"/>
      <c r="G255" s="998"/>
      <c r="H255" s="999"/>
      <c r="I255" s="343"/>
    </row>
    <row r="256" spans="1:9" ht="32.25" hidden="1" customHeight="1">
      <c r="A256" s="420"/>
      <c r="B256" s="476"/>
      <c r="C256" s="476"/>
      <c r="D256" s="476"/>
      <c r="E256" s="476"/>
      <c r="F256" s="476"/>
      <c r="G256" s="476"/>
      <c r="H256" s="476"/>
      <c r="I256" s="343"/>
    </row>
    <row r="257" spans="1:9" ht="20.25" hidden="1" customHeight="1">
      <c r="A257" s="453" t="s">
        <v>583</v>
      </c>
      <c r="B257" s="862" t="s">
        <v>640</v>
      </c>
      <c r="C257" s="852"/>
      <c r="D257" s="852"/>
      <c r="E257" s="852"/>
      <c r="F257" s="852"/>
      <c r="G257" s="852"/>
      <c r="H257" s="852"/>
      <c r="I257" s="343"/>
    </row>
    <row r="258" spans="1:9" ht="19.5" hidden="1" customHeight="1">
      <c r="A258" s="453"/>
      <c r="B258" s="477"/>
      <c r="C258" s="473"/>
      <c r="D258" s="474"/>
      <c r="E258" s="865" t="s">
        <v>627</v>
      </c>
      <c r="F258" s="867" t="s">
        <v>628</v>
      </c>
      <c r="G258" s="865" t="s">
        <v>629</v>
      </c>
      <c r="H258" s="867"/>
      <c r="I258" s="343"/>
    </row>
    <row r="259" spans="1:9" ht="47.25" hidden="1" customHeight="1">
      <c r="A259" s="453"/>
      <c r="B259" s="477"/>
      <c r="C259" s="473"/>
      <c r="D259" s="419" t="s">
        <v>641</v>
      </c>
      <c r="E259" s="1000"/>
      <c r="F259" s="1001"/>
      <c r="G259" s="1000"/>
      <c r="H259" s="1001"/>
      <c r="I259" s="343"/>
    </row>
    <row r="260" spans="1:9" ht="17.25" hidden="1" customHeight="1">
      <c r="A260" s="455" t="s">
        <v>631</v>
      </c>
      <c r="B260" s="873" t="s">
        <v>632</v>
      </c>
      <c r="C260" s="868"/>
      <c r="D260" s="478"/>
      <c r="E260" s="986"/>
      <c r="F260" s="987"/>
      <c r="G260" s="988"/>
      <c r="H260" s="989"/>
      <c r="I260" s="343"/>
    </row>
    <row r="261" spans="1:9" ht="17.25" hidden="1" customHeight="1">
      <c r="A261" s="455"/>
      <c r="B261" s="872" t="s">
        <v>649</v>
      </c>
      <c r="C261" s="872"/>
      <c r="D261" s="873"/>
      <c r="E261" s="457" t="s">
        <v>541</v>
      </c>
      <c r="F261" s="458"/>
      <c r="G261" s="458"/>
      <c r="H261" s="459"/>
      <c r="I261" s="343"/>
    </row>
    <row r="262" spans="1:9" ht="15.75" hidden="1" customHeight="1">
      <c r="A262" s="455">
        <v>1</v>
      </c>
      <c r="B262" s="990" t="s">
        <v>634</v>
      </c>
      <c r="C262" s="991"/>
      <c r="D262" s="481"/>
      <c r="E262" s="482"/>
      <c r="F262" s="483"/>
      <c r="G262" s="992"/>
      <c r="H262" s="993"/>
      <c r="I262" s="343"/>
    </row>
    <row r="263" spans="1:9" ht="15.75" hidden="1" customHeight="1">
      <c r="A263" s="455">
        <v>2</v>
      </c>
      <c r="B263" s="990" t="s">
        <v>635</v>
      </c>
      <c r="C263" s="991"/>
      <c r="D263" s="484"/>
      <c r="E263" s="464"/>
      <c r="F263" s="465"/>
      <c r="G263" s="980"/>
      <c r="H263" s="981"/>
    </row>
    <row r="264" spans="1:9" ht="15.75" hidden="1" customHeight="1">
      <c r="A264" s="455">
        <v>3</v>
      </c>
      <c r="B264" s="479" t="s">
        <v>636</v>
      </c>
      <c r="C264" s="480"/>
      <c r="D264" s="484"/>
      <c r="E264" s="464"/>
      <c r="F264" s="465"/>
      <c r="G264" s="980"/>
      <c r="H264" s="981"/>
      <c r="I264" s="343"/>
    </row>
    <row r="265" spans="1:9" ht="16.5" hidden="1" customHeight="1">
      <c r="A265" s="455">
        <v>4</v>
      </c>
      <c r="B265" s="479" t="s">
        <v>637</v>
      </c>
      <c r="C265" s="480"/>
      <c r="D265" s="484"/>
      <c r="E265" s="464"/>
      <c r="F265" s="465"/>
      <c r="G265" s="980"/>
      <c r="H265" s="981"/>
      <c r="I265" s="343"/>
    </row>
    <row r="266" spans="1:9" ht="15.75" hidden="1" customHeight="1">
      <c r="A266" s="455">
        <v>5</v>
      </c>
      <c r="B266" s="479" t="s">
        <v>638</v>
      </c>
      <c r="C266" s="480"/>
      <c r="D266" s="484"/>
      <c r="E266" s="464"/>
      <c r="F266" s="465"/>
      <c r="G266" s="980"/>
      <c r="H266" s="981"/>
      <c r="I266" s="343"/>
    </row>
    <row r="267" spans="1:9" ht="15.75" hidden="1" customHeight="1">
      <c r="A267" s="455">
        <v>6</v>
      </c>
      <c r="B267" s="479" t="s">
        <v>650</v>
      </c>
      <c r="C267" s="480"/>
      <c r="D267" s="484"/>
      <c r="E267" s="464"/>
      <c r="F267" s="465"/>
      <c r="G267" s="980"/>
      <c r="H267" s="981"/>
      <c r="I267" s="343"/>
    </row>
    <row r="268" spans="1:9" ht="32.25" hidden="1" customHeight="1">
      <c r="A268" s="455"/>
      <c r="B268" s="845" t="s">
        <v>642</v>
      </c>
      <c r="C268" s="845"/>
      <c r="D268" s="485"/>
      <c r="E268" s="467"/>
      <c r="F268" s="468"/>
      <c r="G268" s="982"/>
      <c r="H268" s="983"/>
      <c r="I268" s="343"/>
    </row>
    <row r="269" spans="1:9" ht="32.25" hidden="1" customHeight="1">
      <c r="A269" s="450"/>
      <c r="B269" s="984" t="s">
        <v>639</v>
      </c>
      <c r="C269" s="984"/>
      <c r="D269" s="984"/>
      <c r="E269" s="984"/>
      <c r="F269" s="984"/>
      <c r="G269" s="984"/>
      <c r="H269" s="985"/>
      <c r="I269" s="343"/>
    </row>
    <row r="270" spans="1:9" ht="16.5" hidden="1" customHeight="1">
      <c r="A270" s="450"/>
      <c r="B270" s="341"/>
      <c r="C270" s="341"/>
      <c r="D270" s="447"/>
      <c r="E270" s="447"/>
      <c r="F270" s="447"/>
      <c r="G270" s="447"/>
      <c r="H270" s="447"/>
      <c r="I270" s="343"/>
    </row>
    <row r="271" spans="1:9" ht="16.5" hidden="1" customHeight="1">
      <c r="A271" s="453" t="s">
        <v>643</v>
      </c>
      <c r="B271" s="847" t="s">
        <v>644</v>
      </c>
      <c r="C271" s="847"/>
      <c r="D271" s="471"/>
      <c r="E271" s="848"/>
      <c r="F271" s="849"/>
      <c r="G271" s="850"/>
      <c r="H271" s="851"/>
      <c r="I271" s="343"/>
    </row>
    <row r="272" spans="1:9" ht="28.5" hidden="1" customHeight="1">
      <c r="A272" s="453"/>
      <c r="B272" s="862"/>
      <c r="C272" s="846"/>
      <c r="D272" s="472"/>
      <c r="E272" s="853" t="s">
        <v>645</v>
      </c>
      <c r="F272" s="855"/>
      <c r="G272" s="978" t="s">
        <v>627</v>
      </c>
      <c r="H272" s="979"/>
      <c r="I272" s="343"/>
    </row>
    <row r="273" spans="1:9" ht="56.25" hidden="1" customHeight="1">
      <c r="A273" s="455"/>
      <c r="B273" s="837" t="s">
        <v>646</v>
      </c>
      <c r="C273" s="837"/>
      <c r="D273" s="461"/>
      <c r="E273" s="974"/>
      <c r="F273" s="975"/>
      <c r="G273" s="976"/>
      <c r="H273" s="976"/>
    </row>
    <row r="274" spans="1:9" ht="15.75" hidden="1" customHeight="1">
      <c r="A274" s="455"/>
      <c r="B274" s="857" t="s">
        <v>647</v>
      </c>
      <c r="C274" s="857"/>
      <c r="D274" s="470"/>
      <c r="E274" s="858"/>
      <c r="F274" s="859"/>
      <c r="G274" s="860"/>
      <c r="H274" s="861"/>
      <c r="I274" s="343"/>
    </row>
    <row r="275" spans="1:9" ht="49.5" hidden="1" customHeight="1">
      <c r="A275" s="455"/>
      <c r="B275" s="837" t="s">
        <v>648</v>
      </c>
      <c r="C275" s="837"/>
      <c r="D275" s="461"/>
      <c r="E275" s="974"/>
      <c r="F275" s="975"/>
      <c r="G275" s="976"/>
      <c r="H275" s="976"/>
      <c r="I275" s="343"/>
    </row>
    <row r="276" spans="1:9" ht="22.5" hidden="1" customHeight="1">
      <c r="A276" s="450"/>
      <c r="B276" s="487"/>
      <c r="C276" s="487"/>
      <c r="D276" s="488"/>
      <c r="E276" s="488"/>
      <c r="F276" s="488"/>
      <c r="G276" s="488"/>
      <c r="H276" s="488"/>
      <c r="I276" s="343"/>
    </row>
    <row r="277" spans="1:9" ht="17.25" hidden="1" customHeight="1">
      <c r="A277" s="490" t="s">
        <v>651</v>
      </c>
      <c r="B277" s="977" t="s">
        <v>652</v>
      </c>
      <c r="C277" s="977"/>
      <c r="D277" s="977"/>
      <c r="E277" s="977"/>
      <c r="F277" s="977"/>
      <c r="G277" s="977"/>
      <c r="H277" s="977"/>
      <c r="I277" s="343"/>
    </row>
    <row r="278" spans="1:9" ht="12" hidden="1" customHeight="1">
      <c r="A278" s="343"/>
      <c r="B278" s="406"/>
      <c r="C278" s="406"/>
      <c r="D278" s="406"/>
      <c r="E278" s="406"/>
      <c r="F278" s="406"/>
      <c r="G278" s="406"/>
      <c r="H278" s="343"/>
      <c r="I278" s="343"/>
    </row>
    <row r="279" spans="1:9" ht="75" hidden="1" customHeight="1">
      <c r="A279" s="491"/>
      <c r="B279" s="971" t="s">
        <v>653</v>
      </c>
      <c r="C279" s="971"/>
      <c r="D279" s="971"/>
      <c r="E279" s="971"/>
      <c r="F279" s="971"/>
      <c r="G279" s="971"/>
      <c r="H279" s="971"/>
      <c r="I279" s="343"/>
    </row>
    <row r="280" spans="1:9" ht="185.25" hidden="1" customHeight="1">
      <c r="A280" s="450"/>
      <c r="B280" s="972" t="s">
        <v>654</v>
      </c>
      <c r="C280" s="972"/>
      <c r="D280" s="972"/>
      <c r="E280" s="972"/>
      <c r="F280" s="972"/>
      <c r="G280" s="972"/>
      <c r="H280" s="972"/>
    </row>
    <row r="281" spans="1:9" ht="40.15" hidden="1" customHeight="1">
      <c r="A281" s="450"/>
      <c r="B281" s="971"/>
      <c r="C281" s="971"/>
      <c r="D281" s="971"/>
      <c r="E281" s="971"/>
      <c r="F281" s="971"/>
      <c r="G281" s="971"/>
      <c r="H281" s="971"/>
      <c r="I281" s="343"/>
    </row>
    <row r="282" spans="1:9" ht="9" hidden="1" customHeight="1">
      <c r="A282" s="343"/>
      <c r="B282" s="343"/>
      <c r="C282" s="343"/>
      <c r="D282" s="343"/>
      <c r="E282" s="343"/>
      <c r="F282" s="343"/>
      <c r="G282" s="343"/>
      <c r="H282" s="343"/>
      <c r="I282" s="343"/>
    </row>
    <row r="283" spans="1:9" ht="33.75" hidden="1" customHeight="1">
      <c r="A283" s="450"/>
      <c r="B283" s="971"/>
      <c r="C283" s="971"/>
      <c r="D283" s="971"/>
      <c r="E283" s="971"/>
      <c r="F283" s="971"/>
      <c r="G283" s="971"/>
      <c r="H283" s="971"/>
      <c r="I283" s="343"/>
    </row>
    <row r="284" spans="1:9" hidden="1">
      <c r="B284" s="406"/>
      <c r="C284" s="406"/>
      <c r="D284" s="406"/>
      <c r="E284" s="406"/>
      <c r="F284" s="406"/>
      <c r="G284" s="406"/>
    </row>
    <row r="285" spans="1:9" ht="42" hidden="1" customHeight="1">
      <c r="A285" s="449"/>
      <c r="B285" s="971"/>
      <c r="C285" s="971"/>
      <c r="D285" s="971"/>
      <c r="E285" s="971"/>
      <c r="F285" s="971"/>
      <c r="G285" s="971"/>
      <c r="H285" s="971"/>
      <c r="I285" s="343"/>
    </row>
    <row r="286" spans="1:9" hidden="1">
      <c r="A286" s="343"/>
      <c r="B286" s="343"/>
      <c r="C286" s="343"/>
      <c r="D286" s="343"/>
      <c r="E286" s="343"/>
      <c r="F286" s="343"/>
      <c r="G286" s="343"/>
      <c r="H286" s="343"/>
      <c r="I286" s="343"/>
    </row>
    <row r="287" spans="1:9" ht="19.5" hidden="1" customHeight="1">
      <c r="A287" s="449"/>
      <c r="B287" s="971" t="s">
        <v>655</v>
      </c>
      <c r="C287" s="971"/>
      <c r="D287" s="971"/>
      <c r="E287" s="971"/>
      <c r="F287" s="971"/>
      <c r="G287" s="971"/>
      <c r="H287" s="971"/>
      <c r="I287" s="343"/>
    </row>
    <row r="288" spans="1:9" hidden="1">
      <c r="A288" s="343"/>
      <c r="B288" s="406"/>
      <c r="C288" s="406"/>
      <c r="D288" s="406"/>
      <c r="E288" s="406"/>
      <c r="F288" s="406"/>
      <c r="G288" s="406"/>
      <c r="H288" s="343"/>
      <c r="I288" s="343"/>
    </row>
    <row r="289" spans="1:9" ht="40.15" hidden="1" customHeight="1">
      <c r="A289" s="449" t="s">
        <v>355</v>
      </c>
      <c r="B289" s="972" t="s">
        <v>656</v>
      </c>
      <c r="C289" s="972"/>
      <c r="D289" s="972"/>
      <c r="E289" s="972"/>
      <c r="F289" s="972"/>
      <c r="G289" s="972"/>
      <c r="H289" s="972"/>
      <c r="I289" s="343"/>
    </row>
    <row r="290" spans="1:9" hidden="1">
      <c r="A290" s="343"/>
      <c r="B290" s="406"/>
      <c r="C290" s="406"/>
      <c r="D290" s="406"/>
      <c r="E290" s="406"/>
      <c r="F290" s="406"/>
      <c r="G290" s="406"/>
      <c r="H290" s="343"/>
      <c r="I290" s="343"/>
    </row>
    <row r="291" spans="1:9" ht="90" hidden="1" customHeight="1">
      <c r="A291" s="449" t="s">
        <v>356</v>
      </c>
      <c r="B291" s="972" t="s">
        <v>657</v>
      </c>
      <c r="C291" s="972"/>
      <c r="D291" s="972"/>
      <c r="E291" s="972"/>
      <c r="F291" s="972"/>
      <c r="G291" s="972"/>
      <c r="H291" s="972"/>
    </row>
    <row r="292" spans="1:9" hidden="1">
      <c r="A292" s="343"/>
      <c r="B292" s="343"/>
      <c r="C292" s="343"/>
      <c r="D292" s="343"/>
      <c r="E292" s="343"/>
      <c r="F292" s="343"/>
      <c r="G292" s="343"/>
      <c r="H292" s="343"/>
      <c r="I292" s="343"/>
    </row>
    <row r="293" spans="1:9" ht="48" hidden="1" customHeight="1">
      <c r="A293" s="449" t="s">
        <v>357</v>
      </c>
      <c r="B293" s="971" t="s">
        <v>658</v>
      </c>
      <c r="C293" s="971"/>
      <c r="D293" s="971"/>
      <c r="E293" s="971"/>
      <c r="F293" s="971"/>
      <c r="G293" s="971"/>
      <c r="H293" s="971"/>
      <c r="I293" s="343"/>
    </row>
    <row r="294" spans="1:9" ht="17.25" hidden="1" customHeight="1">
      <c r="A294" s="343"/>
      <c r="B294" s="343"/>
      <c r="C294" s="343"/>
      <c r="D294" s="342"/>
      <c r="E294" s="343"/>
      <c r="F294" s="343"/>
      <c r="G294" s="343"/>
      <c r="H294" s="343"/>
      <c r="I294" s="343"/>
    </row>
    <row r="295" spans="1:9" ht="21" hidden="1" customHeight="1">
      <c r="A295" s="449" t="s">
        <v>358</v>
      </c>
      <c r="B295" s="971" t="s">
        <v>659</v>
      </c>
      <c r="C295" s="971"/>
      <c r="D295" s="971"/>
      <c r="E295" s="971"/>
      <c r="F295" s="971"/>
      <c r="G295" s="971"/>
      <c r="H295" s="971"/>
      <c r="I295" s="343"/>
    </row>
    <row r="296" spans="1:9" ht="29.25" hidden="1" customHeight="1">
      <c r="A296" s="449"/>
      <c r="B296" s="973" t="s">
        <v>660</v>
      </c>
      <c r="C296" s="973"/>
      <c r="D296" s="973"/>
      <c r="E296" s="973"/>
      <c r="F296" s="973"/>
      <c r="G296" s="973"/>
      <c r="H296" s="973"/>
      <c r="I296" s="343"/>
    </row>
    <row r="297" spans="1:9" ht="17.25" hidden="1" customHeight="1">
      <c r="A297" s="449"/>
      <c r="B297" s="492"/>
      <c r="C297" s="492"/>
      <c r="D297" s="492"/>
      <c r="E297" s="492"/>
      <c r="F297" s="492"/>
      <c r="G297" s="492"/>
      <c r="H297" s="492"/>
    </row>
    <row r="298" spans="1:9" ht="72" hidden="1" customHeight="1">
      <c r="A298" s="450">
        <v>4.0999999999999996</v>
      </c>
      <c r="B298" s="959" t="s">
        <v>661</v>
      </c>
      <c r="C298" s="959"/>
      <c r="D298" s="959"/>
      <c r="E298" s="959"/>
      <c r="F298" s="959"/>
      <c r="G298" s="959"/>
      <c r="H298" s="959"/>
    </row>
    <row r="299" spans="1:9" ht="16.5" hidden="1" customHeight="1">
      <c r="A299" s="405" t="s">
        <v>578</v>
      </c>
      <c r="B299" s="970" t="str">
        <f>"For  " &amp;B174</f>
        <v>For  Name of the Bidder</v>
      </c>
      <c r="C299" s="970"/>
      <c r="D299" s="970"/>
      <c r="E299" s="970"/>
      <c r="F299" s="970"/>
      <c r="G299" s="343"/>
      <c r="H299" s="343"/>
      <c r="I299" s="343"/>
    </row>
    <row r="300" spans="1:9" ht="15.75" hidden="1" customHeight="1">
      <c r="A300" s="343"/>
      <c r="B300" s="493" t="s">
        <v>18</v>
      </c>
      <c r="C300" s="966"/>
      <c r="D300" s="967"/>
      <c r="E300" s="967"/>
      <c r="F300" s="967"/>
      <c r="G300" s="967"/>
      <c r="H300" s="968"/>
      <c r="I300" s="343"/>
    </row>
    <row r="301" spans="1:9" ht="15.75" hidden="1" customHeight="1">
      <c r="A301" s="343"/>
      <c r="B301" s="493" t="s">
        <v>27</v>
      </c>
      <c r="C301" s="966"/>
      <c r="D301" s="967"/>
      <c r="E301" s="967"/>
      <c r="F301" s="967"/>
      <c r="G301" s="967"/>
      <c r="H301" s="968"/>
      <c r="I301" s="343"/>
    </row>
    <row r="302" spans="1:9" ht="15.75" hidden="1" customHeight="1">
      <c r="A302" s="343"/>
      <c r="B302" s="493" t="s">
        <v>470</v>
      </c>
      <c r="C302" s="966"/>
      <c r="D302" s="967"/>
      <c r="E302" s="967"/>
      <c r="F302" s="967"/>
      <c r="G302" s="967"/>
      <c r="H302" s="968"/>
      <c r="I302" s="343"/>
    </row>
    <row r="303" spans="1:9" ht="15.75" hidden="1" customHeight="1">
      <c r="A303" s="343"/>
      <c r="B303" s="493" t="s">
        <v>521</v>
      </c>
      <c r="C303" s="966"/>
      <c r="D303" s="967"/>
      <c r="E303" s="967"/>
      <c r="F303" s="967"/>
      <c r="G303" s="967"/>
      <c r="H303" s="968"/>
      <c r="I303" s="343"/>
    </row>
    <row r="304" spans="1:9" ht="15.75" hidden="1" customHeight="1">
      <c r="A304" s="343"/>
      <c r="B304" s="493" t="s">
        <v>471</v>
      </c>
      <c r="C304" s="966"/>
      <c r="D304" s="967"/>
      <c r="E304" s="967"/>
      <c r="F304" s="967"/>
      <c r="G304" s="967"/>
      <c r="H304" s="968"/>
      <c r="I304" s="343"/>
    </row>
    <row r="305" spans="1:9" ht="15.75" hidden="1" customHeight="1">
      <c r="A305" s="343"/>
      <c r="B305" s="493" t="s">
        <v>477</v>
      </c>
      <c r="C305" s="966"/>
      <c r="D305" s="967"/>
      <c r="E305" s="967"/>
      <c r="F305" s="967"/>
      <c r="G305" s="967"/>
      <c r="H305" s="968"/>
      <c r="I305" s="343"/>
    </row>
    <row r="306" spans="1:9" ht="15.75" hidden="1" customHeight="1">
      <c r="A306" s="343"/>
      <c r="B306" s="493" t="s">
        <v>662</v>
      </c>
      <c r="C306" s="966"/>
      <c r="D306" s="967"/>
      <c r="E306" s="967"/>
      <c r="F306" s="967"/>
      <c r="G306" s="967"/>
      <c r="H306" s="968"/>
      <c r="I306" s="343"/>
    </row>
    <row r="307" spans="1:9" ht="15.75" hidden="1" customHeight="1">
      <c r="A307" s="343"/>
      <c r="B307" s="493" t="s">
        <v>663</v>
      </c>
      <c r="C307" s="966"/>
      <c r="D307" s="967"/>
      <c r="E307" s="967"/>
      <c r="F307" s="967"/>
      <c r="G307" s="967"/>
      <c r="H307" s="968"/>
      <c r="I307" s="343"/>
    </row>
    <row r="308" spans="1:9" ht="15.75" hidden="1" customHeight="1">
      <c r="A308" s="343"/>
      <c r="B308" s="493" t="s">
        <v>664</v>
      </c>
      <c r="C308" s="966"/>
      <c r="D308" s="967"/>
      <c r="E308" s="967"/>
      <c r="F308" s="967"/>
      <c r="G308" s="967"/>
      <c r="H308" s="968"/>
      <c r="I308" s="343"/>
    </row>
    <row r="309" spans="1:9" ht="15.75" hidden="1" customHeight="1">
      <c r="A309" s="343"/>
      <c r="B309" s="493" t="s">
        <v>665</v>
      </c>
      <c r="C309" s="966"/>
      <c r="D309" s="967"/>
      <c r="E309" s="967"/>
      <c r="F309" s="967"/>
      <c r="G309" s="967"/>
      <c r="H309" s="968"/>
      <c r="I309" s="343"/>
    </row>
    <row r="310" spans="1:9" hidden="1">
      <c r="A310" s="343"/>
      <c r="B310" s="343"/>
      <c r="C310" s="343"/>
      <c r="D310" s="343"/>
      <c r="E310" s="343"/>
      <c r="F310" s="343"/>
      <c r="G310" s="343"/>
      <c r="H310" s="343"/>
      <c r="I310" s="343"/>
    </row>
    <row r="311" spans="1:9" ht="16.5" hidden="1" customHeight="1">
      <c r="A311" s="405" t="s">
        <v>583</v>
      </c>
      <c r="B311" s="970" t="str">
        <f>"For  " &amp;B207</f>
        <v>For  Name of Other Partner-1 of JV</v>
      </c>
      <c r="C311" s="970"/>
      <c r="D311" s="970"/>
      <c r="E311" s="970"/>
      <c r="F311" s="970"/>
      <c r="G311" s="343"/>
      <c r="H311" s="343"/>
      <c r="I311" s="343"/>
    </row>
    <row r="312" spans="1:9" ht="15.75" hidden="1" customHeight="1">
      <c r="A312" s="343"/>
      <c r="B312" s="493" t="s">
        <v>18</v>
      </c>
      <c r="C312" s="966"/>
      <c r="D312" s="967"/>
      <c r="E312" s="967"/>
      <c r="F312" s="967"/>
      <c r="G312" s="967"/>
      <c r="H312" s="968"/>
      <c r="I312" s="343"/>
    </row>
    <row r="313" spans="1:9" ht="15.75" hidden="1" customHeight="1">
      <c r="A313" s="343"/>
      <c r="B313" s="493" t="s">
        <v>27</v>
      </c>
      <c r="C313" s="966"/>
      <c r="D313" s="967"/>
      <c r="E313" s="967"/>
      <c r="F313" s="967"/>
      <c r="G313" s="967"/>
      <c r="H313" s="968"/>
      <c r="I313" s="343"/>
    </row>
    <row r="314" spans="1:9" ht="15.75" hidden="1" customHeight="1">
      <c r="A314" s="343"/>
      <c r="B314" s="493" t="s">
        <v>470</v>
      </c>
      <c r="C314" s="966"/>
      <c r="D314" s="967"/>
      <c r="E314" s="967"/>
      <c r="F314" s="967"/>
      <c r="G314" s="967"/>
      <c r="H314" s="968"/>
      <c r="I314" s="343"/>
    </row>
    <row r="315" spans="1:9" ht="15.75" hidden="1" customHeight="1">
      <c r="A315" s="343"/>
      <c r="B315" s="493" t="s">
        <v>521</v>
      </c>
      <c r="C315" s="966"/>
      <c r="D315" s="967"/>
      <c r="E315" s="967"/>
      <c r="F315" s="967"/>
      <c r="G315" s="967"/>
      <c r="H315" s="968"/>
      <c r="I315" s="343"/>
    </row>
    <row r="316" spans="1:9" ht="15.75" hidden="1" customHeight="1">
      <c r="A316" s="343"/>
      <c r="B316" s="493" t="s">
        <v>471</v>
      </c>
      <c r="C316" s="966"/>
      <c r="D316" s="967"/>
      <c r="E316" s="967"/>
      <c r="F316" s="967"/>
      <c r="G316" s="967"/>
      <c r="H316" s="968"/>
      <c r="I316" s="343"/>
    </row>
    <row r="317" spans="1:9" ht="15.75" hidden="1" customHeight="1">
      <c r="A317" s="343"/>
      <c r="B317" s="493" t="s">
        <v>477</v>
      </c>
      <c r="C317" s="966"/>
      <c r="D317" s="967"/>
      <c r="E317" s="967"/>
      <c r="F317" s="967"/>
      <c r="G317" s="967"/>
      <c r="H317" s="968"/>
      <c r="I317" s="343"/>
    </row>
    <row r="318" spans="1:9" ht="15.75" hidden="1" customHeight="1">
      <c r="A318" s="343"/>
      <c r="B318" s="493" t="s">
        <v>662</v>
      </c>
      <c r="C318" s="966"/>
      <c r="D318" s="967"/>
      <c r="E318" s="967"/>
      <c r="F318" s="967"/>
      <c r="G318" s="967"/>
      <c r="H318" s="968"/>
      <c r="I318" s="343"/>
    </row>
    <row r="319" spans="1:9" ht="15.75" hidden="1" customHeight="1">
      <c r="A319" s="343"/>
      <c r="B319" s="493" t="s">
        <v>663</v>
      </c>
      <c r="C319" s="966"/>
      <c r="D319" s="967"/>
      <c r="E319" s="967"/>
      <c r="F319" s="967"/>
      <c r="G319" s="967"/>
      <c r="H319" s="968"/>
      <c r="I319" s="343"/>
    </row>
    <row r="320" spans="1:9" ht="15.75" hidden="1" customHeight="1">
      <c r="A320" s="343"/>
      <c r="B320" s="493" t="s">
        <v>664</v>
      </c>
      <c r="C320" s="966"/>
      <c r="D320" s="967"/>
      <c r="E320" s="967"/>
      <c r="F320" s="967"/>
      <c r="G320" s="967"/>
      <c r="H320" s="968"/>
      <c r="I320" s="343"/>
    </row>
    <row r="321" spans="1:9" ht="15.75" hidden="1" customHeight="1">
      <c r="A321" s="343"/>
      <c r="B321" s="493" t="s">
        <v>665</v>
      </c>
      <c r="C321" s="966"/>
      <c r="D321" s="967"/>
      <c r="E321" s="967"/>
      <c r="F321" s="967"/>
      <c r="G321" s="967"/>
      <c r="H321" s="968"/>
      <c r="I321" s="343"/>
    </row>
    <row r="322" spans="1:9" hidden="1">
      <c r="A322" s="343"/>
      <c r="B322" s="494"/>
      <c r="C322" s="495"/>
      <c r="D322" s="495"/>
      <c r="E322" s="495"/>
      <c r="F322" s="495"/>
      <c r="G322" s="495"/>
      <c r="H322" s="495"/>
      <c r="I322" s="343"/>
    </row>
    <row r="323" spans="1:9" ht="16.5" hidden="1" customHeight="1">
      <c r="A323" s="405" t="s">
        <v>643</v>
      </c>
      <c r="B323" s="970" t="str">
        <f>"For  "&amp;B243</f>
        <v>For  Name of Other Partner-2 of JV</v>
      </c>
      <c r="C323" s="970"/>
      <c r="D323" s="970"/>
      <c r="E323" s="970"/>
      <c r="F323" s="970"/>
      <c r="G323" s="343"/>
      <c r="H323" s="343"/>
      <c r="I323" s="343"/>
    </row>
    <row r="324" spans="1:9" ht="15.75" hidden="1" customHeight="1">
      <c r="A324" s="343"/>
      <c r="B324" s="493" t="s">
        <v>18</v>
      </c>
      <c r="C324" s="966"/>
      <c r="D324" s="967"/>
      <c r="E324" s="967"/>
      <c r="F324" s="967"/>
      <c r="G324" s="967"/>
      <c r="H324" s="968"/>
      <c r="I324" s="343"/>
    </row>
    <row r="325" spans="1:9" ht="15.75" hidden="1" customHeight="1">
      <c r="A325" s="343"/>
      <c r="B325" s="493" t="s">
        <v>27</v>
      </c>
      <c r="C325" s="966"/>
      <c r="D325" s="967"/>
      <c r="E325" s="967"/>
      <c r="F325" s="967"/>
      <c r="G325" s="967"/>
      <c r="H325" s="968"/>
      <c r="I325" s="343"/>
    </row>
    <row r="326" spans="1:9" ht="15.75" hidden="1" customHeight="1">
      <c r="A326" s="343"/>
      <c r="B326" s="493" t="s">
        <v>470</v>
      </c>
      <c r="C326" s="966"/>
      <c r="D326" s="967"/>
      <c r="E326" s="967"/>
      <c r="F326" s="967"/>
      <c r="G326" s="967"/>
      <c r="H326" s="968"/>
      <c r="I326" s="343"/>
    </row>
    <row r="327" spans="1:9" ht="15.75" hidden="1" customHeight="1">
      <c r="A327" s="343"/>
      <c r="B327" s="493" t="s">
        <v>521</v>
      </c>
      <c r="C327" s="966"/>
      <c r="D327" s="967"/>
      <c r="E327" s="967"/>
      <c r="F327" s="967"/>
      <c r="G327" s="967"/>
      <c r="H327" s="968"/>
      <c r="I327" s="343"/>
    </row>
    <row r="328" spans="1:9" ht="15.75" hidden="1" customHeight="1">
      <c r="A328" s="343"/>
      <c r="B328" s="493" t="s">
        <v>471</v>
      </c>
      <c r="C328" s="966"/>
      <c r="D328" s="967"/>
      <c r="E328" s="967"/>
      <c r="F328" s="967"/>
      <c r="G328" s="967"/>
      <c r="H328" s="968"/>
      <c r="I328" s="343"/>
    </row>
    <row r="329" spans="1:9" ht="15.75" hidden="1" customHeight="1">
      <c r="A329" s="343"/>
      <c r="B329" s="493" t="s">
        <v>477</v>
      </c>
      <c r="C329" s="966"/>
      <c r="D329" s="967"/>
      <c r="E329" s="967"/>
      <c r="F329" s="967"/>
      <c r="G329" s="967"/>
      <c r="H329" s="968"/>
      <c r="I329" s="343"/>
    </row>
    <row r="330" spans="1:9" ht="15.75" hidden="1" customHeight="1">
      <c r="A330" s="343"/>
      <c r="B330" s="493" t="s">
        <v>662</v>
      </c>
      <c r="C330" s="966"/>
      <c r="D330" s="967"/>
      <c r="E330" s="967"/>
      <c r="F330" s="967"/>
      <c r="G330" s="967"/>
      <c r="H330" s="968"/>
      <c r="I330" s="343"/>
    </row>
    <row r="331" spans="1:9" ht="15.75" hidden="1" customHeight="1">
      <c r="A331" s="343"/>
      <c r="B331" s="493" t="s">
        <v>663</v>
      </c>
      <c r="C331" s="966"/>
      <c r="D331" s="967"/>
      <c r="E331" s="967"/>
      <c r="F331" s="967"/>
      <c r="G331" s="967"/>
      <c r="H331" s="968"/>
      <c r="I331" s="343"/>
    </row>
    <row r="332" spans="1:9" ht="15.75" hidden="1" customHeight="1">
      <c r="A332" s="343"/>
      <c r="B332" s="493" t="s">
        <v>664</v>
      </c>
      <c r="C332" s="966"/>
      <c r="D332" s="967"/>
      <c r="E332" s="967"/>
      <c r="F332" s="967"/>
      <c r="G332" s="967"/>
      <c r="H332" s="968"/>
      <c r="I332" s="343"/>
    </row>
    <row r="333" spans="1:9" ht="15.75" hidden="1" customHeight="1">
      <c r="A333" s="343"/>
      <c r="B333" s="493" t="s">
        <v>665</v>
      </c>
      <c r="C333" s="966"/>
      <c r="D333" s="967"/>
      <c r="E333" s="967"/>
      <c r="F333" s="967"/>
      <c r="G333" s="967"/>
      <c r="H333" s="968"/>
      <c r="I333" s="343"/>
    </row>
    <row r="334" spans="1:9">
      <c r="A334" s="343"/>
      <c r="B334" s="494"/>
      <c r="C334" s="495"/>
      <c r="D334" s="495"/>
      <c r="E334" s="495"/>
      <c r="F334" s="495"/>
      <c r="G334" s="495"/>
      <c r="H334" s="495"/>
      <c r="I334" s="343"/>
    </row>
    <row r="335" spans="1:9" ht="24" customHeight="1">
      <c r="A335" s="490" t="s">
        <v>842</v>
      </c>
      <c r="B335" s="969" t="s">
        <v>666</v>
      </c>
      <c r="C335" s="969"/>
      <c r="D335" s="969"/>
      <c r="E335" s="969"/>
      <c r="F335" s="969"/>
      <c r="G335" s="969"/>
      <c r="H335" s="969"/>
      <c r="I335" s="343"/>
    </row>
    <row r="336" spans="1:9" ht="36" customHeight="1">
      <c r="A336" s="450">
        <v>5.0999999999999996</v>
      </c>
      <c r="B336" s="972" t="s">
        <v>667</v>
      </c>
      <c r="C336" s="972"/>
      <c r="D336" s="972"/>
      <c r="E336" s="972"/>
      <c r="F336" s="972"/>
      <c r="G336" s="972"/>
      <c r="H336" s="972"/>
    </row>
    <row r="337" spans="1:12" ht="105.75" customHeight="1">
      <c r="A337" s="343"/>
      <c r="B337" s="449" t="s">
        <v>668</v>
      </c>
      <c r="C337" s="972" t="s">
        <v>669</v>
      </c>
      <c r="D337" s="972"/>
      <c r="E337" s="972"/>
      <c r="F337" s="972"/>
      <c r="G337" s="972"/>
      <c r="H337" s="972"/>
      <c r="I337" s="496"/>
    </row>
    <row r="338" spans="1:12" ht="78" customHeight="1">
      <c r="A338" s="343"/>
      <c r="B338" s="449" t="s">
        <v>472</v>
      </c>
      <c r="C338" s="972" t="s">
        <v>670</v>
      </c>
      <c r="D338" s="972"/>
      <c r="E338" s="972"/>
      <c r="F338" s="972"/>
      <c r="G338" s="972"/>
      <c r="H338" s="972"/>
      <c r="I338" s="343"/>
    </row>
    <row r="339" spans="1:12" ht="9" customHeight="1">
      <c r="A339" s="343"/>
      <c r="B339" s="343"/>
      <c r="C339" s="343"/>
      <c r="D339" s="343"/>
      <c r="E339" s="343"/>
      <c r="F339" s="343"/>
      <c r="G339" s="343"/>
      <c r="H339" s="343"/>
      <c r="I339" s="343"/>
    </row>
    <row r="340" spans="1:12" ht="36.75" customHeight="1">
      <c r="A340" s="450">
        <v>5.2</v>
      </c>
      <c r="B340" s="959" t="s">
        <v>170</v>
      </c>
      <c r="C340" s="959"/>
      <c r="D340" s="959"/>
      <c r="E340" s="959"/>
      <c r="F340" s="959"/>
      <c r="G340" s="959"/>
      <c r="H340" s="959"/>
    </row>
    <row r="341" spans="1:12" ht="10.5" customHeight="1">
      <c r="A341" s="343"/>
      <c r="B341" s="343"/>
      <c r="C341" s="343"/>
      <c r="D341" s="343"/>
      <c r="E341" s="343"/>
      <c r="F341" s="343"/>
      <c r="G341" s="343"/>
      <c r="H341" s="343"/>
      <c r="I341" s="343"/>
    </row>
    <row r="342" spans="1:12" ht="24" customHeight="1">
      <c r="A342" s="292"/>
      <c r="B342" s="959" t="s">
        <v>671</v>
      </c>
      <c r="C342" s="959"/>
      <c r="D342" s="959"/>
      <c r="E342" s="959"/>
      <c r="F342" s="959"/>
      <c r="G342" s="959"/>
      <c r="H342" s="959"/>
      <c r="I342" s="343"/>
    </row>
    <row r="343" spans="1:12" ht="32.25" customHeight="1">
      <c r="A343" s="497"/>
      <c r="B343" s="960"/>
      <c r="C343" s="961"/>
      <c r="D343" s="498" t="s">
        <v>672</v>
      </c>
      <c r="E343" s="962"/>
      <c r="F343" s="963"/>
      <c r="G343" s="963"/>
      <c r="H343" s="963"/>
      <c r="I343" s="343"/>
    </row>
    <row r="344" spans="1:12" ht="50.25" customHeight="1">
      <c r="A344" s="499" t="s">
        <v>578</v>
      </c>
      <c r="B344" s="868" t="s">
        <v>673</v>
      </c>
      <c r="C344" s="868"/>
      <c r="D344" s="320" t="s">
        <v>674</v>
      </c>
      <c r="E344" s="343"/>
      <c r="F344" s="343"/>
      <c r="G344" s="343"/>
      <c r="H344" s="343"/>
      <c r="I344" s="343"/>
    </row>
    <row r="345" spans="1:12" ht="21" customHeight="1">
      <c r="A345" s="500"/>
      <c r="B345" s="964" t="s">
        <v>675</v>
      </c>
      <c r="C345" s="965"/>
      <c r="D345" s="501"/>
      <c r="E345" s="343"/>
      <c r="F345" s="343"/>
      <c r="G345" s="343"/>
      <c r="H345" s="343"/>
      <c r="I345" s="326"/>
      <c r="J345" s="502"/>
      <c r="K345" s="503"/>
    </row>
    <row r="346" spans="1:12" ht="23.25" customHeight="1">
      <c r="A346" s="500"/>
      <c r="B346" s="964" t="s">
        <v>676</v>
      </c>
      <c r="C346" s="965"/>
      <c r="D346" s="501"/>
      <c r="E346" s="343"/>
      <c r="F346" s="343"/>
      <c r="G346" s="343"/>
      <c r="H346" s="343"/>
      <c r="J346" s="504"/>
      <c r="K346" s="505"/>
    </row>
    <row r="347" spans="1:12" ht="21.75" customHeight="1">
      <c r="A347" s="500"/>
      <c r="B347" s="964" t="s">
        <v>677</v>
      </c>
      <c r="C347" s="965"/>
      <c r="D347" s="501"/>
      <c r="E347" s="343"/>
      <c r="F347" s="343"/>
      <c r="G347" s="343"/>
      <c r="H347" s="343"/>
      <c r="I347" s="326"/>
      <c r="J347" s="502"/>
      <c r="K347" s="503"/>
      <c r="L347" s="326"/>
    </row>
    <row r="348" spans="1:12" ht="20.25" customHeight="1">
      <c r="A348" s="500"/>
      <c r="B348" s="964" t="s">
        <v>678</v>
      </c>
      <c r="C348" s="965"/>
      <c r="D348" s="501"/>
      <c r="E348" s="343"/>
      <c r="F348" s="343"/>
      <c r="G348" s="343"/>
      <c r="H348" s="343"/>
      <c r="I348" s="326"/>
      <c r="J348" s="502"/>
      <c r="K348" s="503"/>
      <c r="L348" s="326"/>
    </row>
    <row r="349" spans="1:12" ht="21.75" customHeight="1">
      <c r="A349" s="500"/>
      <c r="B349" s="869" t="s">
        <v>679</v>
      </c>
      <c r="C349" s="871"/>
      <c r="D349" s="501"/>
      <c r="E349" s="343"/>
      <c r="F349" s="343"/>
      <c r="G349" s="343"/>
      <c r="H349" s="343"/>
      <c r="I349" s="326"/>
      <c r="J349" s="502"/>
      <c r="K349" s="503"/>
      <c r="L349" s="326"/>
    </row>
    <row r="350" spans="1:12" ht="16.5" customHeight="1">
      <c r="A350" s="343"/>
      <c r="B350" s="343"/>
      <c r="C350" s="343"/>
      <c r="D350" s="343"/>
      <c r="E350" s="343"/>
      <c r="F350" s="343"/>
      <c r="G350" s="343"/>
      <c r="H350" s="343"/>
      <c r="I350" s="343"/>
    </row>
    <row r="351" spans="1:12">
      <c r="A351" s="343"/>
      <c r="B351" s="343"/>
      <c r="C351" s="343"/>
      <c r="D351" s="343"/>
      <c r="E351" s="343"/>
      <c r="F351" s="343"/>
      <c r="G351" s="343"/>
      <c r="H351" s="343"/>
      <c r="I351" s="343"/>
    </row>
    <row r="353" spans="2:9" ht="16.5">
      <c r="B353" s="324" t="s">
        <v>6</v>
      </c>
      <c r="C353" s="506" t="str">
        <f>'Attach 3(JV)'!B24</f>
        <v>--</v>
      </c>
      <c r="F353" s="323" t="s">
        <v>4</v>
      </c>
      <c r="G353" s="324" t="str">
        <f>'Attach 3(JV)'!E24</f>
        <v/>
      </c>
      <c r="H353" s="324"/>
      <c r="I353" s="324"/>
    </row>
    <row r="354" spans="2:9" ht="16.5">
      <c r="B354" s="324" t="s">
        <v>7</v>
      </c>
      <c r="C354" s="506" t="str">
        <f>'Attach 3(JV)'!B25</f>
        <v/>
      </c>
      <c r="F354" s="323" t="s">
        <v>5</v>
      </c>
      <c r="G354" s="324" t="str">
        <f>'Attach 3(JV)'!E25</f>
        <v/>
      </c>
      <c r="H354" s="324"/>
      <c r="I354" s="324"/>
    </row>
  </sheetData>
  <sheetProtection formatColumns="0" formatRows="0" selectLockedCells="1"/>
  <customSheetViews>
    <customSheetView guid="{D9ED55BB-C254-4A9E-86ED-08A9ADD4E3D4}" showPageBreaks="1" showGridLines="0" zeroValues="0" fitToPage="1" printArea="1" hiddenRows="1" hiddenColumns="1" state="hidden" view="pageBreakPreview" topLeftCell="A88">
      <selection activeCell="B90" sqref="B90:E90"/>
      <pageMargins left="0.42" right="0.28999999999999998" top="0.4" bottom="0.31" header="0.32" footer="0.24"/>
      <printOptions horizontalCentered="1"/>
      <pageSetup paperSize="9" scale="65" fitToHeight="0" orientation="portrait" r:id="rId1"/>
      <headerFooter alignWithMargins="0"/>
    </customSheetView>
    <customSheetView guid="{EEAC0015-AAB8-4F57-BE69-98E15E1F0D6E}" showPageBreaks="1" showGridLines="0" zeroValues="0" fitToPage="1" printArea="1" hiddenRows="1" hiddenColumns="1" state="hidden" view="pageBreakPreview" topLeftCell="A88">
      <selection activeCell="B90" sqref="B90:E90"/>
      <pageMargins left="0.42" right="0.28999999999999998" top="0.4" bottom="0.31" header="0.32" footer="0.24"/>
      <printOptions horizontalCentered="1"/>
      <pageSetup paperSize="9" scale="65" fitToHeight="0" orientation="portrait" r:id="rId2"/>
      <headerFooter alignWithMargins="0"/>
    </customSheetView>
    <customSheetView guid="{0DA5794E-7F08-4FD6-A9AE-0A7BA2271047}" showPageBreaks="1" showGridLines="0" zeroValues="0" fitToPage="1" printArea="1" hiddenRows="1" hiddenColumns="1" view="pageBreakPreview" topLeftCell="A58">
      <selection activeCell="G353" sqref="G353"/>
      <pageMargins left="0.42" right="0.28999999999999998" top="0.4" bottom="0.31" header="0.32" footer="0.24"/>
      <printOptions horizontalCentered="1"/>
      <pageSetup paperSize="9" scale="65" fitToHeight="0" orientation="portrait" r:id="rId3"/>
      <headerFooter alignWithMargins="0"/>
    </customSheetView>
    <customSheetView guid="{B805D886-3091-4997-9C19-07E2C1978FA4}" showPageBreaks="1" showGridLines="0" zeroValues="0" fitToPage="1" printArea="1" hiddenRows="1" hiddenColumns="1" view="pageBreakPreview" topLeftCell="A60">
      <selection activeCell="A16" sqref="A16:I16"/>
      <pageMargins left="0.42" right="0.28999999999999998" top="0.4" bottom="0.31" header="0.32" footer="0.24"/>
      <printOptions horizontalCentered="1"/>
      <pageSetup paperSize="9" scale="65" fitToHeight="0" orientation="portrait" r:id="rId4"/>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5"/>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7"/>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6C47A7D6-4963-4999-9645-C02AA0A4D7C6}" showPageBreaks="1" showGridLines="0" zeroValues="0" fitToPage="1" printArea="1" hiddenRows="1" hiddenColumns="1" view="pageBreakPreview" topLeftCell="A166">
      <selection activeCell="E176" sqref="E176"/>
      <pageMargins left="0.42" right="0.28999999999999998" top="0.4" bottom="0.31" header="0.32" footer="0.24"/>
      <printOptions horizontalCentered="1"/>
      <pageSetup paperSize="9" scale="65" fitToHeight="0" orientation="portrait" r:id="rId9"/>
      <headerFooter alignWithMargins="0"/>
    </customSheetView>
    <customSheetView guid="{2CF6F19D-227C-4840-A9E1-6C944B0145DB}" showPageBreaks="1" showGridLines="0" zeroValues="0" fitToPage="1" printArea="1" hiddenRows="1" hiddenColumns="1" view="pageBreakPreview" topLeftCell="A58">
      <selection activeCell="G353" sqref="G353"/>
      <pageMargins left="0.42" right="0.28999999999999998" top="0.4" bottom="0.31" header="0.32" footer="0.24"/>
      <printOptions horizontalCentered="1"/>
      <pageSetup paperSize="9" scale="65" fitToHeight="0" orientation="portrait" r:id="rId10"/>
      <headerFooter alignWithMargins="0"/>
    </customSheetView>
    <customSheetView guid="{25421BE0-1124-425D-B86C-8E4240949C04}" showPageBreaks="1" showGridLines="0" zeroValues="0" fitToPage="1" printArea="1" hiddenRows="1" hiddenColumns="1" view="pageBreakPreview" topLeftCell="A166">
      <selection activeCell="A16" sqref="A16:I16"/>
      <pageMargins left="0.42" right="0.28999999999999998" top="0.4" bottom="0.31" header="0.32" footer="0.24"/>
      <printOptions horizontalCentered="1"/>
      <pageSetup paperSize="9" scale="65" fitToHeight="0" orientation="portrait" r:id="rId11"/>
      <headerFooter alignWithMargins="0"/>
    </customSheetView>
  </customSheetViews>
  <mergeCells count="366">
    <mergeCell ref="F108:I108"/>
    <mergeCell ref="F109:I110"/>
    <mergeCell ref="F111:I111"/>
    <mergeCell ref="F114:I114"/>
    <mergeCell ref="F131:I131"/>
    <mergeCell ref="F133:I133"/>
    <mergeCell ref="F137:I137"/>
    <mergeCell ref="F86:I86"/>
    <mergeCell ref="F87:I87"/>
    <mergeCell ref="F88:I88"/>
    <mergeCell ref="F93:I93"/>
    <mergeCell ref="F94:I94"/>
    <mergeCell ref="F98:I98"/>
    <mergeCell ref="F102:I102"/>
    <mergeCell ref="F104:I104"/>
    <mergeCell ref="F106:I106"/>
    <mergeCell ref="B344:C344"/>
    <mergeCell ref="B345:C345"/>
    <mergeCell ref="B346:C346"/>
    <mergeCell ref="B347:C347"/>
    <mergeCell ref="B348:C348"/>
    <mergeCell ref="B349:C349"/>
    <mergeCell ref="C337:H337"/>
    <mergeCell ref="C338:H338"/>
    <mergeCell ref="B340:H340"/>
    <mergeCell ref="B342:H342"/>
    <mergeCell ref="B343:C343"/>
    <mergeCell ref="E343:F343"/>
    <mergeCell ref="G343:H343"/>
    <mergeCell ref="C330:H330"/>
    <mergeCell ref="C331:H331"/>
    <mergeCell ref="C332:H332"/>
    <mergeCell ref="C333:H333"/>
    <mergeCell ref="B335:H335"/>
    <mergeCell ref="B336:H336"/>
    <mergeCell ref="C324:H324"/>
    <mergeCell ref="C325:H325"/>
    <mergeCell ref="C326:H326"/>
    <mergeCell ref="C327:H327"/>
    <mergeCell ref="C328:H328"/>
    <mergeCell ref="C329:H329"/>
    <mergeCell ref="C317:H317"/>
    <mergeCell ref="C318:H318"/>
    <mergeCell ref="C319:H319"/>
    <mergeCell ref="C320:H320"/>
    <mergeCell ref="C321:H321"/>
    <mergeCell ref="B323:F323"/>
    <mergeCell ref="B311:F311"/>
    <mergeCell ref="C312:H312"/>
    <mergeCell ref="C313:H313"/>
    <mergeCell ref="C314:H314"/>
    <mergeCell ref="C315:H315"/>
    <mergeCell ref="C316:H316"/>
    <mergeCell ref="C304:H304"/>
    <mergeCell ref="C305:H305"/>
    <mergeCell ref="C306:H306"/>
    <mergeCell ref="C307:H307"/>
    <mergeCell ref="C308:H308"/>
    <mergeCell ref="C309:H309"/>
    <mergeCell ref="B298:H298"/>
    <mergeCell ref="B299:F299"/>
    <mergeCell ref="C300:H300"/>
    <mergeCell ref="C301:H301"/>
    <mergeCell ref="C302:H302"/>
    <mergeCell ref="C303:H303"/>
    <mergeCell ref="B287:H287"/>
    <mergeCell ref="B289:H289"/>
    <mergeCell ref="B291:H291"/>
    <mergeCell ref="B293:H293"/>
    <mergeCell ref="B295:H295"/>
    <mergeCell ref="B296:H296"/>
    <mergeCell ref="B277:H277"/>
    <mergeCell ref="B279:H279"/>
    <mergeCell ref="B280:H280"/>
    <mergeCell ref="B281:H281"/>
    <mergeCell ref="B283:H283"/>
    <mergeCell ref="B285:H285"/>
    <mergeCell ref="B274:C274"/>
    <mergeCell ref="E274:F274"/>
    <mergeCell ref="G274:H274"/>
    <mergeCell ref="B275:C275"/>
    <mergeCell ref="E275:F275"/>
    <mergeCell ref="G275:H275"/>
    <mergeCell ref="B272:C272"/>
    <mergeCell ref="E272:F272"/>
    <mergeCell ref="G272:H272"/>
    <mergeCell ref="B273:C273"/>
    <mergeCell ref="E273:F273"/>
    <mergeCell ref="G273:H273"/>
    <mergeCell ref="B268:C268"/>
    <mergeCell ref="G268:H268"/>
    <mergeCell ref="B269:H269"/>
    <mergeCell ref="B271:C271"/>
    <mergeCell ref="E271:F271"/>
    <mergeCell ref="G271:H271"/>
    <mergeCell ref="B263:C263"/>
    <mergeCell ref="G263:H263"/>
    <mergeCell ref="G264:H264"/>
    <mergeCell ref="G265:H265"/>
    <mergeCell ref="G266:H266"/>
    <mergeCell ref="G267:H267"/>
    <mergeCell ref="B260:C260"/>
    <mergeCell ref="E260:F260"/>
    <mergeCell ref="G260:H260"/>
    <mergeCell ref="B261:D261"/>
    <mergeCell ref="B262:C262"/>
    <mergeCell ref="G262:H262"/>
    <mergeCell ref="G252:H252"/>
    <mergeCell ref="G253:H253"/>
    <mergeCell ref="G254:H254"/>
    <mergeCell ref="B255:H255"/>
    <mergeCell ref="B257:H257"/>
    <mergeCell ref="E258:E259"/>
    <mergeCell ref="F258:F259"/>
    <mergeCell ref="G258:H259"/>
    <mergeCell ref="B248:D248"/>
    <mergeCell ref="B249:C249"/>
    <mergeCell ref="G249:H249"/>
    <mergeCell ref="B250:C250"/>
    <mergeCell ref="G250:H250"/>
    <mergeCell ref="G251:H251"/>
    <mergeCell ref="E245:E246"/>
    <mergeCell ref="F245:F246"/>
    <mergeCell ref="G245:H246"/>
    <mergeCell ref="B247:C247"/>
    <mergeCell ref="E247:F247"/>
    <mergeCell ref="G247:H247"/>
    <mergeCell ref="B241:C241"/>
    <mergeCell ref="E241:F241"/>
    <mergeCell ref="G241:H241"/>
    <mergeCell ref="B243:D243"/>
    <mergeCell ref="E243:H243"/>
    <mergeCell ref="B244:H244"/>
    <mergeCell ref="B239:C239"/>
    <mergeCell ref="E239:F239"/>
    <mergeCell ref="G239:H239"/>
    <mergeCell ref="B240:C240"/>
    <mergeCell ref="E240:F240"/>
    <mergeCell ref="G240:H240"/>
    <mergeCell ref="B235:H235"/>
    <mergeCell ref="B237:C237"/>
    <mergeCell ref="E237:F237"/>
    <mergeCell ref="G237:H237"/>
    <mergeCell ref="B238:C238"/>
    <mergeCell ref="E238:F238"/>
    <mergeCell ref="G238:H238"/>
    <mergeCell ref="B230:C230"/>
    <mergeCell ref="G230:H230"/>
    <mergeCell ref="G231:H231"/>
    <mergeCell ref="G232:H232"/>
    <mergeCell ref="G233:H233"/>
    <mergeCell ref="G234:H234"/>
    <mergeCell ref="B227:C227"/>
    <mergeCell ref="E227:F227"/>
    <mergeCell ref="G227:H227"/>
    <mergeCell ref="B228:D228"/>
    <mergeCell ref="B229:C229"/>
    <mergeCell ref="G229:H229"/>
    <mergeCell ref="G216:H216"/>
    <mergeCell ref="G217:H217"/>
    <mergeCell ref="G218:H218"/>
    <mergeCell ref="B219:H219"/>
    <mergeCell ref="B224:H224"/>
    <mergeCell ref="E225:E226"/>
    <mergeCell ref="F225:F226"/>
    <mergeCell ref="G225:H226"/>
    <mergeCell ref="B212:D212"/>
    <mergeCell ref="B213:C213"/>
    <mergeCell ref="G213:H213"/>
    <mergeCell ref="B214:C214"/>
    <mergeCell ref="G214:H214"/>
    <mergeCell ref="G215:H215"/>
    <mergeCell ref="B208:H208"/>
    <mergeCell ref="E209:E210"/>
    <mergeCell ref="F209:F210"/>
    <mergeCell ref="G209:H210"/>
    <mergeCell ref="B211:C211"/>
    <mergeCell ref="E211:F211"/>
    <mergeCell ref="G211:H211"/>
    <mergeCell ref="B204:C204"/>
    <mergeCell ref="E204:F204"/>
    <mergeCell ref="G204:H204"/>
    <mergeCell ref="B205:C205"/>
    <mergeCell ref="E205:H205"/>
    <mergeCell ref="B207:D207"/>
    <mergeCell ref="E207:H207"/>
    <mergeCell ref="B201:C201"/>
    <mergeCell ref="E201:F201"/>
    <mergeCell ref="G201:H201"/>
    <mergeCell ref="B202:C202"/>
    <mergeCell ref="E202:H202"/>
    <mergeCell ref="B203:C203"/>
    <mergeCell ref="E203:H203"/>
    <mergeCell ref="F195:H195"/>
    <mergeCell ref="F196:H196"/>
    <mergeCell ref="F198:H198"/>
    <mergeCell ref="B199:C199"/>
    <mergeCell ref="F199:H199"/>
    <mergeCell ref="B192:D192"/>
    <mergeCell ref="F192:H192"/>
    <mergeCell ref="F193:H193"/>
    <mergeCell ref="F194:H194"/>
    <mergeCell ref="F185:H185"/>
    <mergeCell ref="B188:H188"/>
    <mergeCell ref="E189:E190"/>
    <mergeCell ref="F189:H190"/>
    <mergeCell ref="B191:C191"/>
    <mergeCell ref="F191:H191"/>
    <mergeCell ref="F180:H180"/>
    <mergeCell ref="F181:H181"/>
    <mergeCell ref="F182:H182"/>
    <mergeCell ref="F184:H184"/>
    <mergeCell ref="B175:H175"/>
    <mergeCell ref="E176:E177"/>
    <mergeCell ref="F176:H177"/>
    <mergeCell ref="B178:C178"/>
    <mergeCell ref="F178:H178"/>
    <mergeCell ref="B179:D179"/>
    <mergeCell ref="F179:H179"/>
    <mergeCell ref="B166:H166"/>
    <mergeCell ref="B168:H168"/>
    <mergeCell ref="B170:H170"/>
    <mergeCell ref="B173:H173"/>
    <mergeCell ref="B174:D174"/>
    <mergeCell ref="E174:H174"/>
    <mergeCell ref="B151:H151"/>
    <mergeCell ref="B153:H153"/>
    <mergeCell ref="B154:E154"/>
    <mergeCell ref="B155:E155"/>
    <mergeCell ref="F155:I155"/>
    <mergeCell ref="B164:H164"/>
    <mergeCell ref="B142:E142"/>
    <mergeCell ref="B143:E143"/>
    <mergeCell ref="B149:H149"/>
    <mergeCell ref="F142:I142"/>
    <mergeCell ref="F143:I143"/>
    <mergeCell ref="F146:I146"/>
    <mergeCell ref="F145:I145"/>
    <mergeCell ref="F144:I144"/>
    <mergeCell ref="B135:E135"/>
    <mergeCell ref="F135:G135"/>
    <mergeCell ref="H135:I135"/>
    <mergeCell ref="B137:E137"/>
    <mergeCell ref="B139:E139"/>
    <mergeCell ref="B141:E141"/>
    <mergeCell ref="F127:I127"/>
    <mergeCell ref="F128:I128"/>
    <mergeCell ref="F129:I129"/>
    <mergeCell ref="B131:E131"/>
    <mergeCell ref="B132:E132"/>
    <mergeCell ref="B133:E133"/>
    <mergeCell ref="F139:I139"/>
    <mergeCell ref="F141:I141"/>
    <mergeCell ref="B123:E123"/>
    <mergeCell ref="F123:I123"/>
    <mergeCell ref="A125:A126"/>
    <mergeCell ref="B125:E126"/>
    <mergeCell ref="F125:I125"/>
    <mergeCell ref="F126:I126"/>
    <mergeCell ref="B117:I117"/>
    <mergeCell ref="B119:E119"/>
    <mergeCell ref="F119:I119"/>
    <mergeCell ref="B120:E120"/>
    <mergeCell ref="F120:I120"/>
    <mergeCell ref="B121:E121"/>
    <mergeCell ref="F121:I121"/>
    <mergeCell ref="B108:E108"/>
    <mergeCell ref="B114:E114"/>
    <mergeCell ref="B116:C116"/>
    <mergeCell ref="B102:E102"/>
    <mergeCell ref="B104:E104"/>
    <mergeCell ref="B106:E106"/>
    <mergeCell ref="B78:E78"/>
    <mergeCell ref="F78:I78"/>
    <mergeCell ref="B80:E80"/>
    <mergeCell ref="F80:I80"/>
    <mergeCell ref="B107:E107"/>
    <mergeCell ref="B93:E93"/>
    <mergeCell ref="B96:E96"/>
    <mergeCell ref="B98:E98"/>
    <mergeCell ref="B100:E100"/>
    <mergeCell ref="F100:G100"/>
    <mergeCell ref="H100:I100"/>
    <mergeCell ref="B91:E91"/>
    <mergeCell ref="F91:I91"/>
    <mergeCell ref="B94:E94"/>
    <mergeCell ref="F82:I82"/>
    <mergeCell ref="F83:I83"/>
    <mergeCell ref="F84:I84"/>
    <mergeCell ref="F107:I107"/>
    <mergeCell ref="A82:A85"/>
    <mergeCell ref="B82:E85"/>
    <mergeCell ref="B74:I74"/>
    <mergeCell ref="B76:E76"/>
    <mergeCell ref="F76:I76"/>
    <mergeCell ref="B77:E77"/>
    <mergeCell ref="F77:G77"/>
    <mergeCell ref="H77:I77"/>
    <mergeCell ref="F85:I85"/>
    <mergeCell ref="B67:I67"/>
    <mergeCell ref="B68:I68"/>
    <mergeCell ref="B69:I69"/>
    <mergeCell ref="B71:I71"/>
    <mergeCell ref="B72:I72"/>
    <mergeCell ref="B73:C73"/>
    <mergeCell ref="D56:F56"/>
    <mergeCell ref="B58:F58"/>
    <mergeCell ref="B59:F59"/>
    <mergeCell ref="B62:I62"/>
    <mergeCell ref="B64:I64"/>
    <mergeCell ref="B66:I66"/>
    <mergeCell ref="D40:F42"/>
    <mergeCell ref="B43:C43"/>
    <mergeCell ref="D43:F43"/>
    <mergeCell ref="B51:C51"/>
    <mergeCell ref="D51:F51"/>
    <mergeCell ref="B53:C53"/>
    <mergeCell ref="D53:F53"/>
    <mergeCell ref="D54:F54"/>
    <mergeCell ref="D55:F55"/>
    <mergeCell ref="B48:C48"/>
    <mergeCell ref="D48:F48"/>
    <mergeCell ref="B49:C49"/>
    <mergeCell ref="D49:F49"/>
    <mergeCell ref="B50:C50"/>
    <mergeCell ref="D50:F50"/>
    <mergeCell ref="B52:C52"/>
    <mergeCell ref="A3:I3"/>
    <mergeCell ref="A5:I5"/>
    <mergeCell ref="A8:D8"/>
    <mergeCell ref="B9:C9"/>
    <mergeCell ref="B10:C10"/>
    <mergeCell ref="B11:C11"/>
    <mergeCell ref="B31:H31"/>
    <mergeCell ref="B33:H33"/>
    <mergeCell ref="B34:H34"/>
    <mergeCell ref="B22:H22"/>
    <mergeCell ref="A25:H25"/>
    <mergeCell ref="A27:H27"/>
    <mergeCell ref="B28:H28"/>
    <mergeCell ref="B29:H29"/>
    <mergeCell ref="B30:H30"/>
    <mergeCell ref="B95:E95"/>
    <mergeCell ref="F95:I95"/>
    <mergeCell ref="B97:E97"/>
    <mergeCell ref="F97:I97"/>
    <mergeCell ref="B169:H169"/>
    <mergeCell ref="B12:C12"/>
    <mergeCell ref="A16:I16"/>
    <mergeCell ref="B18:F18"/>
    <mergeCell ref="B19:H19"/>
    <mergeCell ref="B20:H20"/>
    <mergeCell ref="B21:H21"/>
    <mergeCell ref="B35:H35"/>
    <mergeCell ref="B37:H37"/>
    <mergeCell ref="B38:H38"/>
    <mergeCell ref="A44:A46"/>
    <mergeCell ref="B44:C46"/>
    <mergeCell ref="D44:F44"/>
    <mergeCell ref="D45:F45"/>
    <mergeCell ref="D46:F46"/>
    <mergeCell ref="B47:C47"/>
    <mergeCell ref="D47:F47"/>
    <mergeCell ref="B39:H39"/>
    <mergeCell ref="A40:A42"/>
    <mergeCell ref="B40:C42"/>
  </mergeCells>
  <conditionalFormatting sqref="A19">
    <cfRule type="expression" dxfId="76" priority="23" stopIfTrue="1">
      <formula>$M$18="Sole Bidder"</formula>
    </cfRule>
    <cfRule type="expression" dxfId="75" priority="24" stopIfTrue="1">
      <formula>$M$18=1</formula>
    </cfRule>
  </conditionalFormatting>
  <conditionalFormatting sqref="A20:H21">
    <cfRule type="expression" dxfId="74" priority="33" stopIfTrue="1">
      <formula>$M$20=2</formula>
    </cfRule>
  </conditionalFormatting>
  <conditionalFormatting sqref="A22:H22">
    <cfRule type="expression" dxfId="73" priority="32" stopIfTrue="1">
      <formula>AND($M$20=2,$M$21="2 or more")</formula>
    </cfRule>
  </conditionalFormatting>
  <conditionalFormatting sqref="A35:H35">
    <cfRule type="expression" dxfId="72" priority="34" stopIfTrue="1">
      <formula>$M$20&lt;2</formula>
    </cfRule>
  </conditionalFormatting>
  <conditionalFormatting sqref="A207:H207 A220:C228 D220:H241 A235:C241">
    <cfRule type="expression" dxfId="71" priority="25" stopIfTrue="1">
      <formula>$M$171&lt;2</formula>
    </cfRule>
  </conditionalFormatting>
  <conditionalFormatting sqref="A243:H243 A256:C261 A268:H275">
    <cfRule type="expression" dxfId="70" priority="26" stopIfTrue="1">
      <formula>$M$171&lt;2</formula>
    </cfRule>
    <cfRule type="expression" dxfId="69" priority="27" stopIfTrue="1">
      <formula>$M$173=1</formula>
    </cfRule>
  </conditionalFormatting>
  <conditionalFormatting sqref="A277:H295 A296:B296 A297:H298 A322:H322 A334:H334 A335">
    <cfRule type="expression" dxfId="68" priority="21" stopIfTrue="1">
      <formula>$M$18="Sole Bidder"</formula>
    </cfRule>
  </conditionalFormatting>
  <conditionalFormatting sqref="A311:H321 E343:H343">
    <cfRule type="expression" dxfId="67" priority="28" stopIfTrue="1">
      <formula>$M$171&lt;2</formula>
    </cfRule>
  </conditionalFormatting>
  <conditionalFormatting sqref="A323:H333 G343:H343">
    <cfRule type="expression" dxfId="66" priority="30" stopIfTrue="1">
      <formula>$M$173=1</formula>
    </cfRule>
  </conditionalFormatting>
  <conditionalFormatting sqref="A323:H333">
    <cfRule type="expression" dxfId="65" priority="29" stopIfTrue="1">
      <formula>$M$171&lt;2</formula>
    </cfRule>
  </conditionalFormatting>
  <conditionalFormatting sqref="B18:F18 B19:H19">
    <cfRule type="expression" dxfId="64" priority="31" stopIfTrue="1">
      <formula>$M$20&lt;2</formula>
    </cfRule>
  </conditionalFormatting>
  <conditionalFormatting sqref="D345:D349">
    <cfRule type="expression" dxfId="63" priority="15" stopIfTrue="1">
      <formula>$M$171&lt;2</formula>
    </cfRule>
  </conditionalFormatting>
  <conditionalFormatting sqref="D180:F180 A180 A193 D249:H249">
    <cfRule type="expression" dxfId="62" priority="19" stopIfTrue="1">
      <formula>$E$179="No"</formula>
    </cfRule>
  </conditionalFormatting>
  <conditionalFormatting sqref="D193:F193">
    <cfRule type="expression" dxfId="61" priority="22" stopIfTrue="1">
      <formula>$E$179="No"</formula>
    </cfRule>
  </conditionalFormatting>
  <conditionalFormatting sqref="D256:H267">
    <cfRule type="expression" dxfId="60" priority="16" stopIfTrue="1">
      <formula>$M$171&lt;2</formula>
    </cfRule>
    <cfRule type="expression" dxfId="59" priority="17" stopIfTrue="1">
      <formula>$M$173=1</formula>
    </cfRule>
  </conditionalFormatting>
  <conditionalFormatting sqref="E180:F180">
    <cfRule type="expression" dxfId="58" priority="18" stopIfTrue="1">
      <formula>$M$18="Sole Bidder"</formula>
    </cfRule>
  </conditionalFormatting>
  <conditionalFormatting sqref="E249:H254 A25:H25 A33:H34 E176:F176 D176:D177 E178 E181:E185 E189:F189 D189:D190 E191:F191 E193:F193 E194:E199 E200:H200 E203 E204:H204 E205 E209 G209 D209:D210 E211:H211 E213:H218 E242:H242 E245 G245 D245:D246 E247:H247 E276:H276 D343">
    <cfRule type="expression" dxfId="57" priority="20" stopIfTrue="1">
      <formula>$M$18="Sole Bidder"</formula>
    </cfRule>
  </conditionalFormatting>
  <conditionalFormatting sqref="F179">
    <cfRule type="expression" dxfId="56" priority="13" stopIfTrue="1">
      <formula>$M$18="Sole Bidder"</formula>
    </cfRule>
    <cfRule type="expression" dxfId="55" priority="14" stopIfTrue="1">
      <formula>$E$179="No"</formula>
    </cfRule>
  </conditionalFormatting>
  <conditionalFormatting sqref="F192">
    <cfRule type="expression" dxfId="54" priority="1" stopIfTrue="1">
      <formula>$M$18="Sole Bidder"</formula>
    </cfRule>
    <cfRule type="expression" dxfId="53" priority="2" stopIfTrue="1">
      <formula>$E$179="No"</formula>
    </cfRule>
  </conditionalFormatting>
  <dataValidations count="1">
    <dataValidation type="list" allowBlank="1" showInputMessage="1" showErrorMessage="1" sqref="I149 JE149 TA149 ACW149 AMS149 AWO149 BGK149 BQG149 CAC149 CJY149 CTU149 DDQ149 DNM149 DXI149 EHE149 ERA149 FAW149 FKS149 FUO149 GEK149 GOG149 GYC149 HHY149 HRU149 IBQ149 ILM149 IVI149 JFE149 JPA149 JYW149 KIS149 KSO149 LCK149 LMG149 LWC149 MFY149 MPU149 MZQ149 NJM149 NTI149 ODE149 ONA149 OWW149 PGS149 PQO149 QAK149 QKG149 QUC149 RDY149 RNU149 RXQ149 SHM149 SRI149 TBE149 TLA149 TUW149 UES149 UOO149 UYK149 VIG149 VSC149 WBY149 WLU149 WVQ149 I65685 JE65685 TA65685 ACW65685 AMS65685 AWO65685 BGK65685 BQG65685 CAC65685 CJY65685 CTU65685 DDQ65685 DNM65685 DXI65685 EHE65685 ERA65685 FAW65685 FKS65685 FUO65685 GEK65685 GOG65685 GYC65685 HHY65685 HRU65685 IBQ65685 ILM65685 IVI65685 JFE65685 JPA65685 JYW65685 KIS65685 KSO65685 LCK65685 LMG65685 LWC65685 MFY65685 MPU65685 MZQ65685 NJM65685 NTI65685 ODE65685 ONA65685 OWW65685 PGS65685 PQO65685 QAK65685 QKG65685 QUC65685 RDY65685 RNU65685 RXQ65685 SHM65685 SRI65685 TBE65685 TLA65685 TUW65685 UES65685 UOO65685 UYK65685 VIG65685 VSC65685 WBY65685 WLU65685 WVQ65685 I131221 JE131221 TA131221 ACW131221 AMS131221 AWO131221 BGK131221 BQG131221 CAC131221 CJY131221 CTU131221 DDQ131221 DNM131221 DXI131221 EHE131221 ERA131221 FAW131221 FKS131221 FUO131221 GEK131221 GOG131221 GYC131221 HHY131221 HRU131221 IBQ131221 ILM131221 IVI131221 JFE131221 JPA131221 JYW131221 KIS131221 KSO131221 LCK131221 LMG131221 LWC131221 MFY131221 MPU131221 MZQ131221 NJM131221 NTI131221 ODE131221 ONA131221 OWW131221 PGS131221 PQO131221 QAK131221 QKG131221 QUC131221 RDY131221 RNU131221 RXQ131221 SHM131221 SRI131221 TBE131221 TLA131221 TUW131221 UES131221 UOO131221 UYK131221 VIG131221 VSC131221 WBY131221 WLU131221 WVQ131221 I196757 JE196757 TA196757 ACW196757 AMS196757 AWO196757 BGK196757 BQG196757 CAC196757 CJY196757 CTU196757 DDQ196757 DNM196757 DXI196757 EHE196757 ERA196757 FAW196757 FKS196757 FUO196757 GEK196757 GOG196757 GYC196757 HHY196757 HRU196757 IBQ196757 ILM196757 IVI196757 JFE196757 JPA196757 JYW196757 KIS196757 KSO196757 LCK196757 LMG196757 LWC196757 MFY196757 MPU196757 MZQ196757 NJM196757 NTI196757 ODE196757 ONA196757 OWW196757 PGS196757 PQO196757 QAK196757 QKG196757 QUC196757 RDY196757 RNU196757 RXQ196757 SHM196757 SRI196757 TBE196757 TLA196757 TUW196757 UES196757 UOO196757 UYK196757 VIG196757 VSC196757 WBY196757 WLU196757 WVQ196757 I262293 JE262293 TA262293 ACW262293 AMS262293 AWO262293 BGK262293 BQG262293 CAC262293 CJY262293 CTU262293 DDQ262293 DNM262293 DXI262293 EHE262293 ERA262293 FAW262293 FKS262293 FUO262293 GEK262293 GOG262293 GYC262293 HHY262293 HRU262293 IBQ262293 ILM262293 IVI262293 JFE262293 JPA262293 JYW262293 KIS262293 KSO262293 LCK262293 LMG262293 LWC262293 MFY262293 MPU262293 MZQ262293 NJM262293 NTI262293 ODE262293 ONA262293 OWW262293 PGS262293 PQO262293 QAK262293 QKG262293 QUC262293 RDY262293 RNU262293 RXQ262293 SHM262293 SRI262293 TBE262293 TLA262293 TUW262293 UES262293 UOO262293 UYK262293 VIG262293 VSC262293 WBY262293 WLU262293 WVQ262293 I327829 JE327829 TA327829 ACW327829 AMS327829 AWO327829 BGK327829 BQG327829 CAC327829 CJY327829 CTU327829 DDQ327829 DNM327829 DXI327829 EHE327829 ERA327829 FAW327829 FKS327829 FUO327829 GEK327829 GOG327829 GYC327829 HHY327829 HRU327829 IBQ327829 ILM327829 IVI327829 JFE327829 JPA327829 JYW327829 KIS327829 KSO327829 LCK327829 LMG327829 LWC327829 MFY327829 MPU327829 MZQ327829 NJM327829 NTI327829 ODE327829 ONA327829 OWW327829 PGS327829 PQO327829 QAK327829 QKG327829 QUC327829 RDY327829 RNU327829 RXQ327829 SHM327829 SRI327829 TBE327829 TLA327829 TUW327829 UES327829 UOO327829 UYK327829 VIG327829 VSC327829 WBY327829 WLU327829 WVQ327829 I393365 JE393365 TA393365 ACW393365 AMS393365 AWO393365 BGK393365 BQG393365 CAC393365 CJY393365 CTU393365 DDQ393365 DNM393365 DXI393365 EHE393365 ERA393365 FAW393365 FKS393365 FUO393365 GEK393365 GOG393365 GYC393365 HHY393365 HRU393365 IBQ393365 ILM393365 IVI393365 JFE393365 JPA393365 JYW393365 KIS393365 KSO393365 LCK393365 LMG393365 LWC393365 MFY393365 MPU393365 MZQ393365 NJM393365 NTI393365 ODE393365 ONA393365 OWW393365 PGS393365 PQO393365 QAK393365 QKG393365 QUC393365 RDY393365 RNU393365 RXQ393365 SHM393365 SRI393365 TBE393365 TLA393365 TUW393365 UES393365 UOO393365 UYK393365 VIG393365 VSC393365 WBY393365 WLU393365 WVQ393365 I458901 JE458901 TA458901 ACW458901 AMS458901 AWO458901 BGK458901 BQG458901 CAC458901 CJY458901 CTU458901 DDQ458901 DNM458901 DXI458901 EHE458901 ERA458901 FAW458901 FKS458901 FUO458901 GEK458901 GOG458901 GYC458901 HHY458901 HRU458901 IBQ458901 ILM458901 IVI458901 JFE458901 JPA458901 JYW458901 KIS458901 KSO458901 LCK458901 LMG458901 LWC458901 MFY458901 MPU458901 MZQ458901 NJM458901 NTI458901 ODE458901 ONA458901 OWW458901 PGS458901 PQO458901 QAK458901 QKG458901 QUC458901 RDY458901 RNU458901 RXQ458901 SHM458901 SRI458901 TBE458901 TLA458901 TUW458901 UES458901 UOO458901 UYK458901 VIG458901 VSC458901 WBY458901 WLU458901 WVQ458901 I524437 JE524437 TA524437 ACW524437 AMS524437 AWO524437 BGK524437 BQG524437 CAC524437 CJY524437 CTU524437 DDQ524437 DNM524437 DXI524437 EHE524437 ERA524437 FAW524437 FKS524437 FUO524437 GEK524437 GOG524437 GYC524437 HHY524437 HRU524437 IBQ524437 ILM524437 IVI524437 JFE524437 JPA524437 JYW524437 KIS524437 KSO524437 LCK524437 LMG524437 LWC524437 MFY524437 MPU524437 MZQ524437 NJM524437 NTI524437 ODE524437 ONA524437 OWW524437 PGS524437 PQO524437 QAK524437 QKG524437 QUC524437 RDY524437 RNU524437 RXQ524437 SHM524437 SRI524437 TBE524437 TLA524437 TUW524437 UES524437 UOO524437 UYK524437 VIG524437 VSC524437 WBY524437 WLU524437 WVQ524437 I589973 JE589973 TA589973 ACW589973 AMS589973 AWO589973 BGK589973 BQG589973 CAC589973 CJY589973 CTU589973 DDQ589973 DNM589973 DXI589973 EHE589973 ERA589973 FAW589973 FKS589973 FUO589973 GEK589973 GOG589973 GYC589973 HHY589973 HRU589973 IBQ589973 ILM589973 IVI589973 JFE589973 JPA589973 JYW589973 KIS589973 KSO589973 LCK589973 LMG589973 LWC589973 MFY589973 MPU589973 MZQ589973 NJM589973 NTI589973 ODE589973 ONA589973 OWW589973 PGS589973 PQO589973 QAK589973 QKG589973 QUC589973 RDY589973 RNU589973 RXQ589973 SHM589973 SRI589973 TBE589973 TLA589973 TUW589973 UES589973 UOO589973 UYK589973 VIG589973 VSC589973 WBY589973 WLU589973 WVQ589973 I655509 JE655509 TA655509 ACW655509 AMS655509 AWO655509 BGK655509 BQG655509 CAC655509 CJY655509 CTU655509 DDQ655509 DNM655509 DXI655509 EHE655509 ERA655509 FAW655509 FKS655509 FUO655509 GEK655509 GOG655509 GYC655509 HHY655509 HRU655509 IBQ655509 ILM655509 IVI655509 JFE655509 JPA655509 JYW655509 KIS655509 KSO655509 LCK655509 LMG655509 LWC655509 MFY655509 MPU655509 MZQ655509 NJM655509 NTI655509 ODE655509 ONA655509 OWW655509 PGS655509 PQO655509 QAK655509 QKG655509 QUC655509 RDY655509 RNU655509 RXQ655509 SHM655509 SRI655509 TBE655509 TLA655509 TUW655509 UES655509 UOO655509 UYK655509 VIG655509 VSC655509 WBY655509 WLU655509 WVQ655509 I721045 JE721045 TA721045 ACW721045 AMS721045 AWO721045 BGK721045 BQG721045 CAC721045 CJY721045 CTU721045 DDQ721045 DNM721045 DXI721045 EHE721045 ERA721045 FAW721045 FKS721045 FUO721045 GEK721045 GOG721045 GYC721045 HHY721045 HRU721045 IBQ721045 ILM721045 IVI721045 JFE721045 JPA721045 JYW721045 KIS721045 KSO721045 LCK721045 LMG721045 LWC721045 MFY721045 MPU721045 MZQ721045 NJM721045 NTI721045 ODE721045 ONA721045 OWW721045 PGS721045 PQO721045 QAK721045 QKG721045 QUC721045 RDY721045 RNU721045 RXQ721045 SHM721045 SRI721045 TBE721045 TLA721045 TUW721045 UES721045 UOO721045 UYK721045 VIG721045 VSC721045 WBY721045 WLU721045 WVQ721045 I786581 JE786581 TA786581 ACW786581 AMS786581 AWO786581 BGK786581 BQG786581 CAC786581 CJY786581 CTU786581 DDQ786581 DNM786581 DXI786581 EHE786581 ERA786581 FAW786581 FKS786581 FUO786581 GEK786581 GOG786581 GYC786581 HHY786581 HRU786581 IBQ786581 ILM786581 IVI786581 JFE786581 JPA786581 JYW786581 KIS786581 KSO786581 LCK786581 LMG786581 LWC786581 MFY786581 MPU786581 MZQ786581 NJM786581 NTI786581 ODE786581 ONA786581 OWW786581 PGS786581 PQO786581 QAK786581 QKG786581 QUC786581 RDY786581 RNU786581 RXQ786581 SHM786581 SRI786581 TBE786581 TLA786581 TUW786581 UES786581 UOO786581 UYK786581 VIG786581 VSC786581 WBY786581 WLU786581 WVQ786581 I852117 JE852117 TA852117 ACW852117 AMS852117 AWO852117 BGK852117 BQG852117 CAC852117 CJY852117 CTU852117 DDQ852117 DNM852117 DXI852117 EHE852117 ERA852117 FAW852117 FKS852117 FUO852117 GEK852117 GOG852117 GYC852117 HHY852117 HRU852117 IBQ852117 ILM852117 IVI852117 JFE852117 JPA852117 JYW852117 KIS852117 KSO852117 LCK852117 LMG852117 LWC852117 MFY852117 MPU852117 MZQ852117 NJM852117 NTI852117 ODE852117 ONA852117 OWW852117 PGS852117 PQO852117 QAK852117 QKG852117 QUC852117 RDY852117 RNU852117 RXQ852117 SHM852117 SRI852117 TBE852117 TLA852117 TUW852117 UES852117 UOO852117 UYK852117 VIG852117 VSC852117 WBY852117 WLU852117 WVQ852117 I917653 JE917653 TA917653 ACW917653 AMS917653 AWO917653 BGK917653 BQG917653 CAC917653 CJY917653 CTU917653 DDQ917653 DNM917653 DXI917653 EHE917653 ERA917653 FAW917653 FKS917653 FUO917653 GEK917653 GOG917653 GYC917653 HHY917653 HRU917653 IBQ917653 ILM917653 IVI917653 JFE917653 JPA917653 JYW917653 KIS917653 KSO917653 LCK917653 LMG917653 LWC917653 MFY917653 MPU917653 MZQ917653 NJM917653 NTI917653 ODE917653 ONA917653 OWW917653 PGS917653 PQO917653 QAK917653 QKG917653 QUC917653 RDY917653 RNU917653 RXQ917653 SHM917653 SRI917653 TBE917653 TLA917653 TUW917653 UES917653 UOO917653 UYK917653 VIG917653 VSC917653 WBY917653 WLU917653 WVQ917653 I983189 JE983189 TA983189 ACW983189 AMS983189 AWO983189 BGK983189 BQG983189 CAC983189 CJY983189 CTU983189 DDQ983189 DNM983189 DXI983189 EHE983189 ERA983189 FAW983189 FKS983189 FUO983189 GEK983189 GOG983189 GYC983189 HHY983189 HRU983189 IBQ983189 ILM983189 IVI983189 JFE983189 JPA983189 JYW983189 KIS983189 KSO983189 LCK983189 LMG983189 LWC983189 MFY983189 MPU983189 MZQ983189 NJM983189 NTI983189 ODE983189 ONA983189 OWW983189 PGS983189 PQO983189 QAK983189 QKG983189 QUC983189 RDY983189 RNU983189 RXQ983189 SHM983189 SRI983189 TBE983189 TLA983189 TUW983189 UES983189 UOO983189 UYK983189 VIG983189 VSC983189 WBY983189 WLU983189 WVQ983189 I151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I65687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I131223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I196759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I262295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I327831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I393367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I458903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524439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589975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655511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I721047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I786583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I852119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I917655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I983191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I153 JE153 TA153 ACW153 AMS153 AWO153 BGK153 BQG153 CAC153 CJY153 CTU153 DDQ153 DNM153 DXI153 EHE153 ERA153 FAW153 FKS153 FUO153 GEK153 GOG153 GYC153 HHY153 HRU153 IBQ153 ILM153 IVI153 JFE153 JPA153 JYW153 KIS153 KSO153 LCK153 LMG153 LWC153 MFY153 MPU153 MZQ153 NJM153 NTI153 ODE153 ONA153 OWW153 PGS153 PQO153 QAK153 QKG153 QUC153 RDY153 RNU153 RXQ153 SHM153 SRI153 TBE153 TLA153 TUW153 UES153 UOO153 UYK153 VIG153 VSC153 WBY153 WLU153 WVQ153 I65689 JE65689 TA65689 ACW65689 AMS65689 AWO65689 BGK65689 BQG65689 CAC65689 CJY65689 CTU65689 DDQ65689 DNM65689 DXI65689 EHE65689 ERA65689 FAW65689 FKS65689 FUO65689 GEK65689 GOG65689 GYC65689 HHY65689 HRU65689 IBQ65689 ILM65689 IVI65689 JFE65689 JPA65689 JYW65689 KIS65689 KSO65689 LCK65689 LMG65689 LWC65689 MFY65689 MPU65689 MZQ65689 NJM65689 NTI65689 ODE65689 ONA65689 OWW65689 PGS65689 PQO65689 QAK65689 QKG65689 QUC65689 RDY65689 RNU65689 RXQ65689 SHM65689 SRI65689 TBE65689 TLA65689 TUW65689 UES65689 UOO65689 UYK65689 VIG65689 VSC65689 WBY65689 WLU65689 WVQ65689 I131225 JE131225 TA131225 ACW131225 AMS131225 AWO131225 BGK131225 BQG131225 CAC131225 CJY131225 CTU131225 DDQ131225 DNM131225 DXI131225 EHE131225 ERA131225 FAW131225 FKS131225 FUO131225 GEK131225 GOG131225 GYC131225 HHY131225 HRU131225 IBQ131225 ILM131225 IVI131225 JFE131225 JPA131225 JYW131225 KIS131225 KSO131225 LCK131225 LMG131225 LWC131225 MFY131225 MPU131225 MZQ131225 NJM131225 NTI131225 ODE131225 ONA131225 OWW131225 PGS131225 PQO131225 QAK131225 QKG131225 QUC131225 RDY131225 RNU131225 RXQ131225 SHM131225 SRI131225 TBE131225 TLA131225 TUW131225 UES131225 UOO131225 UYK131225 VIG131225 VSC131225 WBY131225 WLU131225 WVQ131225 I196761 JE196761 TA196761 ACW196761 AMS196761 AWO196761 BGK196761 BQG196761 CAC196761 CJY196761 CTU196761 DDQ196761 DNM196761 DXI196761 EHE196761 ERA196761 FAW196761 FKS196761 FUO196761 GEK196761 GOG196761 GYC196761 HHY196761 HRU196761 IBQ196761 ILM196761 IVI196761 JFE196761 JPA196761 JYW196761 KIS196761 KSO196761 LCK196761 LMG196761 LWC196761 MFY196761 MPU196761 MZQ196761 NJM196761 NTI196761 ODE196761 ONA196761 OWW196761 PGS196761 PQO196761 QAK196761 QKG196761 QUC196761 RDY196761 RNU196761 RXQ196761 SHM196761 SRI196761 TBE196761 TLA196761 TUW196761 UES196761 UOO196761 UYK196761 VIG196761 VSC196761 WBY196761 WLU196761 WVQ196761 I262297 JE262297 TA262297 ACW262297 AMS262297 AWO262297 BGK262297 BQG262297 CAC262297 CJY262297 CTU262297 DDQ262297 DNM262297 DXI262297 EHE262297 ERA262297 FAW262297 FKS262297 FUO262297 GEK262297 GOG262297 GYC262297 HHY262297 HRU262297 IBQ262297 ILM262297 IVI262297 JFE262297 JPA262297 JYW262297 KIS262297 KSO262297 LCK262297 LMG262297 LWC262297 MFY262297 MPU262297 MZQ262297 NJM262297 NTI262297 ODE262297 ONA262297 OWW262297 PGS262297 PQO262297 QAK262297 QKG262297 QUC262297 RDY262297 RNU262297 RXQ262297 SHM262297 SRI262297 TBE262297 TLA262297 TUW262297 UES262297 UOO262297 UYK262297 VIG262297 VSC262297 WBY262297 WLU262297 WVQ262297 I327833 JE327833 TA327833 ACW327833 AMS327833 AWO327833 BGK327833 BQG327833 CAC327833 CJY327833 CTU327833 DDQ327833 DNM327833 DXI327833 EHE327833 ERA327833 FAW327833 FKS327833 FUO327833 GEK327833 GOG327833 GYC327833 HHY327833 HRU327833 IBQ327833 ILM327833 IVI327833 JFE327833 JPA327833 JYW327833 KIS327833 KSO327833 LCK327833 LMG327833 LWC327833 MFY327833 MPU327833 MZQ327833 NJM327833 NTI327833 ODE327833 ONA327833 OWW327833 PGS327833 PQO327833 QAK327833 QKG327833 QUC327833 RDY327833 RNU327833 RXQ327833 SHM327833 SRI327833 TBE327833 TLA327833 TUW327833 UES327833 UOO327833 UYK327833 VIG327833 VSC327833 WBY327833 WLU327833 WVQ327833 I393369 JE393369 TA393369 ACW393369 AMS393369 AWO393369 BGK393369 BQG393369 CAC393369 CJY393369 CTU393369 DDQ393369 DNM393369 DXI393369 EHE393369 ERA393369 FAW393369 FKS393369 FUO393369 GEK393369 GOG393369 GYC393369 HHY393369 HRU393369 IBQ393369 ILM393369 IVI393369 JFE393369 JPA393369 JYW393369 KIS393369 KSO393369 LCK393369 LMG393369 LWC393369 MFY393369 MPU393369 MZQ393369 NJM393369 NTI393369 ODE393369 ONA393369 OWW393369 PGS393369 PQO393369 QAK393369 QKG393369 QUC393369 RDY393369 RNU393369 RXQ393369 SHM393369 SRI393369 TBE393369 TLA393369 TUW393369 UES393369 UOO393369 UYK393369 VIG393369 VSC393369 WBY393369 WLU393369 WVQ393369 I458905 JE458905 TA458905 ACW458905 AMS458905 AWO458905 BGK458905 BQG458905 CAC458905 CJY458905 CTU458905 DDQ458905 DNM458905 DXI458905 EHE458905 ERA458905 FAW458905 FKS458905 FUO458905 GEK458905 GOG458905 GYC458905 HHY458905 HRU458905 IBQ458905 ILM458905 IVI458905 JFE458905 JPA458905 JYW458905 KIS458905 KSO458905 LCK458905 LMG458905 LWC458905 MFY458905 MPU458905 MZQ458905 NJM458905 NTI458905 ODE458905 ONA458905 OWW458905 PGS458905 PQO458905 QAK458905 QKG458905 QUC458905 RDY458905 RNU458905 RXQ458905 SHM458905 SRI458905 TBE458905 TLA458905 TUW458905 UES458905 UOO458905 UYK458905 VIG458905 VSC458905 WBY458905 WLU458905 WVQ458905 I524441 JE524441 TA524441 ACW524441 AMS524441 AWO524441 BGK524441 BQG524441 CAC524441 CJY524441 CTU524441 DDQ524441 DNM524441 DXI524441 EHE524441 ERA524441 FAW524441 FKS524441 FUO524441 GEK524441 GOG524441 GYC524441 HHY524441 HRU524441 IBQ524441 ILM524441 IVI524441 JFE524441 JPA524441 JYW524441 KIS524441 KSO524441 LCK524441 LMG524441 LWC524441 MFY524441 MPU524441 MZQ524441 NJM524441 NTI524441 ODE524441 ONA524441 OWW524441 PGS524441 PQO524441 QAK524441 QKG524441 QUC524441 RDY524441 RNU524441 RXQ524441 SHM524441 SRI524441 TBE524441 TLA524441 TUW524441 UES524441 UOO524441 UYK524441 VIG524441 VSC524441 WBY524441 WLU524441 WVQ524441 I589977 JE589977 TA589977 ACW589977 AMS589977 AWO589977 BGK589977 BQG589977 CAC589977 CJY589977 CTU589977 DDQ589977 DNM589977 DXI589977 EHE589977 ERA589977 FAW589977 FKS589977 FUO589977 GEK589977 GOG589977 GYC589977 HHY589977 HRU589977 IBQ589977 ILM589977 IVI589977 JFE589977 JPA589977 JYW589977 KIS589977 KSO589977 LCK589977 LMG589977 LWC589977 MFY589977 MPU589977 MZQ589977 NJM589977 NTI589977 ODE589977 ONA589977 OWW589977 PGS589977 PQO589977 QAK589977 QKG589977 QUC589977 RDY589977 RNU589977 RXQ589977 SHM589977 SRI589977 TBE589977 TLA589977 TUW589977 UES589977 UOO589977 UYK589977 VIG589977 VSC589977 WBY589977 WLU589977 WVQ589977 I655513 JE655513 TA655513 ACW655513 AMS655513 AWO655513 BGK655513 BQG655513 CAC655513 CJY655513 CTU655513 DDQ655513 DNM655513 DXI655513 EHE655513 ERA655513 FAW655513 FKS655513 FUO655513 GEK655513 GOG655513 GYC655513 HHY655513 HRU655513 IBQ655513 ILM655513 IVI655513 JFE655513 JPA655513 JYW655513 KIS655513 KSO655513 LCK655513 LMG655513 LWC655513 MFY655513 MPU655513 MZQ655513 NJM655513 NTI655513 ODE655513 ONA655513 OWW655513 PGS655513 PQO655513 QAK655513 QKG655513 QUC655513 RDY655513 RNU655513 RXQ655513 SHM655513 SRI655513 TBE655513 TLA655513 TUW655513 UES655513 UOO655513 UYK655513 VIG655513 VSC655513 WBY655513 WLU655513 WVQ655513 I721049 JE721049 TA721049 ACW721049 AMS721049 AWO721049 BGK721049 BQG721049 CAC721049 CJY721049 CTU721049 DDQ721049 DNM721049 DXI721049 EHE721049 ERA721049 FAW721049 FKS721049 FUO721049 GEK721049 GOG721049 GYC721049 HHY721049 HRU721049 IBQ721049 ILM721049 IVI721049 JFE721049 JPA721049 JYW721049 KIS721049 KSO721049 LCK721049 LMG721049 LWC721049 MFY721049 MPU721049 MZQ721049 NJM721049 NTI721049 ODE721049 ONA721049 OWW721049 PGS721049 PQO721049 QAK721049 QKG721049 QUC721049 RDY721049 RNU721049 RXQ721049 SHM721049 SRI721049 TBE721049 TLA721049 TUW721049 UES721049 UOO721049 UYK721049 VIG721049 VSC721049 WBY721049 WLU721049 WVQ721049 I786585 JE786585 TA786585 ACW786585 AMS786585 AWO786585 BGK786585 BQG786585 CAC786585 CJY786585 CTU786585 DDQ786585 DNM786585 DXI786585 EHE786585 ERA786585 FAW786585 FKS786585 FUO786585 GEK786585 GOG786585 GYC786585 HHY786585 HRU786585 IBQ786585 ILM786585 IVI786585 JFE786585 JPA786585 JYW786585 KIS786585 KSO786585 LCK786585 LMG786585 LWC786585 MFY786585 MPU786585 MZQ786585 NJM786585 NTI786585 ODE786585 ONA786585 OWW786585 PGS786585 PQO786585 QAK786585 QKG786585 QUC786585 RDY786585 RNU786585 RXQ786585 SHM786585 SRI786585 TBE786585 TLA786585 TUW786585 UES786585 UOO786585 UYK786585 VIG786585 VSC786585 WBY786585 WLU786585 WVQ786585 I852121 JE852121 TA852121 ACW852121 AMS852121 AWO852121 BGK852121 BQG852121 CAC852121 CJY852121 CTU852121 DDQ852121 DNM852121 DXI852121 EHE852121 ERA852121 FAW852121 FKS852121 FUO852121 GEK852121 GOG852121 GYC852121 HHY852121 HRU852121 IBQ852121 ILM852121 IVI852121 JFE852121 JPA852121 JYW852121 KIS852121 KSO852121 LCK852121 LMG852121 LWC852121 MFY852121 MPU852121 MZQ852121 NJM852121 NTI852121 ODE852121 ONA852121 OWW852121 PGS852121 PQO852121 QAK852121 QKG852121 QUC852121 RDY852121 RNU852121 RXQ852121 SHM852121 SRI852121 TBE852121 TLA852121 TUW852121 UES852121 UOO852121 UYK852121 VIG852121 VSC852121 WBY852121 WLU852121 WVQ852121 I917657 JE917657 TA917657 ACW917657 AMS917657 AWO917657 BGK917657 BQG917657 CAC917657 CJY917657 CTU917657 DDQ917657 DNM917657 DXI917657 EHE917657 ERA917657 FAW917657 FKS917657 FUO917657 GEK917657 GOG917657 GYC917657 HHY917657 HRU917657 IBQ917657 ILM917657 IVI917657 JFE917657 JPA917657 JYW917657 KIS917657 KSO917657 LCK917657 LMG917657 LWC917657 MFY917657 MPU917657 MZQ917657 NJM917657 NTI917657 ODE917657 ONA917657 OWW917657 PGS917657 PQO917657 QAK917657 QKG917657 QUC917657 RDY917657 RNU917657 RXQ917657 SHM917657 SRI917657 TBE917657 TLA917657 TUW917657 UES917657 UOO917657 UYK917657 VIG917657 VSC917657 WBY917657 WLU917657 WVQ917657 I983193 JE983193 TA983193 ACW983193 AMS983193 AWO983193 BGK983193 BQG983193 CAC983193 CJY983193 CTU983193 DDQ983193 DNM983193 DXI983193 EHE983193 ERA983193 FAW983193 FKS983193 FUO983193 GEK983193 GOG983193 GYC983193 HHY983193 HRU983193 IBQ983193 ILM983193 IVI983193 JFE983193 JPA983193 JYW983193 KIS983193 KSO983193 LCK983193 LMG983193 LWC983193 MFY983193 MPU983193 MZQ983193 NJM983193 NTI983193 ODE983193 ONA983193 OWW983193 PGS983193 PQO983193 QAK983193 QKG983193 QUC983193 RDY983193 RNU983193 RXQ983193 SHM983193 SRI983193 TBE983193 TLA983193 TUW983193 UES983193 UOO983193 UYK983193 VIG983193 VSC983193 WBY983193 WLU983193 WVQ983193" xr:uid="{00000000-0002-0000-0600-000000000000}">
      <formula1>$K$149:$K$150</formula1>
    </dataValidation>
  </dataValidations>
  <printOptions horizontalCentered="1"/>
  <pageMargins left="0.42" right="0.28999999999999998" top="0.4" bottom="0.31" header="0.32" footer="0.24"/>
  <pageSetup paperSize="9" scale="65" fitToHeight="0" orientation="portrait" r:id="rId12"/>
  <headerFooter alignWithMargins="0"/>
  <drawing r:id="rId13"/>
  <legacyDrawing r:id="rId14"/>
  <mc:AlternateContent xmlns:mc="http://schemas.openxmlformats.org/markup-compatibility/2006">
    <mc:Choice Requires="x14">
      <controls>
        <mc:AlternateContent xmlns:mc="http://schemas.openxmlformats.org/markup-compatibility/2006">
          <mc:Choice Requires="x14">
            <control shapeId="141313" r:id="rId15" name="Check Box 1">
              <controlPr defaultSize="0" autoFill="0" autoLine="0" autoPict="0">
                <anchor moveWithCells="1">
                  <from>
                    <xdr:col>7</xdr:col>
                    <xdr:colOff>1019175</xdr:colOff>
                    <xdr:row>154</xdr:row>
                    <xdr:rowOff>114300</xdr:rowOff>
                  </from>
                  <to>
                    <xdr:col>8</xdr:col>
                    <xdr:colOff>1095375</xdr:colOff>
                    <xdr:row>154</xdr:row>
                    <xdr:rowOff>381000</xdr:rowOff>
                  </to>
                </anchor>
              </controlPr>
            </control>
          </mc:Choice>
        </mc:AlternateContent>
        <mc:AlternateContent xmlns:mc="http://schemas.openxmlformats.org/markup-compatibility/2006">
          <mc:Choice Requires="x14">
            <control shapeId="141314" r:id="rId16" name="Check Box 2">
              <controlPr defaultSize="0" autoFill="0" autoLine="0" autoPict="0">
                <anchor moveWithCells="1">
                  <from>
                    <xdr:col>5</xdr:col>
                    <xdr:colOff>142875</xdr:colOff>
                    <xdr:row>154</xdr:row>
                    <xdr:rowOff>666750</xdr:rowOff>
                  </from>
                  <to>
                    <xdr:col>5</xdr:col>
                    <xdr:colOff>1000125</xdr:colOff>
                    <xdr:row>154</xdr:row>
                    <xdr:rowOff>942975</xdr:rowOff>
                  </to>
                </anchor>
              </controlPr>
            </control>
          </mc:Choice>
        </mc:AlternateContent>
        <mc:AlternateContent xmlns:mc="http://schemas.openxmlformats.org/markup-compatibility/2006">
          <mc:Choice Requires="x14">
            <control shapeId="141315" r:id="rId17" name="Check Box 3">
              <controlPr defaultSize="0" autoFill="0" autoLine="0" autoPict="0">
                <anchor moveWithCells="1">
                  <from>
                    <xdr:col>5</xdr:col>
                    <xdr:colOff>1295400</xdr:colOff>
                    <xdr:row>154</xdr:row>
                    <xdr:rowOff>57150</xdr:rowOff>
                  </from>
                  <to>
                    <xdr:col>6</xdr:col>
                    <xdr:colOff>752475</xdr:colOff>
                    <xdr:row>154</xdr:row>
                    <xdr:rowOff>333375</xdr:rowOff>
                  </to>
                </anchor>
              </controlPr>
            </control>
          </mc:Choice>
        </mc:AlternateContent>
        <mc:AlternateContent xmlns:mc="http://schemas.openxmlformats.org/markup-compatibility/2006">
          <mc:Choice Requires="x14">
            <control shapeId="141316" r:id="rId18" name="Check Box 4">
              <controlPr defaultSize="0" autoFill="0" autoLine="0" autoPict="0">
                <anchor moveWithCells="1">
                  <from>
                    <xdr:col>5</xdr:col>
                    <xdr:colOff>9525</xdr:colOff>
                    <xdr:row>154</xdr:row>
                    <xdr:rowOff>9525</xdr:rowOff>
                  </from>
                  <to>
                    <xdr:col>5</xdr:col>
                    <xdr:colOff>1057275</xdr:colOff>
                    <xdr:row>154</xdr:row>
                    <xdr:rowOff>361950</xdr:rowOff>
                  </to>
                </anchor>
              </controlPr>
            </control>
          </mc:Choice>
        </mc:AlternateContent>
        <mc:AlternateContent xmlns:mc="http://schemas.openxmlformats.org/markup-compatibility/2006">
          <mc:Choice Requires="x14">
            <control shapeId="141317" r:id="rId19" name="Check Box 5">
              <controlPr defaultSize="0" autoFill="0" autoLine="0" autoPict="0">
                <anchor moveWithCells="1">
                  <from>
                    <xdr:col>6</xdr:col>
                    <xdr:colOff>523875</xdr:colOff>
                    <xdr:row>154</xdr:row>
                    <xdr:rowOff>695325</xdr:rowOff>
                  </from>
                  <to>
                    <xdr:col>6</xdr:col>
                    <xdr:colOff>1228725</xdr:colOff>
                    <xdr:row>154</xdr:row>
                    <xdr:rowOff>885825</xdr:rowOff>
                  </to>
                </anchor>
              </controlPr>
            </control>
          </mc:Choice>
        </mc:AlternateContent>
        <mc:AlternateContent xmlns:mc="http://schemas.openxmlformats.org/markup-compatibility/2006">
          <mc:Choice Requires="x14">
            <control shapeId="141318" r:id="rId20" name="Check Box 6">
              <controlPr defaultSize="0" autoFill="0" autoLine="0" autoPict="0">
                <anchor moveWithCells="1">
                  <from>
                    <xdr:col>6</xdr:col>
                    <xdr:colOff>1085850</xdr:colOff>
                    <xdr:row>154</xdr:row>
                    <xdr:rowOff>85725</xdr:rowOff>
                  </from>
                  <to>
                    <xdr:col>7</xdr:col>
                    <xdr:colOff>571500</xdr:colOff>
                    <xdr:row>154</xdr:row>
                    <xdr:rowOff>419100</xdr:rowOff>
                  </to>
                </anchor>
              </controlPr>
            </control>
          </mc:Choice>
        </mc:AlternateContent>
        <mc:AlternateContent xmlns:mc="http://schemas.openxmlformats.org/markup-compatibility/2006">
          <mc:Choice Requires="x14">
            <control shapeId="141319" r:id="rId21" name="Check Box 7">
              <controlPr defaultSize="0" autoFill="0" autoLine="0" autoPict="0">
                <anchor moveWithCells="1" sizeWithCells="1">
                  <from>
                    <xdr:col>6</xdr:col>
                    <xdr:colOff>895350</xdr:colOff>
                    <xdr:row>92</xdr:row>
                    <xdr:rowOff>0</xdr:rowOff>
                  </from>
                  <to>
                    <xdr:col>6</xdr:col>
                    <xdr:colOff>895350</xdr:colOff>
                    <xdr:row>92</xdr:row>
                    <xdr:rowOff>0</xdr:rowOff>
                  </to>
                </anchor>
              </controlPr>
            </control>
          </mc:Choice>
        </mc:AlternateContent>
        <mc:AlternateContent xmlns:mc="http://schemas.openxmlformats.org/markup-compatibility/2006">
          <mc:Choice Requires="x14">
            <control shapeId="141320" r:id="rId22" name="Check Box 8">
              <controlPr defaultSize="0" autoFill="0" autoLine="0" autoPict="0">
                <anchor moveWithCells="1" sizeWithCells="1">
                  <from>
                    <xdr:col>6</xdr:col>
                    <xdr:colOff>895350</xdr:colOff>
                    <xdr:row>92</xdr:row>
                    <xdr:rowOff>0</xdr:rowOff>
                  </from>
                  <to>
                    <xdr:col>6</xdr:col>
                    <xdr:colOff>895350</xdr:colOff>
                    <xdr:row>92</xdr:row>
                    <xdr:rowOff>0</xdr:rowOff>
                  </to>
                </anchor>
              </controlPr>
            </control>
          </mc:Choice>
        </mc:AlternateContent>
        <mc:AlternateContent xmlns:mc="http://schemas.openxmlformats.org/markup-compatibility/2006">
          <mc:Choice Requires="x14">
            <control shapeId="141321" r:id="rId23" name="Check Box 9">
              <controlPr defaultSize="0" autoFill="0" autoLine="0" autoPict="0">
                <anchor moveWithCells="1" sizeWithCells="1">
                  <from>
                    <xdr:col>6</xdr:col>
                    <xdr:colOff>895350</xdr:colOff>
                    <xdr:row>92</xdr:row>
                    <xdr:rowOff>0</xdr:rowOff>
                  </from>
                  <to>
                    <xdr:col>6</xdr:col>
                    <xdr:colOff>895350</xdr:colOff>
                    <xdr:row>92</xdr:row>
                    <xdr:rowOff>0</xdr:rowOff>
                  </to>
                </anchor>
              </controlPr>
            </control>
          </mc:Choice>
        </mc:AlternateContent>
        <mc:AlternateContent xmlns:mc="http://schemas.openxmlformats.org/markup-compatibility/2006">
          <mc:Choice Requires="x14">
            <control shapeId="141322" r:id="rId24" name="Check Box 10">
              <controlPr defaultSize="0" autoFill="0" autoLine="0" autoPict="0">
                <anchor moveWithCells="1" sizeWithCells="1">
                  <from>
                    <xdr:col>6</xdr:col>
                    <xdr:colOff>895350</xdr:colOff>
                    <xdr:row>92</xdr:row>
                    <xdr:rowOff>0</xdr:rowOff>
                  </from>
                  <to>
                    <xdr:col>6</xdr:col>
                    <xdr:colOff>895350</xdr:colOff>
                    <xdr:row>92</xdr:row>
                    <xdr:rowOff>0</xdr:rowOff>
                  </to>
                </anchor>
              </controlPr>
            </control>
          </mc:Choice>
        </mc:AlternateContent>
        <mc:AlternateContent xmlns:mc="http://schemas.openxmlformats.org/markup-compatibility/2006">
          <mc:Choice Requires="x14">
            <control shapeId="141323" r:id="rId25" name="Check Box 11">
              <controlPr defaultSize="0" autoFill="0" autoLine="0" autoPict="0">
                <anchor moveWithCells="1" sizeWithCells="1">
                  <from>
                    <xdr:col>6</xdr:col>
                    <xdr:colOff>895350</xdr:colOff>
                    <xdr:row>92</xdr:row>
                    <xdr:rowOff>0</xdr:rowOff>
                  </from>
                  <to>
                    <xdr:col>6</xdr:col>
                    <xdr:colOff>895350</xdr:colOff>
                    <xdr:row>92</xdr:row>
                    <xdr:rowOff>0</xdr:rowOff>
                  </to>
                </anchor>
              </controlPr>
            </control>
          </mc:Choice>
        </mc:AlternateContent>
        <mc:AlternateContent xmlns:mc="http://schemas.openxmlformats.org/markup-compatibility/2006">
          <mc:Choice Requires="x14">
            <control shapeId="141324" r:id="rId26" name="Check Box 12">
              <controlPr defaultSize="0" autoFill="0" autoLine="0" autoPict="0">
                <anchor moveWithCells="1" sizeWithCells="1">
                  <from>
                    <xdr:col>5</xdr:col>
                    <xdr:colOff>47625</xdr:colOff>
                    <xdr:row>92</xdr:row>
                    <xdr:rowOff>0</xdr:rowOff>
                  </from>
                  <to>
                    <xdr:col>5</xdr:col>
                    <xdr:colOff>47625</xdr:colOff>
                    <xdr:row>92</xdr:row>
                    <xdr:rowOff>0</xdr:rowOff>
                  </to>
                </anchor>
              </controlPr>
            </control>
          </mc:Choice>
        </mc:AlternateContent>
        <mc:AlternateContent xmlns:mc="http://schemas.openxmlformats.org/markup-compatibility/2006">
          <mc:Choice Requires="x14">
            <control shapeId="141325" r:id="rId27" name="Check Box 13">
              <controlPr defaultSize="0" autoFill="0" autoLine="0" autoPict="0">
                <anchor moveWithCells="1" sizeWithCells="1">
                  <from>
                    <xdr:col>8</xdr:col>
                    <xdr:colOff>1543050</xdr:colOff>
                    <xdr:row>92</xdr:row>
                    <xdr:rowOff>0</xdr:rowOff>
                  </from>
                  <to>
                    <xdr:col>8</xdr:col>
                    <xdr:colOff>1543050</xdr:colOff>
                    <xdr:row>92</xdr:row>
                    <xdr:rowOff>0</xdr:rowOff>
                  </to>
                </anchor>
              </controlPr>
            </control>
          </mc:Choice>
        </mc:AlternateContent>
        <mc:AlternateContent xmlns:mc="http://schemas.openxmlformats.org/markup-compatibility/2006">
          <mc:Choice Requires="x14">
            <control shapeId="141326" r:id="rId28" name="Check Box 14">
              <controlPr defaultSize="0" autoFill="0" autoLine="0" autoPict="0">
                <anchor moveWithCells="1" sizeWithCells="1">
                  <from>
                    <xdr:col>8</xdr:col>
                    <xdr:colOff>1543050</xdr:colOff>
                    <xdr:row>92</xdr:row>
                    <xdr:rowOff>0</xdr:rowOff>
                  </from>
                  <to>
                    <xdr:col>8</xdr:col>
                    <xdr:colOff>1543050</xdr:colOff>
                    <xdr:row>92</xdr:row>
                    <xdr:rowOff>0</xdr:rowOff>
                  </to>
                </anchor>
              </controlPr>
            </control>
          </mc:Choice>
        </mc:AlternateContent>
        <mc:AlternateContent xmlns:mc="http://schemas.openxmlformats.org/markup-compatibility/2006">
          <mc:Choice Requires="x14">
            <control shapeId="141327" r:id="rId29" name="Check Box 15">
              <controlPr defaultSize="0" autoFill="0" autoLine="0" autoPict="0">
                <anchor moveWithCells="1" sizeWithCells="1">
                  <from>
                    <xdr:col>8</xdr:col>
                    <xdr:colOff>1543050</xdr:colOff>
                    <xdr:row>92</xdr:row>
                    <xdr:rowOff>0</xdr:rowOff>
                  </from>
                  <to>
                    <xdr:col>8</xdr:col>
                    <xdr:colOff>1543050</xdr:colOff>
                    <xdr:row>92</xdr:row>
                    <xdr:rowOff>0</xdr:rowOff>
                  </to>
                </anchor>
              </controlPr>
            </control>
          </mc:Choice>
        </mc:AlternateContent>
        <mc:AlternateContent xmlns:mc="http://schemas.openxmlformats.org/markup-compatibility/2006">
          <mc:Choice Requires="x14">
            <control shapeId="141328" r:id="rId30" name="Check Box 16">
              <controlPr defaultSize="0" autoFill="0" autoLine="0" autoPict="0">
                <anchor moveWithCells="1" sizeWithCells="1">
                  <from>
                    <xdr:col>8</xdr:col>
                    <xdr:colOff>1543050</xdr:colOff>
                    <xdr:row>92</xdr:row>
                    <xdr:rowOff>0</xdr:rowOff>
                  </from>
                  <to>
                    <xdr:col>8</xdr:col>
                    <xdr:colOff>1543050</xdr:colOff>
                    <xdr:row>92</xdr:row>
                    <xdr:rowOff>0</xdr:rowOff>
                  </to>
                </anchor>
              </controlPr>
            </control>
          </mc:Choice>
        </mc:AlternateContent>
        <mc:AlternateContent xmlns:mc="http://schemas.openxmlformats.org/markup-compatibility/2006">
          <mc:Choice Requires="x14">
            <control shapeId="141329" r:id="rId31" name="Check Box 17">
              <controlPr defaultSize="0" autoFill="0" autoLine="0" autoPict="0">
                <anchor moveWithCells="1" sizeWithCells="1">
                  <from>
                    <xdr:col>8</xdr:col>
                    <xdr:colOff>1543050</xdr:colOff>
                    <xdr:row>92</xdr:row>
                    <xdr:rowOff>0</xdr:rowOff>
                  </from>
                  <to>
                    <xdr:col>9</xdr:col>
                    <xdr:colOff>0</xdr:colOff>
                    <xdr:row>92</xdr:row>
                    <xdr:rowOff>0</xdr:rowOff>
                  </to>
                </anchor>
              </controlPr>
            </control>
          </mc:Choice>
        </mc:AlternateContent>
        <mc:AlternateContent xmlns:mc="http://schemas.openxmlformats.org/markup-compatibility/2006">
          <mc:Choice Requires="x14">
            <control shapeId="141330" r:id="rId32" name="Check Box 18">
              <controlPr defaultSize="0" autoFill="0" autoLine="0" autoPict="0">
                <anchor moveWithCells="1" sizeWithCells="1">
                  <from>
                    <xdr:col>7</xdr:col>
                    <xdr:colOff>47625</xdr:colOff>
                    <xdr:row>92</xdr:row>
                    <xdr:rowOff>0</xdr:rowOff>
                  </from>
                  <to>
                    <xdr:col>7</xdr:col>
                    <xdr:colOff>47625</xdr:colOff>
                    <xdr:row>92</xdr:row>
                    <xdr:rowOff>0</xdr:rowOff>
                  </to>
                </anchor>
              </controlPr>
            </control>
          </mc:Choice>
        </mc:AlternateContent>
        <mc:AlternateContent xmlns:mc="http://schemas.openxmlformats.org/markup-compatibility/2006">
          <mc:Choice Requires="x14">
            <control shapeId="141331" r:id="rId33" name="Check Box 19">
              <controlPr defaultSize="0" autoFill="0" autoLine="0" autoPict="0">
                <anchor moveWithCells="1" sizeWithCells="1">
                  <from>
                    <xdr:col>5</xdr:col>
                    <xdr:colOff>47625</xdr:colOff>
                    <xdr:row>106</xdr:row>
                    <xdr:rowOff>38100</xdr:rowOff>
                  </from>
                  <to>
                    <xdr:col>5</xdr:col>
                    <xdr:colOff>790575</xdr:colOff>
                    <xdr:row>107</xdr:row>
                    <xdr:rowOff>0</xdr:rowOff>
                  </to>
                </anchor>
              </controlPr>
            </control>
          </mc:Choice>
        </mc:AlternateContent>
        <mc:AlternateContent xmlns:mc="http://schemas.openxmlformats.org/markup-compatibility/2006">
          <mc:Choice Requires="x14">
            <control shapeId="141332" r:id="rId34" name="Check Box 20">
              <controlPr defaultSize="0" autoFill="0" autoLine="0" autoPict="0">
                <anchor moveWithCells="1" sizeWithCells="1">
                  <from>
                    <xdr:col>5</xdr:col>
                    <xdr:colOff>962025</xdr:colOff>
                    <xdr:row>106</xdr:row>
                    <xdr:rowOff>38100</xdr:rowOff>
                  </from>
                  <to>
                    <xdr:col>6</xdr:col>
                    <xdr:colOff>590550</xdr:colOff>
                    <xdr:row>107</xdr:row>
                    <xdr:rowOff>0</xdr:rowOff>
                  </to>
                </anchor>
              </controlPr>
            </control>
          </mc:Choice>
        </mc:AlternateContent>
        <mc:AlternateContent xmlns:mc="http://schemas.openxmlformats.org/markup-compatibility/2006">
          <mc:Choice Requires="x14">
            <control shapeId="141333" r:id="rId35" name="Check Box 21">
              <controlPr defaultSize="0" autoFill="0" autoLine="0" autoPict="0">
                <anchor moveWithCells="1" sizeWithCells="1">
                  <from>
                    <xdr:col>5</xdr:col>
                    <xdr:colOff>57150</xdr:colOff>
                    <xdr:row>106</xdr:row>
                    <xdr:rowOff>247650</xdr:rowOff>
                  </from>
                  <to>
                    <xdr:col>5</xdr:col>
                    <xdr:colOff>990600</xdr:colOff>
                    <xdr:row>107</xdr:row>
                    <xdr:rowOff>209550</xdr:rowOff>
                  </to>
                </anchor>
              </controlPr>
            </control>
          </mc:Choice>
        </mc:AlternateContent>
        <mc:AlternateContent xmlns:mc="http://schemas.openxmlformats.org/markup-compatibility/2006">
          <mc:Choice Requires="x14">
            <control shapeId="141334" r:id="rId36" name="Check Box 22">
              <controlPr defaultSize="0" autoFill="0" autoLine="0" autoPict="0">
                <anchor moveWithCells="1" sizeWithCells="1">
                  <from>
                    <xdr:col>5</xdr:col>
                    <xdr:colOff>962025</xdr:colOff>
                    <xdr:row>106</xdr:row>
                    <xdr:rowOff>247650</xdr:rowOff>
                  </from>
                  <to>
                    <xdr:col>6</xdr:col>
                    <xdr:colOff>657225</xdr:colOff>
                    <xdr:row>107</xdr:row>
                    <xdr:rowOff>209550</xdr:rowOff>
                  </to>
                </anchor>
              </controlPr>
            </control>
          </mc:Choice>
        </mc:AlternateContent>
        <mc:AlternateContent xmlns:mc="http://schemas.openxmlformats.org/markup-compatibility/2006">
          <mc:Choice Requires="x14">
            <control shapeId="141336" r:id="rId37" name="Check Box 24">
              <controlPr defaultSize="0" autoFill="0" autoLine="0" autoPict="0">
                <anchor moveWithCells="1" sizeWithCells="1">
                  <from>
                    <xdr:col>5</xdr:col>
                    <xdr:colOff>57150</xdr:colOff>
                    <xdr:row>107</xdr:row>
                    <xdr:rowOff>142875</xdr:rowOff>
                  </from>
                  <to>
                    <xdr:col>6</xdr:col>
                    <xdr:colOff>476250</xdr:colOff>
                    <xdr:row>108</xdr:row>
                    <xdr:rowOff>0</xdr:rowOff>
                  </to>
                </anchor>
              </controlPr>
            </control>
          </mc:Choice>
        </mc:AlternateContent>
        <mc:AlternateContent xmlns:mc="http://schemas.openxmlformats.org/markup-compatibility/2006">
          <mc:Choice Requires="x14">
            <control shapeId="141337" r:id="rId38" name="Check Box 25">
              <controlPr defaultSize="0" autoFill="0" autoLine="0" autoPict="0">
                <anchor moveWithCells="1" sizeWithCells="1">
                  <from>
                    <xdr:col>5</xdr:col>
                    <xdr:colOff>47625</xdr:colOff>
                    <xdr:row>141</xdr:row>
                    <xdr:rowOff>38100</xdr:rowOff>
                  </from>
                  <to>
                    <xdr:col>5</xdr:col>
                    <xdr:colOff>790575</xdr:colOff>
                    <xdr:row>141</xdr:row>
                    <xdr:rowOff>314325</xdr:rowOff>
                  </to>
                </anchor>
              </controlPr>
            </control>
          </mc:Choice>
        </mc:AlternateContent>
        <mc:AlternateContent xmlns:mc="http://schemas.openxmlformats.org/markup-compatibility/2006">
          <mc:Choice Requires="x14">
            <control shapeId="141338" r:id="rId39" name="Check Box 26">
              <controlPr defaultSize="0" autoFill="0" autoLine="0" autoPict="0">
                <anchor moveWithCells="1" sizeWithCells="1">
                  <from>
                    <xdr:col>5</xdr:col>
                    <xdr:colOff>962025</xdr:colOff>
                    <xdr:row>141</xdr:row>
                    <xdr:rowOff>38100</xdr:rowOff>
                  </from>
                  <to>
                    <xdr:col>6</xdr:col>
                    <xdr:colOff>590550</xdr:colOff>
                    <xdr:row>141</xdr:row>
                    <xdr:rowOff>314325</xdr:rowOff>
                  </to>
                </anchor>
              </controlPr>
            </control>
          </mc:Choice>
        </mc:AlternateContent>
        <mc:AlternateContent xmlns:mc="http://schemas.openxmlformats.org/markup-compatibility/2006">
          <mc:Choice Requires="x14">
            <control shapeId="141339" r:id="rId40" name="Check Box 27">
              <controlPr defaultSize="0" autoFill="0" autoLine="0" autoPict="0">
                <anchor moveWithCells="1" sizeWithCells="1">
                  <from>
                    <xdr:col>5</xdr:col>
                    <xdr:colOff>57150</xdr:colOff>
                    <xdr:row>141</xdr:row>
                    <xdr:rowOff>247650</xdr:rowOff>
                  </from>
                  <to>
                    <xdr:col>5</xdr:col>
                    <xdr:colOff>990600</xdr:colOff>
                    <xdr:row>142</xdr:row>
                    <xdr:rowOff>209550</xdr:rowOff>
                  </to>
                </anchor>
              </controlPr>
            </control>
          </mc:Choice>
        </mc:AlternateContent>
        <mc:AlternateContent xmlns:mc="http://schemas.openxmlformats.org/markup-compatibility/2006">
          <mc:Choice Requires="x14">
            <control shapeId="141340" r:id="rId41" name="Check Box 28">
              <controlPr defaultSize="0" autoFill="0" autoLine="0" autoPict="0">
                <anchor moveWithCells="1" sizeWithCells="1">
                  <from>
                    <xdr:col>5</xdr:col>
                    <xdr:colOff>962025</xdr:colOff>
                    <xdr:row>141</xdr:row>
                    <xdr:rowOff>247650</xdr:rowOff>
                  </from>
                  <to>
                    <xdr:col>6</xdr:col>
                    <xdr:colOff>657225</xdr:colOff>
                    <xdr:row>142</xdr:row>
                    <xdr:rowOff>209550</xdr:rowOff>
                  </to>
                </anchor>
              </controlPr>
            </control>
          </mc:Choice>
        </mc:AlternateContent>
        <mc:AlternateContent xmlns:mc="http://schemas.openxmlformats.org/markup-compatibility/2006">
          <mc:Choice Requires="x14">
            <control shapeId="141342" r:id="rId42" name="Check Box 30">
              <controlPr defaultSize="0" autoFill="0" autoLine="0" autoPict="0">
                <anchor moveWithCells="1" sizeWithCells="1">
                  <from>
                    <xdr:col>5</xdr:col>
                    <xdr:colOff>57150</xdr:colOff>
                    <xdr:row>142</xdr:row>
                    <xdr:rowOff>142875</xdr:rowOff>
                  </from>
                  <to>
                    <xdr:col>6</xdr:col>
                    <xdr:colOff>476250</xdr:colOff>
                    <xdr:row>142</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G345:G349 JC345:JC349 SY345:SY349 ACU345:ACU349 AMQ345:AMQ349 AWM345:AWM349 BGI345:BGI349 BQE345:BQE349 CAA345:CAA349 CJW345:CJW349 CTS345:CTS349 DDO345:DDO349 DNK345:DNK349 DXG345:DXG349 EHC345:EHC349 EQY345:EQY349 FAU345:FAU349 FKQ345:FKQ349 FUM345:FUM349 GEI345:GEI349 GOE345:GOE349 GYA345:GYA349 HHW345:HHW349 HRS345:HRS349 IBO345:IBO349 ILK345:ILK349 IVG345:IVG349 JFC345:JFC349 JOY345:JOY349 JYU345:JYU349 KIQ345:KIQ349 KSM345:KSM349 LCI345:LCI349 LME345:LME349 LWA345:LWA349 MFW345:MFW349 MPS345:MPS349 MZO345:MZO349 NJK345:NJK349 NTG345:NTG349 ODC345:ODC349 OMY345:OMY349 OWU345:OWU349 PGQ345:PGQ349 PQM345:PQM349 QAI345:QAI349 QKE345:QKE349 QUA345:QUA349 RDW345:RDW349 RNS345:RNS349 RXO345:RXO349 SHK345:SHK349 SRG345:SRG349 TBC345:TBC349 TKY345:TKY349 TUU345:TUU349 UEQ345:UEQ349 UOM345:UOM349 UYI345:UYI349 VIE345:VIE349 VSA345:VSA349 WBW345:WBW349 WLS345:WLS349 WVO345:WVO349 G65881:G65885 JC65881:JC65885 SY65881:SY65885 ACU65881:ACU65885 AMQ65881:AMQ65885 AWM65881:AWM65885 BGI65881:BGI65885 BQE65881:BQE65885 CAA65881:CAA65885 CJW65881:CJW65885 CTS65881:CTS65885 DDO65881:DDO65885 DNK65881:DNK65885 DXG65881:DXG65885 EHC65881:EHC65885 EQY65881:EQY65885 FAU65881:FAU65885 FKQ65881:FKQ65885 FUM65881:FUM65885 GEI65881:GEI65885 GOE65881:GOE65885 GYA65881:GYA65885 HHW65881:HHW65885 HRS65881:HRS65885 IBO65881:IBO65885 ILK65881:ILK65885 IVG65881:IVG65885 JFC65881:JFC65885 JOY65881:JOY65885 JYU65881:JYU65885 KIQ65881:KIQ65885 KSM65881:KSM65885 LCI65881:LCI65885 LME65881:LME65885 LWA65881:LWA65885 MFW65881:MFW65885 MPS65881:MPS65885 MZO65881:MZO65885 NJK65881:NJK65885 NTG65881:NTG65885 ODC65881:ODC65885 OMY65881:OMY65885 OWU65881:OWU65885 PGQ65881:PGQ65885 PQM65881:PQM65885 QAI65881:QAI65885 QKE65881:QKE65885 QUA65881:QUA65885 RDW65881:RDW65885 RNS65881:RNS65885 RXO65881:RXO65885 SHK65881:SHK65885 SRG65881:SRG65885 TBC65881:TBC65885 TKY65881:TKY65885 TUU65881:TUU65885 UEQ65881:UEQ65885 UOM65881:UOM65885 UYI65881:UYI65885 VIE65881:VIE65885 VSA65881:VSA65885 WBW65881:WBW65885 WLS65881:WLS65885 WVO65881:WVO65885 G131417:G131421 JC131417:JC131421 SY131417:SY131421 ACU131417:ACU131421 AMQ131417:AMQ131421 AWM131417:AWM131421 BGI131417:BGI131421 BQE131417:BQE131421 CAA131417:CAA131421 CJW131417:CJW131421 CTS131417:CTS131421 DDO131417:DDO131421 DNK131417:DNK131421 DXG131417:DXG131421 EHC131417:EHC131421 EQY131417:EQY131421 FAU131417:FAU131421 FKQ131417:FKQ131421 FUM131417:FUM131421 GEI131417:GEI131421 GOE131417:GOE131421 GYA131417:GYA131421 HHW131417:HHW131421 HRS131417:HRS131421 IBO131417:IBO131421 ILK131417:ILK131421 IVG131417:IVG131421 JFC131417:JFC131421 JOY131417:JOY131421 JYU131417:JYU131421 KIQ131417:KIQ131421 KSM131417:KSM131421 LCI131417:LCI131421 LME131417:LME131421 LWA131417:LWA131421 MFW131417:MFW131421 MPS131417:MPS131421 MZO131417:MZO131421 NJK131417:NJK131421 NTG131417:NTG131421 ODC131417:ODC131421 OMY131417:OMY131421 OWU131417:OWU131421 PGQ131417:PGQ131421 PQM131417:PQM131421 QAI131417:QAI131421 QKE131417:QKE131421 QUA131417:QUA131421 RDW131417:RDW131421 RNS131417:RNS131421 RXO131417:RXO131421 SHK131417:SHK131421 SRG131417:SRG131421 TBC131417:TBC131421 TKY131417:TKY131421 TUU131417:TUU131421 UEQ131417:UEQ131421 UOM131417:UOM131421 UYI131417:UYI131421 VIE131417:VIE131421 VSA131417:VSA131421 WBW131417:WBW131421 WLS131417:WLS131421 WVO131417:WVO131421 G196953:G196957 JC196953:JC196957 SY196953:SY196957 ACU196953:ACU196957 AMQ196953:AMQ196957 AWM196953:AWM196957 BGI196953:BGI196957 BQE196953:BQE196957 CAA196953:CAA196957 CJW196953:CJW196957 CTS196953:CTS196957 DDO196953:DDO196957 DNK196953:DNK196957 DXG196953:DXG196957 EHC196953:EHC196957 EQY196953:EQY196957 FAU196953:FAU196957 FKQ196953:FKQ196957 FUM196953:FUM196957 GEI196953:GEI196957 GOE196953:GOE196957 GYA196953:GYA196957 HHW196953:HHW196957 HRS196953:HRS196957 IBO196953:IBO196957 ILK196953:ILK196957 IVG196953:IVG196957 JFC196953:JFC196957 JOY196953:JOY196957 JYU196953:JYU196957 KIQ196953:KIQ196957 KSM196953:KSM196957 LCI196953:LCI196957 LME196953:LME196957 LWA196953:LWA196957 MFW196953:MFW196957 MPS196953:MPS196957 MZO196953:MZO196957 NJK196953:NJK196957 NTG196953:NTG196957 ODC196953:ODC196957 OMY196953:OMY196957 OWU196953:OWU196957 PGQ196953:PGQ196957 PQM196953:PQM196957 QAI196953:QAI196957 QKE196953:QKE196957 QUA196953:QUA196957 RDW196953:RDW196957 RNS196953:RNS196957 RXO196953:RXO196957 SHK196953:SHK196957 SRG196953:SRG196957 TBC196953:TBC196957 TKY196953:TKY196957 TUU196953:TUU196957 UEQ196953:UEQ196957 UOM196953:UOM196957 UYI196953:UYI196957 VIE196953:VIE196957 VSA196953:VSA196957 WBW196953:WBW196957 WLS196953:WLS196957 WVO196953:WVO196957 G262489:G262493 JC262489:JC262493 SY262489:SY262493 ACU262489:ACU262493 AMQ262489:AMQ262493 AWM262489:AWM262493 BGI262489:BGI262493 BQE262489:BQE262493 CAA262489:CAA262493 CJW262489:CJW262493 CTS262489:CTS262493 DDO262489:DDO262493 DNK262489:DNK262493 DXG262489:DXG262493 EHC262489:EHC262493 EQY262489:EQY262493 FAU262489:FAU262493 FKQ262489:FKQ262493 FUM262489:FUM262493 GEI262489:GEI262493 GOE262489:GOE262493 GYA262489:GYA262493 HHW262489:HHW262493 HRS262489:HRS262493 IBO262489:IBO262493 ILK262489:ILK262493 IVG262489:IVG262493 JFC262489:JFC262493 JOY262489:JOY262493 JYU262489:JYU262493 KIQ262489:KIQ262493 KSM262489:KSM262493 LCI262489:LCI262493 LME262489:LME262493 LWA262489:LWA262493 MFW262489:MFW262493 MPS262489:MPS262493 MZO262489:MZO262493 NJK262489:NJK262493 NTG262489:NTG262493 ODC262489:ODC262493 OMY262489:OMY262493 OWU262489:OWU262493 PGQ262489:PGQ262493 PQM262489:PQM262493 QAI262489:QAI262493 QKE262489:QKE262493 QUA262489:QUA262493 RDW262489:RDW262493 RNS262489:RNS262493 RXO262489:RXO262493 SHK262489:SHK262493 SRG262489:SRG262493 TBC262489:TBC262493 TKY262489:TKY262493 TUU262489:TUU262493 UEQ262489:UEQ262493 UOM262489:UOM262493 UYI262489:UYI262493 VIE262489:VIE262493 VSA262489:VSA262493 WBW262489:WBW262493 WLS262489:WLS262493 WVO262489:WVO262493 G328025:G328029 JC328025:JC328029 SY328025:SY328029 ACU328025:ACU328029 AMQ328025:AMQ328029 AWM328025:AWM328029 BGI328025:BGI328029 BQE328025:BQE328029 CAA328025:CAA328029 CJW328025:CJW328029 CTS328025:CTS328029 DDO328025:DDO328029 DNK328025:DNK328029 DXG328025:DXG328029 EHC328025:EHC328029 EQY328025:EQY328029 FAU328025:FAU328029 FKQ328025:FKQ328029 FUM328025:FUM328029 GEI328025:GEI328029 GOE328025:GOE328029 GYA328025:GYA328029 HHW328025:HHW328029 HRS328025:HRS328029 IBO328025:IBO328029 ILK328025:ILK328029 IVG328025:IVG328029 JFC328025:JFC328029 JOY328025:JOY328029 JYU328025:JYU328029 KIQ328025:KIQ328029 KSM328025:KSM328029 LCI328025:LCI328029 LME328025:LME328029 LWA328025:LWA328029 MFW328025:MFW328029 MPS328025:MPS328029 MZO328025:MZO328029 NJK328025:NJK328029 NTG328025:NTG328029 ODC328025:ODC328029 OMY328025:OMY328029 OWU328025:OWU328029 PGQ328025:PGQ328029 PQM328025:PQM328029 QAI328025:QAI328029 QKE328025:QKE328029 QUA328025:QUA328029 RDW328025:RDW328029 RNS328025:RNS328029 RXO328025:RXO328029 SHK328025:SHK328029 SRG328025:SRG328029 TBC328025:TBC328029 TKY328025:TKY328029 TUU328025:TUU328029 UEQ328025:UEQ328029 UOM328025:UOM328029 UYI328025:UYI328029 VIE328025:VIE328029 VSA328025:VSA328029 WBW328025:WBW328029 WLS328025:WLS328029 WVO328025:WVO328029 G393561:G393565 JC393561:JC393565 SY393561:SY393565 ACU393561:ACU393565 AMQ393561:AMQ393565 AWM393561:AWM393565 BGI393561:BGI393565 BQE393561:BQE393565 CAA393561:CAA393565 CJW393561:CJW393565 CTS393561:CTS393565 DDO393561:DDO393565 DNK393561:DNK393565 DXG393561:DXG393565 EHC393561:EHC393565 EQY393561:EQY393565 FAU393561:FAU393565 FKQ393561:FKQ393565 FUM393561:FUM393565 GEI393561:GEI393565 GOE393561:GOE393565 GYA393561:GYA393565 HHW393561:HHW393565 HRS393561:HRS393565 IBO393561:IBO393565 ILK393561:ILK393565 IVG393561:IVG393565 JFC393561:JFC393565 JOY393561:JOY393565 JYU393561:JYU393565 KIQ393561:KIQ393565 KSM393561:KSM393565 LCI393561:LCI393565 LME393561:LME393565 LWA393561:LWA393565 MFW393561:MFW393565 MPS393561:MPS393565 MZO393561:MZO393565 NJK393561:NJK393565 NTG393561:NTG393565 ODC393561:ODC393565 OMY393561:OMY393565 OWU393561:OWU393565 PGQ393561:PGQ393565 PQM393561:PQM393565 QAI393561:QAI393565 QKE393561:QKE393565 QUA393561:QUA393565 RDW393561:RDW393565 RNS393561:RNS393565 RXO393561:RXO393565 SHK393561:SHK393565 SRG393561:SRG393565 TBC393561:TBC393565 TKY393561:TKY393565 TUU393561:TUU393565 UEQ393561:UEQ393565 UOM393561:UOM393565 UYI393561:UYI393565 VIE393561:VIE393565 VSA393561:VSA393565 WBW393561:WBW393565 WLS393561:WLS393565 WVO393561:WVO393565 G459097:G459101 JC459097:JC459101 SY459097:SY459101 ACU459097:ACU459101 AMQ459097:AMQ459101 AWM459097:AWM459101 BGI459097:BGI459101 BQE459097:BQE459101 CAA459097:CAA459101 CJW459097:CJW459101 CTS459097:CTS459101 DDO459097:DDO459101 DNK459097:DNK459101 DXG459097:DXG459101 EHC459097:EHC459101 EQY459097:EQY459101 FAU459097:FAU459101 FKQ459097:FKQ459101 FUM459097:FUM459101 GEI459097:GEI459101 GOE459097:GOE459101 GYA459097:GYA459101 HHW459097:HHW459101 HRS459097:HRS459101 IBO459097:IBO459101 ILK459097:ILK459101 IVG459097:IVG459101 JFC459097:JFC459101 JOY459097:JOY459101 JYU459097:JYU459101 KIQ459097:KIQ459101 KSM459097:KSM459101 LCI459097:LCI459101 LME459097:LME459101 LWA459097:LWA459101 MFW459097:MFW459101 MPS459097:MPS459101 MZO459097:MZO459101 NJK459097:NJK459101 NTG459097:NTG459101 ODC459097:ODC459101 OMY459097:OMY459101 OWU459097:OWU459101 PGQ459097:PGQ459101 PQM459097:PQM459101 QAI459097:QAI459101 QKE459097:QKE459101 QUA459097:QUA459101 RDW459097:RDW459101 RNS459097:RNS459101 RXO459097:RXO459101 SHK459097:SHK459101 SRG459097:SRG459101 TBC459097:TBC459101 TKY459097:TKY459101 TUU459097:TUU459101 UEQ459097:UEQ459101 UOM459097:UOM459101 UYI459097:UYI459101 VIE459097:VIE459101 VSA459097:VSA459101 WBW459097:WBW459101 WLS459097:WLS459101 WVO459097:WVO459101 G524633:G524637 JC524633:JC524637 SY524633:SY524637 ACU524633:ACU524637 AMQ524633:AMQ524637 AWM524633:AWM524637 BGI524633:BGI524637 BQE524633:BQE524637 CAA524633:CAA524637 CJW524633:CJW524637 CTS524633:CTS524637 DDO524633:DDO524637 DNK524633:DNK524637 DXG524633:DXG524637 EHC524633:EHC524637 EQY524633:EQY524637 FAU524633:FAU524637 FKQ524633:FKQ524637 FUM524633:FUM524637 GEI524633:GEI524637 GOE524633:GOE524637 GYA524633:GYA524637 HHW524633:HHW524637 HRS524633:HRS524637 IBO524633:IBO524637 ILK524633:ILK524637 IVG524633:IVG524637 JFC524633:JFC524637 JOY524633:JOY524637 JYU524633:JYU524637 KIQ524633:KIQ524637 KSM524633:KSM524637 LCI524633:LCI524637 LME524633:LME524637 LWA524633:LWA524637 MFW524633:MFW524637 MPS524633:MPS524637 MZO524633:MZO524637 NJK524633:NJK524637 NTG524633:NTG524637 ODC524633:ODC524637 OMY524633:OMY524637 OWU524633:OWU524637 PGQ524633:PGQ524637 PQM524633:PQM524637 QAI524633:QAI524637 QKE524633:QKE524637 QUA524633:QUA524637 RDW524633:RDW524637 RNS524633:RNS524637 RXO524633:RXO524637 SHK524633:SHK524637 SRG524633:SRG524637 TBC524633:TBC524637 TKY524633:TKY524637 TUU524633:TUU524637 UEQ524633:UEQ524637 UOM524633:UOM524637 UYI524633:UYI524637 VIE524633:VIE524637 VSA524633:VSA524637 WBW524633:WBW524637 WLS524633:WLS524637 WVO524633:WVO524637 G590169:G590173 JC590169:JC590173 SY590169:SY590173 ACU590169:ACU590173 AMQ590169:AMQ590173 AWM590169:AWM590173 BGI590169:BGI590173 BQE590169:BQE590173 CAA590169:CAA590173 CJW590169:CJW590173 CTS590169:CTS590173 DDO590169:DDO590173 DNK590169:DNK590173 DXG590169:DXG590173 EHC590169:EHC590173 EQY590169:EQY590173 FAU590169:FAU590173 FKQ590169:FKQ590173 FUM590169:FUM590173 GEI590169:GEI590173 GOE590169:GOE590173 GYA590169:GYA590173 HHW590169:HHW590173 HRS590169:HRS590173 IBO590169:IBO590173 ILK590169:ILK590173 IVG590169:IVG590173 JFC590169:JFC590173 JOY590169:JOY590173 JYU590169:JYU590173 KIQ590169:KIQ590173 KSM590169:KSM590173 LCI590169:LCI590173 LME590169:LME590173 LWA590169:LWA590173 MFW590169:MFW590173 MPS590169:MPS590173 MZO590169:MZO590173 NJK590169:NJK590173 NTG590169:NTG590173 ODC590169:ODC590173 OMY590169:OMY590173 OWU590169:OWU590173 PGQ590169:PGQ590173 PQM590169:PQM590173 QAI590169:QAI590173 QKE590169:QKE590173 QUA590169:QUA590173 RDW590169:RDW590173 RNS590169:RNS590173 RXO590169:RXO590173 SHK590169:SHK590173 SRG590169:SRG590173 TBC590169:TBC590173 TKY590169:TKY590173 TUU590169:TUU590173 UEQ590169:UEQ590173 UOM590169:UOM590173 UYI590169:UYI590173 VIE590169:VIE590173 VSA590169:VSA590173 WBW590169:WBW590173 WLS590169:WLS590173 WVO590169:WVO590173 G655705:G655709 JC655705:JC655709 SY655705:SY655709 ACU655705:ACU655709 AMQ655705:AMQ655709 AWM655705:AWM655709 BGI655705:BGI655709 BQE655705:BQE655709 CAA655705:CAA655709 CJW655705:CJW655709 CTS655705:CTS655709 DDO655705:DDO655709 DNK655705:DNK655709 DXG655705:DXG655709 EHC655705:EHC655709 EQY655705:EQY655709 FAU655705:FAU655709 FKQ655705:FKQ655709 FUM655705:FUM655709 GEI655705:GEI655709 GOE655705:GOE655709 GYA655705:GYA655709 HHW655705:HHW655709 HRS655705:HRS655709 IBO655705:IBO655709 ILK655705:ILK655709 IVG655705:IVG655709 JFC655705:JFC655709 JOY655705:JOY655709 JYU655705:JYU655709 KIQ655705:KIQ655709 KSM655705:KSM655709 LCI655705:LCI655709 LME655705:LME655709 LWA655705:LWA655709 MFW655705:MFW655709 MPS655705:MPS655709 MZO655705:MZO655709 NJK655705:NJK655709 NTG655705:NTG655709 ODC655705:ODC655709 OMY655705:OMY655709 OWU655705:OWU655709 PGQ655705:PGQ655709 PQM655705:PQM655709 QAI655705:QAI655709 QKE655705:QKE655709 QUA655705:QUA655709 RDW655705:RDW655709 RNS655705:RNS655709 RXO655705:RXO655709 SHK655705:SHK655709 SRG655705:SRG655709 TBC655705:TBC655709 TKY655705:TKY655709 TUU655705:TUU655709 UEQ655705:UEQ655709 UOM655705:UOM655709 UYI655705:UYI655709 VIE655705:VIE655709 VSA655705:VSA655709 WBW655705:WBW655709 WLS655705:WLS655709 WVO655705:WVO655709 G721241:G721245 JC721241:JC721245 SY721241:SY721245 ACU721241:ACU721245 AMQ721241:AMQ721245 AWM721241:AWM721245 BGI721241:BGI721245 BQE721241:BQE721245 CAA721241:CAA721245 CJW721241:CJW721245 CTS721241:CTS721245 DDO721241:DDO721245 DNK721241:DNK721245 DXG721241:DXG721245 EHC721241:EHC721245 EQY721241:EQY721245 FAU721241:FAU721245 FKQ721241:FKQ721245 FUM721241:FUM721245 GEI721241:GEI721245 GOE721241:GOE721245 GYA721241:GYA721245 HHW721241:HHW721245 HRS721241:HRS721245 IBO721241:IBO721245 ILK721241:ILK721245 IVG721241:IVG721245 JFC721241:JFC721245 JOY721241:JOY721245 JYU721241:JYU721245 KIQ721241:KIQ721245 KSM721241:KSM721245 LCI721241:LCI721245 LME721241:LME721245 LWA721241:LWA721245 MFW721241:MFW721245 MPS721241:MPS721245 MZO721241:MZO721245 NJK721241:NJK721245 NTG721241:NTG721245 ODC721241:ODC721245 OMY721241:OMY721245 OWU721241:OWU721245 PGQ721241:PGQ721245 PQM721241:PQM721245 QAI721241:QAI721245 QKE721241:QKE721245 QUA721241:QUA721245 RDW721241:RDW721245 RNS721241:RNS721245 RXO721241:RXO721245 SHK721241:SHK721245 SRG721241:SRG721245 TBC721241:TBC721245 TKY721241:TKY721245 TUU721241:TUU721245 UEQ721241:UEQ721245 UOM721241:UOM721245 UYI721241:UYI721245 VIE721241:VIE721245 VSA721241:VSA721245 WBW721241:WBW721245 WLS721241:WLS721245 WVO721241:WVO721245 G786777:G786781 JC786777:JC786781 SY786777:SY786781 ACU786777:ACU786781 AMQ786777:AMQ786781 AWM786777:AWM786781 BGI786777:BGI786781 BQE786777:BQE786781 CAA786777:CAA786781 CJW786777:CJW786781 CTS786777:CTS786781 DDO786777:DDO786781 DNK786777:DNK786781 DXG786777:DXG786781 EHC786777:EHC786781 EQY786777:EQY786781 FAU786777:FAU786781 FKQ786777:FKQ786781 FUM786777:FUM786781 GEI786777:GEI786781 GOE786777:GOE786781 GYA786777:GYA786781 HHW786777:HHW786781 HRS786777:HRS786781 IBO786777:IBO786781 ILK786777:ILK786781 IVG786777:IVG786781 JFC786777:JFC786781 JOY786777:JOY786781 JYU786777:JYU786781 KIQ786777:KIQ786781 KSM786777:KSM786781 LCI786777:LCI786781 LME786777:LME786781 LWA786777:LWA786781 MFW786777:MFW786781 MPS786777:MPS786781 MZO786777:MZO786781 NJK786777:NJK786781 NTG786777:NTG786781 ODC786777:ODC786781 OMY786777:OMY786781 OWU786777:OWU786781 PGQ786777:PGQ786781 PQM786777:PQM786781 QAI786777:QAI786781 QKE786777:QKE786781 QUA786777:QUA786781 RDW786777:RDW786781 RNS786777:RNS786781 RXO786777:RXO786781 SHK786777:SHK786781 SRG786777:SRG786781 TBC786777:TBC786781 TKY786777:TKY786781 TUU786777:TUU786781 UEQ786777:UEQ786781 UOM786777:UOM786781 UYI786777:UYI786781 VIE786777:VIE786781 VSA786777:VSA786781 WBW786777:WBW786781 WLS786777:WLS786781 WVO786777:WVO786781 G852313:G852317 JC852313:JC852317 SY852313:SY852317 ACU852313:ACU852317 AMQ852313:AMQ852317 AWM852313:AWM852317 BGI852313:BGI852317 BQE852313:BQE852317 CAA852313:CAA852317 CJW852313:CJW852317 CTS852313:CTS852317 DDO852313:DDO852317 DNK852313:DNK852317 DXG852313:DXG852317 EHC852313:EHC852317 EQY852313:EQY852317 FAU852313:FAU852317 FKQ852313:FKQ852317 FUM852313:FUM852317 GEI852313:GEI852317 GOE852313:GOE852317 GYA852313:GYA852317 HHW852313:HHW852317 HRS852313:HRS852317 IBO852313:IBO852317 ILK852313:ILK852317 IVG852313:IVG852317 JFC852313:JFC852317 JOY852313:JOY852317 JYU852313:JYU852317 KIQ852313:KIQ852317 KSM852313:KSM852317 LCI852313:LCI852317 LME852313:LME852317 LWA852313:LWA852317 MFW852313:MFW852317 MPS852313:MPS852317 MZO852313:MZO852317 NJK852313:NJK852317 NTG852313:NTG852317 ODC852313:ODC852317 OMY852313:OMY852317 OWU852313:OWU852317 PGQ852313:PGQ852317 PQM852313:PQM852317 QAI852313:QAI852317 QKE852313:QKE852317 QUA852313:QUA852317 RDW852313:RDW852317 RNS852313:RNS852317 RXO852313:RXO852317 SHK852313:SHK852317 SRG852313:SRG852317 TBC852313:TBC852317 TKY852313:TKY852317 TUU852313:TUU852317 UEQ852313:UEQ852317 UOM852313:UOM852317 UYI852313:UYI852317 VIE852313:VIE852317 VSA852313:VSA852317 WBW852313:WBW852317 WLS852313:WLS852317 WVO852313:WVO852317 G917849:G917853 JC917849:JC917853 SY917849:SY917853 ACU917849:ACU917853 AMQ917849:AMQ917853 AWM917849:AWM917853 BGI917849:BGI917853 BQE917849:BQE917853 CAA917849:CAA917853 CJW917849:CJW917853 CTS917849:CTS917853 DDO917849:DDO917853 DNK917849:DNK917853 DXG917849:DXG917853 EHC917849:EHC917853 EQY917849:EQY917853 FAU917849:FAU917853 FKQ917849:FKQ917853 FUM917849:FUM917853 GEI917849:GEI917853 GOE917849:GOE917853 GYA917849:GYA917853 HHW917849:HHW917853 HRS917849:HRS917853 IBO917849:IBO917853 ILK917849:ILK917853 IVG917849:IVG917853 JFC917849:JFC917853 JOY917849:JOY917853 JYU917849:JYU917853 KIQ917849:KIQ917853 KSM917849:KSM917853 LCI917849:LCI917853 LME917849:LME917853 LWA917849:LWA917853 MFW917849:MFW917853 MPS917849:MPS917853 MZO917849:MZO917853 NJK917849:NJK917853 NTG917849:NTG917853 ODC917849:ODC917853 OMY917849:OMY917853 OWU917849:OWU917853 PGQ917849:PGQ917853 PQM917849:PQM917853 QAI917849:QAI917853 QKE917849:QKE917853 QUA917849:QUA917853 RDW917849:RDW917853 RNS917849:RNS917853 RXO917849:RXO917853 SHK917849:SHK917853 SRG917849:SRG917853 TBC917849:TBC917853 TKY917849:TKY917853 TUU917849:TUU917853 UEQ917849:UEQ917853 UOM917849:UOM917853 UYI917849:UYI917853 VIE917849:VIE917853 VSA917849:VSA917853 WBW917849:WBW917853 WLS917849:WLS917853 WVO917849:WVO917853 G983385:G983389 JC983385:JC983389 SY983385:SY983389 ACU983385:ACU983389 AMQ983385:AMQ983389 AWM983385:AWM983389 BGI983385:BGI983389 BQE983385:BQE983389 CAA983385:CAA983389 CJW983385:CJW983389 CTS983385:CTS983389 DDO983385:DDO983389 DNK983385:DNK983389 DXG983385:DXG983389 EHC983385:EHC983389 EQY983385:EQY983389 FAU983385:FAU983389 FKQ983385:FKQ983389 FUM983385:FUM983389 GEI983385:GEI983389 GOE983385:GOE983389 GYA983385:GYA983389 HHW983385:HHW983389 HRS983385:HRS983389 IBO983385:IBO983389 ILK983385:ILK983389 IVG983385:IVG983389 JFC983385:JFC983389 JOY983385:JOY983389 JYU983385:JYU983389 KIQ983385:KIQ983389 KSM983385:KSM983389 LCI983385:LCI983389 LME983385:LME983389 LWA983385:LWA983389 MFW983385:MFW983389 MPS983385:MPS983389 MZO983385:MZO983389 NJK983385:NJK983389 NTG983385:NTG983389 ODC983385:ODC983389 OMY983385:OMY983389 OWU983385:OWU983389 PGQ983385:PGQ983389 PQM983385:PQM983389 QAI983385:QAI983389 QKE983385:QKE983389 QUA983385:QUA983389 RDW983385:RDW983389 RNS983385:RNS983389 RXO983385:RXO983389 SHK983385:SHK983389 SRG983385:SRG983389 TBC983385:TBC983389 TKY983385:TKY983389 TUU983385:TUU983389 UEQ983385:UEQ983389 UOM983385:UOM983389 UYI983385:UYI983389 VIE983385:VIE983389 VSA983385:VSA983389 WBW983385:WBW983389 WLS983385:WLS983389 WVO983385:WVO983389 E248 JA248 SW248 ACS248 AMO248 AWK248 BGG248 BQC248 BZY248 CJU248 CTQ248 DDM248 DNI248 DXE248 EHA248 EQW248 FAS248 FKO248 FUK248 GEG248 GOC248 GXY248 HHU248 HRQ248 IBM248 ILI248 IVE248 JFA248 JOW248 JYS248 KIO248 KSK248 LCG248 LMC248 LVY248 MFU248 MPQ248 MZM248 NJI248 NTE248 ODA248 OMW248 OWS248 PGO248 PQK248 QAG248 QKC248 QTY248 RDU248 RNQ248 RXM248 SHI248 SRE248 TBA248 TKW248 TUS248 UEO248 UOK248 UYG248 VIC248 VRY248 WBU248 WLQ248 WVM248 E65784 JA65784 SW65784 ACS65784 AMO65784 AWK65784 BGG65784 BQC65784 BZY65784 CJU65784 CTQ65784 DDM65784 DNI65784 DXE65784 EHA65784 EQW65784 FAS65784 FKO65784 FUK65784 GEG65784 GOC65784 GXY65784 HHU65784 HRQ65784 IBM65784 ILI65784 IVE65784 JFA65784 JOW65784 JYS65784 KIO65784 KSK65784 LCG65784 LMC65784 LVY65784 MFU65784 MPQ65784 MZM65784 NJI65784 NTE65784 ODA65784 OMW65784 OWS65784 PGO65784 PQK65784 QAG65784 QKC65784 QTY65784 RDU65784 RNQ65784 RXM65784 SHI65784 SRE65784 TBA65784 TKW65784 TUS65784 UEO65784 UOK65784 UYG65784 VIC65784 VRY65784 WBU65784 WLQ65784 WVM65784 E131320 JA131320 SW131320 ACS131320 AMO131320 AWK131320 BGG131320 BQC131320 BZY131320 CJU131320 CTQ131320 DDM131320 DNI131320 DXE131320 EHA131320 EQW131320 FAS131320 FKO131320 FUK131320 GEG131320 GOC131320 GXY131320 HHU131320 HRQ131320 IBM131320 ILI131320 IVE131320 JFA131320 JOW131320 JYS131320 KIO131320 KSK131320 LCG131320 LMC131320 LVY131320 MFU131320 MPQ131320 MZM131320 NJI131320 NTE131320 ODA131320 OMW131320 OWS131320 PGO131320 PQK131320 QAG131320 QKC131320 QTY131320 RDU131320 RNQ131320 RXM131320 SHI131320 SRE131320 TBA131320 TKW131320 TUS131320 UEO131320 UOK131320 UYG131320 VIC131320 VRY131320 WBU131320 WLQ131320 WVM131320 E196856 JA196856 SW196856 ACS196856 AMO196856 AWK196856 BGG196856 BQC196856 BZY196856 CJU196856 CTQ196856 DDM196856 DNI196856 DXE196856 EHA196856 EQW196856 FAS196856 FKO196856 FUK196856 GEG196856 GOC196856 GXY196856 HHU196856 HRQ196856 IBM196856 ILI196856 IVE196856 JFA196856 JOW196856 JYS196856 KIO196856 KSK196856 LCG196856 LMC196856 LVY196856 MFU196856 MPQ196856 MZM196856 NJI196856 NTE196856 ODA196856 OMW196856 OWS196856 PGO196856 PQK196856 QAG196856 QKC196856 QTY196856 RDU196856 RNQ196856 RXM196856 SHI196856 SRE196856 TBA196856 TKW196856 TUS196856 UEO196856 UOK196856 UYG196856 VIC196856 VRY196856 WBU196856 WLQ196856 WVM196856 E262392 JA262392 SW262392 ACS262392 AMO262392 AWK262392 BGG262392 BQC262392 BZY262392 CJU262392 CTQ262392 DDM262392 DNI262392 DXE262392 EHA262392 EQW262392 FAS262392 FKO262392 FUK262392 GEG262392 GOC262392 GXY262392 HHU262392 HRQ262392 IBM262392 ILI262392 IVE262392 JFA262392 JOW262392 JYS262392 KIO262392 KSK262392 LCG262392 LMC262392 LVY262392 MFU262392 MPQ262392 MZM262392 NJI262392 NTE262392 ODA262392 OMW262392 OWS262392 PGO262392 PQK262392 QAG262392 QKC262392 QTY262392 RDU262392 RNQ262392 RXM262392 SHI262392 SRE262392 TBA262392 TKW262392 TUS262392 UEO262392 UOK262392 UYG262392 VIC262392 VRY262392 WBU262392 WLQ262392 WVM262392 E327928 JA327928 SW327928 ACS327928 AMO327928 AWK327928 BGG327928 BQC327928 BZY327928 CJU327928 CTQ327928 DDM327928 DNI327928 DXE327928 EHA327928 EQW327928 FAS327928 FKO327928 FUK327928 GEG327928 GOC327928 GXY327928 HHU327928 HRQ327928 IBM327928 ILI327928 IVE327928 JFA327928 JOW327928 JYS327928 KIO327928 KSK327928 LCG327928 LMC327928 LVY327928 MFU327928 MPQ327928 MZM327928 NJI327928 NTE327928 ODA327928 OMW327928 OWS327928 PGO327928 PQK327928 QAG327928 QKC327928 QTY327928 RDU327928 RNQ327928 RXM327928 SHI327928 SRE327928 TBA327928 TKW327928 TUS327928 UEO327928 UOK327928 UYG327928 VIC327928 VRY327928 WBU327928 WLQ327928 WVM327928 E393464 JA393464 SW393464 ACS393464 AMO393464 AWK393464 BGG393464 BQC393464 BZY393464 CJU393464 CTQ393464 DDM393464 DNI393464 DXE393464 EHA393464 EQW393464 FAS393464 FKO393464 FUK393464 GEG393464 GOC393464 GXY393464 HHU393464 HRQ393464 IBM393464 ILI393464 IVE393464 JFA393464 JOW393464 JYS393464 KIO393464 KSK393464 LCG393464 LMC393464 LVY393464 MFU393464 MPQ393464 MZM393464 NJI393464 NTE393464 ODA393464 OMW393464 OWS393464 PGO393464 PQK393464 QAG393464 QKC393464 QTY393464 RDU393464 RNQ393464 RXM393464 SHI393464 SRE393464 TBA393464 TKW393464 TUS393464 UEO393464 UOK393464 UYG393464 VIC393464 VRY393464 WBU393464 WLQ393464 WVM393464 E459000 JA459000 SW459000 ACS459000 AMO459000 AWK459000 BGG459000 BQC459000 BZY459000 CJU459000 CTQ459000 DDM459000 DNI459000 DXE459000 EHA459000 EQW459000 FAS459000 FKO459000 FUK459000 GEG459000 GOC459000 GXY459000 HHU459000 HRQ459000 IBM459000 ILI459000 IVE459000 JFA459000 JOW459000 JYS459000 KIO459000 KSK459000 LCG459000 LMC459000 LVY459000 MFU459000 MPQ459000 MZM459000 NJI459000 NTE459000 ODA459000 OMW459000 OWS459000 PGO459000 PQK459000 QAG459000 QKC459000 QTY459000 RDU459000 RNQ459000 RXM459000 SHI459000 SRE459000 TBA459000 TKW459000 TUS459000 UEO459000 UOK459000 UYG459000 VIC459000 VRY459000 WBU459000 WLQ459000 WVM459000 E524536 JA524536 SW524536 ACS524536 AMO524536 AWK524536 BGG524536 BQC524536 BZY524536 CJU524536 CTQ524536 DDM524536 DNI524536 DXE524536 EHA524536 EQW524536 FAS524536 FKO524536 FUK524536 GEG524536 GOC524536 GXY524536 HHU524536 HRQ524536 IBM524536 ILI524536 IVE524536 JFA524536 JOW524536 JYS524536 KIO524536 KSK524536 LCG524536 LMC524536 LVY524536 MFU524536 MPQ524536 MZM524536 NJI524536 NTE524536 ODA524536 OMW524536 OWS524536 PGO524536 PQK524536 QAG524536 QKC524536 QTY524536 RDU524536 RNQ524536 RXM524536 SHI524536 SRE524536 TBA524536 TKW524536 TUS524536 UEO524536 UOK524536 UYG524536 VIC524536 VRY524536 WBU524536 WLQ524536 WVM524536 E590072 JA590072 SW590072 ACS590072 AMO590072 AWK590072 BGG590072 BQC590072 BZY590072 CJU590072 CTQ590072 DDM590072 DNI590072 DXE590072 EHA590072 EQW590072 FAS590072 FKO590072 FUK590072 GEG590072 GOC590072 GXY590072 HHU590072 HRQ590072 IBM590072 ILI590072 IVE590072 JFA590072 JOW590072 JYS590072 KIO590072 KSK590072 LCG590072 LMC590072 LVY590072 MFU590072 MPQ590072 MZM590072 NJI590072 NTE590072 ODA590072 OMW590072 OWS590072 PGO590072 PQK590072 QAG590072 QKC590072 QTY590072 RDU590072 RNQ590072 RXM590072 SHI590072 SRE590072 TBA590072 TKW590072 TUS590072 UEO590072 UOK590072 UYG590072 VIC590072 VRY590072 WBU590072 WLQ590072 WVM590072 E655608 JA655608 SW655608 ACS655608 AMO655608 AWK655608 BGG655608 BQC655608 BZY655608 CJU655608 CTQ655608 DDM655608 DNI655608 DXE655608 EHA655608 EQW655608 FAS655608 FKO655608 FUK655608 GEG655608 GOC655608 GXY655608 HHU655608 HRQ655608 IBM655608 ILI655608 IVE655608 JFA655608 JOW655608 JYS655608 KIO655608 KSK655608 LCG655608 LMC655608 LVY655608 MFU655608 MPQ655608 MZM655608 NJI655608 NTE655608 ODA655608 OMW655608 OWS655608 PGO655608 PQK655608 QAG655608 QKC655608 QTY655608 RDU655608 RNQ655608 RXM655608 SHI655608 SRE655608 TBA655608 TKW655608 TUS655608 UEO655608 UOK655608 UYG655608 VIC655608 VRY655608 WBU655608 WLQ655608 WVM655608 E721144 JA721144 SW721144 ACS721144 AMO721144 AWK721144 BGG721144 BQC721144 BZY721144 CJU721144 CTQ721144 DDM721144 DNI721144 DXE721144 EHA721144 EQW721144 FAS721144 FKO721144 FUK721144 GEG721144 GOC721144 GXY721144 HHU721144 HRQ721144 IBM721144 ILI721144 IVE721144 JFA721144 JOW721144 JYS721144 KIO721144 KSK721144 LCG721144 LMC721144 LVY721144 MFU721144 MPQ721144 MZM721144 NJI721144 NTE721144 ODA721144 OMW721144 OWS721144 PGO721144 PQK721144 QAG721144 QKC721144 QTY721144 RDU721144 RNQ721144 RXM721144 SHI721144 SRE721144 TBA721144 TKW721144 TUS721144 UEO721144 UOK721144 UYG721144 VIC721144 VRY721144 WBU721144 WLQ721144 WVM721144 E786680 JA786680 SW786680 ACS786680 AMO786680 AWK786680 BGG786680 BQC786680 BZY786680 CJU786680 CTQ786680 DDM786680 DNI786680 DXE786680 EHA786680 EQW786680 FAS786680 FKO786680 FUK786680 GEG786680 GOC786680 GXY786680 HHU786680 HRQ786680 IBM786680 ILI786680 IVE786680 JFA786680 JOW786680 JYS786680 KIO786680 KSK786680 LCG786680 LMC786680 LVY786680 MFU786680 MPQ786680 MZM786680 NJI786680 NTE786680 ODA786680 OMW786680 OWS786680 PGO786680 PQK786680 QAG786680 QKC786680 QTY786680 RDU786680 RNQ786680 RXM786680 SHI786680 SRE786680 TBA786680 TKW786680 TUS786680 UEO786680 UOK786680 UYG786680 VIC786680 VRY786680 WBU786680 WLQ786680 WVM786680 E852216 JA852216 SW852216 ACS852216 AMO852216 AWK852216 BGG852216 BQC852216 BZY852216 CJU852216 CTQ852216 DDM852216 DNI852216 DXE852216 EHA852216 EQW852216 FAS852216 FKO852216 FUK852216 GEG852216 GOC852216 GXY852216 HHU852216 HRQ852216 IBM852216 ILI852216 IVE852216 JFA852216 JOW852216 JYS852216 KIO852216 KSK852216 LCG852216 LMC852216 LVY852216 MFU852216 MPQ852216 MZM852216 NJI852216 NTE852216 ODA852216 OMW852216 OWS852216 PGO852216 PQK852216 QAG852216 QKC852216 QTY852216 RDU852216 RNQ852216 RXM852216 SHI852216 SRE852216 TBA852216 TKW852216 TUS852216 UEO852216 UOK852216 UYG852216 VIC852216 VRY852216 WBU852216 WLQ852216 WVM852216 E917752 JA917752 SW917752 ACS917752 AMO917752 AWK917752 BGG917752 BQC917752 BZY917752 CJU917752 CTQ917752 DDM917752 DNI917752 DXE917752 EHA917752 EQW917752 FAS917752 FKO917752 FUK917752 GEG917752 GOC917752 GXY917752 HHU917752 HRQ917752 IBM917752 ILI917752 IVE917752 JFA917752 JOW917752 JYS917752 KIO917752 KSK917752 LCG917752 LMC917752 LVY917752 MFU917752 MPQ917752 MZM917752 NJI917752 NTE917752 ODA917752 OMW917752 OWS917752 PGO917752 PQK917752 QAG917752 QKC917752 QTY917752 RDU917752 RNQ917752 RXM917752 SHI917752 SRE917752 TBA917752 TKW917752 TUS917752 UEO917752 UOK917752 UYG917752 VIC917752 VRY917752 WBU917752 WLQ917752 WVM917752 E983288 JA983288 SW983288 ACS983288 AMO983288 AWK983288 BGG983288 BQC983288 BZY983288 CJU983288 CTQ983288 DDM983288 DNI983288 DXE983288 EHA983288 EQW983288 FAS983288 FKO983288 FUK983288 GEG983288 GOC983288 GXY983288 HHU983288 HRQ983288 IBM983288 ILI983288 IVE983288 JFA983288 JOW983288 JYS983288 KIO983288 KSK983288 LCG983288 LMC983288 LVY983288 MFU983288 MPQ983288 MZM983288 NJI983288 NTE983288 ODA983288 OMW983288 OWS983288 PGO983288 PQK983288 QAG983288 QKC983288 QTY983288 RDU983288 RNQ983288 RXM983288 SHI983288 SRE983288 TBA983288 TKW983288 TUS983288 UEO983288 UOK983288 UYG983288 VIC983288 VRY983288 WBU983288 WLQ983288 WVM983288 E212 JA212 SW212 ACS212 AMO212 AWK212 BGG212 BQC212 BZY212 CJU212 CTQ212 DDM212 DNI212 DXE212 EHA212 EQW212 FAS212 FKO212 FUK212 GEG212 GOC212 GXY212 HHU212 HRQ212 IBM212 ILI212 IVE212 JFA212 JOW212 JYS212 KIO212 KSK212 LCG212 LMC212 LVY212 MFU212 MPQ212 MZM212 NJI212 NTE212 ODA212 OMW212 OWS212 PGO212 PQK212 QAG212 QKC212 QTY212 RDU212 RNQ212 RXM212 SHI212 SRE212 TBA212 TKW212 TUS212 UEO212 UOK212 UYG212 VIC212 VRY212 WBU212 WLQ212 WVM212 E65748 JA65748 SW65748 ACS65748 AMO65748 AWK65748 BGG65748 BQC65748 BZY65748 CJU65748 CTQ65748 DDM65748 DNI65748 DXE65748 EHA65748 EQW65748 FAS65748 FKO65748 FUK65748 GEG65748 GOC65748 GXY65748 HHU65748 HRQ65748 IBM65748 ILI65748 IVE65748 JFA65748 JOW65748 JYS65748 KIO65748 KSK65748 LCG65748 LMC65748 LVY65748 MFU65748 MPQ65748 MZM65748 NJI65748 NTE65748 ODA65748 OMW65748 OWS65748 PGO65748 PQK65748 QAG65748 QKC65748 QTY65748 RDU65748 RNQ65748 RXM65748 SHI65748 SRE65748 TBA65748 TKW65748 TUS65748 UEO65748 UOK65748 UYG65748 VIC65748 VRY65748 WBU65748 WLQ65748 WVM65748 E131284 JA131284 SW131284 ACS131284 AMO131284 AWK131284 BGG131284 BQC131284 BZY131284 CJU131284 CTQ131284 DDM131284 DNI131284 DXE131284 EHA131284 EQW131284 FAS131284 FKO131284 FUK131284 GEG131284 GOC131284 GXY131284 HHU131284 HRQ131284 IBM131284 ILI131284 IVE131284 JFA131284 JOW131284 JYS131284 KIO131284 KSK131284 LCG131284 LMC131284 LVY131284 MFU131284 MPQ131284 MZM131284 NJI131284 NTE131284 ODA131284 OMW131284 OWS131284 PGO131284 PQK131284 QAG131284 QKC131284 QTY131284 RDU131284 RNQ131284 RXM131284 SHI131284 SRE131284 TBA131284 TKW131284 TUS131284 UEO131284 UOK131284 UYG131284 VIC131284 VRY131284 WBU131284 WLQ131284 WVM131284 E196820 JA196820 SW196820 ACS196820 AMO196820 AWK196820 BGG196820 BQC196820 BZY196820 CJU196820 CTQ196820 DDM196820 DNI196820 DXE196820 EHA196820 EQW196820 FAS196820 FKO196820 FUK196820 GEG196820 GOC196820 GXY196820 HHU196820 HRQ196820 IBM196820 ILI196820 IVE196820 JFA196820 JOW196820 JYS196820 KIO196820 KSK196820 LCG196820 LMC196820 LVY196820 MFU196820 MPQ196820 MZM196820 NJI196820 NTE196820 ODA196820 OMW196820 OWS196820 PGO196820 PQK196820 QAG196820 QKC196820 QTY196820 RDU196820 RNQ196820 RXM196820 SHI196820 SRE196820 TBA196820 TKW196820 TUS196820 UEO196820 UOK196820 UYG196820 VIC196820 VRY196820 WBU196820 WLQ196820 WVM196820 E262356 JA262356 SW262356 ACS262356 AMO262356 AWK262356 BGG262356 BQC262356 BZY262356 CJU262356 CTQ262356 DDM262356 DNI262356 DXE262356 EHA262356 EQW262356 FAS262356 FKO262356 FUK262356 GEG262356 GOC262356 GXY262356 HHU262356 HRQ262356 IBM262356 ILI262356 IVE262356 JFA262356 JOW262356 JYS262356 KIO262356 KSK262356 LCG262356 LMC262356 LVY262356 MFU262356 MPQ262356 MZM262356 NJI262356 NTE262356 ODA262356 OMW262356 OWS262356 PGO262356 PQK262356 QAG262356 QKC262356 QTY262356 RDU262356 RNQ262356 RXM262356 SHI262356 SRE262356 TBA262356 TKW262356 TUS262356 UEO262356 UOK262356 UYG262356 VIC262356 VRY262356 WBU262356 WLQ262356 WVM262356 E327892 JA327892 SW327892 ACS327892 AMO327892 AWK327892 BGG327892 BQC327892 BZY327892 CJU327892 CTQ327892 DDM327892 DNI327892 DXE327892 EHA327892 EQW327892 FAS327892 FKO327892 FUK327892 GEG327892 GOC327892 GXY327892 HHU327892 HRQ327892 IBM327892 ILI327892 IVE327892 JFA327892 JOW327892 JYS327892 KIO327892 KSK327892 LCG327892 LMC327892 LVY327892 MFU327892 MPQ327892 MZM327892 NJI327892 NTE327892 ODA327892 OMW327892 OWS327892 PGO327892 PQK327892 QAG327892 QKC327892 QTY327892 RDU327892 RNQ327892 RXM327892 SHI327892 SRE327892 TBA327892 TKW327892 TUS327892 UEO327892 UOK327892 UYG327892 VIC327892 VRY327892 WBU327892 WLQ327892 WVM327892 E393428 JA393428 SW393428 ACS393428 AMO393428 AWK393428 BGG393428 BQC393428 BZY393428 CJU393428 CTQ393428 DDM393428 DNI393428 DXE393428 EHA393428 EQW393428 FAS393428 FKO393428 FUK393428 GEG393428 GOC393428 GXY393428 HHU393428 HRQ393428 IBM393428 ILI393428 IVE393428 JFA393428 JOW393428 JYS393428 KIO393428 KSK393428 LCG393428 LMC393428 LVY393428 MFU393428 MPQ393428 MZM393428 NJI393428 NTE393428 ODA393428 OMW393428 OWS393428 PGO393428 PQK393428 QAG393428 QKC393428 QTY393428 RDU393428 RNQ393428 RXM393428 SHI393428 SRE393428 TBA393428 TKW393428 TUS393428 UEO393428 UOK393428 UYG393428 VIC393428 VRY393428 WBU393428 WLQ393428 WVM393428 E458964 JA458964 SW458964 ACS458964 AMO458964 AWK458964 BGG458964 BQC458964 BZY458964 CJU458964 CTQ458964 DDM458964 DNI458964 DXE458964 EHA458964 EQW458964 FAS458964 FKO458964 FUK458964 GEG458964 GOC458964 GXY458964 HHU458964 HRQ458964 IBM458964 ILI458964 IVE458964 JFA458964 JOW458964 JYS458964 KIO458964 KSK458964 LCG458964 LMC458964 LVY458964 MFU458964 MPQ458964 MZM458964 NJI458964 NTE458964 ODA458964 OMW458964 OWS458964 PGO458964 PQK458964 QAG458964 QKC458964 QTY458964 RDU458964 RNQ458964 RXM458964 SHI458964 SRE458964 TBA458964 TKW458964 TUS458964 UEO458964 UOK458964 UYG458964 VIC458964 VRY458964 WBU458964 WLQ458964 WVM458964 E524500 JA524500 SW524500 ACS524500 AMO524500 AWK524500 BGG524500 BQC524500 BZY524500 CJU524500 CTQ524500 DDM524500 DNI524500 DXE524500 EHA524500 EQW524500 FAS524500 FKO524500 FUK524500 GEG524500 GOC524500 GXY524500 HHU524500 HRQ524500 IBM524500 ILI524500 IVE524500 JFA524500 JOW524500 JYS524500 KIO524500 KSK524500 LCG524500 LMC524500 LVY524500 MFU524500 MPQ524500 MZM524500 NJI524500 NTE524500 ODA524500 OMW524500 OWS524500 PGO524500 PQK524500 QAG524500 QKC524500 QTY524500 RDU524500 RNQ524500 RXM524500 SHI524500 SRE524500 TBA524500 TKW524500 TUS524500 UEO524500 UOK524500 UYG524500 VIC524500 VRY524500 WBU524500 WLQ524500 WVM524500 E590036 JA590036 SW590036 ACS590036 AMO590036 AWK590036 BGG590036 BQC590036 BZY590036 CJU590036 CTQ590036 DDM590036 DNI590036 DXE590036 EHA590036 EQW590036 FAS590036 FKO590036 FUK590036 GEG590036 GOC590036 GXY590036 HHU590036 HRQ590036 IBM590036 ILI590036 IVE590036 JFA590036 JOW590036 JYS590036 KIO590036 KSK590036 LCG590036 LMC590036 LVY590036 MFU590036 MPQ590036 MZM590036 NJI590036 NTE590036 ODA590036 OMW590036 OWS590036 PGO590036 PQK590036 QAG590036 QKC590036 QTY590036 RDU590036 RNQ590036 RXM590036 SHI590036 SRE590036 TBA590036 TKW590036 TUS590036 UEO590036 UOK590036 UYG590036 VIC590036 VRY590036 WBU590036 WLQ590036 WVM590036 E655572 JA655572 SW655572 ACS655572 AMO655572 AWK655572 BGG655572 BQC655572 BZY655572 CJU655572 CTQ655572 DDM655572 DNI655572 DXE655572 EHA655572 EQW655572 FAS655572 FKO655572 FUK655572 GEG655572 GOC655572 GXY655572 HHU655572 HRQ655572 IBM655572 ILI655572 IVE655572 JFA655572 JOW655572 JYS655572 KIO655572 KSK655572 LCG655572 LMC655572 LVY655572 MFU655572 MPQ655572 MZM655572 NJI655572 NTE655572 ODA655572 OMW655572 OWS655572 PGO655572 PQK655572 QAG655572 QKC655572 QTY655572 RDU655572 RNQ655572 RXM655572 SHI655572 SRE655572 TBA655572 TKW655572 TUS655572 UEO655572 UOK655572 UYG655572 VIC655572 VRY655572 WBU655572 WLQ655572 WVM655572 E721108 JA721108 SW721108 ACS721108 AMO721108 AWK721108 BGG721108 BQC721108 BZY721108 CJU721108 CTQ721108 DDM721108 DNI721108 DXE721108 EHA721108 EQW721108 FAS721108 FKO721108 FUK721108 GEG721108 GOC721108 GXY721108 HHU721108 HRQ721108 IBM721108 ILI721108 IVE721108 JFA721108 JOW721108 JYS721108 KIO721108 KSK721108 LCG721108 LMC721108 LVY721108 MFU721108 MPQ721108 MZM721108 NJI721108 NTE721108 ODA721108 OMW721108 OWS721108 PGO721108 PQK721108 QAG721108 QKC721108 QTY721108 RDU721108 RNQ721108 RXM721108 SHI721108 SRE721108 TBA721108 TKW721108 TUS721108 UEO721108 UOK721108 UYG721108 VIC721108 VRY721108 WBU721108 WLQ721108 WVM721108 E786644 JA786644 SW786644 ACS786644 AMO786644 AWK786644 BGG786644 BQC786644 BZY786644 CJU786644 CTQ786644 DDM786644 DNI786644 DXE786644 EHA786644 EQW786644 FAS786644 FKO786644 FUK786644 GEG786644 GOC786644 GXY786644 HHU786644 HRQ786644 IBM786644 ILI786644 IVE786644 JFA786644 JOW786644 JYS786644 KIO786644 KSK786644 LCG786644 LMC786644 LVY786644 MFU786644 MPQ786644 MZM786644 NJI786644 NTE786644 ODA786644 OMW786644 OWS786644 PGO786644 PQK786644 QAG786644 QKC786644 QTY786644 RDU786644 RNQ786644 RXM786644 SHI786644 SRE786644 TBA786644 TKW786644 TUS786644 UEO786644 UOK786644 UYG786644 VIC786644 VRY786644 WBU786644 WLQ786644 WVM786644 E852180 JA852180 SW852180 ACS852180 AMO852180 AWK852180 BGG852180 BQC852180 BZY852180 CJU852180 CTQ852180 DDM852180 DNI852180 DXE852180 EHA852180 EQW852180 FAS852180 FKO852180 FUK852180 GEG852180 GOC852180 GXY852180 HHU852180 HRQ852180 IBM852180 ILI852180 IVE852180 JFA852180 JOW852180 JYS852180 KIO852180 KSK852180 LCG852180 LMC852180 LVY852180 MFU852180 MPQ852180 MZM852180 NJI852180 NTE852180 ODA852180 OMW852180 OWS852180 PGO852180 PQK852180 QAG852180 QKC852180 QTY852180 RDU852180 RNQ852180 RXM852180 SHI852180 SRE852180 TBA852180 TKW852180 TUS852180 UEO852180 UOK852180 UYG852180 VIC852180 VRY852180 WBU852180 WLQ852180 WVM852180 E917716 JA917716 SW917716 ACS917716 AMO917716 AWK917716 BGG917716 BQC917716 BZY917716 CJU917716 CTQ917716 DDM917716 DNI917716 DXE917716 EHA917716 EQW917716 FAS917716 FKO917716 FUK917716 GEG917716 GOC917716 GXY917716 HHU917716 HRQ917716 IBM917716 ILI917716 IVE917716 JFA917716 JOW917716 JYS917716 KIO917716 KSK917716 LCG917716 LMC917716 LVY917716 MFU917716 MPQ917716 MZM917716 NJI917716 NTE917716 ODA917716 OMW917716 OWS917716 PGO917716 PQK917716 QAG917716 QKC917716 QTY917716 RDU917716 RNQ917716 RXM917716 SHI917716 SRE917716 TBA917716 TKW917716 TUS917716 UEO917716 UOK917716 UYG917716 VIC917716 VRY917716 WBU917716 WLQ917716 WVM917716 E983252 JA983252 SW983252 ACS983252 AMO983252 AWK983252 BGG983252 BQC983252 BZY983252 CJU983252 CTQ983252 DDM983252 DNI983252 DXE983252 EHA983252 EQW983252 FAS983252 FKO983252 FUK983252 GEG983252 GOC983252 GXY983252 HHU983252 HRQ983252 IBM983252 ILI983252 IVE983252 JFA983252 JOW983252 JYS983252 KIO983252 KSK983252 LCG983252 LMC983252 LVY983252 MFU983252 MPQ983252 MZM983252 NJI983252 NTE983252 ODA983252 OMW983252 OWS983252 PGO983252 PQK983252 QAG983252 QKC983252 QTY983252 RDU983252 RNQ983252 RXM983252 SHI983252 SRE983252 TBA983252 TKW983252 TUS983252 UEO983252 UOK983252 UYG983252 VIC983252 VRY983252 WBU983252 WLQ983252 WVM983252 E261 JA261 SW261 ACS261 AMO261 AWK261 BGG261 BQC261 BZY261 CJU261 CTQ261 DDM261 DNI261 DXE261 EHA261 EQW261 FAS261 FKO261 FUK261 GEG261 GOC261 GXY261 HHU261 HRQ261 IBM261 ILI261 IVE261 JFA261 JOW261 JYS261 KIO261 KSK261 LCG261 LMC261 LVY261 MFU261 MPQ261 MZM261 NJI261 NTE261 ODA261 OMW261 OWS261 PGO261 PQK261 QAG261 QKC261 QTY261 RDU261 RNQ261 RXM261 SHI261 SRE261 TBA261 TKW261 TUS261 UEO261 UOK261 UYG261 VIC261 VRY261 WBU261 WLQ261 WVM261 E65797 JA65797 SW65797 ACS65797 AMO65797 AWK65797 BGG65797 BQC65797 BZY65797 CJU65797 CTQ65797 DDM65797 DNI65797 DXE65797 EHA65797 EQW65797 FAS65797 FKO65797 FUK65797 GEG65797 GOC65797 GXY65797 HHU65797 HRQ65797 IBM65797 ILI65797 IVE65797 JFA65797 JOW65797 JYS65797 KIO65797 KSK65797 LCG65797 LMC65797 LVY65797 MFU65797 MPQ65797 MZM65797 NJI65797 NTE65797 ODA65797 OMW65797 OWS65797 PGO65797 PQK65797 QAG65797 QKC65797 QTY65797 RDU65797 RNQ65797 RXM65797 SHI65797 SRE65797 TBA65797 TKW65797 TUS65797 UEO65797 UOK65797 UYG65797 VIC65797 VRY65797 WBU65797 WLQ65797 WVM65797 E131333 JA131333 SW131333 ACS131333 AMO131333 AWK131333 BGG131333 BQC131333 BZY131333 CJU131333 CTQ131333 DDM131333 DNI131333 DXE131333 EHA131333 EQW131333 FAS131333 FKO131333 FUK131333 GEG131333 GOC131333 GXY131333 HHU131333 HRQ131333 IBM131333 ILI131333 IVE131333 JFA131333 JOW131333 JYS131333 KIO131333 KSK131333 LCG131333 LMC131333 LVY131333 MFU131333 MPQ131333 MZM131333 NJI131333 NTE131333 ODA131333 OMW131333 OWS131333 PGO131333 PQK131333 QAG131333 QKC131333 QTY131333 RDU131333 RNQ131333 RXM131333 SHI131333 SRE131333 TBA131333 TKW131333 TUS131333 UEO131333 UOK131333 UYG131333 VIC131333 VRY131333 WBU131333 WLQ131333 WVM131333 E196869 JA196869 SW196869 ACS196869 AMO196869 AWK196869 BGG196869 BQC196869 BZY196869 CJU196869 CTQ196869 DDM196869 DNI196869 DXE196869 EHA196869 EQW196869 FAS196869 FKO196869 FUK196869 GEG196869 GOC196869 GXY196869 HHU196869 HRQ196869 IBM196869 ILI196869 IVE196869 JFA196869 JOW196869 JYS196869 KIO196869 KSK196869 LCG196869 LMC196869 LVY196869 MFU196869 MPQ196869 MZM196869 NJI196869 NTE196869 ODA196869 OMW196869 OWS196869 PGO196869 PQK196869 QAG196869 QKC196869 QTY196869 RDU196869 RNQ196869 RXM196869 SHI196869 SRE196869 TBA196869 TKW196869 TUS196869 UEO196869 UOK196869 UYG196869 VIC196869 VRY196869 WBU196869 WLQ196869 WVM196869 E262405 JA262405 SW262405 ACS262405 AMO262405 AWK262405 BGG262405 BQC262405 BZY262405 CJU262405 CTQ262405 DDM262405 DNI262405 DXE262405 EHA262405 EQW262405 FAS262405 FKO262405 FUK262405 GEG262405 GOC262405 GXY262405 HHU262405 HRQ262405 IBM262405 ILI262405 IVE262405 JFA262405 JOW262405 JYS262405 KIO262405 KSK262405 LCG262405 LMC262405 LVY262405 MFU262405 MPQ262405 MZM262405 NJI262405 NTE262405 ODA262405 OMW262405 OWS262405 PGO262405 PQK262405 QAG262405 QKC262405 QTY262405 RDU262405 RNQ262405 RXM262405 SHI262405 SRE262405 TBA262405 TKW262405 TUS262405 UEO262405 UOK262405 UYG262405 VIC262405 VRY262405 WBU262405 WLQ262405 WVM262405 E327941 JA327941 SW327941 ACS327941 AMO327941 AWK327941 BGG327941 BQC327941 BZY327941 CJU327941 CTQ327941 DDM327941 DNI327941 DXE327941 EHA327941 EQW327941 FAS327941 FKO327941 FUK327941 GEG327941 GOC327941 GXY327941 HHU327941 HRQ327941 IBM327941 ILI327941 IVE327941 JFA327941 JOW327941 JYS327941 KIO327941 KSK327941 LCG327941 LMC327941 LVY327941 MFU327941 MPQ327941 MZM327941 NJI327941 NTE327941 ODA327941 OMW327941 OWS327941 PGO327941 PQK327941 QAG327941 QKC327941 QTY327941 RDU327941 RNQ327941 RXM327941 SHI327941 SRE327941 TBA327941 TKW327941 TUS327941 UEO327941 UOK327941 UYG327941 VIC327941 VRY327941 WBU327941 WLQ327941 WVM327941 E393477 JA393477 SW393477 ACS393477 AMO393477 AWK393477 BGG393477 BQC393477 BZY393477 CJU393477 CTQ393477 DDM393477 DNI393477 DXE393477 EHA393477 EQW393477 FAS393477 FKO393477 FUK393477 GEG393477 GOC393477 GXY393477 HHU393477 HRQ393477 IBM393477 ILI393477 IVE393477 JFA393477 JOW393477 JYS393477 KIO393477 KSK393477 LCG393477 LMC393477 LVY393477 MFU393477 MPQ393477 MZM393477 NJI393477 NTE393477 ODA393477 OMW393477 OWS393477 PGO393477 PQK393477 QAG393477 QKC393477 QTY393477 RDU393477 RNQ393477 RXM393477 SHI393477 SRE393477 TBA393477 TKW393477 TUS393477 UEO393477 UOK393477 UYG393477 VIC393477 VRY393477 WBU393477 WLQ393477 WVM393477 E459013 JA459013 SW459013 ACS459013 AMO459013 AWK459013 BGG459013 BQC459013 BZY459013 CJU459013 CTQ459013 DDM459013 DNI459013 DXE459013 EHA459013 EQW459013 FAS459013 FKO459013 FUK459013 GEG459013 GOC459013 GXY459013 HHU459013 HRQ459013 IBM459013 ILI459013 IVE459013 JFA459013 JOW459013 JYS459013 KIO459013 KSK459013 LCG459013 LMC459013 LVY459013 MFU459013 MPQ459013 MZM459013 NJI459013 NTE459013 ODA459013 OMW459013 OWS459013 PGO459013 PQK459013 QAG459013 QKC459013 QTY459013 RDU459013 RNQ459013 RXM459013 SHI459013 SRE459013 TBA459013 TKW459013 TUS459013 UEO459013 UOK459013 UYG459013 VIC459013 VRY459013 WBU459013 WLQ459013 WVM459013 E524549 JA524549 SW524549 ACS524549 AMO524549 AWK524549 BGG524549 BQC524549 BZY524549 CJU524549 CTQ524549 DDM524549 DNI524549 DXE524549 EHA524549 EQW524549 FAS524549 FKO524549 FUK524549 GEG524549 GOC524549 GXY524549 HHU524549 HRQ524549 IBM524549 ILI524549 IVE524549 JFA524549 JOW524549 JYS524549 KIO524549 KSK524549 LCG524549 LMC524549 LVY524549 MFU524549 MPQ524549 MZM524549 NJI524549 NTE524549 ODA524549 OMW524549 OWS524549 PGO524549 PQK524549 QAG524549 QKC524549 QTY524549 RDU524549 RNQ524549 RXM524549 SHI524549 SRE524549 TBA524549 TKW524549 TUS524549 UEO524549 UOK524549 UYG524549 VIC524549 VRY524549 WBU524549 WLQ524549 WVM524549 E590085 JA590085 SW590085 ACS590085 AMO590085 AWK590085 BGG590085 BQC590085 BZY590085 CJU590085 CTQ590085 DDM590085 DNI590085 DXE590085 EHA590085 EQW590085 FAS590085 FKO590085 FUK590085 GEG590085 GOC590085 GXY590085 HHU590085 HRQ590085 IBM590085 ILI590085 IVE590085 JFA590085 JOW590085 JYS590085 KIO590085 KSK590085 LCG590085 LMC590085 LVY590085 MFU590085 MPQ590085 MZM590085 NJI590085 NTE590085 ODA590085 OMW590085 OWS590085 PGO590085 PQK590085 QAG590085 QKC590085 QTY590085 RDU590085 RNQ590085 RXM590085 SHI590085 SRE590085 TBA590085 TKW590085 TUS590085 UEO590085 UOK590085 UYG590085 VIC590085 VRY590085 WBU590085 WLQ590085 WVM590085 E655621 JA655621 SW655621 ACS655621 AMO655621 AWK655621 BGG655621 BQC655621 BZY655621 CJU655621 CTQ655621 DDM655621 DNI655621 DXE655621 EHA655621 EQW655621 FAS655621 FKO655621 FUK655621 GEG655621 GOC655621 GXY655621 HHU655621 HRQ655621 IBM655621 ILI655621 IVE655621 JFA655621 JOW655621 JYS655621 KIO655621 KSK655621 LCG655621 LMC655621 LVY655621 MFU655621 MPQ655621 MZM655621 NJI655621 NTE655621 ODA655621 OMW655621 OWS655621 PGO655621 PQK655621 QAG655621 QKC655621 QTY655621 RDU655621 RNQ655621 RXM655621 SHI655621 SRE655621 TBA655621 TKW655621 TUS655621 UEO655621 UOK655621 UYG655621 VIC655621 VRY655621 WBU655621 WLQ655621 WVM655621 E721157 JA721157 SW721157 ACS721157 AMO721157 AWK721157 BGG721157 BQC721157 BZY721157 CJU721157 CTQ721157 DDM721157 DNI721157 DXE721157 EHA721157 EQW721157 FAS721157 FKO721157 FUK721157 GEG721157 GOC721157 GXY721157 HHU721157 HRQ721157 IBM721157 ILI721157 IVE721157 JFA721157 JOW721157 JYS721157 KIO721157 KSK721157 LCG721157 LMC721157 LVY721157 MFU721157 MPQ721157 MZM721157 NJI721157 NTE721157 ODA721157 OMW721157 OWS721157 PGO721157 PQK721157 QAG721157 QKC721157 QTY721157 RDU721157 RNQ721157 RXM721157 SHI721157 SRE721157 TBA721157 TKW721157 TUS721157 UEO721157 UOK721157 UYG721157 VIC721157 VRY721157 WBU721157 WLQ721157 WVM721157 E786693 JA786693 SW786693 ACS786693 AMO786693 AWK786693 BGG786693 BQC786693 BZY786693 CJU786693 CTQ786693 DDM786693 DNI786693 DXE786693 EHA786693 EQW786693 FAS786693 FKO786693 FUK786693 GEG786693 GOC786693 GXY786693 HHU786693 HRQ786693 IBM786693 ILI786693 IVE786693 JFA786693 JOW786693 JYS786693 KIO786693 KSK786693 LCG786693 LMC786693 LVY786693 MFU786693 MPQ786693 MZM786693 NJI786693 NTE786693 ODA786693 OMW786693 OWS786693 PGO786693 PQK786693 QAG786693 QKC786693 QTY786693 RDU786693 RNQ786693 RXM786693 SHI786693 SRE786693 TBA786693 TKW786693 TUS786693 UEO786693 UOK786693 UYG786693 VIC786693 VRY786693 WBU786693 WLQ786693 WVM786693 E852229 JA852229 SW852229 ACS852229 AMO852229 AWK852229 BGG852229 BQC852229 BZY852229 CJU852229 CTQ852229 DDM852229 DNI852229 DXE852229 EHA852229 EQW852229 FAS852229 FKO852229 FUK852229 GEG852229 GOC852229 GXY852229 HHU852229 HRQ852229 IBM852229 ILI852229 IVE852229 JFA852229 JOW852229 JYS852229 KIO852229 KSK852229 LCG852229 LMC852229 LVY852229 MFU852229 MPQ852229 MZM852229 NJI852229 NTE852229 ODA852229 OMW852229 OWS852229 PGO852229 PQK852229 QAG852229 QKC852229 QTY852229 RDU852229 RNQ852229 RXM852229 SHI852229 SRE852229 TBA852229 TKW852229 TUS852229 UEO852229 UOK852229 UYG852229 VIC852229 VRY852229 WBU852229 WLQ852229 WVM852229 E917765 JA917765 SW917765 ACS917765 AMO917765 AWK917765 BGG917765 BQC917765 BZY917765 CJU917765 CTQ917765 DDM917765 DNI917765 DXE917765 EHA917765 EQW917765 FAS917765 FKO917765 FUK917765 GEG917765 GOC917765 GXY917765 HHU917765 HRQ917765 IBM917765 ILI917765 IVE917765 JFA917765 JOW917765 JYS917765 KIO917765 KSK917765 LCG917765 LMC917765 LVY917765 MFU917765 MPQ917765 MZM917765 NJI917765 NTE917765 ODA917765 OMW917765 OWS917765 PGO917765 PQK917765 QAG917765 QKC917765 QTY917765 RDU917765 RNQ917765 RXM917765 SHI917765 SRE917765 TBA917765 TKW917765 TUS917765 UEO917765 UOK917765 UYG917765 VIC917765 VRY917765 WBU917765 WLQ917765 WVM917765 E983301 JA983301 SW983301 ACS983301 AMO983301 AWK983301 BGG983301 BQC983301 BZY983301 CJU983301 CTQ983301 DDM983301 DNI983301 DXE983301 EHA983301 EQW983301 FAS983301 FKO983301 FUK983301 GEG983301 GOC983301 GXY983301 HHU983301 HRQ983301 IBM983301 ILI983301 IVE983301 JFA983301 JOW983301 JYS983301 KIO983301 KSK983301 LCG983301 LMC983301 LVY983301 MFU983301 MPQ983301 MZM983301 NJI983301 NTE983301 ODA983301 OMW983301 OWS983301 PGO983301 PQK983301 QAG983301 QKC983301 QTY983301 RDU983301 RNQ983301 RXM983301 SHI983301 SRE983301 TBA983301 TKW983301 TUS983301 UEO983301 UOK983301 UYG983301 VIC983301 VRY983301 WBU983301 WLQ983301 WVM983301 E228 JA228 SW228 ACS228 AMO228 AWK228 BGG228 BQC228 BZY228 CJU228 CTQ228 DDM228 DNI228 DXE228 EHA228 EQW228 FAS228 FKO228 FUK228 GEG228 GOC228 GXY228 HHU228 HRQ228 IBM228 ILI228 IVE228 JFA228 JOW228 JYS228 KIO228 KSK228 LCG228 LMC228 LVY228 MFU228 MPQ228 MZM228 NJI228 NTE228 ODA228 OMW228 OWS228 PGO228 PQK228 QAG228 QKC228 QTY228 RDU228 RNQ228 RXM228 SHI228 SRE228 TBA228 TKW228 TUS228 UEO228 UOK228 UYG228 VIC228 VRY228 WBU228 WLQ228 WVM228 E65764 JA65764 SW65764 ACS65764 AMO65764 AWK65764 BGG65764 BQC65764 BZY65764 CJU65764 CTQ65764 DDM65764 DNI65764 DXE65764 EHA65764 EQW65764 FAS65764 FKO65764 FUK65764 GEG65764 GOC65764 GXY65764 HHU65764 HRQ65764 IBM65764 ILI65764 IVE65764 JFA65764 JOW65764 JYS65764 KIO65764 KSK65764 LCG65764 LMC65764 LVY65764 MFU65764 MPQ65764 MZM65764 NJI65764 NTE65764 ODA65764 OMW65764 OWS65764 PGO65764 PQK65764 QAG65764 QKC65764 QTY65764 RDU65764 RNQ65764 RXM65764 SHI65764 SRE65764 TBA65764 TKW65764 TUS65764 UEO65764 UOK65764 UYG65764 VIC65764 VRY65764 WBU65764 WLQ65764 WVM65764 E131300 JA131300 SW131300 ACS131300 AMO131300 AWK131300 BGG131300 BQC131300 BZY131300 CJU131300 CTQ131300 DDM131300 DNI131300 DXE131300 EHA131300 EQW131300 FAS131300 FKO131300 FUK131300 GEG131300 GOC131300 GXY131300 HHU131300 HRQ131300 IBM131300 ILI131300 IVE131300 JFA131300 JOW131300 JYS131300 KIO131300 KSK131300 LCG131300 LMC131300 LVY131300 MFU131300 MPQ131300 MZM131300 NJI131300 NTE131300 ODA131300 OMW131300 OWS131300 PGO131300 PQK131300 QAG131300 QKC131300 QTY131300 RDU131300 RNQ131300 RXM131300 SHI131300 SRE131300 TBA131300 TKW131300 TUS131300 UEO131300 UOK131300 UYG131300 VIC131300 VRY131300 WBU131300 WLQ131300 WVM131300 E196836 JA196836 SW196836 ACS196836 AMO196836 AWK196836 BGG196836 BQC196836 BZY196836 CJU196836 CTQ196836 DDM196836 DNI196836 DXE196836 EHA196836 EQW196836 FAS196836 FKO196836 FUK196836 GEG196836 GOC196836 GXY196836 HHU196836 HRQ196836 IBM196836 ILI196836 IVE196836 JFA196836 JOW196836 JYS196836 KIO196836 KSK196836 LCG196836 LMC196836 LVY196836 MFU196836 MPQ196836 MZM196836 NJI196836 NTE196836 ODA196836 OMW196836 OWS196836 PGO196836 PQK196836 QAG196836 QKC196836 QTY196836 RDU196836 RNQ196836 RXM196836 SHI196836 SRE196836 TBA196836 TKW196836 TUS196836 UEO196836 UOK196836 UYG196836 VIC196836 VRY196836 WBU196836 WLQ196836 WVM196836 E262372 JA262372 SW262372 ACS262372 AMO262372 AWK262372 BGG262372 BQC262372 BZY262372 CJU262372 CTQ262372 DDM262372 DNI262372 DXE262372 EHA262372 EQW262372 FAS262372 FKO262372 FUK262372 GEG262372 GOC262372 GXY262372 HHU262372 HRQ262372 IBM262372 ILI262372 IVE262372 JFA262372 JOW262372 JYS262372 KIO262372 KSK262372 LCG262372 LMC262372 LVY262372 MFU262372 MPQ262372 MZM262372 NJI262372 NTE262372 ODA262372 OMW262372 OWS262372 PGO262372 PQK262372 QAG262372 QKC262372 QTY262372 RDU262372 RNQ262372 RXM262372 SHI262372 SRE262372 TBA262372 TKW262372 TUS262372 UEO262372 UOK262372 UYG262372 VIC262372 VRY262372 WBU262372 WLQ262372 WVM262372 E327908 JA327908 SW327908 ACS327908 AMO327908 AWK327908 BGG327908 BQC327908 BZY327908 CJU327908 CTQ327908 DDM327908 DNI327908 DXE327908 EHA327908 EQW327908 FAS327908 FKO327908 FUK327908 GEG327908 GOC327908 GXY327908 HHU327908 HRQ327908 IBM327908 ILI327908 IVE327908 JFA327908 JOW327908 JYS327908 KIO327908 KSK327908 LCG327908 LMC327908 LVY327908 MFU327908 MPQ327908 MZM327908 NJI327908 NTE327908 ODA327908 OMW327908 OWS327908 PGO327908 PQK327908 QAG327908 QKC327908 QTY327908 RDU327908 RNQ327908 RXM327908 SHI327908 SRE327908 TBA327908 TKW327908 TUS327908 UEO327908 UOK327908 UYG327908 VIC327908 VRY327908 WBU327908 WLQ327908 WVM327908 E393444 JA393444 SW393444 ACS393444 AMO393444 AWK393444 BGG393444 BQC393444 BZY393444 CJU393444 CTQ393444 DDM393444 DNI393444 DXE393444 EHA393444 EQW393444 FAS393444 FKO393444 FUK393444 GEG393444 GOC393444 GXY393444 HHU393444 HRQ393444 IBM393444 ILI393444 IVE393444 JFA393444 JOW393444 JYS393444 KIO393444 KSK393444 LCG393444 LMC393444 LVY393444 MFU393444 MPQ393444 MZM393444 NJI393444 NTE393444 ODA393444 OMW393444 OWS393444 PGO393444 PQK393444 QAG393444 QKC393444 QTY393444 RDU393444 RNQ393444 RXM393444 SHI393444 SRE393444 TBA393444 TKW393444 TUS393444 UEO393444 UOK393444 UYG393444 VIC393444 VRY393444 WBU393444 WLQ393444 WVM393444 E458980 JA458980 SW458980 ACS458980 AMO458980 AWK458980 BGG458980 BQC458980 BZY458980 CJU458980 CTQ458980 DDM458980 DNI458980 DXE458980 EHA458980 EQW458980 FAS458980 FKO458980 FUK458980 GEG458980 GOC458980 GXY458980 HHU458980 HRQ458980 IBM458980 ILI458980 IVE458980 JFA458980 JOW458980 JYS458980 KIO458980 KSK458980 LCG458980 LMC458980 LVY458980 MFU458980 MPQ458980 MZM458980 NJI458980 NTE458980 ODA458980 OMW458980 OWS458980 PGO458980 PQK458980 QAG458980 QKC458980 QTY458980 RDU458980 RNQ458980 RXM458980 SHI458980 SRE458980 TBA458980 TKW458980 TUS458980 UEO458980 UOK458980 UYG458980 VIC458980 VRY458980 WBU458980 WLQ458980 WVM458980 E524516 JA524516 SW524516 ACS524516 AMO524516 AWK524516 BGG524516 BQC524516 BZY524516 CJU524516 CTQ524516 DDM524516 DNI524516 DXE524516 EHA524516 EQW524516 FAS524516 FKO524516 FUK524516 GEG524516 GOC524516 GXY524516 HHU524516 HRQ524516 IBM524516 ILI524516 IVE524516 JFA524516 JOW524516 JYS524516 KIO524516 KSK524516 LCG524516 LMC524516 LVY524516 MFU524516 MPQ524516 MZM524516 NJI524516 NTE524516 ODA524516 OMW524516 OWS524516 PGO524516 PQK524516 QAG524516 QKC524516 QTY524516 RDU524516 RNQ524516 RXM524516 SHI524516 SRE524516 TBA524516 TKW524516 TUS524516 UEO524516 UOK524516 UYG524516 VIC524516 VRY524516 WBU524516 WLQ524516 WVM524516 E590052 JA590052 SW590052 ACS590052 AMO590052 AWK590052 BGG590052 BQC590052 BZY590052 CJU590052 CTQ590052 DDM590052 DNI590052 DXE590052 EHA590052 EQW590052 FAS590052 FKO590052 FUK590052 GEG590052 GOC590052 GXY590052 HHU590052 HRQ590052 IBM590052 ILI590052 IVE590052 JFA590052 JOW590052 JYS590052 KIO590052 KSK590052 LCG590052 LMC590052 LVY590052 MFU590052 MPQ590052 MZM590052 NJI590052 NTE590052 ODA590052 OMW590052 OWS590052 PGO590052 PQK590052 QAG590052 QKC590052 QTY590052 RDU590052 RNQ590052 RXM590052 SHI590052 SRE590052 TBA590052 TKW590052 TUS590052 UEO590052 UOK590052 UYG590052 VIC590052 VRY590052 WBU590052 WLQ590052 WVM590052 E655588 JA655588 SW655588 ACS655588 AMO655588 AWK655588 BGG655588 BQC655588 BZY655588 CJU655588 CTQ655588 DDM655588 DNI655588 DXE655588 EHA655588 EQW655588 FAS655588 FKO655588 FUK655588 GEG655588 GOC655588 GXY655588 HHU655588 HRQ655588 IBM655588 ILI655588 IVE655588 JFA655588 JOW655588 JYS655588 KIO655588 KSK655588 LCG655588 LMC655588 LVY655588 MFU655588 MPQ655588 MZM655588 NJI655588 NTE655588 ODA655588 OMW655588 OWS655588 PGO655588 PQK655588 QAG655588 QKC655588 QTY655588 RDU655588 RNQ655588 RXM655588 SHI655588 SRE655588 TBA655588 TKW655588 TUS655588 UEO655588 UOK655588 UYG655588 VIC655588 VRY655588 WBU655588 WLQ655588 WVM655588 E721124 JA721124 SW721124 ACS721124 AMO721124 AWK721124 BGG721124 BQC721124 BZY721124 CJU721124 CTQ721124 DDM721124 DNI721124 DXE721124 EHA721124 EQW721124 FAS721124 FKO721124 FUK721124 GEG721124 GOC721124 GXY721124 HHU721124 HRQ721124 IBM721124 ILI721124 IVE721124 JFA721124 JOW721124 JYS721124 KIO721124 KSK721124 LCG721124 LMC721124 LVY721124 MFU721124 MPQ721124 MZM721124 NJI721124 NTE721124 ODA721124 OMW721124 OWS721124 PGO721124 PQK721124 QAG721124 QKC721124 QTY721124 RDU721124 RNQ721124 RXM721124 SHI721124 SRE721124 TBA721124 TKW721124 TUS721124 UEO721124 UOK721124 UYG721124 VIC721124 VRY721124 WBU721124 WLQ721124 WVM721124 E786660 JA786660 SW786660 ACS786660 AMO786660 AWK786660 BGG786660 BQC786660 BZY786660 CJU786660 CTQ786660 DDM786660 DNI786660 DXE786660 EHA786660 EQW786660 FAS786660 FKO786660 FUK786660 GEG786660 GOC786660 GXY786660 HHU786660 HRQ786660 IBM786660 ILI786660 IVE786660 JFA786660 JOW786660 JYS786660 KIO786660 KSK786660 LCG786660 LMC786660 LVY786660 MFU786660 MPQ786660 MZM786660 NJI786660 NTE786660 ODA786660 OMW786660 OWS786660 PGO786660 PQK786660 QAG786660 QKC786660 QTY786660 RDU786660 RNQ786660 RXM786660 SHI786660 SRE786660 TBA786660 TKW786660 TUS786660 UEO786660 UOK786660 UYG786660 VIC786660 VRY786660 WBU786660 WLQ786660 WVM786660 E852196 JA852196 SW852196 ACS852196 AMO852196 AWK852196 BGG852196 BQC852196 BZY852196 CJU852196 CTQ852196 DDM852196 DNI852196 DXE852196 EHA852196 EQW852196 FAS852196 FKO852196 FUK852196 GEG852196 GOC852196 GXY852196 HHU852196 HRQ852196 IBM852196 ILI852196 IVE852196 JFA852196 JOW852196 JYS852196 KIO852196 KSK852196 LCG852196 LMC852196 LVY852196 MFU852196 MPQ852196 MZM852196 NJI852196 NTE852196 ODA852196 OMW852196 OWS852196 PGO852196 PQK852196 QAG852196 QKC852196 QTY852196 RDU852196 RNQ852196 RXM852196 SHI852196 SRE852196 TBA852196 TKW852196 TUS852196 UEO852196 UOK852196 UYG852196 VIC852196 VRY852196 WBU852196 WLQ852196 WVM852196 E917732 JA917732 SW917732 ACS917732 AMO917732 AWK917732 BGG917732 BQC917732 BZY917732 CJU917732 CTQ917732 DDM917732 DNI917732 DXE917732 EHA917732 EQW917732 FAS917732 FKO917732 FUK917732 GEG917732 GOC917732 GXY917732 HHU917732 HRQ917732 IBM917732 ILI917732 IVE917732 JFA917732 JOW917732 JYS917732 KIO917732 KSK917732 LCG917732 LMC917732 LVY917732 MFU917732 MPQ917732 MZM917732 NJI917732 NTE917732 ODA917732 OMW917732 OWS917732 PGO917732 PQK917732 QAG917732 QKC917732 QTY917732 RDU917732 RNQ917732 RXM917732 SHI917732 SRE917732 TBA917732 TKW917732 TUS917732 UEO917732 UOK917732 UYG917732 VIC917732 VRY917732 WBU917732 WLQ917732 WVM917732 E983268 JA983268 SW983268 ACS983268 AMO983268 AWK983268 BGG983268 BQC983268 BZY983268 CJU983268 CTQ983268 DDM983268 DNI983268 DXE983268 EHA983268 EQW983268 FAS983268 FKO983268 FUK983268 GEG983268 GOC983268 GXY983268 HHU983268 HRQ983268 IBM983268 ILI983268 IVE983268 JFA983268 JOW983268 JYS983268 KIO983268 KSK983268 LCG983268 LMC983268 LVY983268 MFU983268 MPQ983268 MZM983268 NJI983268 NTE983268 ODA983268 OMW983268 OWS983268 PGO983268 PQK983268 QAG983268 QKC983268 QTY983268 RDU983268 RNQ983268 RXM983268 SHI983268 SRE983268 TBA983268 TKW983268 TUS983268 UEO983268 UOK983268 UYG983268 VIC983268 VRY983268 WBU983268 WLQ983268 WVM983268 E192 JA192 SW192 ACS192 AMO192 AWK192 BGG192 BQC192 BZY192 CJU192 CTQ192 DDM192 DNI192 DXE192 EHA192 EQW192 FAS192 FKO192 FUK192 GEG192 GOC192 GXY192 HHU192 HRQ192 IBM192 ILI192 IVE192 JFA192 JOW192 JYS192 KIO192 KSK192 LCG192 LMC192 LVY192 MFU192 MPQ192 MZM192 NJI192 NTE192 ODA192 OMW192 OWS192 PGO192 PQK192 QAG192 QKC192 QTY192 RDU192 RNQ192 RXM192 SHI192 SRE192 TBA192 TKW192 TUS192 UEO192 UOK192 UYG192 VIC192 VRY192 WBU192 WLQ192 WVM192 E65728 JA65728 SW65728 ACS65728 AMO65728 AWK65728 BGG65728 BQC65728 BZY65728 CJU65728 CTQ65728 DDM65728 DNI65728 DXE65728 EHA65728 EQW65728 FAS65728 FKO65728 FUK65728 GEG65728 GOC65728 GXY65728 HHU65728 HRQ65728 IBM65728 ILI65728 IVE65728 JFA65728 JOW65728 JYS65728 KIO65728 KSK65728 LCG65728 LMC65728 LVY65728 MFU65728 MPQ65728 MZM65728 NJI65728 NTE65728 ODA65728 OMW65728 OWS65728 PGO65728 PQK65728 QAG65728 QKC65728 QTY65728 RDU65728 RNQ65728 RXM65728 SHI65728 SRE65728 TBA65728 TKW65728 TUS65728 UEO65728 UOK65728 UYG65728 VIC65728 VRY65728 WBU65728 WLQ65728 WVM65728 E131264 JA131264 SW131264 ACS131264 AMO131264 AWK131264 BGG131264 BQC131264 BZY131264 CJU131264 CTQ131264 DDM131264 DNI131264 DXE131264 EHA131264 EQW131264 FAS131264 FKO131264 FUK131264 GEG131264 GOC131264 GXY131264 HHU131264 HRQ131264 IBM131264 ILI131264 IVE131264 JFA131264 JOW131264 JYS131264 KIO131264 KSK131264 LCG131264 LMC131264 LVY131264 MFU131264 MPQ131264 MZM131264 NJI131264 NTE131264 ODA131264 OMW131264 OWS131264 PGO131264 PQK131264 QAG131264 QKC131264 QTY131264 RDU131264 RNQ131264 RXM131264 SHI131264 SRE131264 TBA131264 TKW131264 TUS131264 UEO131264 UOK131264 UYG131264 VIC131264 VRY131264 WBU131264 WLQ131264 WVM131264 E196800 JA196800 SW196800 ACS196800 AMO196800 AWK196800 BGG196800 BQC196800 BZY196800 CJU196800 CTQ196800 DDM196800 DNI196800 DXE196800 EHA196800 EQW196800 FAS196800 FKO196800 FUK196800 GEG196800 GOC196800 GXY196800 HHU196800 HRQ196800 IBM196800 ILI196800 IVE196800 JFA196800 JOW196800 JYS196800 KIO196800 KSK196800 LCG196800 LMC196800 LVY196800 MFU196800 MPQ196800 MZM196800 NJI196800 NTE196800 ODA196800 OMW196800 OWS196800 PGO196800 PQK196800 QAG196800 QKC196800 QTY196800 RDU196800 RNQ196800 RXM196800 SHI196800 SRE196800 TBA196800 TKW196800 TUS196800 UEO196800 UOK196800 UYG196800 VIC196800 VRY196800 WBU196800 WLQ196800 WVM196800 E262336 JA262336 SW262336 ACS262336 AMO262336 AWK262336 BGG262336 BQC262336 BZY262336 CJU262336 CTQ262336 DDM262336 DNI262336 DXE262336 EHA262336 EQW262336 FAS262336 FKO262336 FUK262336 GEG262336 GOC262336 GXY262336 HHU262336 HRQ262336 IBM262336 ILI262336 IVE262336 JFA262336 JOW262336 JYS262336 KIO262336 KSK262336 LCG262336 LMC262336 LVY262336 MFU262336 MPQ262336 MZM262336 NJI262336 NTE262336 ODA262336 OMW262336 OWS262336 PGO262336 PQK262336 QAG262336 QKC262336 QTY262336 RDU262336 RNQ262336 RXM262336 SHI262336 SRE262336 TBA262336 TKW262336 TUS262336 UEO262336 UOK262336 UYG262336 VIC262336 VRY262336 WBU262336 WLQ262336 WVM262336 E327872 JA327872 SW327872 ACS327872 AMO327872 AWK327872 BGG327872 BQC327872 BZY327872 CJU327872 CTQ327872 DDM327872 DNI327872 DXE327872 EHA327872 EQW327872 FAS327872 FKO327872 FUK327872 GEG327872 GOC327872 GXY327872 HHU327872 HRQ327872 IBM327872 ILI327872 IVE327872 JFA327872 JOW327872 JYS327872 KIO327872 KSK327872 LCG327872 LMC327872 LVY327872 MFU327872 MPQ327872 MZM327872 NJI327872 NTE327872 ODA327872 OMW327872 OWS327872 PGO327872 PQK327872 QAG327872 QKC327872 QTY327872 RDU327872 RNQ327872 RXM327872 SHI327872 SRE327872 TBA327872 TKW327872 TUS327872 UEO327872 UOK327872 UYG327872 VIC327872 VRY327872 WBU327872 WLQ327872 WVM327872 E393408 JA393408 SW393408 ACS393408 AMO393408 AWK393408 BGG393408 BQC393408 BZY393408 CJU393408 CTQ393408 DDM393408 DNI393408 DXE393408 EHA393408 EQW393408 FAS393408 FKO393408 FUK393408 GEG393408 GOC393408 GXY393408 HHU393408 HRQ393408 IBM393408 ILI393408 IVE393408 JFA393408 JOW393408 JYS393408 KIO393408 KSK393408 LCG393408 LMC393408 LVY393408 MFU393408 MPQ393408 MZM393408 NJI393408 NTE393408 ODA393408 OMW393408 OWS393408 PGO393408 PQK393408 QAG393408 QKC393408 QTY393408 RDU393408 RNQ393408 RXM393408 SHI393408 SRE393408 TBA393408 TKW393408 TUS393408 UEO393408 UOK393408 UYG393408 VIC393408 VRY393408 WBU393408 WLQ393408 WVM393408 E458944 JA458944 SW458944 ACS458944 AMO458944 AWK458944 BGG458944 BQC458944 BZY458944 CJU458944 CTQ458944 DDM458944 DNI458944 DXE458944 EHA458944 EQW458944 FAS458944 FKO458944 FUK458944 GEG458944 GOC458944 GXY458944 HHU458944 HRQ458944 IBM458944 ILI458944 IVE458944 JFA458944 JOW458944 JYS458944 KIO458944 KSK458944 LCG458944 LMC458944 LVY458944 MFU458944 MPQ458944 MZM458944 NJI458944 NTE458944 ODA458944 OMW458944 OWS458944 PGO458944 PQK458944 QAG458944 QKC458944 QTY458944 RDU458944 RNQ458944 RXM458944 SHI458944 SRE458944 TBA458944 TKW458944 TUS458944 UEO458944 UOK458944 UYG458944 VIC458944 VRY458944 WBU458944 WLQ458944 WVM458944 E524480 JA524480 SW524480 ACS524480 AMO524480 AWK524480 BGG524480 BQC524480 BZY524480 CJU524480 CTQ524480 DDM524480 DNI524480 DXE524480 EHA524480 EQW524480 FAS524480 FKO524480 FUK524480 GEG524480 GOC524480 GXY524480 HHU524480 HRQ524480 IBM524480 ILI524480 IVE524480 JFA524480 JOW524480 JYS524480 KIO524480 KSK524480 LCG524480 LMC524480 LVY524480 MFU524480 MPQ524480 MZM524480 NJI524480 NTE524480 ODA524480 OMW524480 OWS524480 PGO524480 PQK524480 QAG524480 QKC524480 QTY524480 RDU524480 RNQ524480 RXM524480 SHI524480 SRE524480 TBA524480 TKW524480 TUS524480 UEO524480 UOK524480 UYG524480 VIC524480 VRY524480 WBU524480 WLQ524480 WVM524480 E590016 JA590016 SW590016 ACS590016 AMO590016 AWK590016 BGG590016 BQC590016 BZY590016 CJU590016 CTQ590016 DDM590016 DNI590016 DXE590016 EHA590016 EQW590016 FAS590016 FKO590016 FUK590016 GEG590016 GOC590016 GXY590016 HHU590016 HRQ590016 IBM590016 ILI590016 IVE590016 JFA590016 JOW590016 JYS590016 KIO590016 KSK590016 LCG590016 LMC590016 LVY590016 MFU590016 MPQ590016 MZM590016 NJI590016 NTE590016 ODA590016 OMW590016 OWS590016 PGO590016 PQK590016 QAG590016 QKC590016 QTY590016 RDU590016 RNQ590016 RXM590016 SHI590016 SRE590016 TBA590016 TKW590016 TUS590016 UEO590016 UOK590016 UYG590016 VIC590016 VRY590016 WBU590016 WLQ590016 WVM590016 E655552 JA655552 SW655552 ACS655552 AMO655552 AWK655552 BGG655552 BQC655552 BZY655552 CJU655552 CTQ655552 DDM655552 DNI655552 DXE655552 EHA655552 EQW655552 FAS655552 FKO655552 FUK655552 GEG655552 GOC655552 GXY655552 HHU655552 HRQ655552 IBM655552 ILI655552 IVE655552 JFA655552 JOW655552 JYS655552 KIO655552 KSK655552 LCG655552 LMC655552 LVY655552 MFU655552 MPQ655552 MZM655552 NJI655552 NTE655552 ODA655552 OMW655552 OWS655552 PGO655552 PQK655552 QAG655552 QKC655552 QTY655552 RDU655552 RNQ655552 RXM655552 SHI655552 SRE655552 TBA655552 TKW655552 TUS655552 UEO655552 UOK655552 UYG655552 VIC655552 VRY655552 WBU655552 WLQ655552 WVM655552 E721088 JA721088 SW721088 ACS721088 AMO721088 AWK721088 BGG721088 BQC721088 BZY721088 CJU721088 CTQ721088 DDM721088 DNI721088 DXE721088 EHA721088 EQW721088 FAS721088 FKO721088 FUK721088 GEG721088 GOC721088 GXY721088 HHU721088 HRQ721088 IBM721088 ILI721088 IVE721088 JFA721088 JOW721088 JYS721088 KIO721088 KSK721088 LCG721088 LMC721088 LVY721088 MFU721088 MPQ721088 MZM721088 NJI721088 NTE721088 ODA721088 OMW721088 OWS721088 PGO721088 PQK721088 QAG721088 QKC721088 QTY721088 RDU721088 RNQ721088 RXM721088 SHI721088 SRE721088 TBA721088 TKW721088 TUS721088 UEO721088 UOK721088 UYG721088 VIC721088 VRY721088 WBU721088 WLQ721088 WVM721088 E786624 JA786624 SW786624 ACS786624 AMO786624 AWK786624 BGG786624 BQC786624 BZY786624 CJU786624 CTQ786624 DDM786624 DNI786624 DXE786624 EHA786624 EQW786624 FAS786624 FKO786624 FUK786624 GEG786624 GOC786624 GXY786624 HHU786624 HRQ786624 IBM786624 ILI786624 IVE786624 JFA786624 JOW786624 JYS786624 KIO786624 KSK786624 LCG786624 LMC786624 LVY786624 MFU786624 MPQ786624 MZM786624 NJI786624 NTE786624 ODA786624 OMW786624 OWS786624 PGO786624 PQK786624 QAG786624 QKC786624 QTY786624 RDU786624 RNQ786624 RXM786624 SHI786624 SRE786624 TBA786624 TKW786624 TUS786624 UEO786624 UOK786624 UYG786624 VIC786624 VRY786624 WBU786624 WLQ786624 WVM786624 E852160 JA852160 SW852160 ACS852160 AMO852160 AWK852160 BGG852160 BQC852160 BZY852160 CJU852160 CTQ852160 DDM852160 DNI852160 DXE852160 EHA852160 EQW852160 FAS852160 FKO852160 FUK852160 GEG852160 GOC852160 GXY852160 HHU852160 HRQ852160 IBM852160 ILI852160 IVE852160 JFA852160 JOW852160 JYS852160 KIO852160 KSK852160 LCG852160 LMC852160 LVY852160 MFU852160 MPQ852160 MZM852160 NJI852160 NTE852160 ODA852160 OMW852160 OWS852160 PGO852160 PQK852160 QAG852160 QKC852160 QTY852160 RDU852160 RNQ852160 RXM852160 SHI852160 SRE852160 TBA852160 TKW852160 TUS852160 UEO852160 UOK852160 UYG852160 VIC852160 VRY852160 WBU852160 WLQ852160 WVM852160 E917696 JA917696 SW917696 ACS917696 AMO917696 AWK917696 BGG917696 BQC917696 BZY917696 CJU917696 CTQ917696 DDM917696 DNI917696 DXE917696 EHA917696 EQW917696 FAS917696 FKO917696 FUK917696 GEG917696 GOC917696 GXY917696 HHU917696 HRQ917696 IBM917696 ILI917696 IVE917696 JFA917696 JOW917696 JYS917696 KIO917696 KSK917696 LCG917696 LMC917696 LVY917696 MFU917696 MPQ917696 MZM917696 NJI917696 NTE917696 ODA917696 OMW917696 OWS917696 PGO917696 PQK917696 QAG917696 QKC917696 QTY917696 RDU917696 RNQ917696 RXM917696 SHI917696 SRE917696 TBA917696 TKW917696 TUS917696 UEO917696 UOK917696 UYG917696 VIC917696 VRY917696 WBU917696 WLQ917696 WVM917696 E983232 JA983232 SW983232 ACS983232 AMO983232 AWK983232 BGG983232 BQC983232 BZY983232 CJU983232 CTQ983232 DDM983232 DNI983232 DXE983232 EHA983232 EQW983232 FAS983232 FKO983232 FUK983232 GEG983232 GOC983232 GXY983232 HHU983232 HRQ983232 IBM983232 ILI983232 IVE983232 JFA983232 JOW983232 JYS983232 KIO983232 KSK983232 LCG983232 LMC983232 LVY983232 MFU983232 MPQ983232 MZM983232 NJI983232 NTE983232 ODA983232 OMW983232 OWS983232 PGO983232 PQK983232 QAG983232 QKC983232 QTY983232 RDU983232 RNQ983232 RXM983232 SHI983232 SRE983232 TBA983232 TKW983232 TUS983232 UEO983232 UOK983232 UYG983232 VIC983232 VRY983232 WBU983232 WLQ983232 WVM983232 E179 JA179 SW179 ACS179 AMO179 AWK179 BGG179 BQC179 BZY179 CJU179 CTQ179 DDM179 DNI179 DXE179 EHA179 EQW179 FAS179 FKO179 FUK179 GEG179 GOC179 GXY179 HHU179 HRQ179 IBM179 ILI179 IVE179 JFA179 JOW179 JYS179 KIO179 KSK179 LCG179 LMC179 LVY179 MFU179 MPQ179 MZM179 NJI179 NTE179 ODA179 OMW179 OWS179 PGO179 PQK179 QAG179 QKC179 QTY179 RDU179 RNQ179 RXM179 SHI179 SRE179 TBA179 TKW179 TUS179 UEO179 UOK179 UYG179 VIC179 VRY179 WBU179 WLQ179 WVM179 E65715 JA65715 SW65715 ACS65715 AMO65715 AWK65715 BGG65715 BQC65715 BZY65715 CJU65715 CTQ65715 DDM65715 DNI65715 DXE65715 EHA65715 EQW65715 FAS65715 FKO65715 FUK65715 GEG65715 GOC65715 GXY65715 HHU65715 HRQ65715 IBM65715 ILI65715 IVE65715 JFA65715 JOW65715 JYS65715 KIO65715 KSK65715 LCG65715 LMC65715 LVY65715 MFU65715 MPQ65715 MZM65715 NJI65715 NTE65715 ODA65715 OMW65715 OWS65715 PGO65715 PQK65715 QAG65715 QKC65715 QTY65715 RDU65715 RNQ65715 RXM65715 SHI65715 SRE65715 TBA65715 TKW65715 TUS65715 UEO65715 UOK65715 UYG65715 VIC65715 VRY65715 WBU65715 WLQ65715 WVM65715 E131251 JA131251 SW131251 ACS131251 AMO131251 AWK131251 BGG131251 BQC131251 BZY131251 CJU131251 CTQ131251 DDM131251 DNI131251 DXE131251 EHA131251 EQW131251 FAS131251 FKO131251 FUK131251 GEG131251 GOC131251 GXY131251 HHU131251 HRQ131251 IBM131251 ILI131251 IVE131251 JFA131251 JOW131251 JYS131251 KIO131251 KSK131251 LCG131251 LMC131251 LVY131251 MFU131251 MPQ131251 MZM131251 NJI131251 NTE131251 ODA131251 OMW131251 OWS131251 PGO131251 PQK131251 QAG131251 QKC131251 QTY131251 RDU131251 RNQ131251 RXM131251 SHI131251 SRE131251 TBA131251 TKW131251 TUS131251 UEO131251 UOK131251 UYG131251 VIC131251 VRY131251 WBU131251 WLQ131251 WVM131251 E196787 JA196787 SW196787 ACS196787 AMO196787 AWK196787 BGG196787 BQC196787 BZY196787 CJU196787 CTQ196787 DDM196787 DNI196787 DXE196787 EHA196787 EQW196787 FAS196787 FKO196787 FUK196787 GEG196787 GOC196787 GXY196787 HHU196787 HRQ196787 IBM196787 ILI196787 IVE196787 JFA196787 JOW196787 JYS196787 KIO196787 KSK196787 LCG196787 LMC196787 LVY196787 MFU196787 MPQ196787 MZM196787 NJI196787 NTE196787 ODA196787 OMW196787 OWS196787 PGO196787 PQK196787 QAG196787 QKC196787 QTY196787 RDU196787 RNQ196787 RXM196787 SHI196787 SRE196787 TBA196787 TKW196787 TUS196787 UEO196787 UOK196787 UYG196787 VIC196787 VRY196787 WBU196787 WLQ196787 WVM196787 E262323 JA262323 SW262323 ACS262323 AMO262323 AWK262323 BGG262323 BQC262323 BZY262323 CJU262323 CTQ262323 DDM262323 DNI262323 DXE262323 EHA262323 EQW262323 FAS262323 FKO262323 FUK262323 GEG262323 GOC262323 GXY262323 HHU262323 HRQ262323 IBM262323 ILI262323 IVE262323 JFA262323 JOW262323 JYS262323 KIO262323 KSK262323 LCG262323 LMC262323 LVY262323 MFU262323 MPQ262323 MZM262323 NJI262323 NTE262323 ODA262323 OMW262323 OWS262323 PGO262323 PQK262323 QAG262323 QKC262323 QTY262323 RDU262323 RNQ262323 RXM262323 SHI262323 SRE262323 TBA262323 TKW262323 TUS262323 UEO262323 UOK262323 UYG262323 VIC262323 VRY262323 WBU262323 WLQ262323 WVM262323 E327859 JA327859 SW327859 ACS327859 AMO327859 AWK327859 BGG327859 BQC327859 BZY327859 CJU327859 CTQ327859 DDM327859 DNI327859 DXE327859 EHA327859 EQW327859 FAS327859 FKO327859 FUK327859 GEG327859 GOC327859 GXY327859 HHU327859 HRQ327859 IBM327859 ILI327859 IVE327859 JFA327859 JOW327859 JYS327859 KIO327859 KSK327859 LCG327859 LMC327859 LVY327859 MFU327859 MPQ327859 MZM327859 NJI327859 NTE327859 ODA327859 OMW327859 OWS327859 PGO327859 PQK327859 QAG327859 QKC327859 QTY327859 RDU327859 RNQ327859 RXM327859 SHI327859 SRE327859 TBA327859 TKW327859 TUS327859 UEO327859 UOK327859 UYG327859 VIC327859 VRY327859 WBU327859 WLQ327859 WVM327859 E393395 JA393395 SW393395 ACS393395 AMO393395 AWK393395 BGG393395 BQC393395 BZY393395 CJU393395 CTQ393395 DDM393395 DNI393395 DXE393395 EHA393395 EQW393395 FAS393395 FKO393395 FUK393395 GEG393395 GOC393395 GXY393395 HHU393395 HRQ393395 IBM393395 ILI393395 IVE393395 JFA393395 JOW393395 JYS393395 KIO393395 KSK393395 LCG393395 LMC393395 LVY393395 MFU393395 MPQ393395 MZM393395 NJI393395 NTE393395 ODA393395 OMW393395 OWS393395 PGO393395 PQK393395 QAG393395 QKC393395 QTY393395 RDU393395 RNQ393395 RXM393395 SHI393395 SRE393395 TBA393395 TKW393395 TUS393395 UEO393395 UOK393395 UYG393395 VIC393395 VRY393395 WBU393395 WLQ393395 WVM393395 E458931 JA458931 SW458931 ACS458931 AMO458931 AWK458931 BGG458931 BQC458931 BZY458931 CJU458931 CTQ458931 DDM458931 DNI458931 DXE458931 EHA458931 EQW458931 FAS458931 FKO458931 FUK458931 GEG458931 GOC458931 GXY458931 HHU458931 HRQ458931 IBM458931 ILI458931 IVE458931 JFA458931 JOW458931 JYS458931 KIO458931 KSK458931 LCG458931 LMC458931 LVY458931 MFU458931 MPQ458931 MZM458931 NJI458931 NTE458931 ODA458931 OMW458931 OWS458931 PGO458931 PQK458931 QAG458931 QKC458931 QTY458931 RDU458931 RNQ458931 RXM458931 SHI458931 SRE458931 TBA458931 TKW458931 TUS458931 UEO458931 UOK458931 UYG458931 VIC458931 VRY458931 WBU458931 WLQ458931 WVM458931 E524467 JA524467 SW524467 ACS524467 AMO524467 AWK524467 BGG524467 BQC524467 BZY524467 CJU524467 CTQ524467 DDM524467 DNI524467 DXE524467 EHA524467 EQW524467 FAS524467 FKO524467 FUK524467 GEG524467 GOC524467 GXY524467 HHU524467 HRQ524467 IBM524467 ILI524467 IVE524467 JFA524467 JOW524467 JYS524467 KIO524467 KSK524467 LCG524467 LMC524467 LVY524467 MFU524467 MPQ524467 MZM524467 NJI524467 NTE524467 ODA524467 OMW524467 OWS524467 PGO524467 PQK524467 QAG524467 QKC524467 QTY524467 RDU524467 RNQ524467 RXM524467 SHI524467 SRE524467 TBA524467 TKW524467 TUS524467 UEO524467 UOK524467 UYG524467 VIC524467 VRY524467 WBU524467 WLQ524467 WVM524467 E590003 JA590003 SW590003 ACS590003 AMO590003 AWK590003 BGG590003 BQC590003 BZY590003 CJU590003 CTQ590003 DDM590003 DNI590003 DXE590003 EHA590003 EQW590003 FAS590003 FKO590003 FUK590003 GEG590003 GOC590003 GXY590003 HHU590003 HRQ590003 IBM590003 ILI590003 IVE590003 JFA590003 JOW590003 JYS590003 KIO590003 KSK590003 LCG590003 LMC590003 LVY590003 MFU590003 MPQ590003 MZM590003 NJI590003 NTE590003 ODA590003 OMW590003 OWS590003 PGO590003 PQK590003 QAG590003 QKC590003 QTY590003 RDU590003 RNQ590003 RXM590003 SHI590003 SRE590003 TBA590003 TKW590003 TUS590003 UEO590003 UOK590003 UYG590003 VIC590003 VRY590003 WBU590003 WLQ590003 WVM590003 E655539 JA655539 SW655539 ACS655539 AMO655539 AWK655539 BGG655539 BQC655539 BZY655539 CJU655539 CTQ655539 DDM655539 DNI655539 DXE655539 EHA655539 EQW655539 FAS655539 FKO655539 FUK655539 GEG655539 GOC655539 GXY655539 HHU655539 HRQ655539 IBM655539 ILI655539 IVE655539 JFA655539 JOW655539 JYS655539 KIO655539 KSK655539 LCG655539 LMC655539 LVY655539 MFU655539 MPQ655539 MZM655539 NJI655539 NTE655539 ODA655539 OMW655539 OWS655539 PGO655539 PQK655539 QAG655539 QKC655539 QTY655539 RDU655539 RNQ655539 RXM655539 SHI655539 SRE655539 TBA655539 TKW655539 TUS655539 UEO655539 UOK655539 UYG655539 VIC655539 VRY655539 WBU655539 WLQ655539 WVM655539 E721075 JA721075 SW721075 ACS721075 AMO721075 AWK721075 BGG721075 BQC721075 BZY721075 CJU721075 CTQ721075 DDM721075 DNI721075 DXE721075 EHA721075 EQW721075 FAS721075 FKO721075 FUK721075 GEG721075 GOC721075 GXY721075 HHU721075 HRQ721075 IBM721075 ILI721075 IVE721075 JFA721075 JOW721075 JYS721075 KIO721075 KSK721075 LCG721075 LMC721075 LVY721075 MFU721075 MPQ721075 MZM721075 NJI721075 NTE721075 ODA721075 OMW721075 OWS721075 PGO721075 PQK721075 QAG721075 QKC721075 QTY721075 RDU721075 RNQ721075 RXM721075 SHI721075 SRE721075 TBA721075 TKW721075 TUS721075 UEO721075 UOK721075 UYG721075 VIC721075 VRY721075 WBU721075 WLQ721075 WVM721075 E786611 JA786611 SW786611 ACS786611 AMO786611 AWK786611 BGG786611 BQC786611 BZY786611 CJU786611 CTQ786611 DDM786611 DNI786611 DXE786611 EHA786611 EQW786611 FAS786611 FKO786611 FUK786611 GEG786611 GOC786611 GXY786611 HHU786611 HRQ786611 IBM786611 ILI786611 IVE786611 JFA786611 JOW786611 JYS786611 KIO786611 KSK786611 LCG786611 LMC786611 LVY786611 MFU786611 MPQ786611 MZM786611 NJI786611 NTE786611 ODA786611 OMW786611 OWS786611 PGO786611 PQK786611 QAG786611 QKC786611 QTY786611 RDU786611 RNQ786611 RXM786611 SHI786611 SRE786611 TBA786611 TKW786611 TUS786611 UEO786611 UOK786611 UYG786611 VIC786611 VRY786611 WBU786611 WLQ786611 WVM786611 E852147 JA852147 SW852147 ACS852147 AMO852147 AWK852147 BGG852147 BQC852147 BZY852147 CJU852147 CTQ852147 DDM852147 DNI852147 DXE852147 EHA852147 EQW852147 FAS852147 FKO852147 FUK852147 GEG852147 GOC852147 GXY852147 HHU852147 HRQ852147 IBM852147 ILI852147 IVE852147 JFA852147 JOW852147 JYS852147 KIO852147 KSK852147 LCG852147 LMC852147 LVY852147 MFU852147 MPQ852147 MZM852147 NJI852147 NTE852147 ODA852147 OMW852147 OWS852147 PGO852147 PQK852147 QAG852147 QKC852147 QTY852147 RDU852147 RNQ852147 RXM852147 SHI852147 SRE852147 TBA852147 TKW852147 TUS852147 UEO852147 UOK852147 UYG852147 VIC852147 VRY852147 WBU852147 WLQ852147 WVM852147 E917683 JA917683 SW917683 ACS917683 AMO917683 AWK917683 BGG917683 BQC917683 BZY917683 CJU917683 CTQ917683 DDM917683 DNI917683 DXE917683 EHA917683 EQW917683 FAS917683 FKO917683 FUK917683 GEG917683 GOC917683 GXY917683 HHU917683 HRQ917683 IBM917683 ILI917683 IVE917683 JFA917683 JOW917683 JYS917683 KIO917683 KSK917683 LCG917683 LMC917683 LVY917683 MFU917683 MPQ917683 MZM917683 NJI917683 NTE917683 ODA917683 OMW917683 OWS917683 PGO917683 PQK917683 QAG917683 QKC917683 QTY917683 RDU917683 RNQ917683 RXM917683 SHI917683 SRE917683 TBA917683 TKW917683 TUS917683 UEO917683 UOK917683 UYG917683 VIC917683 VRY917683 WBU917683 WLQ917683 WVM917683 E983219 JA983219 SW983219 ACS983219 AMO983219 AWK983219 BGG983219 BQC983219 BZY983219 CJU983219 CTQ983219 DDM983219 DNI983219 DXE983219 EHA983219 EQW983219 FAS983219 FKO983219 FUK983219 GEG983219 GOC983219 GXY983219 HHU983219 HRQ983219 IBM983219 ILI983219 IVE983219 JFA983219 JOW983219 JYS983219 KIO983219 KSK983219 LCG983219 LMC983219 LVY983219 MFU983219 MPQ983219 MZM983219 NJI983219 NTE983219 ODA983219 OMW983219 OWS983219 PGO983219 PQK983219 QAG983219 QKC983219 QTY983219 RDU983219 RNQ983219 RXM983219 SHI983219 SRE983219 TBA983219 TKW983219 TUS983219 UEO983219 UOK983219 UYG983219 VIC983219 VRY983219 WBU983219 WLQ983219 WVM983219 G58:G59 JC58:JC59 SY58:SY59 ACU58:ACU59 AMQ58:AMQ59 AWM58:AWM59 BGI58:BGI59 BQE58:BQE59 CAA58:CAA59 CJW58:CJW59 CTS58:CTS59 DDO58:DDO59 DNK58:DNK59 DXG58:DXG59 EHC58:EHC59 EQY58:EQY59 FAU58:FAU59 FKQ58:FKQ59 FUM58:FUM59 GEI58:GEI59 GOE58:GOE59 GYA58:GYA59 HHW58:HHW59 HRS58:HRS59 IBO58:IBO59 ILK58:ILK59 IVG58:IVG59 JFC58:JFC59 JOY58:JOY59 JYU58:JYU59 KIQ58:KIQ59 KSM58:KSM59 LCI58:LCI59 LME58:LME59 LWA58:LWA59 MFW58:MFW59 MPS58:MPS59 MZO58:MZO59 NJK58:NJK59 NTG58:NTG59 ODC58:ODC59 OMY58:OMY59 OWU58:OWU59 PGQ58:PGQ59 PQM58:PQM59 QAI58:QAI59 QKE58:QKE59 QUA58:QUA59 RDW58:RDW59 RNS58:RNS59 RXO58:RXO59 SHK58:SHK59 SRG58:SRG59 TBC58:TBC59 TKY58:TKY59 TUU58:TUU59 UEQ58:UEQ59 UOM58:UOM59 UYI58:UYI59 VIE58:VIE59 VSA58:VSA59 WBW58:WBW59 WLS58:WLS59 WVO58:WVO59 G65597:G65598 JC65597:JC65598 SY65597:SY65598 ACU65597:ACU65598 AMQ65597:AMQ65598 AWM65597:AWM65598 BGI65597:BGI65598 BQE65597:BQE65598 CAA65597:CAA65598 CJW65597:CJW65598 CTS65597:CTS65598 DDO65597:DDO65598 DNK65597:DNK65598 DXG65597:DXG65598 EHC65597:EHC65598 EQY65597:EQY65598 FAU65597:FAU65598 FKQ65597:FKQ65598 FUM65597:FUM65598 GEI65597:GEI65598 GOE65597:GOE65598 GYA65597:GYA65598 HHW65597:HHW65598 HRS65597:HRS65598 IBO65597:IBO65598 ILK65597:ILK65598 IVG65597:IVG65598 JFC65597:JFC65598 JOY65597:JOY65598 JYU65597:JYU65598 KIQ65597:KIQ65598 KSM65597:KSM65598 LCI65597:LCI65598 LME65597:LME65598 LWA65597:LWA65598 MFW65597:MFW65598 MPS65597:MPS65598 MZO65597:MZO65598 NJK65597:NJK65598 NTG65597:NTG65598 ODC65597:ODC65598 OMY65597:OMY65598 OWU65597:OWU65598 PGQ65597:PGQ65598 PQM65597:PQM65598 QAI65597:QAI65598 QKE65597:QKE65598 QUA65597:QUA65598 RDW65597:RDW65598 RNS65597:RNS65598 RXO65597:RXO65598 SHK65597:SHK65598 SRG65597:SRG65598 TBC65597:TBC65598 TKY65597:TKY65598 TUU65597:TUU65598 UEQ65597:UEQ65598 UOM65597:UOM65598 UYI65597:UYI65598 VIE65597:VIE65598 VSA65597:VSA65598 WBW65597:WBW65598 WLS65597:WLS65598 WVO65597:WVO65598 G131133:G131134 JC131133:JC131134 SY131133:SY131134 ACU131133:ACU131134 AMQ131133:AMQ131134 AWM131133:AWM131134 BGI131133:BGI131134 BQE131133:BQE131134 CAA131133:CAA131134 CJW131133:CJW131134 CTS131133:CTS131134 DDO131133:DDO131134 DNK131133:DNK131134 DXG131133:DXG131134 EHC131133:EHC131134 EQY131133:EQY131134 FAU131133:FAU131134 FKQ131133:FKQ131134 FUM131133:FUM131134 GEI131133:GEI131134 GOE131133:GOE131134 GYA131133:GYA131134 HHW131133:HHW131134 HRS131133:HRS131134 IBO131133:IBO131134 ILK131133:ILK131134 IVG131133:IVG131134 JFC131133:JFC131134 JOY131133:JOY131134 JYU131133:JYU131134 KIQ131133:KIQ131134 KSM131133:KSM131134 LCI131133:LCI131134 LME131133:LME131134 LWA131133:LWA131134 MFW131133:MFW131134 MPS131133:MPS131134 MZO131133:MZO131134 NJK131133:NJK131134 NTG131133:NTG131134 ODC131133:ODC131134 OMY131133:OMY131134 OWU131133:OWU131134 PGQ131133:PGQ131134 PQM131133:PQM131134 QAI131133:QAI131134 QKE131133:QKE131134 QUA131133:QUA131134 RDW131133:RDW131134 RNS131133:RNS131134 RXO131133:RXO131134 SHK131133:SHK131134 SRG131133:SRG131134 TBC131133:TBC131134 TKY131133:TKY131134 TUU131133:TUU131134 UEQ131133:UEQ131134 UOM131133:UOM131134 UYI131133:UYI131134 VIE131133:VIE131134 VSA131133:VSA131134 WBW131133:WBW131134 WLS131133:WLS131134 WVO131133:WVO131134 G196669:G196670 JC196669:JC196670 SY196669:SY196670 ACU196669:ACU196670 AMQ196669:AMQ196670 AWM196669:AWM196670 BGI196669:BGI196670 BQE196669:BQE196670 CAA196669:CAA196670 CJW196669:CJW196670 CTS196669:CTS196670 DDO196669:DDO196670 DNK196669:DNK196670 DXG196669:DXG196670 EHC196669:EHC196670 EQY196669:EQY196670 FAU196669:FAU196670 FKQ196669:FKQ196670 FUM196669:FUM196670 GEI196669:GEI196670 GOE196669:GOE196670 GYA196669:GYA196670 HHW196669:HHW196670 HRS196669:HRS196670 IBO196669:IBO196670 ILK196669:ILK196670 IVG196669:IVG196670 JFC196669:JFC196670 JOY196669:JOY196670 JYU196669:JYU196670 KIQ196669:KIQ196670 KSM196669:KSM196670 LCI196669:LCI196670 LME196669:LME196670 LWA196669:LWA196670 MFW196669:MFW196670 MPS196669:MPS196670 MZO196669:MZO196670 NJK196669:NJK196670 NTG196669:NTG196670 ODC196669:ODC196670 OMY196669:OMY196670 OWU196669:OWU196670 PGQ196669:PGQ196670 PQM196669:PQM196670 QAI196669:QAI196670 QKE196669:QKE196670 QUA196669:QUA196670 RDW196669:RDW196670 RNS196669:RNS196670 RXO196669:RXO196670 SHK196669:SHK196670 SRG196669:SRG196670 TBC196669:TBC196670 TKY196669:TKY196670 TUU196669:TUU196670 UEQ196669:UEQ196670 UOM196669:UOM196670 UYI196669:UYI196670 VIE196669:VIE196670 VSA196669:VSA196670 WBW196669:WBW196670 WLS196669:WLS196670 WVO196669:WVO196670 G262205:G262206 JC262205:JC262206 SY262205:SY262206 ACU262205:ACU262206 AMQ262205:AMQ262206 AWM262205:AWM262206 BGI262205:BGI262206 BQE262205:BQE262206 CAA262205:CAA262206 CJW262205:CJW262206 CTS262205:CTS262206 DDO262205:DDO262206 DNK262205:DNK262206 DXG262205:DXG262206 EHC262205:EHC262206 EQY262205:EQY262206 FAU262205:FAU262206 FKQ262205:FKQ262206 FUM262205:FUM262206 GEI262205:GEI262206 GOE262205:GOE262206 GYA262205:GYA262206 HHW262205:HHW262206 HRS262205:HRS262206 IBO262205:IBO262206 ILK262205:ILK262206 IVG262205:IVG262206 JFC262205:JFC262206 JOY262205:JOY262206 JYU262205:JYU262206 KIQ262205:KIQ262206 KSM262205:KSM262206 LCI262205:LCI262206 LME262205:LME262206 LWA262205:LWA262206 MFW262205:MFW262206 MPS262205:MPS262206 MZO262205:MZO262206 NJK262205:NJK262206 NTG262205:NTG262206 ODC262205:ODC262206 OMY262205:OMY262206 OWU262205:OWU262206 PGQ262205:PGQ262206 PQM262205:PQM262206 QAI262205:QAI262206 QKE262205:QKE262206 QUA262205:QUA262206 RDW262205:RDW262206 RNS262205:RNS262206 RXO262205:RXO262206 SHK262205:SHK262206 SRG262205:SRG262206 TBC262205:TBC262206 TKY262205:TKY262206 TUU262205:TUU262206 UEQ262205:UEQ262206 UOM262205:UOM262206 UYI262205:UYI262206 VIE262205:VIE262206 VSA262205:VSA262206 WBW262205:WBW262206 WLS262205:WLS262206 WVO262205:WVO262206 G327741:G327742 JC327741:JC327742 SY327741:SY327742 ACU327741:ACU327742 AMQ327741:AMQ327742 AWM327741:AWM327742 BGI327741:BGI327742 BQE327741:BQE327742 CAA327741:CAA327742 CJW327741:CJW327742 CTS327741:CTS327742 DDO327741:DDO327742 DNK327741:DNK327742 DXG327741:DXG327742 EHC327741:EHC327742 EQY327741:EQY327742 FAU327741:FAU327742 FKQ327741:FKQ327742 FUM327741:FUM327742 GEI327741:GEI327742 GOE327741:GOE327742 GYA327741:GYA327742 HHW327741:HHW327742 HRS327741:HRS327742 IBO327741:IBO327742 ILK327741:ILK327742 IVG327741:IVG327742 JFC327741:JFC327742 JOY327741:JOY327742 JYU327741:JYU327742 KIQ327741:KIQ327742 KSM327741:KSM327742 LCI327741:LCI327742 LME327741:LME327742 LWA327741:LWA327742 MFW327741:MFW327742 MPS327741:MPS327742 MZO327741:MZO327742 NJK327741:NJK327742 NTG327741:NTG327742 ODC327741:ODC327742 OMY327741:OMY327742 OWU327741:OWU327742 PGQ327741:PGQ327742 PQM327741:PQM327742 QAI327741:QAI327742 QKE327741:QKE327742 QUA327741:QUA327742 RDW327741:RDW327742 RNS327741:RNS327742 RXO327741:RXO327742 SHK327741:SHK327742 SRG327741:SRG327742 TBC327741:TBC327742 TKY327741:TKY327742 TUU327741:TUU327742 UEQ327741:UEQ327742 UOM327741:UOM327742 UYI327741:UYI327742 VIE327741:VIE327742 VSA327741:VSA327742 WBW327741:WBW327742 WLS327741:WLS327742 WVO327741:WVO327742 G393277:G393278 JC393277:JC393278 SY393277:SY393278 ACU393277:ACU393278 AMQ393277:AMQ393278 AWM393277:AWM393278 BGI393277:BGI393278 BQE393277:BQE393278 CAA393277:CAA393278 CJW393277:CJW393278 CTS393277:CTS393278 DDO393277:DDO393278 DNK393277:DNK393278 DXG393277:DXG393278 EHC393277:EHC393278 EQY393277:EQY393278 FAU393277:FAU393278 FKQ393277:FKQ393278 FUM393277:FUM393278 GEI393277:GEI393278 GOE393277:GOE393278 GYA393277:GYA393278 HHW393277:HHW393278 HRS393277:HRS393278 IBO393277:IBO393278 ILK393277:ILK393278 IVG393277:IVG393278 JFC393277:JFC393278 JOY393277:JOY393278 JYU393277:JYU393278 KIQ393277:KIQ393278 KSM393277:KSM393278 LCI393277:LCI393278 LME393277:LME393278 LWA393277:LWA393278 MFW393277:MFW393278 MPS393277:MPS393278 MZO393277:MZO393278 NJK393277:NJK393278 NTG393277:NTG393278 ODC393277:ODC393278 OMY393277:OMY393278 OWU393277:OWU393278 PGQ393277:PGQ393278 PQM393277:PQM393278 QAI393277:QAI393278 QKE393277:QKE393278 QUA393277:QUA393278 RDW393277:RDW393278 RNS393277:RNS393278 RXO393277:RXO393278 SHK393277:SHK393278 SRG393277:SRG393278 TBC393277:TBC393278 TKY393277:TKY393278 TUU393277:TUU393278 UEQ393277:UEQ393278 UOM393277:UOM393278 UYI393277:UYI393278 VIE393277:VIE393278 VSA393277:VSA393278 WBW393277:WBW393278 WLS393277:WLS393278 WVO393277:WVO393278 G458813:G458814 JC458813:JC458814 SY458813:SY458814 ACU458813:ACU458814 AMQ458813:AMQ458814 AWM458813:AWM458814 BGI458813:BGI458814 BQE458813:BQE458814 CAA458813:CAA458814 CJW458813:CJW458814 CTS458813:CTS458814 DDO458813:DDO458814 DNK458813:DNK458814 DXG458813:DXG458814 EHC458813:EHC458814 EQY458813:EQY458814 FAU458813:FAU458814 FKQ458813:FKQ458814 FUM458813:FUM458814 GEI458813:GEI458814 GOE458813:GOE458814 GYA458813:GYA458814 HHW458813:HHW458814 HRS458813:HRS458814 IBO458813:IBO458814 ILK458813:ILK458814 IVG458813:IVG458814 JFC458813:JFC458814 JOY458813:JOY458814 JYU458813:JYU458814 KIQ458813:KIQ458814 KSM458813:KSM458814 LCI458813:LCI458814 LME458813:LME458814 LWA458813:LWA458814 MFW458813:MFW458814 MPS458813:MPS458814 MZO458813:MZO458814 NJK458813:NJK458814 NTG458813:NTG458814 ODC458813:ODC458814 OMY458813:OMY458814 OWU458813:OWU458814 PGQ458813:PGQ458814 PQM458813:PQM458814 QAI458813:QAI458814 QKE458813:QKE458814 QUA458813:QUA458814 RDW458813:RDW458814 RNS458813:RNS458814 RXO458813:RXO458814 SHK458813:SHK458814 SRG458813:SRG458814 TBC458813:TBC458814 TKY458813:TKY458814 TUU458813:TUU458814 UEQ458813:UEQ458814 UOM458813:UOM458814 UYI458813:UYI458814 VIE458813:VIE458814 VSA458813:VSA458814 WBW458813:WBW458814 WLS458813:WLS458814 WVO458813:WVO458814 G524349:G524350 JC524349:JC524350 SY524349:SY524350 ACU524349:ACU524350 AMQ524349:AMQ524350 AWM524349:AWM524350 BGI524349:BGI524350 BQE524349:BQE524350 CAA524349:CAA524350 CJW524349:CJW524350 CTS524349:CTS524350 DDO524349:DDO524350 DNK524349:DNK524350 DXG524349:DXG524350 EHC524349:EHC524350 EQY524349:EQY524350 FAU524349:FAU524350 FKQ524349:FKQ524350 FUM524349:FUM524350 GEI524349:GEI524350 GOE524349:GOE524350 GYA524349:GYA524350 HHW524349:HHW524350 HRS524349:HRS524350 IBO524349:IBO524350 ILK524349:ILK524350 IVG524349:IVG524350 JFC524349:JFC524350 JOY524349:JOY524350 JYU524349:JYU524350 KIQ524349:KIQ524350 KSM524349:KSM524350 LCI524349:LCI524350 LME524349:LME524350 LWA524349:LWA524350 MFW524349:MFW524350 MPS524349:MPS524350 MZO524349:MZO524350 NJK524349:NJK524350 NTG524349:NTG524350 ODC524349:ODC524350 OMY524349:OMY524350 OWU524349:OWU524350 PGQ524349:PGQ524350 PQM524349:PQM524350 QAI524349:QAI524350 QKE524349:QKE524350 QUA524349:QUA524350 RDW524349:RDW524350 RNS524349:RNS524350 RXO524349:RXO524350 SHK524349:SHK524350 SRG524349:SRG524350 TBC524349:TBC524350 TKY524349:TKY524350 TUU524349:TUU524350 UEQ524349:UEQ524350 UOM524349:UOM524350 UYI524349:UYI524350 VIE524349:VIE524350 VSA524349:VSA524350 WBW524349:WBW524350 WLS524349:WLS524350 WVO524349:WVO524350 G589885:G589886 JC589885:JC589886 SY589885:SY589886 ACU589885:ACU589886 AMQ589885:AMQ589886 AWM589885:AWM589886 BGI589885:BGI589886 BQE589885:BQE589886 CAA589885:CAA589886 CJW589885:CJW589886 CTS589885:CTS589886 DDO589885:DDO589886 DNK589885:DNK589886 DXG589885:DXG589886 EHC589885:EHC589886 EQY589885:EQY589886 FAU589885:FAU589886 FKQ589885:FKQ589886 FUM589885:FUM589886 GEI589885:GEI589886 GOE589885:GOE589886 GYA589885:GYA589886 HHW589885:HHW589886 HRS589885:HRS589886 IBO589885:IBO589886 ILK589885:ILK589886 IVG589885:IVG589886 JFC589885:JFC589886 JOY589885:JOY589886 JYU589885:JYU589886 KIQ589885:KIQ589886 KSM589885:KSM589886 LCI589885:LCI589886 LME589885:LME589886 LWA589885:LWA589886 MFW589885:MFW589886 MPS589885:MPS589886 MZO589885:MZO589886 NJK589885:NJK589886 NTG589885:NTG589886 ODC589885:ODC589886 OMY589885:OMY589886 OWU589885:OWU589886 PGQ589885:PGQ589886 PQM589885:PQM589886 QAI589885:QAI589886 QKE589885:QKE589886 QUA589885:QUA589886 RDW589885:RDW589886 RNS589885:RNS589886 RXO589885:RXO589886 SHK589885:SHK589886 SRG589885:SRG589886 TBC589885:TBC589886 TKY589885:TKY589886 TUU589885:TUU589886 UEQ589885:UEQ589886 UOM589885:UOM589886 UYI589885:UYI589886 VIE589885:VIE589886 VSA589885:VSA589886 WBW589885:WBW589886 WLS589885:WLS589886 WVO589885:WVO589886 G655421:G655422 JC655421:JC655422 SY655421:SY655422 ACU655421:ACU655422 AMQ655421:AMQ655422 AWM655421:AWM655422 BGI655421:BGI655422 BQE655421:BQE655422 CAA655421:CAA655422 CJW655421:CJW655422 CTS655421:CTS655422 DDO655421:DDO655422 DNK655421:DNK655422 DXG655421:DXG655422 EHC655421:EHC655422 EQY655421:EQY655422 FAU655421:FAU655422 FKQ655421:FKQ655422 FUM655421:FUM655422 GEI655421:GEI655422 GOE655421:GOE655422 GYA655421:GYA655422 HHW655421:HHW655422 HRS655421:HRS655422 IBO655421:IBO655422 ILK655421:ILK655422 IVG655421:IVG655422 JFC655421:JFC655422 JOY655421:JOY655422 JYU655421:JYU655422 KIQ655421:KIQ655422 KSM655421:KSM655422 LCI655421:LCI655422 LME655421:LME655422 LWA655421:LWA655422 MFW655421:MFW655422 MPS655421:MPS655422 MZO655421:MZO655422 NJK655421:NJK655422 NTG655421:NTG655422 ODC655421:ODC655422 OMY655421:OMY655422 OWU655421:OWU655422 PGQ655421:PGQ655422 PQM655421:PQM655422 QAI655421:QAI655422 QKE655421:QKE655422 QUA655421:QUA655422 RDW655421:RDW655422 RNS655421:RNS655422 RXO655421:RXO655422 SHK655421:SHK655422 SRG655421:SRG655422 TBC655421:TBC655422 TKY655421:TKY655422 TUU655421:TUU655422 UEQ655421:UEQ655422 UOM655421:UOM655422 UYI655421:UYI655422 VIE655421:VIE655422 VSA655421:VSA655422 WBW655421:WBW655422 WLS655421:WLS655422 WVO655421:WVO655422 G720957:G720958 JC720957:JC720958 SY720957:SY720958 ACU720957:ACU720958 AMQ720957:AMQ720958 AWM720957:AWM720958 BGI720957:BGI720958 BQE720957:BQE720958 CAA720957:CAA720958 CJW720957:CJW720958 CTS720957:CTS720958 DDO720957:DDO720958 DNK720957:DNK720958 DXG720957:DXG720958 EHC720957:EHC720958 EQY720957:EQY720958 FAU720957:FAU720958 FKQ720957:FKQ720958 FUM720957:FUM720958 GEI720957:GEI720958 GOE720957:GOE720958 GYA720957:GYA720958 HHW720957:HHW720958 HRS720957:HRS720958 IBO720957:IBO720958 ILK720957:ILK720958 IVG720957:IVG720958 JFC720957:JFC720958 JOY720957:JOY720958 JYU720957:JYU720958 KIQ720957:KIQ720958 KSM720957:KSM720958 LCI720957:LCI720958 LME720957:LME720958 LWA720957:LWA720958 MFW720957:MFW720958 MPS720957:MPS720958 MZO720957:MZO720958 NJK720957:NJK720958 NTG720957:NTG720958 ODC720957:ODC720958 OMY720957:OMY720958 OWU720957:OWU720958 PGQ720957:PGQ720958 PQM720957:PQM720958 QAI720957:QAI720958 QKE720957:QKE720958 QUA720957:QUA720958 RDW720957:RDW720958 RNS720957:RNS720958 RXO720957:RXO720958 SHK720957:SHK720958 SRG720957:SRG720958 TBC720957:TBC720958 TKY720957:TKY720958 TUU720957:TUU720958 UEQ720957:UEQ720958 UOM720957:UOM720958 UYI720957:UYI720958 VIE720957:VIE720958 VSA720957:VSA720958 WBW720957:WBW720958 WLS720957:WLS720958 WVO720957:WVO720958 G786493:G786494 JC786493:JC786494 SY786493:SY786494 ACU786493:ACU786494 AMQ786493:AMQ786494 AWM786493:AWM786494 BGI786493:BGI786494 BQE786493:BQE786494 CAA786493:CAA786494 CJW786493:CJW786494 CTS786493:CTS786494 DDO786493:DDO786494 DNK786493:DNK786494 DXG786493:DXG786494 EHC786493:EHC786494 EQY786493:EQY786494 FAU786493:FAU786494 FKQ786493:FKQ786494 FUM786493:FUM786494 GEI786493:GEI786494 GOE786493:GOE786494 GYA786493:GYA786494 HHW786493:HHW786494 HRS786493:HRS786494 IBO786493:IBO786494 ILK786493:ILK786494 IVG786493:IVG786494 JFC786493:JFC786494 JOY786493:JOY786494 JYU786493:JYU786494 KIQ786493:KIQ786494 KSM786493:KSM786494 LCI786493:LCI786494 LME786493:LME786494 LWA786493:LWA786494 MFW786493:MFW786494 MPS786493:MPS786494 MZO786493:MZO786494 NJK786493:NJK786494 NTG786493:NTG786494 ODC786493:ODC786494 OMY786493:OMY786494 OWU786493:OWU786494 PGQ786493:PGQ786494 PQM786493:PQM786494 QAI786493:QAI786494 QKE786493:QKE786494 QUA786493:QUA786494 RDW786493:RDW786494 RNS786493:RNS786494 RXO786493:RXO786494 SHK786493:SHK786494 SRG786493:SRG786494 TBC786493:TBC786494 TKY786493:TKY786494 TUU786493:TUU786494 UEQ786493:UEQ786494 UOM786493:UOM786494 UYI786493:UYI786494 VIE786493:VIE786494 VSA786493:VSA786494 WBW786493:WBW786494 WLS786493:WLS786494 WVO786493:WVO786494 G852029:G852030 JC852029:JC852030 SY852029:SY852030 ACU852029:ACU852030 AMQ852029:AMQ852030 AWM852029:AWM852030 BGI852029:BGI852030 BQE852029:BQE852030 CAA852029:CAA852030 CJW852029:CJW852030 CTS852029:CTS852030 DDO852029:DDO852030 DNK852029:DNK852030 DXG852029:DXG852030 EHC852029:EHC852030 EQY852029:EQY852030 FAU852029:FAU852030 FKQ852029:FKQ852030 FUM852029:FUM852030 GEI852029:GEI852030 GOE852029:GOE852030 GYA852029:GYA852030 HHW852029:HHW852030 HRS852029:HRS852030 IBO852029:IBO852030 ILK852029:ILK852030 IVG852029:IVG852030 JFC852029:JFC852030 JOY852029:JOY852030 JYU852029:JYU852030 KIQ852029:KIQ852030 KSM852029:KSM852030 LCI852029:LCI852030 LME852029:LME852030 LWA852029:LWA852030 MFW852029:MFW852030 MPS852029:MPS852030 MZO852029:MZO852030 NJK852029:NJK852030 NTG852029:NTG852030 ODC852029:ODC852030 OMY852029:OMY852030 OWU852029:OWU852030 PGQ852029:PGQ852030 PQM852029:PQM852030 QAI852029:QAI852030 QKE852029:QKE852030 QUA852029:QUA852030 RDW852029:RDW852030 RNS852029:RNS852030 RXO852029:RXO852030 SHK852029:SHK852030 SRG852029:SRG852030 TBC852029:TBC852030 TKY852029:TKY852030 TUU852029:TUU852030 UEQ852029:UEQ852030 UOM852029:UOM852030 UYI852029:UYI852030 VIE852029:VIE852030 VSA852029:VSA852030 WBW852029:WBW852030 WLS852029:WLS852030 WVO852029:WVO852030 G917565:G917566 JC917565:JC917566 SY917565:SY917566 ACU917565:ACU917566 AMQ917565:AMQ917566 AWM917565:AWM917566 BGI917565:BGI917566 BQE917565:BQE917566 CAA917565:CAA917566 CJW917565:CJW917566 CTS917565:CTS917566 DDO917565:DDO917566 DNK917565:DNK917566 DXG917565:DXG917566 EHC917565:EHC917566 EQY917565:EQY917566 FAU917565:FAU917566 FKQ917565:FKQ917566 FUM917565:FUM917566 GEI917565:GEI917566 GOE917565:GOE917566 GYA917565:GYA917566 HHW917565:HHW917566 HRS917565:HRS917566 IBO917565:IBO917566 ILK917565:ILK917566 IVG917565:IVG917566 JFC917565:JFC917566 JOY917565:JOY917566 JYU917565:JYU917566 KIQ917565:KIQ917566 KSM917565:KSM917566 LCI917565:LCI917566 LME917565:LME917566 LWA917565:LWA917566 MFW917565:MFW917566 MPS917565:MPS917566 MZO917565:MZO917566 NJK917565:NJK917566 NTG917565:NTG917566 ODC917565:ODC917566 OMY917565:OMY917566 OWU917565:OWU917566 PGQ917565:PGQ917566 PQM917565:PQM917566 QAI917565:QAI917566 QKE917565:QKE917566 QUA917565:QUA917566 RDW917565:RDW917566 RNS917565:RNS917566 RXO917565:RXO917566 SHK917565:SHK917566 SRG917565:SRG917566 TBC917565:TBC917566 TKY917565:TKY917566 TUU917565:TUU917566 UEQ917565:UEQ917566 UOM917565:UOM917566 UYI917565:UYI917566 VIE917565:VIE917566 VSA917565:VSA917566 WBW917565:WBW917566 WLS917565:WLS917566 WVO917565:WVO917566 G983101:G983102 JC983101:JC983102 SY983101:SY983102 ACU983101:ACU983102 AMQ983101:AMQ983102 AWM983101:AWM983102 BGI983101:BGI983102 BQE983101:BQE983102 CAA983101:CAA983102 CJW983101:CJW983102 CTS983101:CTS983102 DDO983101:DDO983102 DNK983101:DNK983102 DXG983101:DXG983102 EHC983101:EHC983102 EQY983101:EQY983102 FAU983101:FAU983102 FKQ983101:FKQ983102 FUM983101:FUM983102 GEI983101:GEI983102 GOE983101:GOE983102 GYA983101:GYA983102 HHW983101:HHW983102 HRS983101:HRS983102 IBO983101:IBO983102 ILK983101:ILK983102 IVG983101:IVG983102 JFC983101:JFC983102 JOY983101:JOY983102 JYU983101:JYU983102 KIQ983101:KIQ983102 KSM983101:KSM983102 LCI983101:LCI983102 LME983101:LME983102 LWA983101:LWA983102 MFW983101:MFW983102 MPS983101:MPS983102 MZO983101:MZO983102 NJK983101:NJK983102 NTG983101:NTG983102 ODC983101:ODC983102 OMY983101:OMY983102 OWU983101:OWU983102 PGQ983101:PGQ983102 PQM983101:PQM983102 QAI983101:QAI983102 QKE983101:QKE983102 QUA983101:QUA983102 RDW983101:RDW983102 RNS983101:RNS983102 RXO983101:RXO983102 SHK983101:SHK983102 SRG983101:SRG983102 TBC983101:TBC983102 TKY983101:TKY983102 TUU983101:TUU983102 UEQ983101:UEQ983102 UOM983101:UOM983102 UYI983101:UYI983102 VIE983101:VIE983102 VSA983101:VSA983102 WBW983101:WBW983102 WLS983101:WLS983102 WVO983101:WVO983102 D345:E349 IZ345:JA349 SV345:SW349 ACR345:ACS349 AMN345:AMO349 AWJ345:AWK349 BGF345:BGG349 BQB345:BQC349 BZX345:BZY349 CJT345:CJU349 CTP345:CTQ349 DDL345:DDM349 DNH345:DNI349 DXD345:DXE349 EGZ345:EHA349 EQV345:EQW349 FAR345:FAS349 FKN345:FKO349 FUJ345:FUK349 GEF345:GEG349 GOB345:GOC349 GXX345:GXY349 HHT345:HHU349 HRP345:HRQ349 IBL345:IBM349 ILH345:ILI349 IVD345:IVE349 JEZ345:JFA349 JOV345:JOW349 JYR345:JYS349 KIN345:KIO349 KSJ345:KSK349 LCF345:LCG349 LMB345:LMC349 LVX345:LVY349 MFT345:MFU349 MPP345:MPQ349 MZL345:MZM349 NJH345:NJI349 NTD345:NTE349 OCZ345:ODA349 OMV345:OMW349 OWR345:OWS349 PGN345:PGO349 PQJ345:PQK349 QAF345:QAG349 QKB345:QKC349 QTX345:QTY349 RDT345:RDU349 RNP345:RNQ349 RXL345:RXM349 SHH345:SHI349 SRD345:SRE349 TAZ345:TBA349 TKV345:TKW349 TUR345:TUS349 UEN345:UEO349 UOJ345:UOK349 UYF345:UYG349 VIB345:VIC349 VRX345:VRY349 WBT345:WBU349 WLP345:WLQ349 WVL345:WVM349 D65881:E65885 IZ65881:JA65885 SV65881:SW65885 ACR65881:ACS65885 AMN65881:AMO65885 AWJ65881:AWK65885 BGF65881:BGG65885 BQB65881:BQC65885 BZX65881:BZY65885 CJT65881:CJU65885 CTP65881:CTQ65885 DDL65881:DDM65885 DNH65881:DNI65885 DXD65881:DXE65885 EGZ65881:EHA65885 EQV65881:EQW65885 FAR65881:FAS65885 FKN65881:FKO65885 FUJ65881:FUK65885 GEF65881:GEG65885 GOB65881:GOC65885 GXX65881:GXY65885 HHT65881:HHU65885 HRP65881:HRQ65885 IBL65881:IBM65885 ILH65881:ILI65885 IVD65881:IVE65885 JEZ65881:JFA65885 JOV65881:JOW65885 JYR65881:JYS65885 KIN65881:KIO65885 KSJ65881:KSK65885 LCF65881:LCG65885 LMB65881:LMC65885 LVX65881:LVY65885 MFT65881:MFU65885 MPP65881:MPQ65885 MZL65881:MZM65885 NJH65881:NJI65885 NTD65881:NTE65885 OCZ65881:ODA65885 OMV65881:OMW65885 OWR65881:OWS65885 PGN65881:PGO65885 PQJ65881:PQK65885 QAF65881:QAG65885 QKB65881:QKC65885 QTX65881:QTY65885 RDT65881:RDU65885 RNP65881:RNQ65885 RXL65881:RXM65885 SHH65881:SHI65885 SRD65881:SRE65885 TAZ65881:TBA65885 TKV65881:TKW65885 TUR65881:TUS65885 UEN65881:UEO65885 UOJ65881:UOK65885 UYF65881:UYG65885 VIB65881:VIC65885 VRX65881:VRY65885 WBT65881:WBU65885 WLP65881:WLQ65885 WVL65881:WVM65885 D131417:E131421 IZ131417:JA131421 SV131417:SW131421 ACR131417:ACS131421 AMN131417:AMO131421 AWJ131417:AWK131421 BGF131417:BGG131421 BQB131417:BQC131421 BZX131417:BZY131421 CJT131417:CJU131421 CTP131417:CTQ131421 DDL131417:DDM131421 DNH131417:DNI131421 DXD131417:DXE131421 EGZ131417:EHA131421 EQV131417:EQW131421 FAR131417:FAS131421 FKN131417:FKO131421 FUJ131417:FUK131421 GEF131417:GEG131421 GOB131417:GOC131421 GXX131417:GXY131421 HHT131417:HHU131421 HRP131417:HRQ131421 IBL131417:IBM131421 ILH131417:ILI131421 IVD131417:IVE131421 JEZ131417:JFA131421 JOV131417:JOW131421 JYR131417:JYS131421 KIN131417:KIO131421 KSJ131417:KSK131421 LCF131417:LCG131421 LMB131417:LMC131421 LVX131417:LVY131421 MFT131417:MFU131421 MPP131417:MPQ131421 MZL131417:MZM131421 NJH131417:NJI131421 NTD131417:NTE131421 OCZ131417:ODA131421 OMV131417:OMW131421 OWR131417:OWS131421 PGN131417:PGO131421 PQJ131417:PQK131421 QAF131417:QAG131421 QKB131417:QKC131421 QTX131417:QTY131421 RDT131417:RDU131421 RNP131417:RNQ131421 RXL131417:RXM131421 SHH131417:SHI131421 SRD131417:SRE131421 TAZ131417:TBA131421 TKV131417:TKW131421 TUR131417:TUS131421 UEN131417:UEO131421 UOJ131417:UOK131421 UYF131417:UYG131421 VIB131417:VIC131421 VRX131417:VRY131421 WBT131417:WBU131421 WLP131417:WLQ131421 WVL131417:WVM131421 D196953:E196957 IZ196953:JA196957 SV196953:SW196957 ACR196953:ACS196957 AMN196953:AMO196957 AWJ196953:AWK196957 BGF196953:BGG196957 BQB196953:BQC196957 BZX196953:BZY196957 CJT196953:CJU196957 CTP196953:CTQ196957 DDL196953:DDM196957 DNH196953:DNI196957 DXD196953:DXE196957 EGZ196953:EHA196957 EQV196953:EQW196957 FAR196953:FAS196957 FKN196953:FKO196957 FUJ196953:FUK196957 GEF196953:GEG196957 GOB196953:GOC196957 GXX196953:GXY196957 HHT196953:HHU196957 HRP196953:HRQ196957 IBL196953:IBM196957 ILH196953:ILI196957 IVD196953:IVE196957 JEZ196953:JFA196957 JOV196953:JOW196957 JYR196953:JYS196957 KIN196953:KIO196957 KSJ196953:KSK196957 LCF196953:LCG196957 LMB196953:LMC196957 LVX196953:LVY196957 MFT196953:MFU196957 MPP196953:MPQ196957 MZL196953:MZM196957 NJH196953:NJI196957 NTD196953:NTE196957 OCZ196953:ODA196957 OMV196953:OMW196957 OWR196953:OWS196957 PGN196953:PGO196957 PQJ196953:PQK196957 QAF196953:QAG196957 QKB196953:QKC196957 QTX196953:QTY196957 RDT196953:RDU196957 RNP196953:RNQ196957 RXL196953:RXM196957 SHH196953:SHI196957 SRD196953:SRE196957 TAZ196953:TBA196957 TKV196953:TKW196957 TUR196953:TUS196957 UEN196953:UEO196957 UOJ196953:UOK196957 UYF196953:UYG196957 VIB196953:VIC196957 VRX196953:VRY196957 WBT196953:WBU196957 WLP196953:WLQ196957 WVL196953:WVM196957 D262489:E262493 IZ262489:JA262493 SV262489:SW262493 ACR262489:ACS262493 AMN262489:AMO262493 AWJ262489:AWK262493 BGF262489:BGG262493 BQB262489:BQC262493 BZX262489:BZY262493 CJT262489:CJU262493 CTP262489:CTQ262493 DDL262489:DDM262493 DNH262489:DNI262493 DXD262489:DXE262493 EGZ262489:EHA262493 EQV262489:EQW262493 FAR262489:FAS262493 FKN262489:FKO262493 FUJ262489:FUK262493 GEF262489:GEG262493 GOB262489:GOC262493 GXX262489:GXY262493 HHT262489:HHU262493 HRP262489:HRQ262493 IBL262489:IBM262493 ILH262489:ILI262493 IVD262489:IVE262493 JEZ262489:JFA262493 JOV262489:JOW262493 JYR262489:JYS262493 KIN262489:KIO262493 KSJ262489:KSK262493 LCF262489:LCG262493 LMB262489:LMC262493 LVX262489:LVY262493 MFT262489:MFU262493 MPP262489:MPQ262493 MZL262489:MZM262493 NJH262489:NJI262493 NTD262489:NTE262493 OCZ262489:ODA262493 OMV262489:OMW262493 OWR262489:OWS262493 PGN262489:PGO262493 PQJ262489:PQK262493 QAF262489:QAG262493 QKB262489:QKC262493 QTX262489:QTY262493 RDT262489:RDU262493 RNP262489:RNQ262493 RXL262489:RXM262493 SHH262489:SHI262493 SRD262489:SRE262493 TAZ262489:TBA262493 TKV262489:TKW262493 TUR262489:TUS262493 UEN262489:UEO262493 UOJ262489:UOK262493 UYF262489:UYG262493 VIB262489:VIC262493 VRX262489:VRY262493 WBT262489:WBU262493 WLP262489:WLQ262493 WVL262489:WVM262493 D328025:E328029 IZ328025:JA328029 SV328025:SW328029 ACR328025:ACS328029 AMN328025:AMO328029 AWJ328025:AWK328029 BGF328025:BGG328029 BQB328025:BQC328029 BZX328025:BZY328029 CJT328025:CJU328029 CTP328025:CTQ328029 DDL328025:DDM328029 DNH328025:DNI328029 DXD328025:DXE328029 EGZ328025:EHA328029 EQV328025:EQW328029 FAR328025:FAS328029 FKN328025:FKO328029 FUJ328025:FUK328029 GEF328025:GEG328029 GOB328025:GOC328029 GXX328025:GXY328029 HHT328025:HHU328029 HRP328025:HRQ328029 IBL328025:IBM328029 ILH328025:ILI328029 IVD328025:IVE328029 JEZ328025:JFA328029 JOV328025:JOW328029 JYR328025:JYS328029 KIN328025:KIO328029 KSJ328025:KSK328029 LCF328025:LCG328029 LMB328025:LMC328029 LVX328025:LVY328029 MFT328025:MFU328029 MPP328025:MPQ328029 MZL328025:MZM328029 NJH328025:NJI328029 NTD328025:NTE328029 OCZ328025:ODA328029 OMV328025:OMW328029 OWR328025:OWS328029 PGN328025:PGO328029 PQJ328025:PQK328029 QAF328025:QAG328029 QKB328025:QKC328029 QTX328025:QTY328029 RDT328025:RDU328029 RNP328025:RNQ328029 RXL328025:RXM328029 SHH328025:SHI328029 SRD328025:SRE328029 TAZ328025:TBA328029 TKV328025:TKW328029 TUR328025:TUS328029 UEN328025:UEO328029 UOJ328025:UOK328029 UYF328025:UYG328029 VIB328025:VIC328029 VRX328025:VRY328029 WBT328025:WBU328029 WLP328025:WLQ328029 WVL328025:WVM328029 D393561:E393565 IZ393561:JA393565 SV393561:SW393565 ACR393561:ACS393565 AMN393561:AMO393565 AWJ393561:AWK393565 BGF393561:BGG393565 BQB393561:BQC393565 BZX393561:BZY393565 CJT393561:CJU393565 CTP393561:CTQ393565 DDL393561:DDM393565 DNH393561:DNI393565 DXD393561:DXE393565 EGZ393561:EHA393565 EQV393561:EQW393565 FAR393561:FAS393565 FKN393561:FKO393565 FUJ393561:FUK393565 GEF393561:GEG393565 GOB393561:GOC393565 GXX393561:GXY393565 HHT393561:HHU393565 HRP393561:HRQ393565 IBL393561:IBM393565 ILH393561:ILI393565 IVD393561:IVE393565 JEZ393561:JFA393565 JOV393561:JOW393565 JYR393561:JYS393565 KIN393561:KIO393565 KSJ393561:KSK393565 LCF393561:LCG393565 LMB393561:LMC393565 LVX393561:LVY393565 MFT393561:MFU393565 MPP393561:MPQ393565 MZL393561:MZM393565 NJH393561:NJI393565 NTD393561:NTE393565 OCZ393561:ODA393565 OMV393561:OMW393565 OWR393561:OWS393565 PGN393561:PGO393565 PQJ393561:PQK393565 QAF393561:QAG393565 QKB393561:QKC393565 QTX393561:QTY393565 RDT393561:RDU393565 RNP393561:RNQ393565 RXL393561:RXM393565 SHH393561:SHI393565 SRD393561:SRE393565 TAZ393561:TBA393565 TKV393561:TKW393565 TUR393561:TUS393565 UEN393561:UEO393565 UOJ393561:UOK393565 UYF393561:UYG393565 VIB393561:VIC393565 VRX393561:VRY393565 WBT393561:WBU393565 WLP393561:WLQ393565 WVL393561:WVM393565 D459097:E459101 IZ459097:JA459101 SV459097:SW459101 ACR459097:ACS459101 AMN459097:AMO459101 AWJ459097:AWK459101 BGF459097:BGG459101 BQB459097:BQC459101 BZX459097:BZY459101 CJT459097:CJU459101 CTP459097:CTQ459101 DDL459097:DDM459101 DNH459097:DNI459101 DXD459097:DXE459101 EGZ459097:EHA459101 EQV459097:EQW459101 FAR459097:FAS459101 FKN459097:FKO459101 FUJ459097:FUK459101 GEF459097:GEG459101 GOB459097:GOC459101 GXX459097:GXY459101 HHT459097:HHU459101 HRP459097:HRQ459101 IBL459097:IBM459101 ILH459097:ILI459101 IVD459097:IVE459101 JEZ459097:JFA459101 JOV459097:JOW459101 JYR459097:JYS459101 KIN459097:KIO459101 KSJ459097:KSK459101 LCF459097:LCG459101 LMB459097:LMC459101 LVX459097:LVY459101 MFT459097:MFU459101 MPP459097:MPQ459101 MZL459097:MZM459101 NJH459097:NJI459101 NTD459097:NTE459101 OCZ459097:ODA459101 OMV459097:OMW459101 OWR459097:OWS459101 PGN459097:PGO459101 PQJ459097:PQK459101 QAF459097:QAG459101 QKB459097:QKC459101 QTX459097:QTY459101 RDT459097:RDU459101 RNP459097:RNQ459101 RXL459097:RXM459101 SHH459097:SHI459101 SRD459097:SRE459101 TAZ459097:TBA459101 TKV459097:TKW459101 TUR459097:TUS459101 UEN459097:UEO459101 UOJ459097:UOK459101 UYF459097:UYG459101 VIB459097:VIC459101 VRX459097:VRY459101 WBT459097:WBU459101 WLP459097:WLQ459101 WVL459097:WVM459101 D524633:E524637 IZ524633:JA524637 SV524633:SW524637 ACR524633:ACS524637 AMN524633:AMO524637 AWJ524633:AWK524637 BGF524633:BGG524637 BQB524633:BQC524637 BZX524633:BZY524637 CJT524633:CJU524637 CTP524633:CTQ524637 DDL524633:DDM524637 DNH524633:DNI524637 DXD524633:DXE524637 EGZ524633:EHA524637 EQV524633:EQW524637 FAR524633:FAS524637 FKN524633:FKO524637 FUJ524633:FUK524637 GEF524633:GEG524637 GOB524633:GOC524637 GXX524633:GXY524637 HHT524633:HHU524637 HRP524633:HRQ524637 IBL524633:IBM524637 ILH524633:ILI524637 IVD524633:IVE524637 JEZ524633:JFA524637 JOV524633:JOW524637 JYR524633:JYS524637 KIN524633:KIO524637 KSJ524633:KSK524637 LCF524633:LCG524637 LMB524633:LMC524637 LVX524633:LVY524637 MFT524633:MFU524637 MPP524633:MPQ524637 MZL524633:MZM524637 NJH524633:NJI524637 NTD524633:NTE524637 OCZ524633:ODA524637 OMV524633:OMW524637 OWR524633:OWS524637 PGN524633:PGO524637 PQJ524633:PQK524637 QAF524633:QAG524637 QKB524633:QKC524637 QTX524633:QTY524637 RDT524633:RDU524637 RNP524633:RNQ524637 RXL524633:RXM524637 SHH524633:SHI524637 SRD524633:SRE524637 TAZ524633:TBA524637 TKV524633:TKW524637 TUR524633:TUS524637 UEN524633:UEO524637 UOJ524633:UOK524637 UYF524633:UYG524637 VIB524633:VIC524637 VRX524633:VRY524637 WBT524633:WBU524637 WLP524633:WLQ524637 WVL524633:WVM524637 D590169:E590173 IZ590169:JA590173 SV590169:SW590173 ACR590169:ACS590173 AMN590169:AMO590173 AWJ590169:AWK590173 BGF590169:BGG590173 BQB590169:BQC590173 BZX590169:BZY590173 CJT590169:CJU590173 CTP590169:CTQ590173 DDL590169:DDM590173 DNH590169:DNI590173 DXD590169:DXE590173 EGZ590169:EHA590173 EQV590169:EQW590173 FAR590169:FAS590173 FKN590169:FKO590173 FUJ590169:FUK590173 GEF590169:GEG590173 GOB590169:GOC590173 GXX590169:GXY590173 HHT590169:HHU590173 HRP590169:HRQ590173 IBL590169:IBM590173 ILH590169:ILI590173 IVD590169:IVE590173 JEZ590169:JFA590173 JOV590169:JOW590173 JYR590169:JYS590173 KIN590169:KIO590173 KSJ590169:KSK590173 LCF590169:LCG590173 LMB590169:LMC590173 LVX590169:LVY590173 MFT590169:MFU590173 MPP590169:MPQ590173 MZL590169:MZM590173 NJH590169:NJI590173 NTD590169:NTE590173 OCZ590169:ODA590173 OMV590169:OMW590173 OWR590169:OWS590173 PGN590169:PGO590173 PQJ590169:PQK590173 QAF590169:QAG590173 QKB590169:QKC590173 QTX590169:QTY590173 RDT590169:RDU590173 RNP590169:RNQ590173 RXL590169:RXM590173 SHH590169:SHI590173 SRD590169:SRE590173 TAZ590169:TBA590173 TKV590169:TKW590173 TUR590169:TUS590173 UEN590169:UEO590173 UOJ590169:UOK590173 UYF590169:UYG590173 VIB590169:VIC590173 VRX590169:VRY590173 WBT590169:WBU590173 WLP590169:WLQ590173 WVL590169:WVM590173 D655705:E655709 IZ655705:JA655709 SV655705:SW655709 ACR655705:ACS655709 AMN655705:AMO655709 AWJ655705:AWK655709 BGF655705:BGG655709 BQB655705:BQC655709 BZX655705:BZY655709 CJT655705:CJU655709 CTP655705:CTQ655709 DDL655705:DDM655709 DNH655705:DNI655709 DXD655705:DXE655709 EGZ655705:EHA655709 EQV655705:EQW655709 FAR655705:FAS655709 FKN655705:FKO655709 FUJ655705:FUK655709 GEF655705:GEG655709 GOB655705:GOC655709 GXX655705:GXY655709 HHT655705:HHU655709 HRP655705:HRQ655709 IBL655705:IBM655709 ILH655705:ILI655709 IVD655705:IVE655709 JEZ655705:JFA655709 JOV655705:JOW655709 JYR655705:JYS655709 KIN655705:KIO655709 KSJ655705:KSK655709 LCF655705:LCG655709 LMB655705:LMC655709 LVX655705:LVY655709 MFT655705:MFU655709 MPP655705:MPQ655709 MZL655705:MZM655709 NJH655705:NJI655709 NTD655705:NTE655709 OCZ655705:ODA655709 OMV655705:OMW655709 OWR655705:OWS655709 PGN655705:PGO655709 PQJ655705:PQK655709 QAF655705:QAG655709 QKB655705:QKC655709 QTX655705:QTY655709 RDT655705:RDU655709 RNP655705:RNQ655709 RXL655705:RXM655709 SHH655705:SHI655709 SRD655705:SRE655709 TAZ655705:TBA655709 TKV655705:TKW655709 TUR655705:TUS655709 UEN655705:UEO655709 UOJ655705:UOK655709 UYF655705:UYG655709 VIB655705:VIC655709 VRX655705:VRY655709 WBT655705:WBU655709 WLP655705:WLQ655709 WVL655705:WVM655709 D721241:E721245 IZ721241:JA721245 SV721241:SW721245 ACR721241:ACS721245 AMN721241:AMO721245 AWJ721241:AWK721245 BGF721241:BGG721245 BQB721241:BQC721245 BZX721241:BZY721245 CJT721241:CJU721245 CTP721241:CTQ721245 DDL721241:DDM721245 DNH721241:DNI721245 DXD721241:DXE721245 EGZ721241:EHA721245 EQV721241:EQW721245 FAR721241:FAS721245 FKN721241:FKO721245 FUJ721241:FUK721245 GEF721241:GEG721245 GOB721241:GOC721245 GXX721241:GXY721245 HHT721241:HHU721245 HRP721241:HRQ721245 IBL721241:IBM721245 ILH721241:ILI721245 IVD721241:IVE721245 JEZ721241:JFA721245 JOV721241:JOW721245 JYR721241:JYS721245 KIN721241:KIO721245 KSJ721241:KSK721245 LCF721241:LCG721245 LMB721241:LMC721245 LVX721241:LVY721245 MFT721241:MFU721245 MPP721241:MPQ721245 MZL721241:MZM721245 NJH721241:NJI721245 NTD721241:NTE721245 OCZ721241:ODA721245 OMV721241:OMW721245 OWR721241:OWS721245 PGN721241:PGO721245 PQJ721241:PQK721245 QAF721241:QAG721245 QKB721241:QKC721245 QTX721241:QTY721245 RDT721241:RDU721245 RNP721241:RNQ721245 RXL721241:RXM721245 SHH721241:SHI721245 SRD721241:SRE721245 TAZ721241:TBA721245 TKV721241:TKW721245 TUR721241:TUS721245 UEN721241:UEO721245 UOJ721241:UOK721245 UYF721241:UYG721245 VIB721241:VIC721245 VRX721241:VRY721245 WBT721241:WBU721245 WLP721241:WLQ721245 WVL721241:WVM721245 D786777:E786781 IZ786777:JA786781 SV786777:SW786781 ACR786777:ACS786781 AMN786777:AMO786781 AWJ786777:AWK786781 BGF786777:BGG786781 BQB786777:BQC786781 BZX786777:BZY786781 CJT786777:CJU786781 CTP786777:CTQ786781 DDL786777:DDM786781 DNH786777:DNI786781 DXD786777:DXE786781 EGZ786777:EHA786781 EQV786777:EQW786781 FAR786777:FAS786781 FKN786777:FKO786781 FUJ786777:FUK786781 GEF786777:GEG786781 GOB786777:GOC786781 GXX786777:GXY786781 HHT786777:HHU786781 HRP786777:HRQ786781 IBL786777:IBM786781 ILH786777:ILI786781 IVD786777:IVE786781 JEZ786777:JFA786781 JOV786777:JOW786781 JYR786777:JYS786781 KIN786777:KIO786781 KSJ786777:KSK786781 LCF786777:LCG786781 LMB786777:LMC786781 LVX786777:LVY786781 MFT786777:MFU786781 MPP786777:MPQ786781 MZL786777:MZM786781 NJH786777:NJI786781 NTD786777:NTE786781 OCZ786777:ODA786781 OMV786777:OMW786781 OWR786777:OWS786781 PGN786777:PGO786781 PQJ786777:PQK786781 QAF786777:QAG786781 QKB786777:QKC786781 QTX786777:QTY786781 RDT786777:RDU786781 RNP786777:RNQ786781 RXL786777:RXM786781 SHH786777:SHI786781 SRD786777:SRE786781 TAZ786777:TBA786781 TKV786777:TKW786781 TUR786777:TUS786781 UEN786777:UEO786781 UOJ786777:UOK786781 UYF786777:UYG786781 VIB786777:VIC786781 VRX786777:VRY786781 WBT786777:WBU786781 WLP786777:WLQ786781 WVL786777:WVM786781 D852313:E852317 IZ852313:JA852317 SV852313:SW852317 ACR852313:ACS852317 AMN852313:AMO852317 AWJ852313:AWK852317 BGF852313:BGG852317 BQB852313:BQC852317 BZX852313:BZY852317 CJT852313:CJU852317 CTP852313:CTQ852317 DDL852313:DDM852317 DNH852313:DNI852317 DXD852313:DXE852317 EGZ852313:EHA852317 EQV852313:EQW852317 FAR852313:FAS852317 FKN852313:FKO852317 FUJ852313:FUK852317 GEF852313:GEG852317 GOB852313:GOC852317 GXX852313:GXY852317 HHT852313:HHU852317 HRP852313:HRQ852317 IBL852313:IBM852317 ILH852313:ILI852317 IVD852313:IVE852317 JEZ852313:JFA852317 JOV852313:JOW852317 JYR852313:JYS852317 KIN852313:KIO852317 KSJ852313:KSK852317 LCF852313:LCG852317 LMB852313:LMC852317 LVX852313:LVY852317 MFT852313:MFU852317 MPP852313:MPQ852317 MZL852313:MZM852317 NJH852313:NJI852317 NTD852313:NTE852317 OCZ852313:ODA852317 OMV852313:OMW852317 OWR852313:OWS852317 PGN852313:PGO852317 PQJ852313:PQK852317 QAF852313:QAG852317 QKB852313:QKC852317 QTX852313:QTY852317 RDT852313:RDU852317 RNP852313:RNQ852317 RXL852313:RXM852317 SHH852313:SHI852317 SRD852313:SRE852317 TAZ852313:TBA852317 TKV852313:TKW852317 TUR852313:TUS852317 UEN852313:UEO852317 UOJ852313:UOK852317 UYF852313:UYG852317 VIB852313:VIC852317 VRX852313:VRY852317 WBT852313:WBU852317 WLP852313:WLQ852317 WVL852313:WVM852317 D917849:E917853 IZ917849:JA917853 SV917849:SW917853 ACR917849:ACS917853 AMN917849:AMO917853 AWJ917849:AWK917853 BGF917849:BGG917853 BQB917849:BQC917853 BZX917849:BZY917853 CJT917849:CJU917853 CTP917849:CTQ917853 DDL917849:DDM917853 DNH917849:DNI917853 DXD917849:DXE917853 EGZ917849:EHA917853 EQV917849:EQW917853 FAR917849:FAS917853 FKN917849:FKO917853 FUJ917849:FUK917853 GEF917849:GEG917853 GOB917849:GOC917853 GXX917849:GXY917853 HHT917849:HHU917853 HRP917849:HRQ917853 IBL917849:IBM917853 ILH917849:ILI917853 IVD917849:IVE917853 JEZ917849:JFA917853 JOV917849:JOW917853 JYR917849:JYS917853 KIN917849:KIO917853 KSJ917849:KSK917853 LCF917849:LCG917853 LMB917849:LMC917853 LVX917849:LVY917853 MFT917849:MFU917853 MPP917849:MPQ917853 MZL917849:MZM917853 NJH917849:NJI917853 NTD917849:NTE917853 OCZ917849:ODA917853 OMV917849:OMW917853 OWR917849:OWS917853 PGN917849:PGO917853 PQJ917849:PQK917853 QAF917849:QAG917853 QKB917849:QKC917853 QTX917849:QTY917853 RDT917849:RDU917853 RNP917849:RNQ917853 RXL917849:RXM917853 SHH917849:SHI917853 SRD917849:SRE917853 TAZ917849:TBA917853 TKV917849:TKW917853 TUR917849:TUS917853 UEN917849:UEO917853 UOJ917849:UOK917853 UYF917849:UYG917853 VIB917849:VIC917853 VRX917849:VRY917853 WBT917849:WBU917853 WLP917849:WLQ917853 WVL917849:WVM917853 D983385:E983389 IZ983385:JA983389 SV983385:SW983389 ACR983385:ACS983389 AMN983385:AMO983389 AWJ983385:AWK983389 BGF983385:BGG983389 BQB983385:BQC983389 BZX983385:BZY983389 CJT983385:CJU983389 CTP983385:CTQ983389 DDL983385:DDM983389 DNH983385:DNI983389 DXD983385:DXE983389 EGZ983385:EHA983389 EQV983385:EQW983389 FAR983385:FAS983389 FKN983385:FKO983389 FUJ983385:FUK983389 GEF983385:GEG983389 GOB983385:GOC983389 GXX983385:GXY983389 HHT983385:HHU983389 HRP983385:HRQ983389 IBL983385:IBM983389 ILH983385:ILI983389 IVD983385:IVE983389 JEZ983385:JFA983389 JOV983385:JOW983389 JYR983385:JYS983389 KIN983385:KIO983389 KSJ983385:KSK983389 LCF983385:LCG983389 LMB983385:LMC983389 LVX983385:LVY983389 MFT983385:MFU983389 MPP983385:MPQ983389 MZL983385:MZM983389 NJH983385:NJI983389 NTD983385:NTE983389 OCZ983385:ODA983389 OMV983385:OMW983389 OWR983385:OWS983389 PGN983385:PGO983389 PQJ983385:PQK983389 QAF983385:QAG983389 QKB983385:QKC983389 QTX983385:QTY983389 RDT983385:RDU983389 RNP983385:RNQ983389 RXL983385:RXM983389 SHH983385:SHI983389 SRD983385:SRE983389 TAZ983385:TBA983389 TKV983385:TKW983389 TUR983385:TUS983389 UEN983385:UEO983389 UOJ983385:UOK983389 UYF983385:UYG983389 VIB983385:VIC983389 VRX983385:VRY983389 WBT983385:WBU983389 WLP983385:WLQ983389 WVL983385:WVM983389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D8A38-12B8-476F-9C09-FAA31F3ADC8E}">
  <sheetPr>
    <pageSetUpPr fitToPage="1"/>
  </sheetPr>
  <dimension ref="A1:GG253"/>
  <sheetViews>
    <sheetView showGridLines="0" showZeros="0" view="pageBreakPreview" topLeftCell="A133" zoomScaleNormal="100" zoomScaleSheetLayoutView="100" workbookViewId="0">
      <selection activeCell="AG67" sqref="AG67"/>
    </sheetView>
  </sheetViews>
  <sheetFormatPr defaultColWidth="9.140625" defaultRowHeight="15.75"/>
  <cols>
    <col min="1" max="1" width="16.85546875" style="295" customWidth="1"/>
    <col min="2" max="2" width="13.85546875" style="295" customWidth="1"/>
    <col min="3" max="3" width="15.42578125" style="295" customWidth="1"/>
    <col min="4" max="4" width="27.85546875" style="295" customWidth="1"/>
    <col min="5" max="5" width="14.42578125" style="295" customWidth="1"/>
    <col min="6" max="6" width="29" style="295" customWidth="1"/>
    <col min="7" max="7" width="16.42578125" style="295" customWidth="1"/>
    <col min="8" max="8" width="15.42578125" style="295" customWidth="1"/>
    <col min="9" max="9" width="26.85546875" style="295" customWidth="1"/>
    <col min="10" max="10" width="10.5703125" style="295" hidden="1" customWidth="1"/>
    <col min="11" max="11" width="10.28515625" style="295" hidden="1" customWidth="1"/>
    <col min="12" max="12" width="11.85546875" style="295" hidden="1" customWidth="1"/>
    <col min="13" max="13" width="34.5703125" style="295" hidden="1" customWidth="1"/>
    <col min="14" max="14" width="10.42578125" style="295" hidden="1" customWidth="1"/>
    <col min="15" max="15" width="11.42578125" style="295" hidden="1" customWidth="1"/>
    <col min="16" max="16" width="10.7109375" style="295" hidden="1" customWidth="1"/>
    <col min="17" max="17" width="13.7109375" style="295" hidden="1" customWidth="1"/>
    <col min="18" max="20" width="0" style="295" hidden="1" customWidth="1"/>
    <col min="21" max="21" width="13.5703125" style="295" hidden="1" customWidth="1"/>
    <col min="22" max="28" width="0" style="295" hidden="1" customWidth="1"/>
    <col min="29" max="16384" width="9.140625" style="295"/>
  </cols>
  <sheetData>
    <row r="1" spans="1:9" ht="24" customHeight="1">
      <c r="A1" s="328" t="str">
        <f>Basic!B3</f>
        <v>CC/NT/W-TR/DOM/A06/23/06644</v>
      </c>
      <c r="B1" s="344"/>
      <c r="C1" s="344"/>
      <c r="D1" s="344"/>
      <c r="E1" s="344"/>
      <c r="F1" s="344"/>
      <c r="G1" s="344"/>
      <c r="H1" s="293"/>
      <c r="I1" s="293" t="s">
        <v>699</v>
      </c>
    </row>
    <row r="2" spans="1:9" ht="15.75" customHeight="1"/>
    <row r="3" spans="1:9" ht="70.5" customHeight="1">
      <c r="A3" s="1162" t="str">
        <f>Basic!B1</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1162"/>
      <c r="C3" s="1162"/>
      <c r="D3" s="1162"/>
      <c r="E3" s="1162"/>
      <c r="F3" s="1162"/>
      <c r="G3" s="1162"/>
      <c r="H3" s="1162"/>
      <c r="I3" s="1162"/>
    </row>
    <row r="5" spans="1:9" ht="21.75" customHeight="1">
      <c r="A5" s="1043" t="s">
        <v>349</v>
      </c>
      <c r="B5" s="1043"/>
      <c r="C5" s="1043"/>
      <c r="D5" s="1043"/>
      <c r="E5" s="1043"/>
      <c r="F5" s="1043"/>
      <c r="G5" s="1043"/>
      <c r="H5" s="1043"/>
      <c r="I5" s="1043"/>
    </row>
    <row r="7" spans="1:9" ht="16.5">
      <c r="A7" s="300" t="str">
        <f>'[20]Attach 3(JV)'!A7</f>
        <v>Bidder’s Name and Address :</v>
      </c>
      <c r="F7" s="302"/>
      <c r="H7" s="324" t="str">
        <f>'[21]Attach 3(JV)'!E7</f>
        <v>To:</v>
      </c>
    </row>
    <row r="8" spans="1:9" ht="32.25" customHeight="1">
      <c r="A8" s="1044" t="str">
        <f>IF('[22]Names of Bidder'!D6= "JV (Joint Venture)", "JV of " &amp; Z8, "")</f>
        <v/>
      </c>
      <c r="B8" s="1044"/>
      <c r="C8" s="1044"/>
      <c r="D8" s="1044"/>
      <c r="F8" s="407"/>
      <c r="H8" s="326" t="str">
        <f>'[21]Attach 3(JV)'!E8</f>
        <v>Contract Services</v>
      </c>
    </row>
    <row r="9" spans="1:9" ht="18" customHeight="1">
      <c r="A9" s="300" t="s">
        <v>569</v>
      </c>
      <c r="B9" s="1045">
        <f>'Attach 3(QR)'!B9</f>
        <v>0</v>
      </c>
      <c r="C9" s="1045"/>
      <c r="F9" s="407"/>
      <c r="H9" s="326" t="str">
        <f>'[21]Attach 3(JV)'!E9</f>
        <v>Power Grid Corporation of India Ltd.,</v>
      </c>
    </row>
    <row r="10" spans="1:9" ht="18" customHeight="1">
      <c r="A10" s="300" t="s">
        <v>570</v>
      </c>
      <c r="B10" s="1041">
        <f>'Attach 3(QR)'!B10</f>
        <v>0</v>
      </c>
      <c r="C10" s="1041"/>
      <c r="F10" s="407"/>
      <c r="H10" s="326" t="str">
        <f>'[21]Attach 3(JV)'!E10</f>
        <v>"Saudamini", Plot No. 2, Sector 29</v>
      </c>
    </row>
    <row r="11" spans="1:9" ht="17.25" customHeight="1">
      <c r="B11" s="1041">
        <f>'Attach 3(QR)'!B11</f>
        <v>0</v>
      </c>
      <c r="C11" s="1041"/>
      <c r="F11" s="407"/>
      <c r="H11" s="326" t="str">
        <f>'[21]Attach 3(JV)'!E11</f>
        <v>Gurgaon (Haryana) - 122001</v>
      </c>
    </row>
    <row r="12" spans="1:9" ht="18" customHeight="1">
      <c r="B12" s="1041">
        <f>'Attach 3(QR)'!B12</f>
        <v>0</v>
      </c>
      <c r="C12" s="1041"/>
    </row>
    <row r="13" spans="1:9">
      <c r="B13" s="1041" t="str">
        <f>IF('[22]Names of Bidder'!D17=0, "", '[22]Names of Bidder'!D17)</f>
        <v/>
      </c>
      <c r="C13" s="1041"/>
    </row>
    <row r="14" spans="1:9">
      <c r="A14" s="295" t="s">
        <v>339</v>
      </c>
    </row>
    <row r="16" spans="1:9" ht="66" customHeight="1">
      <c r="A16" s="969" t="s">
        <v>571</v>
      </c>
      <c r="B16" s="969"/>
      <c r="C16" s="969"/>
      <c r="D16" s="969"/>
      <c r="E16" s="969"/>
      <c r="F16" s="969"/>
      <c r="G16" s="969"/>
      <c r="H16" s="969"/>
      <c r="I16" s="969"/>
    </row>
    <row r="17" spans="1:13" ht="9.75" customHeight="1"/>
    <row r="18" spans="1:13" ht="14.25" customHeight="1">
      <c r="A18" s="408" t="s">
        <v>572</v>
      </c>
      <c r="B18" s="969" t="s">
        <v>573</v>
      </c>
      <c r="C18" s="969"/>
      <c r="D18" s="969"/>
      <c r="E18" s="969"/>
      <c r="F18" s="969"/>
      <c r="M18" s="409"/>
    </row>
    <row r="19" spans="1:13" ht="17.25" hidden="1" customHeight="1">
      <c r="A19" s="408" t="s">
        <v>572</v>
      </c>
      <c r="B19" s="969" t="s">
        <v>574</v>
      </c>
      <c r="C19" s="969"/>
      <c r="D19" s="969"/>
      <c r="E19" s="969"/>
      <c r="F19" s="969"/>
      <c r="G19" s="969"/>
      <c r="H19" s="969"/>
      <c r="M19" s="409"/>
    </row>
    <row r="20" spans="1:13" ht="16.5" hidden="1">
      <c r="A20" s="410" t="s">
        <v>18</v>
      </c>
      <c r="B20" s="1040" t="e">
        <f>'[21]Name of Bidder'!C13</f>
        <v>#REF!</v>
      </c>
      <c r="C20" s="1040"/>
      <c r="D20" s="1040"/>
      <c r="E20" s="1040"/>
      <c r="F20" s="1040"/>
      <c r="G20" s="1040"/>
      <c r="H20" s="1040"/>
      <c r="M20" s="340">
        <f>'[21]Name of Bidder'!F6</f>
        <v>2</v>
      </c>
    </row>
    <row r="21" spans="1:13" ht="16.5" hidden="1">
      <c r="A21" s="410" t="s">
        <v>27</v>
      </c>
      <c r="B21" s="1040" t="e">
        <f>'[21]Name of Bidder'!C18</f>
        <v>#REF!</v>
      </c>
      <c r="C21" s="1040"/>
      <c r="D21" s="1040"/>
      <c r="E21" s="1040"/>
      <c r="F21" s="1040"/>
      <c r="G21" s="1040"/>
      <c r="H21" s="1040"/>
      <c r="M21" s="340" t="str">
        <f>'[21]Name of Bidder'!F8</f>
        <v>2 or more</v>
      </c>
    </row>
    <row r="22" spans="1:13" ht="17.25" hidden="1" customHeight="1">
      <c r="A22" s="410" t="s">
        <v>470</v>
      </c>
      <c r="B22" s="1040" t="e">
        <f>'[21]Name of Bidder'!C23</f>
        <v>#REF!</v>
      </c>
      <c r="C22" s="1040"/>
      <c r="D22" s="1040"/>
      <c r="E22" s="1040"/>
      <c r="F22" s="1040"/>
      <c r="G22" s="1040"/>
      <c r="H22" s="1040"/>
      <c r="I22" s="343"/>
    </row>
    <row r="23" spans="1:13" ht="15.75" hidden="1" customHeight="1">
      <c r="B23" s="605" t="s">
        <v>575</v>
      </c>
    </row>
    <row r="24" spans="1:13" ht="10.5" customHeight="1">
      <c r="A24" s="606"/>
    </row>
    <row r="25" spans="1:13" ht="25.5" hidden="1" customHeight="1">
      <c r="A25" s="969" t="s">
        <v>576</v>
      </c>
      <c r="B25" s="969"/>
      <c r="C25" s="969"/>
      <c r="D25" s="969"/>
      <c r="E25" s="969"/>
      <c r="F25" s="969"/>
      <c r="G25" s="969"/>
      <c r="H25" s="969"/>
    </row>
    <row r="26" spans="1:13" ht="31.5" customHeight="1">
      <c r="A26" s="959" t="s">
        <v>577</v>
      </c>
      <c r="B26" s="959"/>
      <c r="C26" s="959"/>
      <c r="D26" s="959"/>
      <c r="E26" s="959"/>
      <c r="F26" s="959"/>
      <c r="G26" s="959"/>
      <c r="H26" s="959"/>
      <c r="I26" s="343"/>
    </row>
    <row r="27" spans="1:13" ht="26.25" customHeight="1">
      <c r="A27" s="413" t="s">
        <v>578</v>
      </c>
      <c r="B27" s="959" t="s">
        <v>579</v>
      </c>
      <c r="C27" s="959"/>
      <c r="D27" s="959"/>
      <c r="E27" s="959"/>
      <c r="F27" s="959"/>
      <c r="G27" s="959"/>
      <c r="H27" s="959"/>
      <c r="I27" s="343"/>
    </row>
    <row r="28" spans="1:13" ht="26.25" customHeight="1">
      <c r="A28" s="414" t="s">
        <v>414</v>
      </c>
      <c r="B28" s="1033" t="s">
        <v>580</v>
      </c>
      <c r="C28" s="1033"/>
      <c r="D28" s="1033"/>
      <c r="E28" s="1033"/>
      <c r="F28" s="1033"/>
      <c r="G28" s="1033"/>
      <c r="H28" s="1033"/>
    </row>
    <row r="29" spans="1:13" ht="26.25" customHeight="1">
      <c r="A29" s="414" t="s">
        <v>416</v>
      </c>
      <c r="B29" s="1033" t="s">
        <v>581</v>
      </c>
      <c r="C29" s="1033"/>
      <c r="D29" s="1033"/>
      <c r="E29" s="1033"/>
      <c r="F29" s="1033"/>
      <c r="G29" s="1033"/>
      <c r="H29" s="1033"/>
    </row>
    <row r="30" spans="1:13" ht="41.25" customHeight="1">
      <c r="A30" s="414" t="s">
        <v>417</v>
      </c>
      <c r="B30" s="1033" t="s">
        <v>582</v>
      </c>
      <c r="C30" s="1033"/>
      <c r="D30" s="1033"/>
      <c r="E30" s="1033"/>
      <c r="F30" s="1033"/>
      <c r="G30" s="1033"/>
      <c r="H30" s="1033"/>
    </row>
    <row r="31" spans="1:13" ht="18" customHeight="1">
      <c r="A31" s="414"/>
      <c r="B31" s="343"/>
      <c r="C31" s="343"/>
      <c r="D31" s="343"/>
      <c r="E31" s="343"/>
      <c r="F31" s="343"/>
      <c r="G31" s="343"/>
      <c r="H31" s="343"/>
      <c r="I31" s="343"/>
    </row>
    <row r="32" spans="1:13" ht="25.5" customHeight="1">
      <c r="A32" s="413" t="s">
        <v>583</v>
      </c>
      <c r="B32" s="1034" t="s">
        <v>584</v>
      </c>
      <c r="C32" s="1034"/>
      <c r="D32" s="1034"/>
      <c r="E32" s="1034"/>
      <c r="F32" s="1034"/>
      <c r="G32" s="1034"/>
      <c r="H32" s="1034"/>
      <c r="I32" s="343"/>
    </row>
    <row r="33" spans="1:9" ht="22.5" customHeight="1">
      <c r="A33" s="414" t="s">
        <v>414</v>
      </c>
      <c r="B33" s="959" t="s">
        <v>585</v>
      </c>
      <c r="C33" s="959"/>
      <c r="D33" s="959"/>
      <c r="E33" s="959"/>
      <c r="F33" s="959"/>
      <c r="G33" s="959"/>
      <c r="H33" s="959"/>
      <c r="I33" s="343"/>
    </row>
    <row r="34" spans="1:9" ht="24.75" hidden="1" customHeight="1">
      <c r="A34" s="414" t="s">
        <v>416</v>
      </c>
      <c r="B34" s="959" t="s">
        <v>586</v>
      </c>
      <c r="C34" s="959"/>
      <c r="D34" s="959"/>
      <c r="E34" s="959"/>
      <c r="F34" s="959"/>
      <c r="G34" s="959"/>
      <c r="H34" s="959"/>
      <c r="I34" s="343"/>
    </row>
    <row r="35" spans="1:9" ht="12" customHeight="1">
      <c r="A35" s="343"/>
      <c r="B35" s="343"/>
      <c r="C35" s="343"/>
      <c r="D35" s="343"/>
      <c r="E35" s="343"/>
      <c r="F35" s="343"/>
      <c r="G35" s="343"/>
      <c r="H35" s="343"/>
      <c r="I35" s="343"/>
    </row>
    <row r="36" spans="1:9" s="417" customFormat="1" ht="24.75" customHeight="1">
      <c r="A36" s="415"/>
      <c r="B36" s="1035" t="s">
        <v>588</v>
      </c>
      <c r="C36" s="1035"/>
      <c r="D36" s="1035"/>
      <c r="E36" s="1035"/>
      <c r="F36" s="1035"/>
      <c r="G36" s="1035"/>
      <c r="H36" s="1035"/>
      <c r="I36" s="416"/>
    </row>
    <row r="37" spans="1:9" ht="24" customHeight="1">
      <c r="A37" s="343"/>
      <c r="B37" s="1034" t="s">
        <v>589</v>
      </c>
      <c r="C37" s="1034"/>
      <c r="D37" s="1034"/>
      <c r="E37" s="1034"/>
      <c r="F37" s="1034"/>
      <c r="G37" s="1034"/>
      <c r="H37" s="1034"/>
      <c r="I37" s="343"/>
    </row>
    <row r="38" spans="1:9" ht="54" customHeight="1">
      <c r="A38" s="343"/>
      <c r="B38" s="959" t="s">
        <v>590</v>
      </c>
      <c r="C38" s="959"/>
      <c r="D38" s="959"/>
      <c r="E38" s="959"/>
      <c r="F38" s="959"/>
      <c r="G38" s="959"/>
      <c r="H38" s="959"/>
      <c r="I38" s="343"/>
    </row>
    <row r="39" spans="1:9" ht="15.75" customHeight="1">
      <c r="A39" s="863" t="s">
        <v>591</v>
      </c>
      <c r="B39" s="865" t="s">
        <v>592</v>
      </c>
      <c r="C39" s="867"/>
      <c r="D39" s="1039" t="s">
        <v>593</v>
      </c>
      <c r="E39" s="1039"/>
      <c r="F39" s="1039"/>
      <c r="G39" s="343"/>
      <c r="H39" s="343"/>
    </row>
    <row r="40" spans="1:9" ht="19.5" customHeight="1">
      <c r="A40" s="1036"/>
      <c r="B40" s="1037"/>
      <c r="C40" s="1038"/>
      <c r="D40" s="1039"/>
      <c r="E40" s="1039"/>
      <c r="F40" s="1039"/>
      <c r="G40" s="343"/>
      <c r="H40" s="343"/>
      <c r="I40" s="343"/>
    </row>
    <row r="41" spans="1:9" ht="20.25" customHeight="1">
      <c r="A41" s="864"/>
      <c r="B41" s="841"/>
      <c r="C41" s="843"/>
      <c r="D41" s="1039"/>
      <c r="E41" s="1039"/>
      <c r="F41" s="1039"/>
      <c r="G41" s="343"/>
      <c r="H41" s="343"/>
      <c r="I41" s="343"/>
    </row>
    <row r="42" spans="1:9" ht="30.75" customHeight="1">
      <c r="A42" s="420">
        <v>1</v>
      </c>
      <c r="B42" s="1012" t="s">
        <v>594</v>
      </c>
      <c r="C42" s="1012"/>
      <c r="D42" s="838"/>
      <c r="E42" s="839"/>
      <c r="F42" s="840"/>
      <c r="G42" s="343"/>
      <c r="H42" s="343"/>
      <c r="I42" s="343"/>
    </row>
    <row r="43" spans="1:9" ht="15.75" customHeight="1">
      <c r="A43" s="1026">
        <v>2</v>
      </c>
      <c r="B43" s="1029" t="s">
        <v>595</v>
      </c>
      <c r="C43" s="873"/>
      <c r="D43" s="838"/>
      <c r="E43" s="839"/>
      <c r="F43" s="840"/>
      <c r="G43" s="343"/>
      <c r="H43" s="343"/>
      <c r="I43" s="343"/>
    </row>
    <row r="44" spans="1:9" ht="15.75" customHeight="1">
      <c r="A44" s="1027"/>
      <c r="B44" s="1030"/>
      <c r="C44" s="856"/>
      <c r="D44" s="838"/>
      <c r="E44" s="839"/>
      <c r="F44" s="840"/>
      <c r="G44" s="343"/>
      <c r="H44" s="343"/>
      <c r="I44" s="343"/>
    </row>
    <row r="45" spans="1:9" ht="15.75" customHeight="1">
      <c r="A45" s="1028"/>
      <c r="B45" s="1031"/>
      <c r="C45" s="1032"/>
      <c r="D45" s="838"/>
      <c r="E45" s="839"/>
      <c r="F45" s="840"/>
      <c r="G45" s="343"/>
      <c r="H45" s="343"/>
      <c r="I45" s="343"/>
    </row>
    <row r="46" spans="1:9" ht="18.75" customHeight="1">
      <c r="A46" s="420">
        <v>3</v>
      </c>
      <c r="B46" s="1012" t="s">
        <v>596</v>
      </c>
      <c r="C46" s="1012"/>
      <c r="D46" s="838"/>
      <c r="E46" s="839"/>
      <c r="F46" s="840"/>
      <c r="G46" s="343"/>
      <c r="H46" s="343"/>
      <c r="I46" s="343"/>
    </row>
    <row r="47" spans="1:9" ht="20.25" customHeight="1">
      <c r="A47" s="420">
        <v>4</v>
      </c>
      <c r="B47" s="1012" t="s">
        <v>597</v>
      </c>
      <c r="C47" s="1012"/>
      <c r="D47" s="838"/>
      <c r="E47" s="839"/>
      <c r="F47" s="840"/>
      <c r="G47" s="343"/>
      <c r="H47" s="343"/>
      <c r="I47" s="343"/>
    </row>
    <row r="48" spans="1:9" ht="24.75" customHeight="1">
      <c r="A48" s="421">
        <v>5</v>
      </c>
      <c r="B48" s="1012" t="s">
        <v>598</v>
      </c>
      <c r="C48" s="1012"/>
      <c r="D48" s="838"/>
      <c r="E48" s="839"/>
      <c r="F48" s="840"/>
      <c r="G48" s="343"/>
      <c r="H48" s="343"/>
    </row>
    <row r="49" spans="1:10" ht="51.75" customHeight="1">
      <c r="A49" s="420">
        <v>6</v>
      </c>
      <c r="B49" s="1012" t="s">
        <v>599</v>
      </c>
      <c r="C49" s="1012"/>
      <c r="D49" s="838"/>
      <c r="E49" s="839"/>
      <c r="F49" s="840"/>
      <c r="G49" s="343"/>
      <c r="H49" s="343"/>
      <c r="I49" s="343"/>
    </row>
    <row r="50" spans="1:10" ht="49.5" customHeight="1">
      <c r="A50" s="420">
        <v>7</v>
      </c>
      <c r="B50" s="1012" t="s">
        <v>600</v>
      </c>
      <c r="C50" s="1012"/>
      <c r="D50" s="838"/>
      <c r="E50" s="839"/>
      <c r="F50" s="840"/>
      <c r="G50" s="343"/>
      <c r="H50" s="343"/>
      <c r="I50" s="343"/>
    </row>
    <row r="51" spans="1:10" ht="91.5" customHeight="1">
      <c r="A51" s="420">
        <v>8</v>
      </c>
      <c r="B51" s="858" t="s">
        <v>962</v>
      </c>
      <c r="C51" s="859"/>
      <c r="D51" s="695"/>
      <c r="E51" s="696"/>
      <c r="F51" s="697"/>
      <c r="G51" s="343"/>
      <c r="H51" s="343"/>
      <c r="I51" s="343"/>
    </row>
    <row r="52" spans="1:10" ht="22.5" customHeight="1">
      <c r="A52" s="420">
        <v>9</v>
      </c>
      <c r="B52" s="1012" t="s">
        <v>601</v>
      </c>
      <c r="C52" s="1012"/>
      <c r="D52" s="838"/>
      <c r="E52" s="839"/>
      <c r="F52" s="840"/>
      <c r="G52" s="343"/>
      <c r="H52" s="343"/>
      <c r="I52" s="343"/>
    </row>
    <row r="53" spans="1:10" ht="18" customHeight="1">
      <c r="A53" s="422"/>
      <c r="B53" s="423" t="s">
        <v>602</v>
      </c>
      <c r="C53" s="424"/>
      <c r="D53" s="838"/>
      <c r="E53" s="839"/>
      <c r="F53" s="840"/>
      <c r="G53" s="343"/>
      <c r="H53" s="343"/>
      <c r="I53" s="343"/>
    </row>
    <row r="54" spans="1:10" ht="18" customHeight="1">
      <c r="A54" s="422"/>
      <c r="B54" s="423" t="s">
        <v>603</v>
      </c>
      <c r="C54" s="424"/>
      <c r="D54" s="838"/>
      <c r="E54" s="839"/>
      <c r="F54" s="840"/>
      <c r="G54" s="343"/>
      <c r="H54" s="343"/>
      <c r="I54" s="343"/>
    </row>
    <row r="55" spans="1:10" ht="18" customHeight="1">
      <c r="A55" s="425"/>
      <c r="B55" s="423" t="s">
        <v>604</v>
      </c>
      <c r="C55" s="426"/>
      <c r="D55" s="838"/>
      <c r="E55" s="839"/>
      <c r="F55" s="840"/>
      <c r="G55" s="343"/>
      <c r="H55" s="343"/>
    </row>
    <row r="56" spans="1:10" ht="13.5" customHeight="1">
      <c r="A56" s="343"/>
      <c r="B56" s="343"/>
      <c r="C56" s="343"/>
      <c r="D56" s="343"/>
      <c r="E56" s="343"/>
      <c r="F56" s="343"/>
      <c r="G56" s="343"/>
      <c r="H56" s="343"/>
      <c r="I56" s="343"/>
    </row>
    <row r="57" spans="1:10" s="608" customFormat="1" ht="47.25" customHeight="1">
      <c r="A57" s="420">
        <v>10</v>
      </c>
      <c r="B57" s="1021" t="s">
        <v>605</v>
      </c>
      <c r="C57" s="1022"/>
      <c r="D57" s="1022"/>
      <c r="E57" s="1022"/>
      <c r="F57" s="1023"/>
      <c r="G57" s="631"/>
      <c r="H57" s="428"/>
      <c r="I57" s="607"/>
      <c r="J57" s="607"/>
    </row>
    <row r="58" spans="1:10" s="608" customFormat="1" ht="42" customHeight="1">
      <c r="A58" s="420">
        <v>11</v>
      </c>
      <c r="B58" s="1021" t="s">
        <v>606</v>
      </c>
      <c r="C58" s="1022"/>
      <c r="D58" s="1022"/>
      <c r="E58" s="1022"/>
      <c r="F58" s="1023"/>
      <c r="G58" s="631"/>
      <c r="H58" s="428"/>
      <c r="I58" s="607"/>
      <c r="J58" s="607"/>
    </row>
    <row r="59" spans="1:10" s="608" customFormat="1" ht="12" customHeight="1">
      <c r="A59" s="607"/>
      <c r="B59" s="607"/>
      <c r="C59" s="607"/>
      <c r="D59" s="607"/>
      <c r="E59" s="607"/>
      <c r="F59" s="607"/>
      <c r="G59" s="607"/>
      <c r="H59" s="607"/>
      <c r="I59" s="607"/>
      <c r="J59" s="607"/>
    </row>
    <row r="60" spans="1:10" s="608" customFormat="1" ht="12" customHeight="1">
      <c r="A60" s="607"/>
      <c r="B60" s="607"/>
      <c r="C60" s="607"/>
      <c r="D60" s="607"/>
      <c r="E60" s="607"/>
      <c r="F60" s="607"/>
      <c r="G60" s="607"/>
      <c r="H60" s="607"/>
      <c r="I60" s="607"/>
      <c r="J60" s="607"/>
    </row>
    <row r="61" spans="1:10" s="608" customFormat="1" ht="24" customHeight="1">
      <c r="A61" s="609">
        <v>1.1000000000000001</v>
      </c>
      <c r="B61" s="1067" t="s">
        <v>607</v>
      </c>
      <c r="C61" s="1067"/>
      <c r="D61" s="1067"/>
      <c r="E61" s="1067"/>
      <c r="F61" s="1067"/>
      <c r="G61" s="1067"/>
      <c r="H61" s="1067"/>
      <c r="I61" s="1067"/>
      <c r="J61" s="607"/>
    </row>
    <row r="62" spans="1:10" s="608" customFormat="1" ht="16.5">
      <c r="A62" s="607"/>
      <c r="B62" s="607"/>
      <c r="C62" s="607"/>
      <c r="D62" s="607"/>
      <c r="E62" s="607"/>
      <c r="F62" s="607"/>
      <c r="G62" s="607"/>
      <c r="H62" s="607"/>
      <c r="I62" s="607"/>
      <c r="J62" s="607"/>
    </row>
    <row r="63" spans="1:10" s="608" customFormat="1" ht="10.5" customHeight="1">
      <c r="A63" s="607"/>
      <c r="B63" s="607"/>
      <c r="C63" s="607"/>
      <c r="D63" s="607"/>
      <c r="E63" s="607"/>
      <c r="F63" s="607"/>
      <c r="G63" s="607"/>
      <c r="H63" s="607"/>
      <c r="I63" s="607"/>
      <c r="J63" s="607"/>
    </row>
    <row r="64" spans="1:10" s="608" customFormat="1" ht="90" customHeight="1">
      <c r="A64" s="737" t="s">
        <v>963</v>
      </c>
      <c r="B64" s="1163" t="s">
        <v>993</v>
      </c>
      <c r="C64" s="1164"/>
      <c r="D64" s="1164"/>
      <c r="E64" s="1164"/>
      <c r="F64" s="1164"/>
      <c r="G64" s="1164"/>
      <c r="H64" s="1164"/>
      <c r="I64" s="1164"/>
    </row>
    <row r="65" spans="1:189" s="608" customFormat="1" ht="30" customHeight="1">
      <c r="A65" s="737"/>
      <c r="B65" s="1163" t="s">
        <v>829</v>
      </c>
      <c r="C65" s="1164"/>
      <c r="D65" s="1164"/>
      <c r="E65" s="1164"/>
      <c r="F65" s="1164"/>
      <c r="G65" s="1164"/>
      <c r="H65" s="1164"/>
      <c r="I65" s="1164"/>
      <c r="J65" s="607"/>
    </row>
    <row r="66" spans="1:189" s="608" customFormat="1" ht="20.25" customHeight="1">
      <c r="A66" s="739"/>
      <c r="B66" s="738"/>
      <c r="C66" s="738"/>
      <c r="D66" s="738"/>
      <c r="E66" s="738"/>
      <c r="F66" s="738"/>
      <c r="G66" s="738"/>
      <c r="H66" s="738"/>
      <c r="I66" s="738"/>
      <c r="J66" s="607"/>
    </row>
    <row r="67" spans="1:189" s="608" customFormat="1" ht="309" customHeight="1">
      <c r="A67" s="737" t="s">
        <v>964</v>
      </c>
      <c r="B67" s="1163" t="s">
        <v>980</v>
      </c>
      <c r="C67" s="1164"/>
      <c r="D67" s="1164"/>
      <c r="E67" s="1164"/>
      <c r="F67" s="1164"/>
      <c r="G67" s="1164"/>
      <c r="H67" s="1164"/>
      <c r="I67" s="1164"/>
      <c r="J67" s="607"/>
    </row>
    <row r="68" spans="1:189" s="608" customFormat="1" ht="21" customHeight="1">
      <c r="A68" s="740"/>
      <c r="B68" s="1164"/>
      <c r="C68" s="1164"/>
      <c r="D68" s="1164"/>
      <c r="E68" s="1164"/>
      <c r="F68" s="1164"/>
      <c r="G68" s="1164"/>
      <c r="H68" s="1164"/>
      <c r="I68" s="1164"/>
      <c r="J68" s="607"/>
    </row>
    <row r="69" spans="1:189" s="608" customFormat="1" ht="42" customHeight="1">
      <c r="A69" s="610"/>
      <c r="B69" s="1065" t="s">
        <v>928</v>
      </c>
      <c r="C69" s="1065"/>
      <c r="D69" s="1065"/>
      <c r="E69" s="1065"/>
      <c r="F69" s="1065"/>
      <c r="G69" s="1065"/>
      <c r="H69" s="1065"/>
      <c r="I69" s="1065"/>
      <c r="J69" s="607"/>
    </row>
    <row r="70" spans="1:189" s="608" customFormat="1" ht="41.25" customHeight="1">
      <c r="B70" s="1065" t="s">
        <v>613</v>
      </c>
      <c r="C70" s="1065"/>
      <c r="D70" s="1065"/>
      <c r="E70" s="1065"/>
      <c r="F70" s="1065"/>
      <c r="G70" s="1065"/>
      <c r="H70" s="1065"/>
      <c r="I70" s="1065"/>
    </row>
    <row r="71" spans="1:189" s="608" customFormat="1" ht="16.5" customHeight="1">
      <c r="B71" s="735"/>
      <c r="C71" s="735"/>
      <c r="D71" s="735"/>
      <c r="E71" s="735"/>
      <c r="F71" s="735"/>
      <c r="G71" s="735"/>
      <c r="H71" s="735"/>
      <c r="I71" s="735"/>
    </row>
    <row r="72" spans="1:189" s="608" customFormat="1" ht="16.5" customHeight="1">
      <c r="B72" s="735"/>
      <c r="C72" s="735"/>
      <c r="D72" s="735"/>
      <c r="E72" s="735"/>
      <c r="F72" s="735"/>
      <c r="G72" s="735"/>
      <c r="H72" s="735"/>
      <c r="I72" s="735"/>
    </row>
    <row r="73" spans="1:189" s="741" customFormat="1" ht="24" hidden="1" customHeight="1">
      <c r="A73" s="1169" t="s">
        <v>929</v>
      </c>
      <c r="B73" s="1170"/>
      <c r="C73" s="1170"/>
      <c r="D73" s="1170"/>
      <c r="E73" s="1170"/>
      <c r="F73" s="1170"/>
      <c r="G73" s="1170"/>
      <c r="H73" s="1170"/>
      <c r="I73" s="1171"/>
      <c r="AB73" s="742"/>
      <c r="AC73" s="608"/>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8"/>
      <c r="BB73" s="608"/>
      <c r="BC73" s="608"/>
      <c r="BD73" s="608"/>
      <c r="BE73" s="608"/>
      <c r="BF73" s="608"/>
      <c r="BG73" s="608"/>
      <c r="BH73" s="608"/>
      <c r="BI73" s="608"/>
      <c r="BJ73" s="608"/>
      <c r="BK73" s="608"/>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c r="CH73" s="608"/>
      <c r="CI73" s="608"/>
      <c r="CJ73" s="608"/>
      <c r="CK73" s="608"/>
      <c r="CL73" s="608"/>
      <c r="CM73" s="608"/>
      <c r="CN73" s="608"/>
      <c r="CO73" s="608"/>
      <c r="CP73" s="608"/>
      <c r="CQ73" s="608"/>
      <c r="CR73" s="608"/>
      <c r="CS73" s="608"/>
      <c r="CT73" s="608"/>
      <c r="CU73" s="608"/>
      <c r="CV73" s="608"/>
      <c r="CW73" s="608"/>
      <c r="CX73" s="608"/>
      <c r="CY73" s="608"/>
      <c r="CZ73" s="608"/>
      <c r="DA73" s="608"/>
      <c r="DB73" s="608"/>
      <c r="DC73" s="608"/>
      <c r="DD73" s="608"/>
      <c r="DE73" s="608"/>
      <c r="DF73" s="608"/>
      <c r="DG73" s="608"/>
      <c r="DH73" s="608"/>
      <c r="DI73" s="608"/>
      <c r="DJ73" s="608"/>
      <c r="DK73" s="608"/>
      <c r="DL73" s="608"/>
      <c r="DM73" s="608"/>
      <c r="DN73" s="608"/>
      <c r="DO73" s="608"/>
      <c r="DP73" s="608"/>
      <c r="DQ73" s="608"/>
      <c r="DR73" s="608"/>
      <c r="DS73" s="608"/>
      <c r="DT73" s="608"/>
      <c r="DU73" s="608"/>
      <c r="DV73" s="608"/>
      <c r="DW73" s="608"/>
      <c r="DX73" s="608"/>
      <c r="DY73" s="608"/>
      <c r="DZ73" s="608"/>
      <c r="EA73" s="608"/>
      <c r="EB73" s="608"/>
      <c r="EC73" s="608"/>
      <c r="ED73" s="608"/>
      <c r="EE73" s="608"/>
      <c r="EF73" s="608"/>
      <c r="EG73" s="608"/>
      <c r="EH73" s="608"/>
      <c r="EI73" s="608"/>
      <c r="EJ73" s="608"/>
      <c r="EK73" s="608"/>
      <c r="EL73" s="608"/>
      <c r="EM73" s="608"/>
      <c r="EN73" s="608"/>
      <c r="EO73" s="608"/>
      <c r="EP73" s="608"/>
      <c r="EQ73" s="608"/>
      <c r="ER73" s="608"/>
      <c r="ES73" s="608"/>
      <c r="ET73" s="608"/>
      <c r="EU73" s="608"/>
      <c r="EV73" s="608"/>
      <c r="EW73" s="608"/>
      <c r="EX73" s="608"/>
      <c r="EY73" s="608"/>
      <c r="EZ73" s="608"/>
      <c r="FA73" s="608"/>
      <c r="FB73" s="608"/>
      <c r="FC73" s="608"/>
      <c r="FD73" s="608"/>
      <c r="FE73" s="608"/>
      <c r="FF73" s="608"/>
      <c r="FG73" s="608"/>
      <c r="FH73" s="608"/>
      <c r="FI73" s="608"/>
      <c r="FJ73" s="608"/>
      <c r="FK73" s="608"/>
      <c r="FL73" s="608"/>
      <c r="FM73" s="608"/>
      <c r="FN73" s="608"/>
      <c r="FO73" s="608"/>
      <c r="FP73" s="608"/>
      <c r="FQ73" s="608"/>
      <c r="FR73" s="608"/>
      <c r="FS73" s="608"/>
      <c r="FT73" s="608"/>
      <c r="FU73" s="608"/>
      <c r="FV73" s="608"/>
      <c r="FW73" s="608"/>
      <c r="FX73" s="608"/>
      <c r="FY73" s="608"/>
      <c r="FZ73" s="608"/>
      <c r="GA73" s="608"/>
      <c r="GB73" s="608"/>
      <c r="GC73" s="608"/>
      <c r="GD73" s="608"/>
      <c r="GE73" s="608"/>
      <c r="GF73" s="608"/>
      <c r="GG73" s="608"/>
    </row>
    <row r="74" spans="1:189" s="608" customFormat="1" ht="48.75" hidden="1" customHeight="1">
      <c r="A74" s="1165" t="s">
        <v>930</v>
      </c>
      <c r="B74" s="1166"/>
      <c r="C74" s="1166"/>
      <c r="D74" s="1166"/>
      <c r="E74" s="1166"/>
      <c r="F74" s="1166"/>
      <c r="G74" s="1166"/>
      <c r="H74" s="1166"/>
      <c r="I74" s="1167"/>
      <c r="J74" s="607"/>
    </row>
    <row r="75" spans="1:189" s="608" customFormat="1" ht="38.25" customHeight="1">
      <c r="A75" s="743">
        <v>1</v>
      </c>
      <c r="B75" s="1076" t="s">
        <v>701</v>
      </c>
      <c r="C75" s="1077"/>
      <c r="D75" s="1077"/>
      <c r="E75" s="1077"/>
      <c r="F75" s="1168">
        <v>0</v>
      </c>
      <c r="G75" s="1168"/>
      <c r="H75" s="1168"/>
      <c r="I75" s="1168"/>
      <c r="J75" s="611"/>
      <c r="K75" s="611"/>
      <c r="L75" s="611"/>
      <c r="M75" s="611"/>
      <c r="N75" s="612">
        <f>'[23]Name of Bidder'!D16</f>
        <v>0</v>
      </c>
      <c r="O75" s="611"/>
      <c r="P75" s="611"/>
      <c r="Q75" s="611"/>
      <c r="R75" s="611"/>
      <c r="S75" s="611"/>
      <c r="T75" s="611"/>
      <c r="U75" s="611"/>
      <c r="V75" s="611"/>
      <c r="W75" s="611"/>
      <c r="X75" s="611"/>
      <c r="Y75" s="611"/>
    </row>
    <row r="76" spans="1:189" s="608" customFormat="1" ht="44.25" customHeight="1">
      <c r="A76" s="743">
        <v>2</v>
      </c>
      <c r="B76" s="1089" t="s">
        <v>718</v>
      </c>
      <c r="C76" s="1090"/>
      <c r="D76" s="1090"/>
      <c r="E76" s="1094"/>
      <c r="F76" s="1168"/>
      <c r="G76" s="1168"/>
      <c r="H76" s="1168"/>
      <c r="I76" s="1168"/>
      <c r="J76" s="613"/>
      <c r="K76" s="613"/>
      <c r="L76" s="613"/>
      <c r="M76" s="613"/>
      <c r="N76" s="614">
        <f>'[23]Name of Bidder'!D26</f>
        <v>0</v>
      </c>
      <c r="O76" s="613"/>
      <c r="P76" s="613"/>
      <c r="Q76" s="613"/>
      <c r="R76" s="613"/>
      <c r="S76" s="613"/>
      <c r="T76" s="613"/>
      <c r="U76" s="613"/>
      <c r="V76" s="613"/>
      <c r="W76" s="613"/>
      <c r="X76" s="613"/>
      <c r="Y76" s="613"/>
    </row>
    <row r="77" spans="1:189" s="608" customFormat="1" ht="44.25" customHeight="1">
      <c r="A77" s="743">
        <v>3</v>
      </c>
      <c r="B77" s="1089" t="s">
        <v>965</v>
      </c>
      <c r="C77" s="1090"/>
      <c r="D77" s="1090"/>
      <c r="E77" s="1090"/>
      <c r="F77" s="744"/>
      <c r="G77" s="1103"/>
      <c r="H77" s="1097"/>
      <c r="I77" s="744"/>
      <c r="J77" s="613"/>
      <c r="K77" s="613"/>
      <c r="L77" s="613"/>
      <c r="M77" s="613"/>
      <c r="N77" s="615"/>
      <c r="O77" s="613"/>
      <c r="P77" s="613"/>
      <c r="Q77" s="613"/>
      <c r="R77" s="613"/>
      <c r="S77" s="613"/>
      <c r="T77" s="613"/>
      <c r="U77" s="613"/>
      <c r="V77" s="613"/>
      <c r="W77" s="613"/>
      <c r="X77" s="613"/>
      <c r="Y77" s="613"/>
    </row>
    <row r="78" spans="1:189" s="608" customFormat="1" ht="36.75" customHeight="1">
      <c r="A78" s="743">
        <v>4</v>
      </c>
      <c r="B78" s="1089" t="s">
        <v>615</v>
      </c>
      <c r="C78" s="1090"/>
      <c r="D78" s="1090"/>
      <c r="E78" s="1094"/>
      <c r="F78" s="744"/>
      <c r="G78" s="1172"/>
      <c r="H78" s="1172"/>
      <c r="I78" s="746"/>
      <c r="J78" s="613"/>
      <c r="K78" s="613"/>
      <c r="L78" s="613"/>
      <c r="M78" s="613"/>
      <c r="N78" s="613"/>
      <c r="O78" s="613"/>
      <c r="P78" s="613"/>
      <c r="Q78" s="613"/>
      <c r="R78" s="613"/>
      <c r="S78" s="613"/>
      <c r="T78" s="613"/>
      <c r="U78" s="613"/>
      <c r="V78" s="613"/>
      <c r="W78" s="613"/>
      <c r="X78" s="613"/>
      <c r="Y78" s="613"/>
    </row>
    <row r="79" spans="1:189" s="608" customFormat="1" ht="23.25" customHeight="1">
      <c r="A79" s="1173">
        <v>5</v>
      </c>
      <c r="B79" s="1071" t="s">
        <v>616</v>
      </c>
      <c r="C79" s="1072"/>
      <c r="D79" s="1072"/>
      <c r="E79" s="1176"/>
      <c r="F79" s="744"/>
      <c r="G79" s="1172"/>
      <c r="H79" s="1172"/>
      <c r="I79" s="746"/>
      <c r="J79" s="613"/>
      <c r="K79" s="613"/>
      <c r="L79" s="613"/>
      <c r="M79" s="613"/>
      <c r="N79" s="613"/>
      <c r="O79" s="613"/>
      <c r="P79" s="613"/>
      <c r="Q79" s="613"/>
      <c r="R79" s="613"/>
      <c r="S79" s="613"/>
      <c r="T79" s="613"/>
      <c r="U79" s="613"/>
      <c r="V79" s="613"/>
      <c r="W79" s="613"/>
      <c r="X79" s="613"/>
      <c r="Y79" s="613"/>
    </row>
    <row r="80" spans="1:189" s="608" customFormat="1" ht="21" customHeight="1">
      <c r="A80" s="1174"/>
      <c r="B80" s="1073"/>
      <c r="C80" s="1074"/>
      <c r="D80" s="1074"/>
      <c r="E80" s="1177"/>
      <c r="F80" s="744"/>
      <c r="G80" s="1172"/>
      <c r="H80" s="1172"/>
      <c r="I80" s="746"/>
      <c r="J80" s="613"/>
      <c r="K80" s="613"/>
      <c r="L80" s="613"/>
      <c r="M80" s="613"/>
      <c r="N80" s="613"/>
      <c r="O80" s="613"/>
      <c r="P80" s="613"/>
      <c r="Q80" s="613"/>
      <c r="R80" s="613"/>
      <c r="S80" s="613"/>
      <c r="T80" s="613"/>
      <c r="U80" s="613"/>
      <c r="V80" s="613"/>
      <c r="W80" s="613"/>
      <c r="X80" s="613"/>
      <c r="Y80" s="613"/>
    </row>
    <row r="81" spans="1:25" s="608" customFormat="1" ht="20.25" customHeight="1">
      <c r="A81" s="1174"/>
      <c r="B81" s="1073"/>
      <c r="C81" s="1074"/>
      <c r="D81" s="1074"/>
      <c r="E81" s="1177"/>
      <c r="F81" s="744"/>
      <c r="G81" s="1172"/>
      <c r="H81" s="1172"/>
      <c r="I81" s="746"/>
      <c r="J81" s="613"/>
      <c r="K81" s="613"/>
      <c r="L81" s="613"/>
      <c r="M81" s="613"/>
      <c r="N81" s="613"/>
      <c r="O81" s="613"/>
      <c r="P81" s="613"/>
      <c r="Q81" s="613"/>
      <c r="R81" s="613"/>
      <c r="S81" s="613"/>
      <c r="T81" s="613"/>
      <c r="U81" s="613"/>
      <c r="V81" s="613"/>
      <c r="W81" s="613"/>
      <c r="X81" s="613"/>
      <c r="Y81" s="613"/>
    </row>
    <row r="82" spans="1:25" s="608" customFormat="1" ht="21" customHeight="1">
      <c r="A82" s="1174"/>
      <c r="B82" s="1073"/>
      <c r="C82" s="1074"/>
      <c r="D82" s="1074"/>
      <c r="E82" s="1177"/>
      <c r="F82" s="744"/>
      <c r="G82" s="1172"/>
      <c r="H82" s="1172"/>
      <c r="I82" s="746"/>
      <c r="J82" s="613"/>
      <c r="K82" s="613"/>
      <c r="L82" s="613"/>
      <c r="M82" s="613"/>
      <c r="N82" s="613"/>
      <c r="O82" s="613"/>
      <c r="P82" s="613"/>
      <c r="Q82" s="613"/>
      <c r="R82" s="613"/>
      <c r="S82" s="613"/>
      <c r="T82" s="613"/>
      <c r="U82" s="613"/>
      <c r="V82" s="613"/>
      <c r="W82" s="613"/>
      <c r="X82" s="613"/>
      <c r="Y82" s="613"/>
    </row>
    <row r="83" spans="1:25" s="608" customFormat="1" ht="24.95" customHeight="1">
      <c r="A83" s="1174"/>
      <c r="B83" s="616"/>
      <c r="E83" s="632" t="s">
        <v>617</v>
      </c>
      <c r="F83" s="744"/>
      <c r="G83" s="1172"/>
      <c r="H83" s="1172"/>
      <c r="I83" s="746"/>
      <c r="J83" s="613"/>
      <c r="K83" s="613"/>
      <c r="L83" s="613"/>
      <c r="M83" s="613"/>
      <c r="N83" s="613"/>
      <c r="O83" s="613"/>
      <c r="P83" s="613"/>
      <c r="Q83" s="613"/>
      <c r="R83" s="613"/>
      <c r="S83" s="613"/>
      <c r="T83" s="613"/>
      <c r="U83" s="613"/>
      <c r="V83" s="613"/>
      <c r="W83" s="613"/>
      <c r="X83" s="613"/>
      <c r="Y83" s="613"/>
    </row>
    <row r="84" spans="1:25" s="608" customFormat="1" ht="24.95" customHeight="1">
      <c r="A84" s="1174"/>
      <c r="B84" s="616"/>
      <c r="E84" s="632" t="s">
        <v>22</v>
      </c>
      <c r="F84" s="744"/>
      <c r="G84" s="1172"/>
      <c r="H84" s="1172"/>
      <c r="I84" s="746"/>
      <c r="J84" s="613"/>
      <c r="K84" s="613"/>
      <c r="L84" s="613"/>
      <c r="M84" s="613"/>
      <c r="N84" s="613"/>
      <c r="O84" s="613"/>
      <c r="P84" s="613"/>
      <c r="Q84" s="613"/>
      <c r="R84" s="613"/>
      <c r="S84" s="613"/>
      <c r="T84" s="613"/>
      <c r="U84" s="613"/>
      <c r="V84" s="613"/>
      <c r="W84" s="613"/>
      <c r="X84" s="613"/>
      <c r="Y84" s="613"/>
    </row>
    <row r="85" spans="1:25" s="608" customFormat="1" ht="24.95" customHeight="1">
      <c r="A85" s="1175"/>
      <c r="B85" s="617"/>
      <c r="C85" s="618"/>
      <c r="D85" s="618"/>
      <c r="E85" s="633" t="s">
        <v>618</v>
      </c>
      <c r="F85" s="744"/>
      <c r="G85" s="1172"/>
      <c r="H85" s="1172"/>
      <c r="I85" s="746"/>
      <c r="J85" s="613"/>
      <c r="K85" s="613"/>
      <c r="L85" s="613"/>
      <c r="M85" s="613"/>
      <c r="N85" s="613"/>
      <c r="O85" s="613"/>
      <c r="P85" s="613"/>
      <c r="Q85" s="613"/>
      <c r="R85" s="613"/>
      <c r="S85" s="613"/>
      <c r="T85" s="613"/>
      <c r="U85" s="613"/>
      <c r="V85" s="613"/>
      <c r="W85" s="613"/>
      <c r="X85" s="613"/>
      <c r="Y85" s="613"/>
    </row>
    <row r="86" spans="1:25" s="608" customFormat="1" ht="74.25" customHeight="1">
      <c r="A86" s="743">
        <v>6</v>
      </c>
      <c r="B86" s="1092" t="s">
        <v>966</v>
      </c>
      <c r="C86" s="1092"/>
      <c r="D86" s="1092"/>
      <c r="E86" s="1092"/>
      <c r="F86" s="750"/>
      <c r="G86" s="751"/>
      <c r="H86" s="752"/>
      <c r="I86" s="752"/>
      <c r="J86" s="613"/>
      <c r="K86" s="613"/>
      <c r="L86" s="613"/>
      <c r="M86" s="613"/>
      <c r="N86" s="613"/>
      <c r="O86" s="613"/>
      <c r="P86" s="613"/>
      <c r="Q86" s="613"/>
      <c r="R86" s="613"/>
      <c r="S86" s="613"/>
      <c r="T86" s="613"/>
      <c r="U86" s="613"/>
      <c r="V86" s="613"/>
      <c r="W86" s="613"/>
      <c r="X86" s="613"/>
      <c r="Y86" s="613"/>
    </row>
    <row r="87" spans="1:25" s="608" customFormat="1" ht="63" customHeight="1">
      <c r="A87" s="743">
        <v>7</v>
      </c>
      <c r="B87" s="1092" t="s">
        <v>967</v>
      </c>
      <c r="C87" s="1092"/>
      <c r="D87" s="1092"/>
      <c r="E87" s="1092"/>
      <c r="F87" s="753"/>
      <c r="G87" s="1181"/>
      <c r="H87" s="1182"/>
      <c r="I87" s="753"/>
      <c r="J87" s="613"/>
      <c r="K87" s="613"/>
      <c r="L87" s="613"/>
      <c r="M87" s="613"/>
      <c r="N87" s="613"/>
      <c r="O87" s="613"/>
      <c r="P87" s="613"/>
      <c r="Q87" s="613"/>
      <c r="R87" s="613"/>
      <c r="S87" s="613"/>
      <c r="T87" s="613"/>
      <c r="U87" s="613"/>
      <c r="V87" s="613"/>
      <c r="W87" s="613"/>
      <c r="X87" s="613"/>
      <c r="Y87" s="613"/>
    </row>
    <row r="88" spans="1:25" s="608" customFormat="1" ht="34.5" hidden="1" customHeight="1">
      <c r="A88" s="743"/>
      <c r="B88" s="1092"/>
      <c r="C88" s="1092"/>
      <c r="D88" s="1092"/>
      <c r="E88" s="1092"/>
      <c r="F88" s="1103"/>
      <c r="G88" s="1097"/>
      <c r="H88" s="1103"/>
      <c r="I88" s="1097"/>
      <c r="J88" s="613"/>
      <c r="K88" s="613"/>
      <c r="L88" s="613"/>
      <c r="M88" s="613"/>
      <c r="N88" s="613"/>
      <c r="O88" s="613"/>
      <c r="P88" s="613"/>
      <c r="Q88" s="613"/>
      <c r="R88" s="613"/>
      <c r="S88" s="613"/>
      <c r="T88" s="613"/>
      <c r="U88" s="613"/>
      <c r="V88" s="613"/>
      <c r="W88" s="613"/>
      <c r="X88" s="613"/>
      <c r="Y88" s="613"/>
    </row>
    <row r="89" spans="1:25" s="608" customFormat="1" ht="27" customHeight="1">
      <c r="A89" s="743">
        <v>8</v>
      </c>
      <c r="B89" s="1089" t="s">
        <v>722</v>
      </c>
      <c r="C89" s="1090"/>
      <c r="D89" s="1090"/>
      <c r="E89" s="1091"/>
      <c r="F89" s="753"/>
      <c r="G89" s="751"/>
      <c r="H89" s="752"/>
      <c r="I89" s="752"/>
      <c r="J89" s="613"/>
      <c r="K89" s="613"/>
      <c r="L89" s="613"/>
      <c r="M89" s="613"/>
      <c r="N89" s="613"/>
      <c r="O89" s="613"/>
      <c r="P89" s="613"/>
      <c r="Q89" s="613"/>
      <c r="R89" s="613"/>
      <c r="S89" s="613"/>
      <c r="T89" s="613"/>
      <c r="U89" s="613"/>
      <c r="V89" s="613"/>
      <c r="W89" s="613"/>
      <c r="X89" s="613"/>
      <c r="Y89" s="613"/>
    </row>
    <row r="90" spans="1:25" s="608" customFormat="1" ht="26.25" customHeight="1">
      <c r="A90" s="743">
        <v>9</v>
      </c>
      <c r="B90" s="1089" t="s">
        <v>619</v>
      </c>
      <c r="C90" s="1090"/>
      <c r="D90" s="1090"/>
      <c r="E90" s="1091"/>
      <c r="F90" s="753"/>
      <c r="G90" s="751"/>
      <c r="H90" s="752"/>
      <c r="I90" s="752"/>
      <c r="J90" s="613"/>
      <c r="K90" s="613"/>
      <c r="L90" s="613"/>
      <c r="M90" s="613"/>
      <c r="N90" s="613"/>
      <c r="O90" s="613"/>
      <c r="P90" s="613"/>
      <c r="Q90" s="613"/>
      <c r="R90" s="613"/>
      <c r="S90" s="613"/>
      <c r="T90" s="613"/>
      <c r="U90" s="613"/>
      <c r="V90" s="613"/>
      <c r="W90" s="613"/>
      <c r="X90" s="613"/>
      <c r="Y90" s="613"/>
    </row>
    <row r="91" spans="1:25" s="608" customFormat="1" ht="40.5" customHeight="1">
      <c r="A91" s="743">
        <v>10</v>
      </c>
      <c r="B91" s="1089" t="s">
        <v>931</v>
      </c>
      <c r="C91" s="1090"/>
      <c r="D91" s="1090"/>
      <c r="E91" s="1091"/>
      <c r="F91" s="753"/>
      <c r="G91" s="751"/>
      <c r="H91" s="752"/>
      <c r="I91" s="752"/>
      <c r="J91" s="613"/>
      <c r="K91" s="613"/>
      <c r="L91" s="613"/>
      <c r="M91" s="613"/>
      <c r="N91" s="613"/>
      <c r="O91" s="613"/>
      <c r="P91" s="613"/>
      <c r="Q91" s="613"/>
      <c r="R91" s="613"/>
      <c r="S91" s="613"/>
      <c r="T91" s="613"/>
      <c r="U91" s="613"/>
      <c r="V91" s="613"/>
      <c r="W91" s="613"/>
      <c r="X91" s="613"/>
      <c r="Y91" s="613"/>
    </row>
    <row r="92" spans="1:25" s="608" customFormat="1" ht="25.5" customHeight="1">
      <c r="A92" s="1173">
        <v>11</v>
      </c>
      <c r="B92" s="1178" t="s">
        <v>932</v>
      </c>
      <c r="C92" s="1179"/>
      <c r="D92" s="1179"/>
      <c r="E92" s="1179"/>
      <c r="F92" s="755"/>
      <c r="G92" s="756"/>
      <c r="H92" s="757"/>
      <c r="I92" s="755"/>
      <c r="J92" s="613"/>
      <c r="K92" s="613"/>
      <c r="L92" s="613"/>
      <c r="M92" s="613"/>
      <c r="N92" s="613"/>
      <c r="O92" s="613"/>
      <c r="P92" s="613"/>
      <c r="Q92" s="613"/>
      <c r="R92" s="613"/>
      <c r="S92" s="613"/>
      <c r="T92" s="613"/>
      <c r="U92" s="613"/>
      <c r="V92" s="613"/>
      <c r="W92" s="613"/>
      <c r="X92" s="613"/>
      <c r="Y92" s="613"/>
    </row>
    <row r="93" spans="1:25" s="608" customFormat="1" ht="83.25" customHeight="1">
      <c r="A93" s="1174"/>
      <c r="B93" s="1131" t="s">
        <v>621</v>
      </c>
      <c r="C93" s="1132"/>
      <c r="D93" s="1132"/>
      <c r="E93" s="1180"/>
      <c r="F93" s="758" t="s">
        <v>754</v>
      </c>
      <c r="G93" s="758" t="s">
        <v>755</v>
      </c>
      <c r="H93" s="759"/>
      <c r="I93" s="760" t="s">
        <v>754</v>
      </c>
      <c r="J93" s="613"/>
      <c r="K93" s="613"/>
      <c r="L93" s="613"/>
      <c r="M93" s="613"/>
      <c r="N93" s="613"/>
      <c r="O93" s="613"/>
      <c r="P93" s="613"/>
      <c r="Q93" s="613"/>
      <c r="R93" s="613"/>
      <c r="S93" s="613"/>
      <c r="T93" s="613"/>
      <c r="U93" s="613"/>
      <c r="V93" s="613"/>
      <c r="W93" s="613"/>
      <c r="X93" s="613"/>
      <c r="Y93" s="613"/>
    </row>
    <row r="94" spans="1:25" s="608" customFormat="1" ht="36.75" customHeight="1">
      <c r="A94" s="743">
        <v>12</v>
      </c>
      <c r="B94" s="1089" t="s">
        <v>622</v>
      </c>
      <c r="C94" s="1090"/>
      <c r="D94" s="1090"/>
      <c r="E94" s="1091"/>
      <c r="F94" s="761"/>
      <c r="G94" s="761"/>
      <c r="H94" s="752"/>
      <c r="I94" s="761"/>
      <c r="J94" s="613"/>
      <c r="K94" s="613"/>
      <c r="L94" s="613"/>
      <c r="M94" s="613"/>
      <c r="N94" s="613"/>
      <c r="O94" s="613"/>
      <c r="P94" s="613"/>
      <c r="Q94" s="613"/>
      <c r="R94" s="613"/>
      <c r="S94" s="613"/>
      <c r="T94" s="613"/>
      <c r="U94" s="613"/>
      <c r="V94" s="613"/>
      <c r="W94" s="613"/>
      <c r="X94" s="613"/>
      <c r="Y94" s="613"/>
    </row>
    <row r="95" spans="1:25" s="608" customFormat="1" ht="18.75" customHeight="1">
      <c r="A95" s="619"/>
      <c r="B95" s="731" t="s">
        <v>723</v>
      </c>
      <c r="C95" s="620"/>
      <c r="D95" s="620"/>
      <c r="E95" s="620"/>
      <c r="F95" s="620"/>
      <c r="G95" s="620"/>
      <c r="H95" s="620"/>
      <c r="I95" s="620"/>
      <c r="J95" s="613"/>
      <c r="K95" s="613"/>
      <c r="L95" s="613"/>
      <c r="M95" s="613"/>
      <c r="N95" s="613"/>
      <c r="O95" s="613"/>
      <c r="P95" s="613"/>
      <c r="Q95" s="613"/>
      <c r="R95" s="613"/>
      <c r="S95" s="613"/>
      <c r="T95" s="613"/>
      <c r="U95" s="613"/>
      <c r="V95" s="613"/>
      <c r="W95" s="613"/>
      <c r="X95" s="613"/>
      <c r="Y95" s="613"/>
    </row>
    <row r="96" spans="1:25" s="608" customFormat="1" ht="50.45" customHeight="1">
      <c r="A96" s="1169" t="s">
        <v>968</v>
      </c>
      <c r="B96" s="1170"/>
      <c r="C96" s="1170"/>
      <c r="D96" s="1170"/>
      <c r="E96" s="1170"/>
      <c r="F96" s="1170"/>
      <c r="G96" s="1170"/>
      <c r="H96" s="1170"/>
      <c r="I96" s="1170"/>
    </row>
    <row r="97" spans="1:25" s="608" customFormat="1" ht="42" customHeight="1">
      <c r="A97" s="1165" t="s">
        <v>969</v>
      </c>
      <c r="B97" s="1166"/>
      <c r="C97" s="1166"/>
      <c r="D97" s="1166"/>
      <c r="E97" s="1166"/>
      <c r="F97" s="1166"/>
      <c r="G97" s="1166"/>
      <c r="H97" s="1166"/>
      <c r="I97" s="1167"/>
      <c r="J97" s="607"/>
    </row>
    <row r="98" spans="1:25" s="608" customFormat="1" ht="48.75" customHeight="1">
      <c r="A98" s="762" t="s">
        <v>686</v>
      </c>
      <c r="B98" s="1076" t="s">
        <v>933</v>
      </c>
      <c r="C98" s="1077"/>
      <c r="D98" s="1077"/>
      <c r="E98" s="1077"/>
      <c r="F98" s="1110"/>
      <c r="G98" s="1111"/>
      <c r="H98" s="1111"/>
      <c r="I98" s="1112"/>
      <c r="J98" s="611"/>
      <c r="K98" s="611"/>
      <c r="L98" s="611"/>
      <c r="M98" s="611"/>
      <c r="N98" s="621"/>
      <c r="O98" s="611"/>
      <c r="P98" s="611"/>
      <c r="Q98" s="611"/>
      <c r="R98" s="611"/>
      <c r="S98" s="611"/>
      <c r="T98" s="611"/>
      <c r="U98" s="611"/>
      <c r="V98" s="611"/>
      <c r="W98" s="611"/>
      <c r="X98" s="611"/>
      <c r="Y98" s="611"/>
    </row>
    <row r="99" spans="1:25" s="608" customFormat="1" ht="56.25" customHeight="1">
      <c r="A99" s="762" t="s">
        <v>687</v>
      </c>
      <c r="B99" s="1076" t="s">
        <v>970</v>
      </c>
      <c r="C99" s="1077"/>
      <c r="D99" s="1077"/>
      <c r="E99" s="1077"/>
      <c r="F99" s="1095"/>
      <c r="G99" s="1096"/>
      <c r="H99" s="1096"/>
      <c r="I99" s="1097"/>
      <c r="J99" s="611"/>
      <c r="K99" s="611"/>
      <c r="L99" s="611"/>
      <c r="M99" s="611"/>
      <c r="N99" s="621"/>
      <c r="O99" s="611"/>
      <c r="P99" s="611"/>
      <c r="Q99" s="611"/>
      <c r="R99" s="611"/>
      <c r="S99" s="611"/>
      <c r="T99" s="611"/>
      <c r="U99" s="611"/>
      <c r="V99" s="611"/>
      <c r="W99" s="611"/>
      <c r="X99" s="611"/>
      <c r="Y99" s="611"/>
    </row>
    <row r="100" spans="1:25" s="608" customFormat="1" ht="54.75" customHeight="1">
      <c r="A100" s="762" t="s">
        <v>688</v>
      </c>
      <c r="B100" s="1183" t="s">
        <v>971</v>
      </c>
      <c r="C100" s="1184"/>
      <c r="D100" s="1184"/>
      <c r="E100" s="1185"/>
      <c r="F100" s="1110"/>
      <c r="G100" s="1111"/>
      <c r="H100" s="1111"/>
      <c r="I100" s="1112"/>
      <c r="J100" s="611"/>
      <c r="K100" s="611"/>
      <c r="L100" s="611"/>
      <c r="M100" s="611"/>
      <c r="N100" s="615"/>
      <c r="O100" s="611"/>
      <c r="P100" s="611"/>
      <c r="Q100" s="611"/>
      <c r="R100" s="611"/>
      <c r="S100" s="611"/>
      <c r="T100" s="611"/>
      <c r="U100" s="611"/>
      <c r="V100" s="611"/>
      <c r="W100" s="611"/>
      <c r="X100" s="611"/>
      <c r="Y100" s="611"/>
    </row>
    <row r="101" spans="1:25" s="608" customFormat="1" ht="27" customHeight="1">
      <c r="A101" s="743" t="s">
        <v>934</v>
      </c>
      <c r="B101" s="1186" t="s">
        <v>972</v>
      </c>
      <c r="C101" s="1186"/>
      <c r="D101" s="1186"/>
      <c r="E101" s="1186"/>
      <c r="F101" s="1186"/>
      <c r="G101" s="1186"/>
      <c r="H101" s="1186"/>
      <c r="I101" s="1186"/>
      <c r="J101" s="613"/>
      <c r="K101" s="613"/>
      <c r="L101" s="613"/>
      <c r="M101" s="613"/>
      <c r="N101" s="613"/>
      <c r="O101" s="613"/>
      <c r="P101" s="613"/>
      <c r="Q101" s="613"/>
      <c r="R101" s="613"/>
      <c r="S101" s="613"/>
      <c r="T101" s="613"/>
      <c r="U101" s="613"/>
      <c r="V101" s="613"/>
      <c r="W101" s="613"/>
      <c r="X101" s="613"/>
      <c r="Y101" s="613"/>
    </row>
    <row r="102" spans="1:25" s="608" customFormat="1" ht="38.25" customHeight="1">
      <c r="A102" s="743">
        <v>1</v>
      </c>
      <c r="B102" s="1089" t="s">
        <v>614</v>
      </c>
      <c r="C102" s="1090"/>
      <c r="D102" s="1090"/>
      <c r="E102" s="1094"/>
      <c r="F102" s="761"/>
      <c r="G102" s="751"/>
      <c r="H102" s="752"/>
      <c r="I102" s="752"/>
      <c r="J102" s="613"/>
      <c r="K102" s="613"/>
      <c r="L102" s="613"/>
      <c r="M102" s="613"/>
      <c r="N102" s="615"/>
      <c r="O102" s="613"/>
      <c r="P102" s="613"/>
      <c r="Q102" s="613"/>
      <c r="R102" s="613"/>
      <c r="S102" s="613"/>
      <c r="T102" s="613"/>
      <c r="U102" s="613"/>
      <c r="V102" s="613"/>
      <c r="W102" s="613"/>
      <c r="X102" s="613"/>
      <c r="Y102" s="613"/>
    </row>
    <row r="103" spans="1:25" s="608" customFormat="1" ht="35.25" customHeight="1">
      <c r="A103" s="743">
        <v>2</v>
      </c>
      <c r="B103" s="1089" t="s">
        <v>615</v>
      </c>
      <c r="C103" s="1090"/>
      <c r="D103" s="1090"/>
      <c r="E103" s="1094"/>
      <c r="F103" s="761"/>
      <c r="G103" s="751"/>
      <c r="H103" s="752"/>
      <c r="I103" s="752"/>
      <c r="J103" s="613"/>
      <c r="K103" s="613"/>
      <c r="L103" s="613"/>
      <c r="M103" s="613"/>
      <c r="N103" s="613"/>
      <c r="O103" s="613"/>
      <c r="P103" s="613"/>
      <c r="Q103" s="613"/>
      <c r="R103" s="613"/>
      <c r="S103" s="613"/>
      <c r="T103" s="613"/>
      <c r="U103" s="613"/>
      <c r="V103" s="613"/>
      <c r="W103" s="613"/>
      <c r="X103" s="613"/>
      <c r="Y103" s="613"/>
    </row>
    <row r="104" spans="1:25" s="608" customFormat="1" ht="34.5" customHeight="1">
      <c r="A104" s="1173">
        <v>3</v>
      </c>
      <c r="B104" s="1071" t="s">
        <v>623</v>
      </c>
      <c r="C104" s="1072"/>
      <c r="D104" s="1072"/>
      <c r="E104" s="1072"/>
      <c r="F104" s="761"/>
      <c r="G104" s="751"/>
      <c r="H104" s="752"/>
      <c r="I104" s="752"/>
      <c r="J104" s="613"/>
      <c r="K104" s="613"/>
      <c r="L104" s="613"/>
      <c r="M104" s="613"/>
      <c r="N104" s="613"/>
      <c r="O104" s="613"/>
      <c r="P104" s="613"/>
      <c r="Q104" s="613"/>
      <c r="R104" s="613"/>
      <c r="S104" s="613"/>
      <c r="T104" s="613"/>
      <c r="U104" s="613"/>
      <c r="V104" s="613"/>
      <c r="W104" s="613"/>
      <c r="X104" s="613"/>
      <c r="Y104" s="613"/>
    </row>
    <row r="105" spans="1:25" s="608" customFormat="1" ht="27.75" customHeight="1">
      <c r="A105" s="1174"/>
      <c r="B105" s="1073"/>
      <c r="C105" s="1074"/>
      <c r="D105" s="1074"/>
      <c r="E105" s="1074"/>
      <c r="F105" s="761"/>
      <c r="G105" s="751"/>
      <c r="H105" s="752"/>
      <c r="I105" s="752"/>
      <c r="J105" s="613"/>
      <c r="K105" s="613"/>
      <c r="L105" s="613"/>
      <c r="M105" s="613"/>
      <c r="N105" s="613"/>
      <c r="O105" s="613"/>
      <c r="P105" s="613"/>
      <c r="Q105" s="613"/>
      <c r="R105" s="613"/>
      <c r="S105" s="613"/>
      <c r="T105" s="613"/>
      <c r="U105" s="613"/>
      <c r="V105" s="613"/>
      <c r="W105" s="613"/>
      <c r="X105" s="613"/>
      <c r="Y105" s="613"/>
    </row>
    <row r="106" spans="1:25" s="608" customFormat="1" ht="31.5" customHeight="1">
      <c r="A106" s="1174"/>
      <c r="B106" s="616"/>
      <c r="E106" s="632" t="s">
        <v>617</v>
      </c>
      <c r="F106" s="761"/>
      <c r="G106" s="751"/>
      <c r="H106" s="752"/>
      <c r="I106" s="752"/>
      <c r="J106" s="613"/>
      <c r="K106" s="613"/>
      <c r="L106" s="613"/>
      <c r="M106" s="613"/>
      <c r="N106" s="613"/>
      <c r="O106" s="613"/>
      <c r="P106" s="613"/>
      <c r="Q106" s="613"/>
      <c r="R106" s="613"/>
      <c r="S106" s="613"/>
      <c r="T106" s="613"/>
      <c r="U106" s="613"/>
      <c r="V106" s="613"/>
      <c r="W106" s="613"/>
      <c r="X106" s="613"/>
      <c r="Y106" s="613"/>
    </row>
    <row r="107" spans="1:25" s="608" customFormat="1" ht="31.5" customHeight="1">
      <c r="A107" s="1174"/>
      <c r="B107" s="616"/>
      <c r="E107" s="632" t="s">
        <v>22</v>
      </c>
      <c r="F107" s="761"/>
      <c r="G107" s="751"/>
      <c r="H107" s="752"/>
      <c r="I107" s="752"/>
      <c r="J107" s="613"/>
      <c r="K107" s="613"/>
      <c r="L107" s="613"/>
      <c r="M107" s="613"/>
      <c r="N107" s="613"/>
      <c r="O107" s="613"/>
      <c r="P107" s="613"/>
      <c r="Q107" s="613"/>
      <c r="R107" s="613"/>
      <c r="S107" s="613"/>
      <c r="T107" s="613"/>
      <c r="U107" s="613"/>
      <c r="V107" s="613"/>
      <c r="W107" s="613"/>
      <c r="X107" s="613"/>
      <c r="Y107" s="613"/>
    </row>
    <row r="108" spans="1:25" s="608" customFormat="1" ht="30" customHeight="1">
      <c r="A108" s="1175"/>
      <c r="B108" s="617"/>
      <c r="C108" s="618"/>
      <c r="D108" s="618"/>
      <c r="E108" s="633" t="s">
        <v>618</v>
      </c>
      <c r="F108" s="761"/>
      <c r="G108" s="751"/>
      <c r="H108" s="752"/>
      <c r="I108" s="752"/>
      <c r="J108" s="613"/>
      <c r="K108" s="613"/>
      <c r="L108" s="613"/>
      <c r="M108" s="613"/>
      <c r="N108" s="613"/>
      <c r="O108" s="613"/>
      <c r="P108" s="613"/>
      <c r="Q108" s="613"/>
      <c r="R108" s="613"/>
      <c r="S108" s="613"/>
      <c r="T108" s="613"/>
      <c r="U108" s="613"/>
      <c r="V108" s="613"/>
      <c r="W108" s="613"/>
      <c r="X108" s="613"/>
      <c r="Y108" s="613"/>
    </row>
    <row r="109" spans="1:25" s="608" customFormat="1" ht="15.75" customHeight="1">
      <c r="A109" s="607"/>
      <c r="B109" s="622"/>
      <c r="C109" s="623"/>
      <c r="D109" s="623"/>
      <c r="E109" s="623"/>
      <c r="F109" s="623"/>
      <c r="G109" s="623"/>
      <c r="H109" s="623"/>
      <c r="I109" s="623"/>
      <c r="J109" s="607"/>
    </row>
    <row r="110" spans="1:25" s="608" customFormat="1" ht="36.75" customHeight="1">
      <c r="A110" s="763" t="s">
        <v>935</v>
      </c>
      <c r="B110" s="1160" t="s">
        <v>936</v>
      </c>
      <c r="C110" s="1161"/>
      <c r="D110" s="1161"/>
      <c r="E110" s="1161"/>
      <c r="F110" s="764"/>
      <c r="G110" s="764"/>
      <c r="H110" s="764"/>
      <c r="I110" s="764"/>
      <c r="J110" s="607"/>
    </row>
    <row r="111" spans="1:25" s="608" customFormat="1" ht="59.25" customHeight="1">
      <c r="A111" s="765" t="s">
        <v>18</v>
      </c>
      <c r="B111" s="1089" t="s">
        <v>973</v>
      </c>
      <c r="C111" s="1090"/>
      <c r="D111" s="1090"/>
      <c r="E111" s="1091"/>
      <c r="F111" s="752"/>
      <c r="G111" s="751"/>
      <c r="H111" s="752"/>
      <c r="I111" s="752"/>
      <c r="J111" s="613"/>
      <c r="K111" s="613"/>
      <c r="L111" s="613"/>
      <c r="M111" s="613"/>
      <c r="N111" s="613"/>
      <c r="O111" s="613"/>
      <c r="P111" s="613"/>
      <c r="Q111" s="613"/>
      <c r="R111" s="613"/>
      <c r="S111" s="613"/>
      <c r="T111" s="613"/>
      <c r="U111" s="613"/>
      <c r="V111" s="613"/>
      <c r="W111" s="613"/>
      <c r="X111" s="613"/>
      <c r="Y111" s="613"/>
    </row>
    <row r="112" spans="1:25" s="608" customFormat="1" ht="42" customHeight="1">
      <c r="A112" s="765" t="s">
        <v>27</v>
      </c>
      <c r="B112" s="1089" t="s">
        <v>730</v>
      </c>
      <c r="C112" s="1090"/>
      <c r="D112" s="1090"/>
      <c r="E112" s="1091"/>
      <c r="F112" s="752"/>
      <c r="G112" s="751"/>
      <c r="H112" s="752"/>
      <c r="I112" s="752"/>
      <c r="J112" s="613"/>
      <c r="K112" s="613"/>
      <c r="L112" s="613"/>
      <c r="M112" s="613"/>
      <c r="N112" s="613"/>
      <c r="O112" s="613"/>
      <c r="P112" s="613"/>
      <c r="Q112" s="613"/>
      <c r="R112" s="613"/>
      <c r="S112" s="613"/>
      <c r="T112" s="613"/>
      <c r="U112" s="613"/>
      <c r="V112" s="613"/>
      <c r="W112" s="613"/>
      <c r="X112" s="613"/>
      <c r="Y112" s="613"/>
    </row>
    <row r="113" spans="1:25" s="608" customFormat="1" ht="36" customHeight="1">
      <c r="A113" s="765" t="s">
        <v>470</v>
      </c>
      <c r="B113" s="1089" t="s">
        <v>974</v>
      </c>
      <c r="C113" s="1090"/>
      <c r="D113" s="1090"/>
      <c r="E113" s="1091"/>
      <c r="F113" s="752"/>
      <c r="G113" s="751"/>
      <c r="H113" s="752"/>
      <c r="I113" s="752"/>
      <c r="J113" s="613"/>
      <c r="K113" s="613"/>
      <c r="L113" s="613"/>
      <c r="M113" s="613"/>
      <c r="N113" s="613"/>
      <c r="O113" s="613"/>
      <c r="P113" s="613"/>
      <c r="Q113" s="613"/>
      <c r="R113" s="613"/>
      <c r="S113" s="613"/>
      <c r="T113" s="613"/>
      <c r="U113" s="613"/>
      <c r="V113" s="613"/>
      <c r="W113" s="613"/>
      <c r="X113" s="613"/>
      <c r="Y113" s="613"/>
    </row>
    <row r="114" spans="1:25" s="608" customFormat="1" ht="34.5" hidden="1" customHeight="1">
      <c r="A114" s="743"/>
      <c r="B114" s="1089"/>
      <c r="C114" s="1090"/>
      <c r="D114" s="1090"/>
      <c r="E114" s="1091"/>
      <c r="F114" s="1096"/>
      <c r="G114" s="1097"/>
      <c r="H114" s="1103"/>
      <c r="I114" s="1097"/>
      <c r="J114" s="613"/>
      <c r="K114" s="613"/>
      <c r="L114" s="613"/>
      <c r="M114" s="613"/>
      <c r="N114" s="613"/>
      <c r="O114" s="613"/>
      <c r="P114" s="613"/>
      <c r="Q114" s="613"/>
      <c r="R114" s="613"/>
      <c r="S114" s="613"/>
      <c r="T114" s="613"/>
      <c r="U114" s="613"/>
      <c r="V114" s="613"/>
      <c r="W114" s="613"/>
      <c r="X114" s="613"/>
      <c r="Y114" s="613"/>
    </row>
    <row r="115" spans="1:25" s="608" customFormat="1" ht="38.25" customHeight="1">
      <c r="A115" s="765" t="s">
        <v>521</v>
      </c>
      <c r="B115" s="1089" t="s">
        <v>619</v>
      </c>
      <c r="C115" s="1090"/>
      <c r="D115" s="1090"/>
      <c r="E115" s="1091"/>
      <c r="F115" s="752"/>
      <c r="G115" s="751"/>
      <c r="H115" s="752"/>
      <c r="I115" s="752"/>
      <c r="J115" s="613"/>
      <c r="K115" s="613"/>
      <c r="L115" s="613"/>
      <c r="M115" s="613"/>
      <c r="N115" s="613"/>
      <c r="O115" s="613"/>
      <c r="P115" s="613"/>
      <c r="Q115" s="613"/>
      <c r="R115" s="613"/>
      <c r="S115" s="613"/>
      <c r="T115" s="613"/>
      <c r="U115" s="613"/>
      <c r="V115" s="613"/>
      <c r="W115" s="613"/>
      <c r="X115" s="613"/>
      <c r="Y115" s="613"/>
    </row>
    <row r="116" spans="1:25" s="608" customFormat="1" ht="32.25" customHeight="1">
      <c r="A116" s="765" t="s">
        <v>471</v>
      </c>
      <c r="B116" s="1089" t="s">
        <v>937</v>
      </c>
      <c r="C116" s="1090"/>
      <c r="D116" s="1090"/>
      <c r="E116" s="1091"/>
      <c r="F116" s="752"/>
      <c r="G116" s="751"/>
      <c r="H116" s="752"/>
      <c r="I116" s="752"/>
      <c r="J116" s="613"/>
      <c r="K116" s="613"/>
      <c r="L116" s="613"/>
      <c r="M116" s="613"/>
      <c r="N116" s="613"/>
      <c r="O116" s="613"/>
      <c r="P116" s="613"/>
      <c r="Q116" s="613"/>
      <c r="R116" s="613"/>
      <c r="S116" s="613"/>
      <c r="T116" s="613"/>
      <c r="U116" s="613"/>
      <c r="V116" s="613"/>
      <c r="W116" s="613"/>
      <c r="X116" s="613"/>
      <c r="Y116" s="613"/>
    </row>
    <row r="117" spans="1:25" s="608" customFormat="1" ht="67.5" customHeight="1">
      <c r="A117" s="1187" t="s">
        <v>477</v>
      </c>
      <c r="B117" s="1178" t="s">
        <v>620</v>
      </c>
      <c r="C117" s="1179"/>
      <c r="D117" s="1179"/>
      <c r="E117" s="1179"/>
      <c r="F117" s="757"/>
      <c r="G117" s="756"/>
      <c r="H117" s="757"/>
      <c r="I117" s="755"/>
      <c r="J117" s="613"/>
      <c r="K117" s="613"/>
      <c r="L117" s="613"/>
      <c r="M117" s="613"/>
      <c r="N117" s="613"/>
      <c r="O117" s="613"/>
      <c r="P117" s="613"/>
      <c r="Q117" s="613"/>
      <c r="R117" s="613"/>
      <c r="S117" s="613"/>
      <c r="T117" s="613"/>
      <c r="U117" s="613"/>
      <c r="V117" s="613"/>
      <c r="W117" s="613"/>
      <c r="X117" s="613"/>
      <c r="Y117" s="613"/>
    </row>
    <row r="118" spans="1:25" s="608" customFormat="1" ht="4.5" customHeight="1">
      <c r="A118" s="1188"/>
      <c r="B118" s="1190" t="s">
        <v>621</v>
      </c>
      <c r="C118" s="1190"/>
      <c r="D118" s="1190"/>
      <c r="E118" s="1190"/>
      <c r="F118" s="766"/>
      <c r="G118" s="767"/>
      <c r="H118" s="766"/>
      <c r="I118" s="768"/>
      <c r="J118" s="613"/>
      <c r="K118" s="613"/>
      <c r="L118" s="613"/>
      <c r="M118" s="613"/>
      <c r="N118" s="613"/>
      <c r="O118" s="613"/>
      <c r="P118" s="613"/>
      <c r="Q118" s="613"/>
      <c r="R118" s="613"/>
      <c r="S118" s="613"/>
      <c r="T118" s="613"/>
      <c r="U118" s="613"/>
      <c r="V118" s="613"/>
      <c r="W118" s="613"/>
      <c r="X118" s="613"/>
      <c r="Y118" s="613"/>
    </row>
    <row r="119" spans="1:25" s="608" customFormat="1" ht="18.75" customHeight="1">
      <c r="A119" s="1189"/>
      <c r="B119" s="1092"/>
      <c r="C119" s="1092"/>
      <c r="D119" s="1092"/>
      <c r="E119" s="1092"/>
      <c r="F119" s="770" t="s">
        <v>685</v>
      </c>
      <c r="G119" s="771" t="s">
        <v>685</v>
      </c>
      <c r="H119" s="772"/>
      <c r="I119" s="773" t="s">
        <v>685</v>
      </c>
      <c r="J119" s="613"/>
      <c r="K119" s="613"/>
      <c r="L119" s="613"/>
      <c r="M119" s="613"/>
      <c r="N119" s="613"/>
      <c r="O119" s="613"/>
      <c r="P119" s="613"/>
      <c r="Q119" s="613"/>
      <c r="R119" s="613"/>
      <c r="S119" s="613"/>
      <c r="T119" s="613"/>
      <c r="U119" s="613"/>
      <c r="V119" s="613"/>
      <c r="W119" s="613"/>
      <c r="X119" s="613"/>
      <c r="Y119" s="613"/>
    </row>
    <row r="120" spans="1:25" s="608" customFormat="1" ht="18.75" hidden="1" customHeight="1">
      <c r="A120" s="774" t="s">
        <v>938</v>
      </c>
      <c r="B120" s="1165" t="s">
        <v>737</v>
      </c>
      <c r="C120" s="1166"/>
      <c r="D120" s="1166"/>
      <c r="E120" s="1166"/>
      <c r="F120" s="775"/>
      <c r="G120" s="776"/>
      <c r="H120" s="776"/>
      <c r="I120" s="777"/>
      <c r="J120" s="613"/>
      <c r="K120" s="613"/>
      <c r="L120" s="613"/>
      <c r="M120" s="613"/>
      <c r="N120" s="613"/>
      <c r="O120" s="613"/>
      <c r="P120" s="613"/>
      <c r="Q120" s="613"/>
      <c r="R120" s="613"/>
      <c r="S120" s="613"/>
      <c r="T120" s="613"/>
      <c r="U120" s="613"/>
      <c r="V120" s="613"/>
      <c r="W120" s="613"/>
      <c r="X120" s="613"/>
      <c r="Y120" s="613"/>
    </row>
    <row r="121" spans="1:25" s="608" customFormat="1" ht="57.75" hidden="1" customHeight="1">
      <c r="A121" s="765" t="s">
        <v>738</v>
      </c>
      <c r="B121" s="1090" t="s">
        <v>939</v>
      </c>
      <c r="C121" s="1090"/>
      <c r="D121" s="1090"/>
      <c r="E121" s="1091"/>
      <c r="F121" s="753"/>
      <c r="G121" s="1181"/>
      <c r="H121" s="1182"/>
      <c r="I121" s="778"/>
      <c r="J121" s="613"/>
      <c r="K121" s="613"/>
      <c r="L121" s="613"/>
      <c r="M121" s="613"/>
      <c r="N121" s="613"/>
      <c r="O121" s="613"/>
      <c r="P121" s="613"/>
      <c r="Q121" s="613"/>
      <c r="R121" s="613"/>
      <c r="S121" s="613"/>
      <c r="T121" s="613"/>
      <c r="U121" s="613"/>
      <c r="V121" s="613"/>
      <c r="W121" s="613"/>
      <c r="X121" s="613"/>
      <c r="Y121" s="613"/>
    </row>
    <row r="122" spans="1:25" s="608" customFormat="1" ht="48" hidden="1" customHeight="1">
      <c r="A122" s="765" t="s">
        <v>739</v>
      </c>
      <c r="B122" s="1090" t="s">
        <v>940</v>
      </c>
      <c r="C122" s="1090"/>
      <c r="D122" s="1090"/>
      <c r="E122" s="1091"/>
      <c r="F122" s="757"/>
      <c r="G122" s="631"/>
      <c r="H122" s="754"/>
      <c r="I122" s="778"/>
      <c r="J122" s="613"/>
      <c r="K122" s="613"/>
      <c r="L122" s="613"/>
      <c r="M122" s="613"/>
      <c r="N122" s="613"/>
      <c r="O122" s="613"/>
      <c r="P122" s="613"/>
      <c r="Q122" s="613"/>
      <c r="R122" s="613"/>
      <c r="S122" s="613"/>
      <c r="T122" s="613"/>
      <c r="U122" s="613"/>
      <c r="V122" s="613"/>
      <c r="W122" s="613"/>
      <c r="X122" s="613"/>
      <c r="Y122" s="613"/>
    </row>
    <row r="123" spans="1:25" s="608" customFormat="1" ht="40.5" hidden="1" customHeight="1">
      <c r="A123" s="765" t="s">
        <v>741</v>
      </c>
      <c r="B123" s="1191" t="s">
        <v>742</v>
      </c>
      <c r="C123" s="1191"/>
      <c r="D123" s="1191"/>
      <c r="E123" s="1192"/>
      <c r="F123" s="752"/>
      <c r="G123" s="1181"/>
      <c r="H123" s="1182"/>
      <c r="I123" s="752"/>
      <c r="J123" s="613"/>
      <c r="K123" s="613"/>
      <c r="L123" s="613"/>
      <c r="M123" s="613"/>
      <c r="N123" s="613"/>
      <c r="O123" s="613"/>
      <c r="P123" s="613"/>
      <c r="Q123" s="613"/>
      <c r="R123" s="613"/>
      <c r="S123" s="613"/>
      <c r="T123" s="613"/>
      <c r="U123" s="613"/>
      <c r="V123" s="613"/>
      <c r="W123" s="613"/>
      <c r="X123" s="613"/>
      <c r="Y123" s="613"/>
    </row>
    <row r="124" spans="1:25" s="608" customFormat="1" ht="24" hidden="1" customHeight="1">
      <c r="A124" s="765" t="s">
        <v>743</v>
      </c>
      <c r="B124" s="1090" t="s">
        <v>619</v>
      </c>
      <c r="C124" s="1090"/>
      <c r="D124" s="1090"/>
      <c r="E124" s="1091"/>
      <c r="F124" s="752"/>
      <c r="G124" s="1181"/>
      <c r="H124" s="1182"/>
      <c r="I124" s="752"/>
      <c r="J124" s="613"/>
      <c r="K124" s="613"/>
      <c r="L124" s="613"/>
      <c r="M124" s="613"/>
      <c r="N124" s="613"/>
      <c r="O124" s="613"/>
      <c r="P124" s="613"/>
      <c r="Q124" s="613"/>
      <c r="R124" s="613"/>
      <c r="S124" s="613"/>
      <c r="T124" s="613"/>
      <c r="U124" s="613"/>
      <c r="V124" s="613"/>
      <c r="W124" s="613"/>
      <c r="X124" s="613"/>
      <c r="Y124" s="613"/>
    </row>
    <row r="125" spans="1:25" s="608" customFormat="1" ht="27" hidden="1" customHeight="1">
      <c r="A125" s="765" t="s">
        <v>744</v>
      </c>
      <c r="B125" s="1090" t="s">
        <v>941</v>
      </c>
      <c r="C125" s="1090"/>
      <c r="D125" s="1090"/>
      <c r="E125" s="1091"/>
      <c r="F125" s="752"/>
      <c r="G125" s="1181"/>
      <c r="H125" s="1182"/>
      <c r="I125" s="752"/>
      <c r="J125" s="613"/>
      <c r="K125" s="613"/>
      <c r="L125" s="613"/>
      <c r="M125" s="613"/>
      <c r="N125" s="613"/>
      <c r="O125" s="613"/>
      <c r="P125" s="613"/>
      <c r="Q125" s="613"/>
      <c r="R125" s="613"/>
      <c r="S125" s="613"/>
      <c r="T125" s="613"/>
      <c r="U125" s="613"/>
      <c r="V125" s="613"/>
      <c r="W125" s="613"/>
      <c r="X125" s="613"/>
      <c r="Y125" s="613"/>
    </row>
    <row r="126" spans="1:25" s="608" customFormat="1" ht="53.25" hidden="1" customHeight="1">
      <c r="A126" s="1173" t="s">
        <v>735</v>
      </c>
      <c r="B126" s="1178" t="s">
        <v>620</v>
      </c>
      <c r="C126" s="1179"/>
      <c r="D126" s="1179"/>
      <c r="E126" s="1179"/>
      <c r="F126" s="755"/>
      <c r="G126" s="756"/>
      <c r="H126" s="757"/>
      <c r="I126" s="755"/>
      <c r="J126" s="613"/>
      <c r="K126" s="613"/>
      <c r="L126" s="613"/>
      <c r="M126" s="613"/>
      <c r="N126" s="613"/>
      <c r="O126" s="613"/>
      <c r="P126" s="613"/>
      <c r="Q126" s="613"/>
      <c r="R126" s="613"/>
      <c r="S126" s="613"/>
      <c r="T126" s="613"/>
      <c r="U126" s="613"/>
      <c r="V126" s="613"/>
      <c r="W126" s="613"/>
      <c r="X126" s="613"/>
      <c r="Y126" s="613"/>
    </row>
    <row r="127" spans="1:25" s="608" customFormat="1" ht="27" hidden="1" customHeight="1">
      <c r="A127" s="1175"/>
      <c r="B127" s="1131" t="s">
        <v>621</v>
      </c>
      <c r="C127" s="1132"/>
      <c r="D127" s="1132"/>
      <c r="E127" s="1180"/>
      <c r="F127" s="779" t="s">
        <v>749</v>
      </c>
      <c r="G127" s="779" t="s">
        <v>749</v>
      </c>
      <c r="H127" s="780"/>
      <c r="I127" s="781" t="s">
        <v>749</v>
      </c>
      <c r="J127" s="613"/>
      <c r="K127" s="613"/>
      <c r="L127" s="613"/>
      <c r="M127" s="613"/>
      <c r="N127" s="613"/>
      <c r="O127" s="613"/>
      <c r="P127" s="613"/>
      <c r="Q127" s="613"/>
      <c r="R127" s="613"/>
      <c r="S127" s="613"/>
      <c r="T127" s="613"/>
      <c r="U127" s="613"/>
      <c r="V127" s="613"/>
      <c r="W127" s="613"/>
      <c r="X127" s="613"/>
      <c r="Y127" s="613"/>
    </row>
    <row r="128" spans="1:25" s="608" customFormat="1" ht="14.25" customHeight="1">
      <c r="A128" s="619"/>
      <c r="B128" s="732"/>
      <c r="C128" s="733"/>
      <c r="D128" s="733"/>
      <c r="E128" s="782"/>
      <c r="F128" s="623"/>
      <c r="G128" s="623"/>
      <c r="H128" s="623"/>
      <c r="I128" s="623"/>
      <c r="J128" s="613"/>
      <c r="K128" s="613"/>
      <c r="L128" s="613"/>
      <c r="M128" s="613"/>
      <c r="N128" s="613"/>
      <c r="O128" s="613"/>
      <c r="P128" s="613"/>
      <c r="Q128" s="613"/>
      <c r="R128" s="613"/>
      <c r="S128" s="613"/>
      <c r="T128" s="613"/>
      <c r="U128" s="613"/>
      <c r="V128" s="613"/>
      <c r="W128" s="613"/>
      <c r="X128" s="613"/>
      <c r="Y128" s="613"/>
    </row>
    <row r="129" spans="1:25" s="608" customFormat="1" ht="45" customHeight="1">
      <c r="A129" s="743">
        <v>4</v>
      </c>
      <c r="B129" s="1092" t="s">
        <v>975</v>
      </c>
      <c r="C129" s="1092"/>
      <c r="D129" s="1092"/>
      <c r="E129" s="1092"/>
      <c r="F129" s="1092"/>
      <c r="G129" s="1092"/>
      <c r="H129" s="1092"/>
      <c r="I129" s="734"/>
      <c r="J129" s="613"/>
      <c r="K129" s="613"/>
      <c r="L129" s="613"/>
      <c r="M129" s="613"/>
      <c r="N129" s="613"/>
      <c r="O129" s="613"/>
      <c r="P129" s="613"/>
      <c r="Q129" s="613"/>
      <c r="R129" s="613"/>
      <c r="S129" s="613" t="s">
        <v>541</v>
      </c>
      <c r="T129" s="613"/>
      <c r="U129" s="613"/>
      <c r="V129" s="613"/>
      <c r="W129" s="613"/>
      <c r="X129" s="613"/>
      <c r="Y129" s="613"/>
    </row>
    <row r="130" spans="1:25" s="608" customFormat="1" ht="12.75" customHeight="1">
      <c r="A130" s="774"/>
      <c r="B130" s="1165"/>
      <c r="C130" s="1166"/>
      <c r="D130" s="1166"/>
      <c r="E130" s="1166"/>
      <c r="F130" s="775"/>
      <c r="G130" s="776"/>
      <c r="H130" s="776"/>
      <c r="I130" s="777"/>
      <c r="J130" s="613"/>
      <c r="K130" s="613"/>
      <c r="L130" s="613"/>
      <c r="M130" s="613"/>
      <c r="N130" s="613"/>
      <c r="O130" s="613"/>
      <c r="P130" s="613"/>
      <c r="Q130" s="613"/>
      <c r="R130" s="613"/>
      <c r="S130" s="613" t="s">
        <v>476</v>
      </c>
      <c r="T130" s="613"/>
      <c r="U130" s="613"/>
      <c r="V130" s="613"/>
      <c r="W130" s="613"/>
      <c r="X130" s="613"/>
      <c r="Y130" s="613"/>
    </row>
    <row r="131" spans="1:25" s="608" customFormat="1" ht="52.5" customHeight="1">
      <c r="A131" s="743">
        <v>5</v>
      </c>
      <c r="B131" s="1092" t="s">
        <v>976</v>
      </c>
      <c r="C131" s="1092"/>
      <c r="D131" s="1092"/>
      <c r="E131" s="1092"/>
      <c r="F131" s="1092"/>
      <c r="G131" s="1092"/>
      <c r="H131" s="1092"/>
      <c r="I131" s="734"/>
      <c r="J131" s="613"/>
      <c r="K131" s="613"/>
      <c r="L131" s="613"/>
      <c r="M131" s="613"/>
      <c r="N131" s="613"/>
      <c r="O131" s="613"/>
      <c r="P131" s="613"/>
      <c r="Q131" s="613"/>
      <c r="R131" s="613"/>
      <c r="S131" s="613"/>
      <c r="T131" s="613"/>
      <c r="U131" s="613"/>
      <c r="V131" s="613"/>
      <c r="W131" s="613"/>
      <c r="X131" s="613"/>
      <c r="Y131" s="613"/>
    </row>
    <row r="132" spans="1:25" s="608" customFormat="1" ht="12" customHeight="1">
      <c r="A132" s="774"/>
      <c r="B132" s="1165"/>
      <c r="C132" s="1166"/>
      <c r="D132" s="1166"/>
      <c r="E132" s="1166"/>
      <c r="F132" s="775"/>
      <c r="G132" s="776"/>
      <c r="H132" s="776"/>
      <c r="I132" s="777"/>
      <c r="J132" s="613"/>
      <c r="K132" s="613"/>
      <c r="L132" s="613"/>
      <c r="M132" s="613"/>
      <c r="N132" s="613"/>
      <c r="O132" s="613"/>
      <c r="P132" s="613"/>
      <c r="Q132" s="613"/>
      <c r="R132" s="613"/>
      <c r="S132" s="613"/>
      <c r="T132" s="613"/>
      <c r="U132" s="613"/>
      <c r="V132" s="613"/>
      <c r="W132" s="613"/>
      <c r="X132" s="613"/>
      <c r="Y132" s="613"/>
    </row>
    <row r="133" spans="1:25" s="608" customFormat="1" ht="72" customHeight="1">
      <c r="A133" s="743">
        <v>6</v>
      </c>
      <c r="B133" s="1092" t="s">
        <v>977</v>
      </c>
      <c r="C133" s="1092"/>
      <c r="D133" s="1092"/>
      <c r="E133" s="1092"/>
      <c r="F133" s="1092"/>
      <c r="G133" s="1092"/>
      <c r="H133" s="1092"/>
      <c r="I133" s="734"/>
      <c r="J133" s="613"/>
      <c r="K133" s="613"/>
      <c r="L133" s="613"/>
      <c r="M133" s="613"/>
      <c r="N133" s="613"/>
      <c r="O133" s="613"/>
      <c r="P133" s="613"/>
      <c r="Q133" s="613"/>
      <c r="R133" s="613"/>
      <c r="S133" s="613"/>
      <c r="T133" s="613"/>
      <c r="U133" s="613"/>
      <c r="V133" s="613"/>
      <c r="W133" s="613"/>
      <c r="X133" s="613"/>
      <c r="Y133" s="613"/>
    </row>
    <row r="134" spans="1:25" s="608" customFormat="1" ht="10.5" customHeight="1">
      <c r="A134" s="774"/>
      <c r="B134" s="1165"/>
      <c r="C134" s="1166"/>
      <c r="D134" s="1166"/>
      <c r="E134" s="1166"/>
      <c r="F134" s="775"/>
      <c r="G134" s="776"/>
      <c r="H134" s="776"/>
      <c r="I134" s="777"/>
      <c r="J134" s="613"/>
      <c r="K134" s="613"/>
      <c r="L134" s="613"/>
      <c r="M134" s="613"/>
      <c r="N134" s="613"/>
      <c r="O134" s="613"/>
      <c r="P134" s="613"/>
      <c r="Q134" s="613"/>
      <c r="R134" s="613"/>
      <c r="S134" s="613"/>
      <c r="T134" s="613"/>
      <c r="U134" s="613"/>
      <c r="V134" s="613"/>
      <c r="W134" s="613"/>
      <c r="X134" s="613"/>
      <c r="Y134" s="613"/>
    </row>
    <row r="135" spans="1:25" s="608" customFormat="1" ht="42" customHeight="1">
      <c r="A135" s="743">
        <v>7</v>
      </c>
      <c r="B135" s="1132" t="s">
        <v>622</v>
      </c>
      <c r="C135" s="1132"/>
      <c r="D135" s="1132"/>
      <c r="E135" s="1132"/>
      <c r="F135" s="761"/>
      <c r="G135" s="1153"/>
      <c r="H135" s="1080"/>
      <c r="I135" s="761"/>
      <c r="J135" s="613"/>
      <c r="K135" s="613"/>
      <c r="L135" s="613"/>
      <c r="M135" s="613"/>
      <c r="N135" s="613"/>
      <c r="O135" s="613"/>
      <c r="P135" s="613"/>
      <c r="Q135" s="613"/>
      <c r="R135" s="613"/>
      <c r="S135" s="613"/>
      <c r="T135" s="613"/>
      <c r="U135" s="613"/>
      <c r="V135" s="613"/>
      <c r="W135" s="613"/>
      <c r="X135" s="613"/>
      <c r="Y135" s="613"/>
    </row>
    <row r="136" spans="1:25" s="608" customFormat="1" ht="21.75" hidden="1" customHeight="1">
      <c r="A136" s="607"/>
      <c r="B136" s="607"/>
      <c r="C136" s="607"/>
      <c r="D136" s="607"/>
      <c r="E136" s="607"/>
      <c r="F136" s="607"/>
      <c r="G136" s="607"/>
      <c r="H136" s="607"/>
      <c r="I136" s="607"/>
      <c r="J136" s="607"/>
    </row>
    <row r="137" spans="1:25" ht="27" hidden="1" customHeight="1">
      <c r="A137" s="1200" t="s">
        <v>942</v>
      </c>
      <c r="B137" s="1201"/>
      <c r="C137" s="1201"/>
      <c r="D137" s="1201"/>
      <c r="E137" s="1201"/>
      <c r="F137" s="1201"/>
      <c r="G137" s="1201"/>
      <c r="H137" s="1201"/>
      <c r="I137" s="1202"/>
      <c r="J137" s="406"/>
      <c r="K137" s="406"/>
      <c r="L137" s="406"/>
      <c r="M137" s="448"/>
      <c r="N137" s="406"/>
      <c r="O137" s="406"/>
      <c r="P137" s="406"/>
      <c r="Q137" s="406"/>
      <c r="R137" s="406"/>
      <c r="S137" s="406"/>
      <c r="T137" s="406"/>
      <c r="U137" s="406"/>
      <c r="V137" s="406"/>
      <c r="W137" s="406"/>
      <c r="X137" s="406"/>
    </row>
    <row r="138" spans="1:25" ht="52.5" hidden="1" customHeight="1">
      <c r="A138" s="1160" t="s">
        <v>943</v>
      </c>
      <c r="B138" s="1161"/>
      <c r="C138" s="1161"/>
      <c r="D138" s="1161"/>
      <c r="E138" s="1161"/>
      <c r="F138" s="1161"/>
      <c r="G138" s="1161"/>
      <c r="H138" s="1161"/>
      <c r="I138" s="1161"/>
      <c r="J138" s="406"/>
      <c r="K138" s="406"/>
      <c r="L138" s="406"/>
      <c r="M138" s="448"/>
      <c r="N138" s="406"/>
      <c r="O138" s="406"/>
      <c r="P138" s="406"/>
      <c r="Q138" s="406"/>
      <c r="R138" s="406"/>
      <c r="S138" s="406"/>
      <c r="T138" s="406"/>
      <c r="U138" s="406"/>
      <c r="V138" s="406"/>
      <c r="W138" s="406"/>
      <c r="X138" s="406"/>
    </row>
    <row r="139" spans="1:25" ht="34.5" hidden="1" customHeight="1">
      <c r="A139" s="765" t="s">
        <v>686</v>
      </c>
      <c r="B139" s="1203" t="s">
        <v>933</v>
      </c>
      <c r="C139" s="1203"/>
      <c r="D139" s="1203"/>
      <c r="E139" s="1203"/>
      <c r="F139" s="1196"/>
      <c r="G139" s="1196"/>
      <c r="H139" s="1196"/>
      <c r="I139" s="1182"/>
      <c r="J139" s="406"/>
      <c r="K139" s="406"/>
      <c r="L139" s="406"/>
      <c r="M139" s="448"/>
      <c r="N139" s="406"/>
      <c r="O139" s="406"/>
      <c r="P139" s="406"/>
      <c r="Q139" s="406"/>
      <c r="R139" s="406"/>
      <c r="S139" s="406"/>
      <c r="T139" s="406"/>
      <c r="U139" s="406"/>
      <c r="V139" s="406"/>
      <c r="W139" s="406"/>
      <c r="X139" s="406"/>
    </row>
    <row r="140" spans="1:25" ht="87.75" hidden="1" customHeight="1">
      <c r="A140" s="765" t="s">
        <v>687</v>
      </c>
      <c r="B140" s="1193" t="s">
        <v>759</v>
      </c>
      <c r="C140" s="1194"/>
      <c r="D140" s="1194"/>
      <c r="E140" s="1195"/>
      <c r="F140" s="1181"/>
      <c r="G140" s="1196"/>
      <c r="H140" s="1196"/>
      <c r="I140" s="1182"/>
      <c r="J140" s="406"/>
      <c r="K140" s="406"/>
      <c r="L140" s="406"/>
      <c r="M140" s="448"/>
      <c r="N140" s="406"/>
      <c r="O140" s="406"/>
      <c r="P140" s="406"/>
      <c r="Q140" s="406"/>
      <c r="R140" s="406"/>
      <c r="S140" s="406"/>
      <c r="T140" s="406"/>
      <c r="U140" s="406"/>
      <c r="V140" s="406"/>
      <c r="W140" s="406"/>
      <c r="X140" s="406"/>
    </row>
    <row r="141" spans="1:25" ht="51.75" hidden="1" customHeight="1">
      <c r="A141" s="765" t="s">
        <v>688</v>
      </c>
      <c r="B141" s="1197" t="s">
        <v>760</v>
      </c>
      <c r="C141" s="1197"/>
      <c r="D141" s="1197"/>
      <c r="E141" s="1198"/>
      <c r="F141" s="1196"/>
      <c r="G141" s="1196"/>
      <c r="H141" s="1196"/>
      <c r="I141" s="1182"/>
      <c r="J141" s="406"/>
      <c r="K141" s="406"/>
      <c r="L141" s="406"/>
      <c r="M141" s="448"/>
      <c r="N141" s="406"/>
      <c r="O141" s="406"/>
      <c r="P141" s="406"/>
      <c r="Q141" s="406"/>
      <c r="R141" s="406"/>
      <c r="S141" s="406"/>
      <c r="T141" s="406"/>
      <c r="U141" s="406"/>
      <c r="V141" s="406"/>
      <c r="W141" s="406"/>
      <c r="X141" s="406"/>
    </row>
    <row r="142" spans="1:25" ht="24.75" hidden="1" customHeight="1">
      <c r="A142" s="765" t="s">
        <v>944</v>
      </c>
      <c r="B142" s="1160" t="s">
        <v>945</v>
      </c>
      <c r="C142" s="1161"/>
      <c r="D142" s="1161"/>
      <c r="E142" s="1161"/>
      <c r="F142" s="1161"/>
      <c r="G142" s="1161"/>
      <c r="H142" s="1161"/>
      <c r="I142" s="1199"/>
      <c r="J142" s="326"/>
      <c r="K142" s="326"/>
      <c r="L142" s="326"/>
      <c r="M142" s="326"/>
      <c r="N142" s="326"/>
      <c r="O142" s="326"/>
      <c r="P142" s="326"/>
      <c r="Q142" s="326"/>
      <c r="R142" s="326"/>
      <c r="S142" s="326"/>
      <c r="T142" s="326"/>
      <c r="U142" s="326"/>
      <c r="V142" s="326"/>
      <c r="W142" s="326"/>
      <c r="X142" s="326"/>
    </row>
    <row r="143" spans="1:25" ht="36" hidden="1" customHeight="1">
      <c r="A143" s="765">
        <v>1</v>
      </c>
      <c r="B143" s="1090" t="s">
        <v>614</v>
      </c>
      <c r="C143" s="1090"/>
      <c r="D143" s="1090"/>
      <c r="E143" s="1094"/>
      <c r="F143" s="761"/>
      <c r="G143" s="1181"/>
      <c r="H143" s="1182"/>
      <c r="I143" s="752"/>
      <c r="J143" s="326"/>
      <c r="K143" s="326"/>
      <c r="L143" s="326"/>
      <c r="M143" s="326"/>
      <c r="N143" s="326"/>
      <c r="O143" s="326"/>
      <c r="P143" s="326"/>
      <c r="Q143" s="326"/>
      <c r="R143" s="326"/>
      <c r="S143" s="326"/>
      <c r="T143" s="326"/>
      <c r="U143" s="326"/>
      <c r="V143" s="326"/>
      <c r="W143" s="326"/>
      <c r="X143" s="326"/>
    </row>
    <row r="144" spans="1:25" ht="42" hidden="1" customHeight="1">
      <c r="A144" s="765">
        <v>2</v>
      </c>
      <c r="B144" s="1090" t="s">
        <v>615</v>
      </c>
      <c r="C144" s="1090"/>
      <c r="D144" s="1090"/>
      <c r="E144" s="1094"/>
      <c r="F144" s="761"/>
      <c r="G144" s="1181"/>
      <c r="H144" s="1182"/>
      <c r="I144" s="752"/>
      <c r="J144" s="326"/>
      <c r="K144" s="326"/>
      <c r="L144" s="326"/>
      <c r="M144" s="326"/>
      <c r="N144" s="326"/>
      <c r="O144" s="326"/>
      <c r="P144" s="326"/>
      <c r="Q144" s="326"/>
      <c r="R144" s="326"/>
      <c r="S144" s="326"/>
      <c r="T144" s="326"/>
      <c r="U144" s="326"/>
      <c r="V144" s="326"/>
      <c r="W144" s="326"/>
      <c r="X144" s="326"/>
    </row>
    <row r="145" spans="1:24" ht="33" hidden="1" customHeight="1">
      <c r="A145" s="747">
        <v>3</v>
      </c>
      <c r="B145" s="1072" t="s">
        <v>946</v>
      </c>
      <c r="C145" s="1072"/>
      <c r="D145" s="1072"/>
      <c r="E145" s="1176"/>
      <c r="F145" s="761"/>
      <c r="G145" s="1181"/>
      <c r="H145" s="1182"/>
      <c r="I145" s="752"/>
      <c r="J145" s="326"/>
      <c r="K145" s="326"/>
      <c r="L145" s="326"/>
      <c r="M145" s="326"/>
      <c r="N145" s="326"/>
      <c r="O145" s="326"/>
      <c r="P145" s="326"/>
      <c r="Q145" s="326"/>
      <c r="R145" s="326"/>
      <c r="S145" s="326"/>
      <c r="T145" s="326"/>
      <c r="U145" s="326"/>
      <c r="V145" s="326"/>
      <c r="W145" s="326"/>
      <c r="X145" s="326"/>
    </row>
    <row r="146" spans="1:24" ht="31.5" hidden="1" customHeight="1">
      <c r="A146" s="748"/>
      <c r="B146" s="1074"/>
      <c r="C146" s="1074"/>
      <c r="D146" s="1074"/>
      <c r="E146" s="1177"/>
      <c r="F146" s="761"/>
      <c r="G146" s="1181"/>
      <c r="H146" s="1182"/>
      <c r="I146" s="752"/>
      <c r="J146" s="326"/>
      <c r="K146" s="326"/>
      <c r="L146" s="326"/>
      <c r="M146" s="326"/>
      <c r="N146" s="326"/>
      <c r="O146" s="326"/>
      <c r="P146" s="326"/>
      <c r="Q146" s="326"/>
      <c r="R146" s="326"/>
      <c r="S146" s="326"/>
      <c r="T146" s="326"/>
      <c r="U146" s="326"/>
      <c r="V146" s="326"/>
      <c r="W146" s="326"/>
      <c r="X146" s="326"/>
    </row>
    <row r="147" spans="1:24" ht="28.5" hidden="1" customHeight="1">
      <c r="A147" s="748"/>
      <c r="B147" s="1074"/>
      <c r="C147" s="1074"/>
      <c r="D147" s="1074"/>
      <c r="E147" s="1177"/>
      <c r="F147" s="761"/>
      <c r="G147" s="1181"/>
      <c r="H147" s="1182"/>
      <c r="I147" s="752"/>
      <c r="J147" s="326"/>
      <c r="K147" s="326"/>
      <c r="L147" s="326"/>
      <c r="M147" s="326"/>
      <c r="N147" s="326"/>
      <c r="O147" s="326"/>
      <c r="P147" s="326"/>
      <c r="Q147" s="326"/>
      <c r="R147" s="326"/>
      <c r="S147" s="326"/>
      <c r="T147" s="326"/>
      <c r="U147" s="326"/>
      <c r="V147" s="326"/>
      <c r="W147" s="326"/>
      <c r="X147" s="326"/>
    </row>
    <row r="148" spans="1:24" ht="32.25" hidden="1" customHeight="1">
      <c r="A148" s="748"/>
      <c r="B148" s="1074"/>
      <c r="C148" s="1074"/>
      <c r="D148" s="1074"/>
      <c r="E148" s="1177"/>
      <c r="F148" s="761"/>
      <c r="G148" s="1181"/>
      <c r="H148" s="1182"/>
      <c r="I148" s="752"/>
      <c r="J148" s="326"/>
      <c r="K148" s="326"/>
      <c r="L148" s="326"/>
      <c r="M148" s="326"/>
      <c r="N148" s="326"/>
      <c r="O148" s="326"/>
      <c r="P148" s="326"/>
      <c r="Q148" s="326"/>
      <c r="R148" s="326"/>
      <c r="S148" s="326"/>
      <c r="T148" s="326"/>
      <c r="U148" s="326"/>
      <c r="V148" s="326"/>
      <c r="W148" s="326"/>
      <c r="X148" s="326"/>
    </row>
    <row r="149" spans="1:24" ht="35.25" hidden="1" customHeight="1">
      <c r="A149" s="748"/>
      <c r="B149" s="1204" t="s">
        <v>617</v>
      </c>
      <c r="C149" s="1204"/>
      <c r="D149" s="1204"/>
      <c r="E149" s="1205"/>
      <c r="F149" s="761"/>
      <c r="G149" s="1181"/>
      <c r="H149" s="1182"/>
      <c r="I149" s="752"/>
      <c r="J149" s="326"/>
      <c r="K149" s="326"/>
      <c r="L149" s="326"/>
      <c r="M149" s="326"/>
      <c r="N149" s="326"/>
      <c r="O149" s="326"/>
      <c r="P149" s="326"/>
      <c r="Q149" s="326"/>
      <c r="R149" s="326"/>
      <c r="S149" s="326"/>
      <c r="T149" s="326"/>
      <c r="U149" s="326"/>
      <c r="V149" s="326"/>
      <c r="W149" s="326"/>
      <c r="X149" s="326"/>
    </row>
    <row r="150" spans="1:24" ht="35.25" hidden="1" customHeight="1">
      <c r="A150" s="748"/>
      <c r="B150" s="1204" t="s">
        <v>22</v>
      </c>
      <c r="C150" s="1204"/>
      <c r="D150" s="1204"/>
      <c r="E150" s="1205"/>
      <c r="F150" s="761"/>
      <c r="G150" s="1181"/>
      <c r="H150" s="1182"/>
      <c r="I150" s="752"/>
      <c r="J150" s="326"/>
      <c r="K150" s="326"/>
      <c r="L150" s="326"/>
      <c r="M150" s="326"/>
      <c r="N150" s="326"/>
      <c r="O150" s="326"/>
      <c r="P150" s="326"/>
      <c r="Q150" s="326"/>
      <c r="R150" s="326"/>
      <c r="S150" s="326"/>
      <c r="T150" s="326"/>
      <c r="U150" s="326"/>
      <c r="V150" s="326"/>
      <c r="W150" s="326"/>
      <c r="X150" s="326"/>
    </row>
    <row r="151" spans="1:24" ht="41.25" hidden="1" customHeight="1">
      <c r="A151" s="769"/>
      <c r="B151" s="1206" t="s">
        <v>618</v>
      </c>
      <c r="C151" s="1206"/>
      <c r="D151" s="1206"/>
      <c r="E151" s="1207"/>
      <c r="F151" s="761"/>
      <c r="G151" s="1181"/>
      <c r="H151" s="1182"/>
      <c r="I151" s="752"/>
      <c r="J151" s="326"/>
      <c r="K151" s="326"/>
      <c r="L151" s="326"/>
      <c r="M151" s="326"/>
      <c r="N151" s="326"/>
      <c r="O151" s="326"/>
      <c r="P151" s="326"/>
      <c r="Q151" s="326"/>
      <c r="R151" s="326"/>
      <c r="S151" s="326"/>
      <c r="T151" s="326"/>
      <c r="U151" s="326"/>
      <c r="V151" s="326"/>
      <c r="W151" s="326"/>
      <c r="X151" s="326"/>
    </row>
    <row r="152" spans="1:24" ht="21.75" hidden="1" customHeight="1">
      <c r="A152" s="774" t="s">
        <v>947</v>
      </c>
      <c r="B152" s="1160" t="s">
        <v>762</v>
      </c>
      <c r="C152" s="1161"/>
      <c r="D152" s="1161"/>
      <c r="E152" s="1161"/>
      <c r="F152" s="775"/>
      <c r="G152" s="775"/>
      <c r="H152" s="775"/>
      <c r="I152" s="775"/>
      <c r="J152" s="326"/>
      <c r="K152" s="326"/>
      <c r="L152" s="326"/>
      <c r="M152" s="326"/>
      <c r="N152" s="326"/>
      <c r="O152" s="326"/>
      <c r="P152" s="326"/>
      <c r="Q152" s="326"/>
      <c r="R152" s="326"/>
      <c r="S152" s="326"/>
      <c r="T152" s="326"/>
      <c r="U152" s="326"/>
      <c r="V152" s="326"/>
      <c r="W152" s="326"/>
      <c r="X152" s="326"/>
    </row>
    <row r="153" spans="1:24" ht="44.25" hidden="1" customHeight="1">
      <c r="A153" s="765" t="s">
        <v>738</v>
      </c>
      <c r="B153" s="1090" t="s">
        <v>948</v>
      </c>
      <c r="C153" s="1090"/>
      <c r="D153" s="1090"/>
      <c r="E153" s="1091"/>
      <c r="F153" s="752"/>
      <c r="G153" s="1181"/>
      <c r="H153" s="1182"/>
      <c r="I153" s="752"/>
      <c r="J153" s="326"/>
      <c r="K153" s="326"/>
      <c r="L153" s="326"/>
      <c r="M153" s="326"/>
      <c r="N153" s="326"/>
      <c r="O153" s="326"/>
      <c r="P153" s="326"/>
      <c r="Q153" s="326"/>
      <c r="R153" s="326"/>
      <c r="S153" s="326"/>
      <c r="T153" s="326"/>
      <c r="U153" s="326"/>
      <c r="V153" s="326"/>
      <c r="W153" s="326"/>
      <c r="X153" s="326"/>
    </row>
    <row r="154" spans="1:24" ht="41.25" hidden="1" customHeight="1">
      <c r="A154" s="765" t="s">
        <v>739</v>
      </c>
      <c r="B154" s="1191" t="s">
        <v>763</v>
      </c>
      <c r="C154" s="1191"/>
      <c r="D154" s="1191"/>
      <c r="E154" s="1192"/>
      <c r="F154" s="752"/>
      <c r="G154" s="1181"/>
      <c r="H154" s="1182"/>
      <c r="I154" s="752"/>
      <c r="J154" s="326"/>
      <c r="K154" s="326"/>
      <c r="L154" s="326"/>
      <c r="M154" s="326"/>
      <c r="N154" s="326"/>
      <c r="O154" s="326"/>
      <c r="P154" s="326"/>
      <c r="Q154" s="326"/>
      <c r="R154" s="326"/>
      <c r="S154" s="326"/>
      <c r="T154" s="326"/>
      <c r="U154" s="326"/>
      <c r="V154" s="326"/>
      <c r="W154" s="326"/>
      <c r="X154" s="326"/>
    </row>
    <row r="155" spans="1:24" ht="37.5" hidden="1" customHeight="1">
      <c r="A155" s="765" t="s">
        <v>741</v>
      </c>
      <c r="B155" s="1090" t="s">
        <v>730</v>
      </c>
      <c r="C155" s="1090"/>
      <c r="D155" s="1090"/>
      <c r="E155" s="1091"/>
      <c r="F155" s="752"/>
      <c r="G155" s="1181"/>
      <c r="H155" s="1182"/>
      <c r="I155" s="752"/>
      <c r="J155" s="326"/>
      <c r="K155" s="326"/>
      <c r="L155" s="326"/>
      <c r="M155" s="326"/>
      <c r="N155" s="326"/>
      <c r="O155" s="326"/>
      <c r="P155" s="326"/>
      <c r="Q155" s="326"/>
      <c r="R155" s="326"/>
      <c r="S155" s="326"/>
      <c r="T155" s="326"/>
      <c r="U155" s="326"/>
      <c r="V155" s="326"/>
      <c r="W155" s="326"/>
      <c r="X155" s="326"/>
    </row>
    <row r="156" spans="1:24" ht="32.25" hidden="1" customHeight="1">
      <c r="A156" s="765" t="s">
        <v>743</v>
      </c>
      <c r="B156" s="1090" t="s">
        <v>619</v>
      </c>
      <c r="C156" s="1090"/>
      <c r="D156" s="1090"/>
      <c r="E156" s="1091"/>
      <c r="F156" s="752"/>
      <c r="G156" s="1181"/>
      <c r="H156" s="1182"/>
      <c r="I156" s="752"/>
      <c r="J156" s="326"/>
      <c r="K156" s="326"/>
      <c r="L156" s="326"/>
      <c r="M156" s="326"/>
      <c r="N156" s="326"/>
      <c r="O156" s="326"/>
      <c r="P156" s="326"/>
      <c r="Q156" s="326"/>
      <c r="R156" s="326"/>
      <c r="S156" s="326"/>
      <c r="T156" s="326"/>
      <c r="U156" s="326"/>
      <c r="V156" s="326"/>
      <c r="W156" s="326"/>
      <c r="X156" s="326"/>
    </row>
    <row r="157" spans="1:24" ht="37.5" hidden="1" customHeight="1">
      <c r="A157" s="765" t="s">
        <v>744</v>
      </c>
      <c r="B157" s="1090" t="s">
        <v>732</v>
      </c>
      <c r="C157" s="1090"/>
      <c r="D157" s="1090"/>
      <c r="E157" s="1091"/>
      <c r="F157" s="752"/>
      <c r="G157" s="1181"/>
      <c r="H157" s="1182"/>
      <c r="I157" s="752"/>
      <c r="J157" s="326"/>
      <c r="K157" s="326"/>
      <c r="L157" s="326"/>
      <c r="M157" s="326"/>
      <c r="N157" s="326"/>
      <c r="O157" s="326"/>
      <c r="P157" s="326"/>
      <c r="Q157" s="326"/>
      <c r="R157" s="326"/>
      <c r="S157" s="326"/>
      <c r="T157" s="326"/>
      <c r="U157" s="326"/>
      <c r="V157" s="326"/>
      <c r="W157" s="326"/>
      <c r="X157" s="326"/>
    </row>
    <row r="158" spans="1:24" ht="49.5" hidden="1" customHeight="1">
      <c r="A158" s="1173" t="s">
        <v>734</v>
      </c>
      <c r="B158" s="1178" t="s">
        <v>932</v>
      </c>
      <c r="C158" s="1179"/>
      <c r="D158" s="1179"/>
      <c r="E158" s="1208"/>
      <c r="F158" s="783"/>
      <c r="G158" s="756"/>
      <c r="H158" s="757"/>
      <c r="I158" s="755"/>
      <c r="J158" s="326"/>
      <c r="K158" s="326"/>
      <c r="L158" s="326"/>
      <c r="M158" s="326"/>
      <c r="N158" s="326"/>
      <c r="O158" s="326"/>
      <c r="P158" s="326"/>
      <c r="Q158" s="326"/>
      <c r="R158" s="326"/>
      <c r="S158" s="326"/>
      <c r="T158" s="326"/>
      <c r="U158" s="326"/>
      <c r="V158" s="326"/>
      <c r="W158" s="326"/>
      <c r="X158" s="326"/>
    </row>
    <row r="159" spans="1:24" ht="36" hidden="1" customHeight="1">
      <c r="A159" s="1175"/>
      <c r="B159" s="1131" t="s">
        <v>621</v>
      </c>
      <c r="C159" s="1132"/>
      <c r="D159" s="1132"/>
      <c r="E159" s="1180"/>
      <c r="F159" s="784"/>
      <c r="G159" s="785" t="s">
        <v>685</v>
      </c>
      <c r="H159" s="766"/>
      <c r="I159" s="784" t="s">
        <v>685</v>
      </c>
      <c r="J159" s="326"/>
      <c r="K159" s="326"/>
      <c r="L159" s="326"/>
      <c r="M159" s="326"/>
      <c r="N159" s="326"/>
      <c r="O159" s="326"/>
      <c r="P159" s="326"/>
      <c r="Q159" s="326"/>
      <c r="R159" s="326"/>
      <c r="S159" s="326"/>
      <c r="T159" s="326"/>
      <c r="U159" s="326"/>
      <c r="V159" s="326"/>
      <c r="W159" s="326"/>
      <c r="X159" s="326"/>
    </row>
    <row r="160" spans="1:24" ht="19.5" hidden="1" customHeight="1">
      <c r="A160" s="765"/>
      <c r="B160" s="1209" t="s">
        <v>723</v>
      </c>
      <c r="C160" s="1209"/>
      <c r="D160" s="1209"/>
      <c r="E160" s="1209"/>
      <c r="F160" s="1209"/>
      <c r="G160" s="1209"/>
      <c r="H160" s="1209"/>
      <c r="I160" s="1210"/>
      <c r="J160" s="326"/>
      <c r="K160" s="326"/>
      <c r="L160" s="326"/>
      <c r="M160" s="326"/>
      <c r="N160" s="326"/>
      <c r="O160" s="326"/>
      <c r="P160" s="326"/>
      <c r="Q160" s="326"/>
      <c r="R160" s="326"/>
      <c r="S160" s="326"/>
      <c r="T160" s="326"/>
      <c r="U160" s="326"/>
      <c r="V160" s="326"/>
      <c r="W160" s="326"/>
      <c r="X160" s="326"/>
    </row>
    <row r="161" spans="1:24" ht="24.75" hidden="1" customHeight="1">
      <c r="A161" s="763" t="s">
        <v>949</v>
      </c>
      <c r="B161" s="1160" t="s">
        <v>737</v>
      </c>
      <c r="C161" s="1161"/>
      <c r="D161" s="1161"/>
      <c r="E161" s="1161"/>
      <c r="F161" s="775"/>
      <c r="G161" s="786"/>
      <c r="H161" s="786"/>
      <c r="I161" s="787"/>
      <c r="J161" s="326"/>
      <c r="K161" s="326"/>
      <c r="L161" s="326"/>
      <c r="M161" s="326"/>
      <c r="N161" s="326"/>
      <c r="O161" s="326"/>
      <c r="P161" s="326"/>
      <c r="Q161" s="326"/>
      <c r="R161" s="326"/>
      <c r="S161" s="326"/>
      <c r="T161" s="326"/>
      <c r="U161" s="326"/>
      <c r="V161" s="326"/>
      <c r="W161" s="326"/>
      <c r="X161" s="326"/>
    </row>
    <row r="162" spans="1:24" ht="40.5" hidden="1" customHeight="1">
      <c r="A162" s="765" t="s">
        <v>738</v>
      </c>
      <c r="B162" s="1090" t="s">
        <v>950</v>
      </c>
      <c r="C162" s="1090"/>
      <c r="D162" s="1090"/>
      <c r="E162" s="1091"/>
      <c r="F162" s="753"/>
      <c r="G162" s="1181"/>
      <c r="H162" s="1182"/>
      <c r="I162" s="753"/>
      <c r="J162" s="326"/>
      <c r="K162" s="326"/>
      <c r="L162" s="326"/>
      <c r="M162" s="326"/>
      <c r="N162" s="326"/>
      <c r="O162" s="326"/>
      <c r="P162" s="326"/>
      <c r="Q162" s="326"/>
      <c r="R162" s="326"/>
      <c r="S162" s="326"/>
      <c r="T162" s="326"/>
      <c r="U162" s="326"/>
      <c r="V162" s="326"/>
      <c r="W162" s="326"/>
      <c r="X162" s="326"/>
    </row>
    <row r="163" spans="1:24" ht="30" hidden="1" customHeight="1">
      <c r="A163" s="765" t="s">
        <v>739</v>
      </c>
      <c r="B163" s="1090" t="s">
        <v>740</v>
      </c>
      <c r="C163" s="1090"/>
      <c r="D163" s="1090"/>
      <c r="E163" s="1091"/>
      <c r="F163" s="757"/>
      <c r="G163" s="631"/>
      <c r="H163" s="754"/>
      <c r="I163" s="778"/>
      <c r="J163" s="326"/>
      <c r="K163" s="326"/>
      <c r="L163" s="326"/>
      <c r="M163" s="326"/>
      <c r="N163" s="326"/>
      <c r="O163" s="326"/>
      <c r="P163" s="326"/>
      <c r="Q163" s="326"/>
      <c r="R163" s="326"/>
      <c r="S163" s="326"/>
      <c r="T163" s="326"/>
      <c r="U163" s="326"/>
      <c r="V163" s="326"/>
      <c r="W163" s="326"/>
      <c r="X163" s="326"/>
    </row>
    <row r="164" spans="1:24" ht="35.25" hidden="1" customHeight="1">
      <c r="A164" s="765" t="s">
        <v>741</v>
      </c>
      <c r="B164" s="1191" t="s">
        <v>764</v>
      </c>
      <c r="C164" s="1191"/>
      <c r="D164" s="1191"/>
      <c r="E164" s="1192"/>
      <c r="F164" s="752"/>
      <c r="G164" s="1181"/>
      <c r="H164" s="1182"/>
      <c r="I164" s="752"/>
      <c r="J164" s="326"/>
      <c r="K164" s="326"/>
      <c r="L164" s="326"/>
      <c r="M164" s="326"/>
      <c r="N164" s="326"/>
      <c r="O164" s="326"/>
      <c r="P164" s="326"/>
      <c r="Q164" s="326"/>
      <c r="R164" s="326"/>
      <c r="S164" s="326"/>
      <c r="T164" s="326"/>
      <c r="U164" s="326"/>
      <c r="V164" s="326"/>
      <c r="W164" s="326"/>
      <c r="X164" s="326"/>
    </row>
    <row r="165" spans="1:24" ht="31.5" hidden="1" customHeight="1">
      <c r="A165" s="765" t="s">
        <v>743</v>
      </c>
      <c r="B165" s="1090" t="s">
        <v>619</v>
      </c>
      <c r="C165" s="1090"/>
      <c r="D165" s="1090"/>
      <c r="E165" s="1091"/>
      <c r="F165" s="752"/>
      <c r="G165" s="1181"/>
      <c r="H165" s="1182"/>
      <c r="I165" s="752"/>
      <c r="J165" s="326"/>
      <c r="K165" s="326"/>
      <c r="L165" s="326"/>
      <c r="M165" s="326"/>
      <c r="N165" s="326"/>
      <c r="O165" s="326"/>
      <c r="P165" s="326"/>
      <c r="Q165" s="326"/>
      <c r="R165" s="326"/>
      <c r="S165" s="326"/>
      <c r="T165" s="326"/>
      <c r="U165" s="326"/>
      <c r="V165" s="326"/>
      <c r="W165" s="326"/>
      <c r="X165" s="326"/>
    </row>
    <row r="166" spans="1:24" ht="33" hidden="1" customHeight="1">
      <c r="A166" s="765" t="s">
        <v>744</v>
      </c>
      <c r="B166" s="1090" t="s">
        <v>745</v>
      </c>
      <c r="C166" s="1090"/>
      <c r="D166" s="1090"/>
      <c r="E166" s="1091"/>
      <c r="F166" s="752"/>
      <c r="G166" s="1181"/>
      <c r="H166" s="1182"/>
      <c r="I166" s="752"/>
      <c r="J166" s="326"/>
      <c r="K166" s="326"/>
      <c r="L166" s="326"/>
      <c r="M166" s="326"/>
      <c r="N166" s="326"/>
      <c r="O166" s="326"/>
      <c r="P166" s="326"/>
      <c r="Q166" s="326"/>
      <c r="R166" s="326"/>
      <c r="S166" s="326"/>
      <c r="T166" s="326"/>
      <c r="U166" s="326"/>
      <c r="V166" s="326"/>
      <c r="W166" s="326"/>
      <c r="X166" s="326"/>
    </row>
    <row r="167" spans="1:24" ht="48" hidden="1" customHeight="1">
      <c r="A167" s="1173" t="s">
        <v>771</v>
      </c>
      <c r="B167" s="1178" t="s">
        <v>620</v>
      </c>
      <c r="C167" s="1179"/>
      <c r="D167" s="1179"/>
      <c r="E167" s="1208"/>
      <c r="F167" s="755"/>
      <c r="G167" s="756"/>
      <c r="H167" s="757"/>
      <c r="I167" s="755"/>
    </row>
    <row r="168" spans="1:24" ht="48" hidden="1" customHeight="1">
      <c r="A168" s="1175"/>
      <c r="B168" s="1131" t="s">
        <v>621</v>
      </c>
      <c r="C168" s="1132"/>
      <c r="D168" s="1132"/>
      <c r="E168" s="1180"/>
      <c r="F168" s="779" t="s">
        <v>749</v>
      </c>
      <c r="G168" s="779" t="s">
        <v>749</v>
      </c>
      <c r="H168" s="780"/>
      <c r="I168" s="779" t="s">
        <v>749</v>
      </c>
    </row>
    <row r="169" spans="1:24" ht="16.5" hidden="1" customHeight="1">
      <c r="A169" s="672"/>
      <c r="B169" s="620"/>
      <c r="C169" s="620"/>
      <c r="D169" s="620"/>
      <c r="E169" s="620"/>
      <c r="F169" s="620"/>
      <c r="G169" s="620"/>
      <c r="H169" s="620"/>
      <c r="I169" s="620"/>
    </row>
    <row r="170" spans="1:24" ht="53.25" hidden="1" customHeight="1">
      <c r="A170" s="765">
        <v>5</v>
      </c>
      <c r="B170" s="1092" t="s">
        <v>951</v>
      </c>
      <c r="C170" s="1092"/>
      <c r="D170" s="1092"/>
      <c r="E170" s="1092"/>
      <c r="F170" s="1092"/>
      <c r="G170" s="1092"/>
      <c r="H170" s="1092"/>
      <c r="I170" s="745"/>
    </row>
    <row r="171" spans="1:24" ht="9" hidden="1" customHeight="1">
      <c r="A171" s="611"/>
      <c r="B171" s="1211"/>
      <c r="C171" s="1211"/>
      <c r="D171" s="1211"/>
      <c r="E171" s="1211"/>
      <c r="F171" s="1211"/>
      <c r="G171" s="1211"/>
      <c r="H171" s="1211"/>
      <c r="I171" s="1211"/>
    </row>
    <row r="172" spans="1:24" ht="61.5" hidden="1" customHeight="1">
      <c r="A172" s="765">
        <v>6</v>
      </c>
      <c r="B172" s="1092" t="s">
        <v>952</v>
      </c>
      <c r="C172" s="1092"/>
      <c r="D172" s="1092"/>
      <c r="E172" s="1092"/>
      <c r="F172" s="1092"/>
      <c r="G172" s="1092"/>
      <c r="H172" s="1092"/>
      <c r="I172" s="745"/>
    </row>
    <row r="173" spans="1:24" ht="15.75" hidden="1" customHeight="1">
      <c r="A173" s="1212"/>
      <c r="B173" s="1213"/>
      <c r="C173" s="1213"/>
      <c r="D173" s="1213"/>
      <c r="E173" s="1213"/>
      <c r="F173" s="1213"/>
      <c r="G173" s="1213"/>
      <c r="H173" s="1213"/>
      <c r="I173" s="1214"/>
    </row>
    <row r="174" spans="1:24" ht="72" hidden="1" customHeight="1">
      <c r="A174" s="765">
        <v>7</v>
      </c>
      <c r="B174" s="1092" t="s">
        <v>953</v>
      </c>
      <c r="C174" s="1092"/>
      <c r="D174" s="1092"/>
      <c r="E174" s="1092"/>
      <c r="F174" s="1092"/>
      <c r="G174" s="1092"/>
      <c r="H174" s="1092"/>
      <c r="I174" s="745"/>
    </row>
    <row r="175" spans="1:24" ht="45.75" hidden="1" customHeight="1">
      <c r="A175" s="749">
        <v>8</v>
      </c>
      <c r="B175" s="1132" t="s">
        <v>622</v>
      </c>
      <c r="C175" s="1132"/>
      <c r="D175" s="1132"/>
      <c r="E175" s="1180"/>
      <c r="F175" s="761"/>
      <c r="G175" s="1153"/>
      <c r="H175" s="1080"/>
      <c r="I175" s="761"/>
    </row>
    <row r="176" spans="1:24" ht="10.5" customHeight="1">
      <c r="A176" s="343"/>
      <c r="B176" s="305"/>
      <c r="C176" s="305"/>
      <c r="D176" s="305"/>
      <c r="E176" s="447"/>
      <c r="F176" s="447"/>
      <c r="G176" s="447"/>
      <c r="H176" s="624"/>
      <c r="I176" s="406"/>
      <c r="J176" s="406"/>
      <c r="K176" s="406"/>
      <c r="L176" s="406"/>
      <c r="M176" s="448"/>
      <c r="N176" s="406"/>
      <c r="O176" s="406"/>
      <c r="P176" s="406"/>
      <c r="Q176" s="406"/>
      <c r="R176" s="406"/>
      <c r="S176" s="406"/>
      <c r="T176" s="406"/>
      <c r="U176" s="406"/>
      <c r="V176" s="406"/>
      <c r="W176" s="406"/>
      <c r="X176" s="406"/>
    </row>
    <row r="177" spans="1:13" ht="16.5" customHeight="1">
      <c r="A177" s="625" t="s">
        <v>954</v>
      </c>
      <c r="B177" s="1035" t="s">
        <v>786</v>
      </c>
      <c r="C177" s="1035"/>
      <c r="D177" s="1035"/>
      <c r="E177" s="1035"/>
      <c r="F177" s="1035"/>
      <c r="G177" s="1035"/>
      <c r="H177" s="1035"/>
      <c r="I177" s="343"/>
    </row>
    <row r="178" spans="1:13" ht="9" customHeight="1">
      <c r="A178" s="343"/>
      <c r="B178" s="406"/>
      <c r="C178" s="406"/>
      <c r="D178" s="406"/>
      <c r="E178" s="406"/>
      <c r="F178" s="406"/>
      <c r="G178" s="406"/>
      <c r="H178" s="343"/>
      <c r="I178" s="343"/>
    </row>
    <row r="179" spans="1:13" ht="42.75" customHeight="1">
      <c r="A179" s="626"/>
      <c r="B179" s="977" t="s">
        <v>955</v>
      </c>
      <c r="C179" s="977"/>
      <c r="D179" s="977"/>
      <c r="E179" s="977"/>
      <c r="F179" s="977"/>
      <c r="G179" s="977"/>
      <c r="H179" s="977"/>
    </row>
    <row r="180" spans="1:13" ht="30" customHeight="1">
      <c r="A180" s="450" t="s">
        <v>414</v>
      </c>
      <c r="B180" s="1218" t="s">
        <v>984</v>
      </c>
      <c r="C180" s="1218"/>
      <c r="D180" s="1218"/>
      <c r="E180" s="1218"/>
      <c r="F180" s="1218"/>
      <c r="G180" s="1218"/>
      <c r="H180" s="1218"/>
      <c r="I180" s="1218"/>
    </row>
    <row r="181" spans="1:13" ht="48" customHeight="1">
      <c r="A181" s="450" t="s">
        <v>416</v>
      </c>
      <c r="B181" s="1164" t="s">
        <v>994</v>
      </c>
      <c r="C181" s="1164"/>
      <c r="D181" s="1164"/>
      <c r="E181" s="1164"/>
      <c r="F181" s="1164"/>
      <c r="G181" s="1164"/>
      <c r="H181" s="1164"/>
      <c r="I181" s="1164"/>
    </row>
    <row r="182" spans="1:13" ht="30" customHeight="1">
      <c r="A182" s="450" t="s">
        <v>417</v>
      </c>
      <c r="B182" s="1164" t="s">
        <v>995</v>
      </c>
      <c r="C182" s="1164"/>
      <c r="D182" s="1164"/>
      <c r="E182" s="1164"/>
      <c r="F182" s="1164"/>
      <c r="G182" s="1164"/>
      <c r="H182" s="1164"/>
      <c r="I182" s="1164"/>
    </row>
    <row r="183" spans="1:13" ht="137.25" customHeight="1">
      <c r="A183" s="449"/>
      <c r="B183" s="1164" t="s">
        <v>981</v>
      </c>
      <c r="C183" s="1164"/>
      <c r="D183" s="1164"/>
      <c r="E183" s="1164"/>
      <c r="F183" s="1164"/>
      <c r="G183" s="1164"/>
      <c r="H183" s="1164"/>
      <c r="I183" s="1164"/>
    </row>
    <row r="184" spans="1:13" ht="19.5" customHeight="1">
      <c r="A184" s="625" t="s">
        <v>822</v>
      </c>
      <c r="B184" s="1215" t="s">
        <v>660</v>
      </c>
      <c r="C184" s="1215"/>
      <c r="D184" s="1215"/>
      <c r="E184" s="1215"/>
      <c r="F184" s="1215"/>
      <c r="G184" s="1215"/>
      <c r="H184" s="1215"/>
      <c r="I184" s="1215"/>
    </row>
    <row r="185" spans="1:13" ht="21.75" customHeight="1">
      <c r="A185" s="343"/>
      <c r="B185" s="736"/>
      <c r="C185" s="736"/>
      <c r="D185" s="736"/>
      <c r="E185" s="736"/>
      <c r="F185" s="736"/>
      <c r="G185" s="736"/>
      <c r="H185" s="736"/>
      <c r="I185" s="343"/>
    </row>
    <row r="186" spans="1:13" ht="75" customHeight="1">
      <c r="A186" s="450"/>
      <c r="B186" s="959" t="s">
        <v>787</v>
      </c>
      <c r="C186" s="959"/>
      <c r="D186" s="959"/>
      <c r="E186" s="959"/>
      <c r="F186" s="959"/>
      <c r="G186" s="959"/>
      <c r="H186" s="959"/>
      <c r="I186" s="343"/>
    </row>
    <row r="187" spans="1:13" ht="20.25" customHeight="1">
      <c r="A187" s="627">
        <v>4</v>
      </c>
      <c r="B187" s="1147" t="s">
        <v>956</v>
      </c>
      <c r="C187" s="1147"/>
      <c r="D187" s="1147"/>
      <c r="E187" s="1147"/>
      <c r="F187" s="1147"/>
      <c r="G187" s="1147"/>
      <c r="H187" s="1147"/>
      <c r="I187" s="343"/>
      <c r="M187" s="340" t="str">
        <f>M21</f>
        <v>2 or more</v>
      </c>
    </row>
    <row r="188" spans="1:13" ht="29.25" customHeight="1">
      <c r="A188" s="420"/>
      <c r="B188" s="862" t="s">
        <v>593</v>
      </c>
      <c r="C188" s="852"/>
      <c r="D188" s="1216"/>
      <c r="E188" s="1217"/>
      <c r="F188" s="1196"/>
      <c r="G188" s="1196"/>
      <c r="H188" s="1182"/>
      <c r="I188" s="343"/>
    </row>
    <row r="189" spans="1:13" ht="90" customHeight="1">
      <c r="A189" s="455"/>
      <c r="B189" s="858" t="s">
        <v>957</v>
      </c>
      <c r="C189" s="872"/>
      <c r="D189" s="873"/>
      <c r="E189" s="457"/>
      <c r="F189" s="838"/>
      <c r="G189" s="839"/>
      <c r="H189" s="840"/>
      <c r="I189" s="343"/>
    </row>
    <row r="190" spans="1:13" ht="25.5" customHeight="1">
      <c r="A190" s="420" t="s">
        <v>625</v>
      </c>
      <c r="B190" s="862" t="s">
        <v>626</v>
      </c>
      <c r="C190" s="852"/>
      <c r="D190" s="852"/>
      <c r="E190" s="852"/>
      <c r="F190" s="852"/>
      <c r="G190" s="852"/>
      <c r="H190" s="852"/>
      <c r="I190" s="343"/>
    </row>
    <row r="191" spans="1:13" ht="34.5" customHeight="1">
      <c r="A191" s="455"/>
      <c r="B191" s="1012" t="s">
        <v>632</v>
      </c>
      <c r="C191" s="1012"/>
      <c r="D191" s="418" t="s">
        <v>680</v>
      </c>
      <c r="E191" s="452"/>
      <c r="F191" s="841" t="s">
        <v>629</v>
      </c>
      <c r="G191" s="842"/>
      <c r="H191" s="843"/>
      <c r="I191" s="343"/>
    </row>
    <row r="192" spans="1:13" ht="15.75" customHeight="1">
      <c r="A192" s="455">
        <v>1</v>
      </c>
      <c r="B192" s="974"/>
      <c r="C192" s="975"/>
      <c r="D192" s="461"/>
      <c r="E192" s="452"/>
      <c r="F192" s="838"/>
      <c r="G192" s="839"/>
      <c r="H192" s="840"/>
    </row>
    <row r="193" spans="1:9" ht="15.75" customHeight="1">
      <c r="A193" s="455">
        <v>2</v>
      </c>
      <c r="B193" s="974"/>
      <c r="C193" s="975"/>
      <c r="D193" s="461"/>
      <c r="E193" s="452"/>
      <c r="F193" s="838"/>
      <c r="G193" s="839"/>
      <c r="H193" s="840"/>
      <c r="I193" s="343"/>
    </row>
    <row r="194" spans="1:9" ht="16.5" customHeight="1">
      <c r="A194" s="455">
        <v>3</v>
      </c>
      <c r="B194" s="974"/>
      <c r="C194" s="975"/>
      <c r="D194" s="461"/>
      <c r="E194" s="452"/>
      <c r="F194" s="838"/>
      <c r="G194" s="839"/>
      <c r="H194" s="840"/>
      <c r="I194" s="343"/>
    </row>
    <row r="195" spans="1:9" ht="15" customHeight="1">
      <c r="A195" s="420"/>
      <c r="B195" s="451"/>
      <c r="C195" s="452"/>
      <c r="D195" s="452"/>
      <c r="E195" s="452"/>
      <c r="F195" s="452"/>
      <c r="G195" s="452"/>
      <c r="H195" s="452"/>
      <c r="I195" s="343"/>
    </row>
    <row r="196" spans="1:9" ht="20.25" customHeight="1">
      <c r="A196" s="453" t="s">
        <v>583</v>
      </c>
      <c r="B196" s="862" t="s">
        <v>640</v>
      </c>
      <c r="C196" s="852"/>
      <c r="D196" s="852"/>
      <c r="E196" s="852"/>
      <c r="F196" s="852"/>
      <c r="G196" s="852"/>
      <c r="H196" s="852"/>
      <c r="I196" s="343"/>
    </row>
    <row r="197" spans="1:9" ht="59.25" customHeight="1">
      <c r="A197" s="788" t="s">
        <v>631</v>
      </c>
      <c r="B197" s="1219" t="s">
        <v>632</v>
      </c>
      <c r="C197" s="1220"/>
      <c r="D197" s="520" t="s">
        <v>681</v>
      </c>
      <c r="E197" s="451"/>
      <c r="F197" s="862" t="s">
        <v>629</v>
      </c>
      <c r="G197" s="852"/>
      <c r="H197" s="846"/>
      <c r="I197" s="343"/>
    </row>
    <row r="198" spans="1:9" ht="15.75" customHeight="1">
      <c r="A198" s="455">
        <v>1</v>
      </c>
      <c r="B198" s="974"/>
      <c r="C198" s="975"/>
      <c r="D198" s="461"/>
      <c r="E198" s="452"/>
      <c r="F198" s="838"/>
      <c r="G198" s="839"/>
      <c r="H198" s="840"/>
      <c r="I198" s="343"/>
    </row>
    <row r="199" spans="1:9" ht="15.75" customHeight="1">
      <c r="A199" s="455">
        <v>2</v>
      </c>
      <c r="B199" s="974"/>
      <c r="C199" s="975"/>
      <c r="D199" s="461"/>
      <c r="E199" s="452"/>
      <c r="F199" s="838"/>
      <c r="G199" s="839"/>
      <c r="H199" s="840"/>
    </row>
    <row r="200" spans="1:9" ht="15.75" customHeight="1">
      <c r="A200" s="455">
        <v>3</v>
      </c>
      <c r="B200" s="974"/>
      <c r="C200" s="975"/>
      <c r="D200" s="461"/>
      <c r="E200" s="452"/>
      <c r="F200" s="838"/>
      <c r="G200" s="839"/>
      <c r="H200" s="840"/>
      <c r="I200" s="343"/>
    </row>
    <row r="201" spans="1:9" ht="16.5" customHeight="1">
      <c r="A201" s="455">
        <v>4</v>
      </c>
      <c r="B201" s="974"/>
      <c r="C201" s="975"/>
      <c r="D201" s="461"/>
      <c r="E201" s="452"/>
      <c r="F201" s="838"/>
      <c r="G201" s="839"/>
      <c r="H201" s="840"/>
      <c r="I201" s="343"/>
    </row>
    <row r="202" spans="1:9" ht="16.5" customHeight="1">
      <c r="A202" s="455">
        <v>5</v>
      </c>
      <c r="B202" s="974"/>
      <c r="C202" s="975"/>
      <c r="D202" s="461"/>
      <c r="E202" s="452"/>
      <c r="F202" s="838"/>
      <c r="G202" s="839"/>
      <c r="H202" s="840"/>
      <c r="I202" s="343"/>
    </row>
    <row r="203" spans="1:9" ht="51" customHeight="1">
      <c r="A203" s="455"/>
      <c r="B203" s="844" t="s">
        <v>642</v>
      </c>
      <c r="C203" s="845"/>
      <c r="D203" s="461"/>
      <c r="E203" s="520"/>
      <c r="F203" s="452"/>
      <c r="G203" s="452"/>
      <c r="H203" s="509"/>
      <c r="I203" s="343"/>
    </row>
    <row r="204" spans="1:9" ht="16.5" customHeight="1">
      <c r="A204" s="450"/>
      <c r="B204" s="341"/>
      <c r="C204" s="341"/>
      <c r="D204" s="447"/>
      <c r="E204" s="447"/>
      <c r="F204" s="447"/>
      <c r="G204" s="447"/>
      <c r="H204" s="447"/>
      <c r="I204" s="343"/>
    </row>
    <row r="205" spans="1:9" ht="16.5" customHeight="1">
      <c r="A205" s="453" t="s">
        <v>643</v>
      </c>
      <c r="B205" s="846" t="s">
        <v>644</v>
      </c>
      <c r="C205" s="847"/>
      <c r="D205" s="471"/>
      <c r="E205" s="848"/>
      <c r="F205" s="849"/>
      <c r="G205" s="850"/>
      <c r="H205" s="851"/>
      <c r="I205" s="343"/>
    </row>
    <row r="206" spans="1:9" ht="34.5" customHeight="1">
      <c r="A206" s="453"/>
      <c r="B206" s="852"/>
      <c r="C206" s="846"/>
      <c r="D206" s="472" t="s">
        <v>682</v>
      </c>
      <c r="E206" s="853" t="s">
        <v>629</v>
      </c>
      <c r="F206" s="854"/>
      <c r="G206" s="854"/>
      <c r="H206" s="855"/>
      <c r="I206" s="343"/>
    </row>
    <row r="207" spans="1:9" ht="56.25" customHeight="1">
      <c r="A207" s="455"/>
      <c r="B207" s="836" t="s">
        <v>646</v>
      </c>
      <c r="C207" s="837"/>
      <c r="D207" s="461"/>
      <c r="E207" s="838"/>
      <c r="F207" s="839"/>
      <c r="G207" s="839"/>
      <c r="H207" s="840"/>
    </row>
    <row r="208" spans="1:9" ht="15.75" customHeight="1">
      <c r="A208" s="455"/>
      <c r="B208" s="856" t="s">
        <v>647</v>
      </c>
      <c r="C208" s="857"/>
      <c r="D208" s="470"/>
      <c r="E208" s="858"/>
      <c r="F208" s="859"/>
      <c r="G208" s="860"/>
      <c r="H208" s="861"/>
      <c r="I208" s="343"/>
    </row>
    <row r="209" spans="1:13" ht="79.5" customHeight="1">
      <c r="A209" s="521"/>
      <c r="B209" s="836" t="s">
        <v>648</v>
      </c>
      <c r="C209" s="837"/>
      <c r="D209" s="461"/>
      <c r="E209" s="838"/>
      <c r="F209" s="839"/>
      <c r="G209" s="839"/>
      <c r="H209" s="840"/>
      <c r="I209" s="343"/>
    </row>
    <row r="210" spans="1:13" ht="14.25" customHeight="1">
      <c r="A210" s="523"/>
      <c r="B210" s="406"/>
      <c r="C210" s="406"/>
      <c r="D210" s="406"/>
      <c r="G210" s="406"/>
    </row>
    <row r="211" spans="1:13" ht="20.25" customHeight="1">
      <c r="A211" s="627">
        <v>5</v>
      </c>
      <c r="B211" s="885" t="s">
        <v>958</v>
      </c>
      <c r="C211" s="886"/>
      <c r="D211" s="886"/>
      <c r="E211" s="886"/>
      <c r="F211" s="886"/>
      <c r="G211" s="886"/>
      <c r="H211" s="886"/>
      <c r="I211" s="343"/>
      <c r="M211" s="340">
        <f>M47</f>
        <v>0</v>
      </c>
    </row>
    <row r="212" spans="1:13" ht="29.25" customHeight="1">
      <c r="A212" s="420"/>
      <c r="B212" s="862" t="s">
        <v>959</v>
      </c>
      <c r="C212" s="852"/>
      <c r="D212" s="1216"/>
      <c r="E212" s="1217"/>
      <c r="F212" s="1196"/>
      <c r="G212" s="1196"/>
      <c r="H212" s="1182"/>
      <c r="I212" s="343"/>
    </row>
    <row r="213" spans="1:13" ht="90" customHeight="1">
      <c r="A213" s="455"/>
      <c r="B213" s="858" t="s">
        <v>957</v>
      </c>
      <c r="C213" s="872"/>
      <c r="D213" s="873"/>
      <c r="E213" s="457"/>
      <c r="F213" s="838"/>
      <c r="G213" s="839"/>
      <c r="H213" s="840"/>
      <c r="I213" s="343"/>
    </row>
    <row r="214" spans="1:13" ht="25.5" customHeight="1">
      <c r="A214" s="420" t="s">
        <v>625</v>
      </c>
      <c r="B214" s="862" t="s">
        <v>626</v>
      </c>
      <c r="C214" s="852"/>
      <c r="D214" s="852"/>
      <c r="E214" s="852"/>
      <c r="F214" s="852"/>
      <c r="G214" s="852"/>
      <c r="H214" s="852"/>
      <c r="I214" s="343"/>
    </row>
    <row r="215" spans="1:13" ht="34.5" customHeight="1">
      <c r="A215" s="455"/>
      <c r="B215" s="1012" t="s">
        <v>632</v>
      </c>
      <c r="C215" s="1012"/>
      <c r="D215" s="418" t="s">
        <v>680</v>
      </c>
      <c r="E215" s="452"/>
      <c r="F215" s="841" t="s">
        <v>629</v>
      </c>
      <c r="G215" s="842"/>
      <c r="H215" s="843"/>
      <c r="I215" s="343"/>
    </row>
    <row r="216" spans="1:13" ht="15.75" customHeight="1">
      <c r="A216" s="455">
        <v>1</v>
      </c>
      <c r="B216" s="974"/>
      <c r="C216" s="975"/>
      <c r="D216" s="461"/>
      <c r="E216" s="452"/>
      <c r="F216" s="838"/>
      <c r="G216" s="839"/>
      <c r="H216" s="840"/>
    </row>
    <row r="217" spans="1:13" ht="15.75" customHeight="1">
      <c r="A217" s="455">
        <v>2</v>
      </c>
      <c r="B217" s="974"/>
      <c r="C217" s="975"/>
      <c r="D217" s="461"/>
      <c r="E217" s="452"/>
      <c r="F217" s="838"/>
      <c r="G217" s="839"/>
      <c r="H217" s="840"/>
      <c r="I217" s="343"/>
    </row>
    <row r="218" spans="1:13" ht="16.5" customHeight="1">
      <c r="A218" s="455">
        <v>3</v>
      </c>
      <c r="B218" s="974"/>
      <c r="C218" s="975"/>
      <c r="D218" s="461"/>
      <c r="E218" s="452"/>
      <c r="F218" s="838"/>
      <c r="G218" s="839"/>
      <c r="H218" s="840"/>
      <c r="I218" s="343"/>
    </row>
    <row r="219" spans="1:13" ht="15" customHeight="1">
      <c r="A219" s="420"/>
      <c r="B219" s="451"/>
      <c r="C219" s="452"/>
      <c r="D219" s="452"/>
      <c r="E219" s="452"/>
      <c r="F219" s="452"/>
      <c r="G219" s="452"/>
      <c r="H219" s="452"/>
      <c r="I219" s="343"/>
    </row>
    <row r="220" spans="1:13" ht="20.25" customHeight="1">
      <c r="A220" s="453" t="s">
        <v>583</v>
      </c>
      <c r="B220" s="862" t="s">
        <v>640</v>
      </c>
      <c r="C220" s="852"/>
      <c r="D220" s="852"/>
      <c r="E220" s="852"/>
      <c r="F220" s="852"/>
      <c r="G220" s="852"/>
      <c r="H220" s="852"/>
      <c r="I220" s="343"/>
    </row>
    <row r="221" spans="1:13" ht="59.25" customHeight="1">
      <c r="A221" s="788" t="s">
        <v>631</v>
      </c>
      <c r="B221" s="1219" t="s">
        <v>632</v>
      </c>
      <c r="C221" s="1220"/>
      <c r="D221" s="520" t="s">
        <v>681</v>
      </c>
      <c r="E221" s="451"/>
      <c r="F221" s="862" t="s">
        <v>629</v>
      </c>
      <c r="G221" s="852"/>
      <c r="H221" s="846"/>
      <c r="I221" s="343"/>
    </row>
    <row r="222" spans="1:13" ht="15.75" customHeight="1">
      <c r="A222" s="455">
        <v>1</v>
      </c>
      <c r="B222" s="974"/>
      <c r="C222" s="975"/>
      <c r="D222" s="461"/>
      <c r="E222" s="452"/>
      <c r="F222" s="838"/>
      <c r="G222" s="839"/>
      <c r="H222" s="840"/>
      <c r="I222" s="343"/>
    </row>
    <row r="223" spans="1:13" ht="15.75" customHeight="1">
      <c r="A223" s="455">
        <v>2</v>
      </c>
      <c r="B223" s="974"/>
      <c r="C223" s="975"/>
      <c r="D223" s="461"/>
      <c r="E223" s="452"/>
      <c r="F223" s="838"/>
      <c r="G223" s="839"/>
      <c r="H223" s="840"/>
    </row>
    <row r="224" spans="1:13" ht="15.75" customHeight="1">
      <c r="A224" s="455">
        <v>3</v>
      </c>
      <c r="B224" s="974"/>
      <c r="C224" s="975"/>
      <c r="D224" s="461"/>
      <c r="E224" s="452"/>
      <c r="F224" s="838"/>
      <c r="G224" s="839"/>
      <c r="H224" s="840"/>
      <c r="I224" s="343"/>
    </row>
    <row r="225" spans="1:9" ht="16.5" customHeight="1">
      <c r="A225" s="455">
        <v>4</v>
      </c>
      <c r="B225" s="974"/>
      <c r="C225" s="975"/>
      <c r="D225" s="461"/>
      <c r="E225" s="452"/>
      <c r="F225" s="838"/>
      <c r="G225" s="839"/>
      <c r="H225" s="840"/>
      <c r="I225" s="343"/>
    </row>
    <row r="226" spans="1:9" ht="16.5" customHeight="1">
      <c r="A226" s="455">
        <v>5</v>
      </c>
      <c r="B226" s="974"/>
      <c r="C226" s="975"/>
      <c r="D226" s="461"/>
      <c r="E226" s="452"/>
      <c r="F226" s="838"/>
      <c r="G226" s="839"/>
      <c r="H226" s="840"/>
      <c r="I226" s="343"/>
    </row>
    <row r="227" spans="1:9" ht="51" customHeight="1">
      <c r="A227" s="455"/>
      <c r="B227" s="844" t="s">
        <v>642</v>
      </c>
      <c r="C227" s="845"/>
      <c r="D227" s="461"/>
      <c r="E227" s="520"/>
      <c r="F227" s="452"/>
      <c r="G227" s="452"/>
      <c r="H227" s="509"/>
      <c r="I227" s="343"/>
    </row>
    <row r="228" spans="1:9" ht="16.5" customHeight="1">
      <c r="A228" s="450"/>
      <c r="B228" s="341"/>
      <c r="C228" s="341"/>
      <c r="D228" s="447"/>
      <c r="E228" s="447"/>
      <c r="F228" s="447"/>
      <c r="G228" s="447"/>
      <c r="H228" s="447"/>
      <c r="I228" s="343"/>
    </row>
    <row r="229" spans="1:9" ht="16.5" customHeight="1">
      <c r="A229" s="453" t="s">
        <v>643</v>
      </c>
      <c r="B229" s="846" t="s">
        <v>644</v>
      </c>
      <c r="C229" s="847"/>
      <c r="D229" s="471"/>
      <c r="E229" s="848"/>
      <c r="F229" s="849"/>
      <c r="G229" s="850"/>
      <c r="H229" s="851"/>
      <c r="I229" s="343"/>
    </row>
    <row r="230" spans="1:9" ht="34.5" customHeight="1">
      <c r="A230" s="453"/>
      <c r="B230" s="852"/>
      <c r="C230" s="846"/>
      <c r="D230" s="472" t="s">
        <v>682</v>
      </c>
      <c r="E230" s="853" t="s">
        <v>629</v>
      </c>
      <c r="F230" s="854"/>
      <c r="G230" s="854"/>
      <c r="H230" s="855"/>
      <c r="I230" s="343"/>
    </row>
    <row r="231" spans="1:9" ht="56.25" customHeight="1">
      <c r="A231" s="455"/>
      <c r="B231" s="836" t="s">
        <v>646</v>
      </c>
      <c r="C231" s="837"/>
      <c r="D231" s="461"/>
      <c r="E231" s="838"/>
      <c r="F231" s="839"/>
      <c r="G231" s="839"/>
      <c r="H231" s="840"/>
    </row>
    <row r="232" spans="1:9" ht="15.75" customHeight="1">
      <c r="A232" s="455"/>
      <c r="B232" s="856" t="s">
        <v>647</v>
      </c>
      <c r="C232" s="857"/>
      <c r="D232" s="470"/>
      <c r="E232" s="858"/>
      <c r="F232" s="859"/>
      <c r="G232" s="860"/>
      <c r="H232" s="861"/>
      <c r="I232" s="343"/>
    </row>
    <row r="233" spans="1:9" ht="79.5" customHeight="1">
      <c r="A233" s="521"/>
      <c r="B233" s="836" t="s">
        <v>648</v>
      </c>
      <c r="C233" s="837"/>
      <c r="D233" s="461"/>
      <c r="E233" s="838"/>
      <c r="F233" s="839"/>
      <c r="G233" s="839"/>
      <c r="H233" s="840"/>
      <c r="I233" s="343"/>
    </row>
    <row r="234" spans="1:9" ht="27.75" customHeight="1">
      <c r="A234" s="490" t="s">
        <v>960</v>
      </c>
      <c r="B234" s="969" t="s">
        <v>666</v>
      </c>
      <c r="C234" s="969"/>
      <c r="D234" s="969"/>
      <c r="E234" s="969"/>
      <c r="F234" s="969"/>
      <c r="G234" s="969"/>
      <c r="H234" s="969"/>
      <c r="I234" s="343"/>
    </row>
    <row r="235" spans="1:9" ht="42" customHeight="1">
      <c r="A235" s="491">
        <v>6.1</v>
      </c>
      <c r="B235" s="959" t="s">
        <v>667</v>
      </c>
      <c r="C235" s="959"/>
      <c r="D235" s="959"/>
      <c r="E235" s="959"/>
      <c r="F235" s="959"/>
      <c r="G235" s="959"/>
      <c r="H235" s="959"/>
    </row>
    <row r="236" spans="1:9" ht="120" customHeight="1">
      <c r="A236" s="789" t="s">
        <v>961</v>
      </c>
      <c r="B236" s="450" t="s">
        <v>668</v>
      </c>
      <c r="C236" s="959" t="s">
        <v>669</v>
      </c>
      <c r="D236" s="959"/>
      <c r="E236" s="959"/>
      <c r="F236" s="959"/>
      <c r="G236" s="959"/>
      <c r="H236" s="959"/>
      <c r="I236" s="496"/>
    </row>
    <row r="237" spans="1:9" ht="81.75" customHeight="1">
      <c r="A237" s="343"/>
      <c r="B237" s="450" t="s">
        <v>472</v>
      </c>
      <c r="C237" s="959" t="s">
        <v>670</v>
      </c>
      <c r="D237" s="959"/>
      <c r="E237" s="959"/>
      <c r="F237" s="959"/>
      <c r="G237" s="959"/>
      <c r="H237" s="959"/>
      <c r="I237" s="343"/>
    </row>
    <row r="238" spans="1:9" ht="21" customHeight="1">
      <c r="A238" s="343"/>
      <c r="B238" s="343"/>
      <c r="C238" s="343"/>
      <c r="D238" s="343"/>
      <c r="E238" s="343"/>
      <c r="F238" s="343"/>
      <c r="G238" s="343"/>
      <c r="H238" s="343"/>
      <c r="I238" s="343"/>
    </row>
    <row r="239" spans="1:9" ht="36.75" customHeight="1">
      <c r="A239" s="491">
        <v>6.2</v>
      </c>
      <c r="B239" s="959" t="s">
        <v>170</v>
      </c>
      <c r="C239" s="959"/>
      <c r="D239" s="959"/>
      <c r="E239" s="959"/>
      <c r="F239" s="959"/>
      <c r="G239" s="959"/>
      <c r="H239" s="959"/>
    </row>
    <row r="240" spans="1:9" ht="10.5" customHeight="1">
      <c r="A240" s="343"/>
      <c r="B240" s="343"/>
      <c r="C240" s="343"/>
      <c r="D240" s="343"/>
      <c r="E240" s="343"/>
      <c r="F240" s="343"/>
      <c r="G240" s="343"/>
      <c r="H240" s="343"/>
      <c r="I240" s="343"/>
    </row>
    <row r="241" spans="1:12" ht="24" customHeight="1">
      <c r="A241" s="292"/>
      <c r="B241" s="959" t="s">
        <v>671</v>
      </c>
      <c r="C241" s="959"/>
      <c r="D241" s="959"/>
      <c r="E241" s="959"/>
      <c r="F241" s="959"/>
      <c r="G241" s="959"/>
      <c r="H241" s="959"/>
      <c r="I241" s="343"/>
    </row>
    <row r="242" spans="1:12" ht="32.25" customHeight="1">
      <c r="A242" s="497"/>
      <c r="B242" s="960"/>
      <c r="C242" s="961"/>
      <c r="D242" s="498" t="s">
        <v>672</v>
      </c>
      <c r="E242" s="962"/>
      <c r="F242" s="963"/>
      <c r="G242" s="963"/>
      <c r="H242" s="963"/>
      <c r="I242" s="343"/>
    </row>
    <row r="243" spans="1:12" ht="50.25" customHeight="1">
      <c r="A243" s="499" t="s">
        <v>578</v>
      </c>
      <c r="B243" s="868" t="s">
        <v>673</v>
      </c>
      <c r="C243" s="868"/>
      <c r="D243" s="320" t="s">
        <v>674</v>
      </c>
      <c r="E243" s="343"/>
      <c r="F243" s="343"/>
      <c r="G243" s="343"/>
      <c r="H243" s="343"/>
      <c r="I243" s="343"/>
    </row>
    <row r="244" spans="1:12" ht="21" customHeight="1">
      <c r="A244" s="500"/>
      <c r="B244" s="964" t="s">
        <v>675</v>
      </c>
      <c r="C244" s="965"/>
      <c r="D244" s="501"/>
      <c r="E244" s="343"/>
      <c r="F244" s="343"/>
      <c r="G244" s="343"/>
      <c r="H244" s="343"/>
      <c r="I244" s="326"/>
      <c r="J244" s="502"/>
      <c r="K244" s="503"/>
    </row>
    <row r="245" spans="1:12" ht="23.25" customHeight="1">
      <c r="A245" s="500"/>
      <c r="B245" s="964" t="s">
        <v>676</v>
      </c>
      <c r="C245" s="965"/>
      <c r="D245" s="501"/>
      <c r="E245" s="343"/>
      <c r="F245" s="343"/>
      <c r="G245" s="343"/>
      <c r="H245" s="343"/>
      <c r="J245" s="504"/>
      <c r="K245" s="505"/>
    </row>
    <row r="246" spans="1:12" ht="21.75" customHeight="1">
      <c r="A246" s="500"/>
      <c r="B246" s="964" t="s">
        <v>677</v>
      </c>
      <c r="C246" s="965"/>
      <c r="D246" s="501"/>
      <c r="E246" s="343"/>
      <c r="F246" s="343"/>
      <c r="G246" s="343"/>
      <c r="H246" s="343"/>
      <c r="I246" s="326"/>
      <c r="J246" s="502"/>
      <c r="K246" s="503"/>
      <c r="L246" s="326"/>
    </row>
    <row r="247" spans="1:12" ht="20.25" customHeight="1">
      <c r="A247" s="500"/>
      <c r="B247" s="964" t="s">
        <v>678</v>
      </c>
      <c r="C247" s="965"/>
      <c r="D247" s="501"/>
      <c r="E247" s="343"/>
      <c r="F247" s="343"/>
      <c r="G247" s="343"/>
      <c r="H247" s="343"/>
      <c r="I247" s="326"/>
      <c r="J247" s="502"/>
      <c r="K247" s="503"/>
      <c r="L247" s="326"/>
    </row>
    <row r="248" spans="1:12" ht="21.75" customHeight="1">
      <c r="A248" s="500"/>
      <c r="B248" s="869" t="s">
        <v>679</v>
      </c>
      <c r="C248" s="871"/>
      <c r="D248" s="501"/>
      <c r="E248" s="343"/>
      <c r="F248" s="343"/>
      <c r="G248" s="343"/>
      <c r="H248" s="343"/>
      <c r="I248" s="326"/>
      <c r="J248" s="502"/>
      <c r="K248" s="503"/>
      <c r="L248" s="326"/>
    </row>
    <row r="249" spans="1:12" ht="16.5" customHeight="1">
      <c r="A249" s="343"/>
      <c r="B249" s="343"/>
      <c r="C249" s="343"/>
      <c r="D249" s="343"/>
      <c r="E249" s="343"/>
      <c r="F249" s="343"/>
      <c r="G249" s="343"/>
      <c r="H249" s="343"/>
      <c r="I249" s="343"/>
    </row>
    <row r="250" spans="1:12">
      <c r="A250" s="343"/>
      <c r="B250" s="343"/>
      <c r="C250" s="343"/>
      <c r="D250" s="343"/>
      <c r="E250" s="343"/>
      <c r="F250" s="343"/>
      <c r="G250" s="343"/>
      <c r="H250" s="343"/>
      <c r="I250" s="343"/>
    </row>
    <row r="252" spans="1:12" ht="16.5">
      <c r="B252" s="324" t="s">
        <v>6</v>
      </c>
      <c r="C252" s="506" t="str">
        <f>'[20]Attach 3(JV)'!B24</f>
        <v>--</v>
      </c>
      <c r="F252" s="323" t="s">
        <v>4</v>
      </c>
      <c r="G252" s="324" t="str">
        <f>'[20]Attach 3(JV)'!E24</f>
        <v/>
      </c>
      <c r="H252" s="324"/>
      <c r="I252" s="324"/>
    </row>
    <row r="253" spans="1:12" ht="16.5">
      <c r="B253" s="324" t="s">
        <v>7</v>
      </c>
      <c r="C253" s="506" t="str">
        <f>'[20]Attach 3(JV)'!B25</f>
        <v/>
      </c>
      <c r="F253" s="323" t="s">
        <v>5</v>
      </c>
      <c r="G253" s="324" t="str">
        <f>'[20]Attach 3(JV)'!E25</f>
        <v/>
      </c>
      <c r="H253" s="324"/>
      <c r="I253" s="324"/>
    </row>
  </sheetData>
  <sheetProtection algorithmName="SHA-512" hashValue="X4Zp6xMmUgyLCIb9NSxdpR5/jEtss7J7qLFhsA2MM4BXj1oCDZrZploFGbvKMFQ0Rh0aHmoOeidnSGBf6+4qPA==" saltValue="zLcP6ndRunQuUTCEJkbuxQ==" spinCount="100000" sheet="1" formatColumns="0" formatRows="0" selectLockedCells="1"/>
  <mergeCells count="301">
    <mergeCell ref="B244:C244"/>
    <mergeCell ref="B245:C245"/>
    <mergeCell ref="B246:C246"/>
    <mergeCell ref="B247:C247"/>
    <mergeCell ref="B248:C248"/>
    <mergeCell ref="B239:H239"/>
    <mergeCell ref="B241:H241"/>
    <mergeCell ref="B242:C242"/>
    <mergeCell ref="E242:F242"/>
    <mergeCell ref="G242:H242"/>
    <mergeCell ref="B243:C243"/>
    <mergeCell ref="B233:C233"/>
    <mergeCell ref="E233:H233"/>
    <mergeCell ref="B234:H234"/>
    <mergeCell ref="B235:H235"/>
    <mergeCell ref="C236:H236"/>
    <mergeCell ref="C237:H237"/>
    <mergeCell ref="B230:C230"/>
    <mergeCell ref="E230:H230"/>
    <mergeCell ref="B231:C231"/>
    <mergeCell ref="E231:H231"/>
    <mergeCell ref="B232:C232"/>
    <mergeCell ref="E232:F232"/>
    <mergeCell ref="G232:H232"/>
    <mergeCell ref="B226:C226"/>
    <mergeCell ref="F226:H226"/>
    <mergeCell ref="B227:C227"/>
    <mergeCell ref="B229:C229"/>
    <mergeCell ref="E229:F229"/>
    <mergeCell ref="G229:H229"/>
    <mergeCell ref="B223:C223"/>
    <mergeCell ref="F223:H223"/>
    <mergeCell ref="B224:C224"/>
    <mergeCell ref="F224:H224"/>
    <mergeCell ref="B225:C225"/>
    <mergeCell ref="F225:H225"/>
    <mergeCell ref="B218:C218"/>
    <mergeCell ref="F218:H218"/>
    <mergeCell ref="B220:H220"/>
    <mergeCell ref="B221:C221"/>
    <mergeCell ref="F221:H221"/>
    <mergeCell ref="B222:C222"/>
    <mergeCell ref="F222:H222"/>
    <mergeCell ref="B214:H214"/>
    <mergeCell ref="B215:C215"/>
    <mergeCell ref="F215:H215"/>
    <mergeCell ref="B216:C216"/>
    <mergeCell ref="F216:H216"/>
    <mergeCell ref="B217:C217"/>
    <mergeCell ref="F217:H217"/>
    <mergeCell ref="B209:C209"/>
    <mergeCell ref="E209:H209"/>
    <mergeCell ref="B211:H211"/>
    <mergeCell ref="B212:D212"/>
    <mergeCell ref="E212:H212"/>
    <mergeCell ref="B213:D213"/>
    <mergeCell ref="F213:H213"/>
    <mergeCell ref="B206:C206"/>
    <mergeCell ref="E206:H206"/>
    <mergeCell ref="B207:C207"/>
    <mergeCell ref="E207:H207"/>
    <mergeCell ref="B208:C208"/>
    <mergeCell ref="E208:F208"/>
    <mergeCell ref="G208:H208"/>
    <mergeCell ref="B202:C202"/>
    <mergeCell ref="F202:H202"/>
    <mergeCell ref="B203:C203"/>
    <mergeCell ref="B205:C205"/>
    <mergeCell ref="E205:F205"/>
    <mergeCell ref="G205:H205"/>
    <mergeCell ref="B199:C199"/>
    <mergeCell ref="F199:H199"/>
    <mergeCell ref="B200:C200"/>
    <mergeCell ref="F200:H200"/>
    <mergeCell ref="B201:C201"/>
    <mergeCell ref="F201:H201"/>
    <mergeCell ref="B194:C194"/>
    <mergeCell ref="F194:H194"/>
    <mergeCell ref="B196:H196"/>
    <mergeCell ref="B197:C197"/>
    <mergeCell ref="F197:H197"/>
    <mergeCell ref="B198:C198"/>
    <mergeCell ref="F198:H198"/>
    <mergeCell ref="B190:H190"/>
    <mergeCell ref="B191:C191"/>
    <mergeCell ref="F191:H191"/>
    <mergeCell ref="B192:C192"/>
    <mergeCell ref="F192:H192"/>
    <mergeCell ref="B193:C193"/>
    <mergeCell ref="F193:H193"/>
    <mergeCell ref="B184:I184"/>
    <mergeCell ref="B186:H186"/>
    <mergeCell ref="B187:H187"/>
    <mergeCell ref="B188:D188"/>
    <mergeCell ref="E188:H188"/>
    <mergeCell ref="B189:D189"/>
    <mergeCell ref="F189:H189"/>
    <mergeCell ref="B177:H177"/>
    <mergeCell ref="B179:H179"/>
    <mergeCell ref="B180:I180"/>
    <mergeCell ref="B181:I181"/>
    <mergeCell ref="B182:I182"/>
    <mergeCell ref="B183:I183"/>
    <mergeCell ref="B170:H170"/>
    <mergeCell ref="B171:I171"/>
    <mergeCell ref="B172:H172"/>
    <mergeCell ref="A173:I173"/>
    <mergeCell ref="B174:H174"/>
    <mergeCell ref="B175:E175"/>
    <mergeCell ref="G175:H175"/>
    <mergeCell ref="B165:E165"/>
    <mergeCell ref="G165:H165"/>
    <mergeCell ref="B166:E166"/>
    <mergeCell ref="G166:H166"/>
    <mergeCell ref="A167:A168"/>
    <mergeCell ref="B167:E167"/>
    <mergeCell ref="B168:E168"/>
    <mergeCell ref="B160:I160"/>
    <mergeCell ref="B161:E161"/>
    <mergeCell ref="B162:E162"/>
    <mergeCell ref="G162:H162"/>
    <mergeCell ref="B163:E163"/>
    <mergeCell ref="B164:E164"/>
    <mergeCell ref="G164:H164"/>
    <mergeCell ref="B156:E156"/>
    <mergeCell ref="G156:H156"/>
    <mergeCell ref="B157:E157"/>
    <mergeCell ref="G157:H157"/>
    <mergeCell ref="A158:A159"/>
    <mergeCell ref="B158:E158"/>
    <mergeCell ref="B159:E159"/>
    <mergeCell ref="B152:E152"/>
    <mergeCell ref="B153:E153"/>
    <mergeCell ref="G153:H153"/>
    <mergeCell ref="B154:E154"/>
    <mergeCell ref="G154:H154"/>
    <mergeCell ref="B155:E155"/>
    <mergeCell ref="G155:H155"/>
    <mergeCell ref="B149:E149"/>
    <mergeCell ref="G149:H149"/>
    <mergeCell ref="B150:E150"/>
    <mergeCell ref="G150:H150"/>
    <mergeCell ref="B151:E151"/>
    <mergeCell ref="G151:H151"/>
    <mergeCell ref="B144:E144"/>
    <mergeCell ref="G144:H144"/>
    <mergeCell ref="B145:E148"/>
    <mergeCell ref="G145:H145"/>
    <mergeCell ref="G146:H146"/>
    <mergeCell ref="G147:H147"/>
    <mergeCell ref="G148:H148"/>
    <mergeCell ref="B140:E140"/>
    <mergeCell ref="F140:I140"/>
    <mergeCell ref="B141:E141"/>
    <mergeCell ref="F141:I141"/>
    <mergeCell ref="B142:I142"/>
    <mergeCell ref="B143:E143"/>
    <mergeCell ref="G143:H143"/>
    <mergeCell ref="B135:E135"/>
    <mergeCell ref="G135:H135"/>
    <mergeCell ref="A137:I137"/>
    <mergeCell ref="A138:I138"/>
    <mergeCell ref="B139:E139"/>
    <mergeCell ref="F139:I139"/>
    <mergeCell ref="B129:H129"/>
    <mergeCell ref="B130:E130"/>
    <mergeCell ref="B131:H131"/>
    <mergeCell ref="B132:E132"/>
    <mergeCell ref="B133:H133"/>
    <mergeCell ref="B134:E134"/>
    <mergeCell ref="B124:E124"/>
    <mergeCell ref="G124:H124"/>
    <mergeCell ref="B125:E125"/>
    <mergeCell ref="G125:H125"/>
    <mergeCell ref="A126:A127"/>
    <mergeCell ref="B126:E126"/>
    <mergeCell ref="B127:E127"/>
    <mergeCell ref="B120:E120"/>
    <mergeCell ref="B121:E121"/>
    <mergeCell ref="G121:H121"/>
    <mergeCell ref="B122:E122"/>
    <mergeCell ref="B123:E123"/>
    <mergeCell ref="G123:H123"/>
    <mergeCell ref="H114:I114"/>
    <mergeCell ref="B115:E115"/>
    <mergeCell ref="B116:E116"/>
    <mergeCell ref="A117:A119"/>
    <mergeCell ref="B117:E117"/>
    <mergeCell ref="B118:E119"/>
    <mergeCell ref="B111:E111"/>
    <mergeCell ref="B112:E112"/>
    <mergeCell ref="B113:E113"/>
    <mergeCell ref="B114:E114"/>
    <mergeCell ref="F114:G114"/>
    <mergeCell ref="B100:E100"/>
    <mergeCell ref="F100:I100"/>
    <mergeCell ref="B101:I101"/>
    <mergeCell ref="B102:E102"/>
    <mergeCell ref="B103:E103"/>
    <mergeCell ref="A104:A108"/>
    <mergeCell ref="B104:E105"/>
    <mergeCell ref="B94:E94"/>
    <mergeCell ref="A96:I96"/>
    <mergeCell ref="A97:I97"/>
    <mergeCell ref="B98:E98"/>
    <mergeCell ref="F98:I98"/>
    <mergeCell ref="B99:E99"/>
    <mergeCell ref="F99:I99"/>
    <mergeCell ref="B89:E89"/>
    <mergeCell ref="B90:E90"/>
    <mergeCell ref="B91:E91"/>
    <mergeCell ref="A92:A93"/>
    <mergeCell ref="B92:E92"/>
    <mergeCell ref="B93:E93"/>
    <mergeCell ref="G85:H85"/>
    <mergeCell ref="B86:E86"/>
    <mergeCell ref="B87:E87"/>
    <mergeCell ref="G87:H87"/>
    <mergeCell ref="B88:E88"/>
    <mergeCell ref="F88:G88"/>
    <mergeCell ref="H88:I88"/>
    <mergeCell ref="B78:E78"/>
    <mergeCell ref="G78:H78"/>
    <mergeCell ref="A79:A85"/>
    <mergeCell ref="B79:E82"/>
    <mergeCell ref="G79:H79"/>
    <mergeCell ref="G80:H80"/>
    <mergeCell ref="G81:H81"/>
    <mergeCell ref="G82:H82"/>
    <mergeCell ref="G83:H83"/>
    <mergeCell ref="G84:H84"/>
    <mergeCell ref="A74:I74"/>
    <mergeCell ref="B75:E75"/>
    <mergeCell ref="F75:I75"/>
    <mergeCell ref="B76:E76"/>
    <mergeCell ref="F76:I76"/>
    <mergeCell ref="B77:E77"/>
    <mergeCell ref="G77:H77"/>
    <mergeCell ref="B65:I65"/>
    <mergeCell ref="B67:I67"/>
    <mergeCell ref="B68:I68"/>
    <mergeCell ref="B69:I69"/>
    <mergeCell ref="B70:I70"/>
    <mergeCell ref="A73:I73"/>
    <mergeCell ref="D54:F54"/>
    <mergeCell ref="D55:F55"/>
    <mergeCell ref="B57:F57"/>
    <mergeCell ref="B58:F58"/>
    <mergeCell ref="B61:I61"/>
    <mergeCell ref="B64:I64"/>
    <mergeCell ref="B50:C50"/>
    <mergeCell ref="D50:F50"/>
    <mergeCell ref="B51:C51"/>
    <mergeCell ref="B52:C52"/>
    <mergeCell ref="D52:F52"/>
    <mergeCell ref="D53:F53"/>
    <mergeCell ref="B48:C48"/>
    <mergeCell ref="D48:F48"/>
    <mergeCell ref="B49:C49"/>
    <mergeCell ref="D49:F49"/>
    <mergeCell ref="A43:A45"/>
    <mergeCell ref="B43:C45"/>
    <mergeCell ref="D43:F43"/>
    <mergeCell ref="D44:F44"/>
    <mergeCell ref="D45:F45"/>
    <mergeCell ref="B46:C46"/>
    <mergeCell ref="D46:F46"/>
    <mergeCell ref="B42:C42"/>
    <mergeCell ref="D42:F42"/>
    <mergeCell ref="B29:H29"/>
    <mergeCell ref="B30:H30"/>
    <mergeCell ref="B32:H32"/>
    <mergeCell ref="B33:H33"/>
    <mergeCell ref="B34:H34"/>
    <mergeCell ref="B36:H36"/>
    <mergeCell ref="B47:C47"/>
    <mergeCell ref="D47:F47"/>
    <mergeCell ref="B110:E110"/>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s>
  <conditionalFormatting sqref="A19">
    <cfRule type="expression" dxfId="52" priority="19" stopIfTrue="1">
      <formula>$M$18="Sole Bidder"</formula>
    </cfRule>
    <cfRule type="expression" dxfId="51" priority="20" stopIfTrue="1">
      <formula>$M$18=1</formula>
    </cfRule>
  </conditionalFormatting>
  <conditionalFormatting sqref="A234">
    <cfRule type="expression" dxfId="50" priority="17" stopIfTrue="1">
      <formula>$M$18="Sole Bidder"</formula>
    </cfRule>
  </conditionalFormatting>
  <conditionalFormatting sqref="A20:H21">
    <cfRule type="expression" dxfId="49" priority="26" stopIfTrue="1">
      <formula>$M$20=2</formula>
    </cfRule>
  </conditionalFormatting>
  <conditionalFormatting sqref="A22:H22">
    <cfRule type="expression" dxfId="48" priority="25" stopIfTrue="1">
      <formula>AND($M$20=2,$M$21="2 or more")</formula>
    </cfRule>
  </conditionalFormatting>
  <conditionalFormatting sqref="A25:H25 A32:H33 D191 E204:H204 E207 E208:H208 E209 D242">
    <cfRule type="expression" dxfId="47" priority="16" stopIfTrue="1">
      <formula>$M$18="Sole Bidder"</formula>
    </cfRule>
  </conditionalFormatting>
  <conditionalFormatting sqref="A34:H34">
    <cfRule type="expression" dxfId="46" priority="27" stopIfTrue="1">
      <formula>$M$20&lt;2</formula>
    </cfRule>
  </conditionalFormatting>
  <conditionalFormatting sqref="B18:F18 B19:H19">
    <cfRule type="expression" dxfId="45" priority="24" stopIfTrue="1">
      <formula>$M$20&lt;2</formula>
    </cfRule>
  </conditionalFormatting>
  <conditionalFormatting sqref="D215 E228:H228 E231 E232:H232 E233">
    <cfRule type="expression" dxfId="44" priority="7" stopIfTrue="1">
      <formula>$M$18="Sole Bidder"</formula>
    </cfRule>
  </conditionalFormatting>
  <conditionalFormatting sqref="D244:D248">
    <cfRule type="expression" dxfId="43" priority="15" stopIfTrue="1">
      <formula>#REF!&lt;2</formula>
    </cfRule>
  </conditionalFormatting>
  <conditionalFormatting sqref="D197:F197">
    <cfRule type="expression" dxfId="42" priority="10" stopIfTrue="1">
      <formula>$M$18="Sole Bidder"</formula>
    </cfRule>
  </conditionalFormatting>
  <conditionalFormatting sqref="D221:F221">
    <cfRule type="expression" dxfId="41" priority="2" stopIfTrue="1">
      <formula>$M$18="Sole Bidder"</formula>
    </cfRule>
  </conditionalFormatting>
  <conditionalFormatting sqref="E242:F242">
    <cfRule type="expression" dxfId="40" priority="21" stopIfTrue="1">
      <formula>#REF!&lt;2</formula>
    </cfRule>
  </conditionalFormatting>
  <conditionalFormatting sqref="F189">
    <cfRule type="expression" dxfId="39" priority="13" stopIfTrue="1">
      <formula>$M$18="Sole Bidder"</formula>
    </cfRule>
    <cfRule type="expression" dxfId="38" priority="14" stopIfTrue="1">
      <formula>$E$189="No"</formula>
    </cfRule>
  </conditionalFormatting>
  <conditionalFormatting sqref="F191">
    <cfRule type="expression" dxfId="37" priority="9" stopIfTrue="1">
      <formula>$M$18="Sole Bidder"</formula>
    </cfRule>
  </conditionalFormatting>
  <conditionalFormatting sqref="F198">
    <cfRule type="expression" dxfId="36" priority="18" stopIfTrue="1">
      <formula>$E$189="No"</formula>
    </cfRule>
  </conditionalFormatting>
  <conditionalFormatting sqref="F198:F202">
    <cfRule type="expression" dxfId="35" priority="11" stopIfTrue="1">
      <formula>$M$18="Sole Bidder"</formula>
    </cfRule>
  </conditionalFormatting>
  <conditionalFormatting sqref="F200:F202">
    <cfRule type="expression" dxfId="34" priority="12" stopIfTrue="1">
      <formula>$E$189="No"</formula>
    </cfRule>
  </conditionalFormatting>
  <conditionalFormatting sqref="F213">
    <cfRule type="expression" dxfId="33" priority="5" stopIfTrue="1">
      <formula>$M$18="Sole Bidder"</formula>
    </cfRule>
    <cfRule type="expression" dxfId="32" priority="6" stopIfTrue="1">
      <formula>$E$189="No"</formula>
    </cfRule>
  </conditionalFormatting>
  <conditionalFormatting sqref="F215">
    <cfRule type="expression" dxfId="31" priority="1" stopIfTrue="1">
      <formula>$M$18="Sole Bidder"</formula>
    </cfRule>
  </conditionalFormatting>
  <conditionalFormatting sqref="F222 A198 D198 A222 D222">
    <cfRule type="expression" dxfId="30" priority="8" stopIfTrue="1">
      <formula>$E$189="No"</formula>
    </cfRule>
  </conditionalFormatting>
  <conditionalFormatting sqref="F222:F226">
    <cfRule type="expression" dxfId="29" priority="3" stopIfTrue="1">
      <formula>$M$18="Sole Bidder"</formula>
    </cfRule>
  </conditionalFormatting>
  <conditionalFormatting sqref="F224:F226">
    <cfRule type="expression" dxfId="28" priority="4" stopIfTrue="1">
      <formula>$E$189="No"</formula>
    </cfRule>
  </conditionalFormatting>
  <conditionalFormatting sqref="G242:H242">
    <cfRule type="expression" dxfId="27" priority="22" stopIfTrue="1">
      <formula>#REF!&lt;2</formula>
    </cfRule>
    <cfRule type="expression" dxfId="26" priority="23" stopIfTrue="1">
      <formula>$M$187=1</formula>
    </cfRule>
  </conditionalFormatting>
  <dataValidations count="2">
    <dataValidation type="list" allowBlank="1" showInputMessage="1" showErrorMessage="1" sqref="G244:G248 I133 G57:G58 D244:E248 F99:I99 F140:I140 E189 E191 E213 E215 I129 I131" xr:uid="{6C06F7F2-3AA3-4A5D-B683-E026D6959B08}">
      <formula1>"Yes,No"</formula1>
    </dataValidation>
    <dataValidation type="list" allowBlank="1" showInputMessage="1" showErrorMessage="1" sqref="I172 I170 I174" xr:uid="{90C26416-BE09-4CBA-A994-BCFE6F3A4A8F}">
      <formula1>"YES,NO"</formula1>
    </dataValidation>
  </dataValidations>
  <printOptions horizontalCentered="1"/>
  <pageMargins left="0.42" right="0.28999999999999998" top="0.4" bottom="0.56000000000000005" header="0.32" footer="0.24"/>
  <pageSetup paperSize="9" scale="61" fitToHeight="7" orientation="portrait" r:id="rId1"/>
  <headerFooter alignWithMargins="0"/>
  <rowBreaks count="4" manualBreakCount="4">
    <brk id="72" max="8" man="1"/>
    <brk id="95" max="8" man="1"/>
    <brk id="176" max="8" man="1"/>
    <brk id="233"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66917" r:id="rId8" name="Check Box 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66918" r:id="rId9" name="Check Box 6">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66919" r:id="rId10" name="Check Box 7">
              <controlPr defaultSize="0" autoFill="0" autoLine="0" autoPict="0">
                <anchor moveWithCells="1" sizeWithCells="1">
                  <from>
                    <xdr:col>8</xdr:col>
                    <xdr:colOff>1790700</xdr:colOff>
                    <xdr:row>85</xdr:row>
                    <xdr:rowOff>0</xdr:rowOff>
                  </from>
                  <to>
                    <xdr:col>8</xdr:col>
                    <xdr:colOff>1790700</xdr:colOff>
                    <xdr:row>85</xdr:row>
                    <xdr:rowOff>0</xdr:rowOff>
                  </to>
                </anchor>
              </controlPr>
            </control>
          </mc:Choice>
        </mc:AlternateContent>
        <mc:AlternateContent xmlns:mc="http://schemas.openxmlformats.org/markup-compatibility/2006">
          <mc:Choice Requires="x14">
            <control shapeId="166920" r:id="rId11" name="Check Box 8">
              <controlPr defaultSize="0" autoFill="0" autoLine="0" autoPict="0">
                <anchor moveWithCells="1" sizeWithCells="1">
                  <from>
                    <xdr:col>8</xdr:col>
                    <xdr:colOff>1790700</xdr:colOff>
                    <xdr:row>85</xdr:row>
                    <xdr:rowOff>0</xdr:rowOff>
                  </from>
                  <to>
                    <xdr:col>8</xdr:col>
                    <xdr:colOff>1790700</xdr:colOff>
                    <xdr:row>85</xdr:row>
                    <xdr:rowOff>0</xdr:rowOff>
                  </to>
                </anchor>
              </controlPr>
            </control>
          </mc:Choice>
        </mc:AlternateContent>
        <mc:AlternateContent xmlns:mc="http://schemas.openxmlformats.org/markup-compatibility/2006">
          <mc:Choice Requires="x14">
            <control shapeId="166921" r:id="rId12" name="Check Box 9">
              <controlPr defaultSize="0" autoFill="0" autoLine="0" autoPict="0">
                <anchor moveWithCells="1" sizeWithCells="1">
                  <from>
                    <xdr:col>8</xdr:col>
                    <xdr:colOff>1790700</xdr:colOff>
                    <xdr:row>85</xdr:row>
                    <xdr:rowOff>0</xdr:rowOff>
                  </from>
                  <to>
                    <xdr:col>8</xdr:col>
                    <xdr:colOff>1790700</xdr:colOff>
                    <xdr:row>85</xdr:row>
                    <xdr:rowOff>0</xdr:rowOff>
                  </to>
                </anchor>
              </controlPr>
            </control>
          </mc:Choice>
        </mc:AlternateContent>
        <mc:AlternateContent xmlns:mc="http://schemas.openxmlformats.org/markup-compatibility/2006">
          <mc:Choice Requires="x14">
            <control shapeId="166922" r:id="rId13" name="Check Box 10">
              <controlPr defaultSize="0" autoFill="0" autoLine="0" autoPict="0">
                <anchor moveWithCells="1" sizeWithCells="1">
                  <from>
                    <xdr:col>8</xdr:col>
                    <xdr:colOff>1790700</xdr:colOff>
                    <xdr:row>85</xdr:row>
                    <xdr:rowOff>0</xdr:rowOff>
                  </from>
                  <to>
                    <xdr:col>8</xdr:col>
                    <xdr:colOff>1790700</xdr:colOff>
                    <xdr:row>85</xdr:row>
                    <xdr:rowOff>0</xdr:rowOff>
                  </to>
                </anchor>
              </controlPr>
            </control>
          </mc:Choice>
        </mc:AlternateContent>
        <mc:AlternateContent xmlns:mc="http://schemas.openxmlformats.org/markup-compatibility/2006">
          <mc:Choice Requires="x14">
            <control shapeId="166923" r:id="rId14" name="Check Box 11">
              <controlPr defaultSize="0" autoFill="0" autoLine="0" autoPict="0">
                <anchor moveWithCells="1" sizeWithCells="1">
                  <from>
                    <xdr:col>8</xdr:col>
                    <xdr:colOff>1790700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66924" r:id="rId15" name="Check Box 12">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66925" r:id="rId16" name="Check Box 13">
              <controlPr defaultSize="0" autoFill="0" autoLine="0" autoPict="0">
                <anchor moveWithCells="1" sizeWithCells="1">
                  <from>
                    <xdr:col>5</xdr:col>
                    <xdr:colOff>66675</xdr:colOff>
                    <xdr:row>91</xdr:row>
                    <xdr:rowOff>38100</xdr:rowOff>
                  </from>
                  <to>
                    <xdr:col>5</xdr:col>
                    <xdr:colOff>523875</xdr:colOff>
                    <xdr:row>92</xdr:row>
                    <xdr:rowOff>171450</xdr:rowOff>
                  </to>
                </anchor>
              </controlPr>
            </control>
          </mc:Choice>
        </mc:AlternateContent>
        <mc:AlternateContent xmlns:mc="http://schemas.openxmlformats.org/markup-compatibility/2006">
          <mc:Choice Requires="x14">
            <control shapeId="166926" r:id="rId17" name="Check Box 14">
              <controlPr defaultSize="0" autoFill="0" autoLine="0" autoPict="0">
                <anchor moveWithCells="1" sizeWithCells="1">
                  <from>
                    <xdr:col>5</xdr:col>
                    <xdr:colOff>685800</xdr:colOff>
                    <xdr:row>91</xdr:row>
                    <xdr:rowOff>38100</xdr:rowOff>
                  </from>
                  <to>
                    <xdr:col>5</xdr:col>
                    <xdr:colOff>1314450</xdr:colOff>
                    <xdr:row>92</xdr:row>
                    <xdr:rowOff>171450</xdr:rowOff>
                  </to>
                </anchor>
              </controlPr>
            </control>
          </mc:Choice>
        </mc:AlternateContent>
        <mc:AlternateContent xmlns:mc="http://schemas.openxmlformats.org/markup-compatibility/2006">
          <mc:Choice Requires="x14">
            <control shapeId="166927" r:id="rId18" name="Check Box 15">
              <controlPr defaultSize="0" autoFill="0" autoLine="0" autoPict="0">
                <anchor moveWithCells="1" sizeWithCells="1">
                  <from>
                    <xdr:col>5</xdr:col>
                    <xdr:colOff>57150</xdr:colOff>
                    <xdr:row>92</xdr:row>
                    <xdr:rowOff>190500</xdr:rowOff>
                  </from>
                  <to>
                    <xdr:col>5</xdr:col>
                    <xdr:colOff>628650</xdr:colOff>
                    <xdr:row>92</xdr:row>
                    <xdr:rowOff>657225</xdr:rowOff>
                  </to>
                </anchor>
              </controlPr>
            </control>
          </mc:Choice>
        </mc:AlternateContent>
        <mc:AlternateContent xmlns:mc="http://schemas.openxmlformats.org/markup-compatibility/2006">
          <mc:Choice Requires="x14">
            <control shapeId="166928" r:id="rId19" name="Check Box 16">
              <controlPr defaultSize="0" autoFill="0" autoLine="0" autoPict="0">
                <anchor moveWithCells="1" sizeWithCells="1">
                  <from>
                    <xdr:col>5</xdr:col>
                    <xdr:colOff>695325</xdr:colOff>
                    <xdr:row>92</xdr:row>
                    <xdr:rowOff>200025</xdr:rowOff>
                  </from>
                  <to>
                    <xdr:col>5</xdr:col>
                    <xdr:colOff>1676400</xdr:colOff>
                    <xdr:row>92</xdr:row>
                    <xdr:rowOff>666750</xdr:rowOff>
                  </to>
                </anchor>
              </controlPr>
            </control>
          </mc:Choice>
        </mc:AlternateContent>
        <mc:AlternateContent xmlns:mc="http://schemas.openxmlformats.org/markup-compatibility/2006">
          <mc:Choice Requires="x14">
            <control shapeId="166929" r:id="rId20" name="Check Box 17">
              <controlPr defaultSize="0" autoFill="0" autoLine="0" autoPict="0">
                <anchor moveWithCells="1" sizeWithCells="1">
                  <from>
                    <xdr:col>6</xdr:col>
                    <xdr:colOff>133350</xdr:colOff>
                    <xdr:row>91</xdr:row>
                    <xdr:rowOff>19050</xdr:rowOff>
                  </from>
                  <to>
                    <xdr:col>6</xdr:col>
                    <xdr:colOff>552450</xdr:colOff>
                    <xdr:row>92</xdr:row>
                    <xdr:rowOff>190500</xdr:rowOff>
                  </to>
                </anchor>
              </controlPr>
            </control>
          </mc:Choice>
        </mc:AlternateContent>
        <mc:AlternateContent xmlns:mc="http://schemas.openxmlformats.org/markup-compatibility/2006">
          <mc:Choice Requires="x14">
            <control shapeId="166930" r:id="rId21" name="Check Box 18">
              <controlPr defaultSize="0" autoFill="0" autoLine="0" autoPict="0">
                <anchor moveWithCells="1" sizeWithCells="1">
                  <from>
                    <xdr:col>6</xdr:col>
                    <xdr:colOff>714375</xdr:colOff>
                    <xdr:row>91</xdr:row>
                    <xdr:rowOff>19050</xdr:rowOff>
                  </from>
                  <to>
                    <xdr:col>7</xdr:col>
                    <xdr:colOff>209550</xdr:colOff>
                    <xdr:row>92</xdr:row>
                    <xdr:rowOff>190500</xdr:rowOff>
                  </to>
                </anchor>
              </controlPr>
            </control>
          </mc:Choice>
        </mc:AlternateContent>
        <mc:AlternateContent xmlns:mc="http://schemas.openxmlformats.org/markup-compatibility/2006">
          <mc:Choice Requires="x14">
            <control shapeId="166931" r:id="rId22" name="Check Box 19">
              <controlPr defaultSize="0" autoFill="0" autoLine="0" autoPict="0">
                <anchor moveWithCells="1" sizeWithCells="1">
                  <from>
                    <xdr:col>6</xdr:col>
                    <xdr:colOff>123825</xdr:colOff>
                    <xdr:row>92</xdr:row>
                    <xdr:rowOff>209550</xdr:rowOff>
                  </from>
                  <to>
                    <xdr:col>6</xdr:col>
                    <xdr:colOff>657225</xdr:colOff>
                    <xdr:row>92</xdr:row>
                    <xdr:rowOff>704850</xdr:rowOff>
                  </to>
                </anchor>
              </controlPr>
            </control>
          </mc:Choice>
        </mc:AlternateContent>
        <mc:AlternateContent xmlns:mc="http://schemas.openxmlformats.org/markup-compatibility/2006">
          <mc:Choice Requires="x14">
            <control shapeId="166932" r:id="rId23" name="Check Box 20">
              <controlPr defaultSize="0" autoFill="0" autoLine="0" autoPict="0">
                <anchor moveWithCells="1" sizeWithCells="1">
                  <from>
                    <xdr:col>6</xdr:col>
                    <xdr:colOff>714375</xdr:colOff>
                    <xdr:row>92</xdr:row>
                    <xdr:rowOff>219075</xdr:rowOff>
                  </from>
                  <to>
                    <xdr:col>7</xdr:col>
                    <xdr:colOff>542925</xdr:colOff>
                    <xdr:row>92</xdr:row>
                    <xdr:rowOff>723900</xdr:rowOff>
                  </to>
                </anchor>
              </controlPr>
            </control>
          </mc:Choice>
        </mc:AlternateContent>
        <mc:AlternateContent xmlns:mc="http://schemas.openxmlformats.org/markup-compatibility/2006">
          <mc:Choice Requires="x14">
            <control shapeId="166933" r:id="rId24" name="Check Box 21">
              <controlPr defaultSize="0" autoFill="0" autoLine="0" autoPict="0">
                <anchor moveWithCells="1" sizeWithCells="1">
                  <from>
                    <xdr:col>8</xdr:col>
                    <xdr:colOff>66675</xdr:colOff>
                    <xdr:row>91</xdr:row>
                    <xdr:rowOff>9525</xdr:rowOff>
                  </from>
                  <to>
                    <xdr:col>8</xdr:col>
                    <xdr:colOff>495300</xdr:colOff>
                    <xdr:row>92</xdr:row>
                    <xdr:rowOff>133350</xdr:rowOff>
                  </to>
                </anchor>
              </controlPr>
            </control>
          </mc:Choice>
        </mc:AlternateContent>
        <mc:AlternateContent xmlns:mc="http://schemas.openxmlformats.org/markup-compatibility/2006">
          <mc:Choice Requires="x14">
            <control shapeId="166934" r:id="rId25" name="Check Box 22">
              <controlPr defaultSize="0" autoFill="0" autoLine="0" autoPict="0">
                <anchor moveWithCells="1" sizeWithCells="1">
                  <from>
                    <xdr:col>8</xdr:col>
                    <xdr:colOff>647700</xdr:colOff>
                    <xdr:row>91</xdr:row>
                    <xdr:rowOff>9525</xdr:rowOff>
                  </from>
                  <to>
                    <xdr:col>8</xdr:col>
                    <xdr:colOff>1247775</xdr:colOff>
                    <xdr:row>92</xdr:row>
                    <xdr:rowOff>133350</xdr:rowOff>
                  </to>
                </anchor>
              </controlPr>
            </control>
          </mc:Choice>
        </mc:AlternateContent>
        <mc:AlternateContent xmlns:mc="http://schemas.openxmlformats.org/markup-compatibility/2006">
          <mc:Choice Requires="x14">
            <control shapeId="166935" r:id="rId26" name="Check Box 23">
              <controlPr defaultSize="0" autoFill="0" autoLine="0" autoPict="0">
                <anchor moveWithCells="1" sizeWithCells="1">
                  <from>
                    <xdr:col>8</xdr:col>
                    <xdr:colOff>57150</xdr:colOff>
                    <xdr:row>92</xdr:row>
                    <xdr:rowOff>152400</xdr:rowOff>
                  </from>
                  <to>
                    <xdr:col>8</xdr:col>
                    <xdr:colOff>600075</xdr:colOff>
                    <xdr:row>92</xdr:row>
                    <xdr:rowOff>609600</xdr:rowOff>
                  </to>
                </anchor>
              </controlPr>
            </control>
          </mc:Choice>
        </mc:AlternateContent>
        <mc:AlternateContent xmlns:mc="http://schemas.openxmlformats.org/markup-compatibility/2006">
          <mc:Choice Requires="x14">
            <control shapeId="166936" r:id="rId27" name="Check Box 24">
              <controlPr defaultSize="0" autoFill="0" autoLine="0" autoPict="0">
                <anchor moveWithCells="1" sizeWithCells="1">
                  <from>
                    <xdr:col>8</xdr:col>
                    <xdr:colOff>657225</xdr:colOff>
                    <xdr:row>92</xdr:row>
                    <xdr:rowOff>161925</xdr:rowOff>
                  </from>
                  <to>
                    <xdr:col>8</xdr:col>
                    <xdr:colOff>1581150</xdr:colOff>
                    <xdr:row>92</xdr:row>
                    <xdr:rowOff>619125</xdr:rowOff>
                  </to>
                </anchor>
              </controlPr>
            </control>
          </mc:Choice>
        </mc:AlternateContent>
        <mc:AlternateContent xmlns:mc="http://schemas.openxmlformats.org/markup-compatibility/2006">
          <mc:Choice Requires="x14">
            <control shapeId="166937" r:id="rId28" name="Check Box 25">
              <controlPr defaultSize="0" autoFill="0" autoLine="0" autoPict="0">
                <anchor moveWithCells="1" sizeWithCells="1">
                  <from>
                    <xdr:col>5</xdr:col>
                    <xdr:colOff>19050</xdr:colOff>
                    <xdr:row>116</xdr:row>
                    <xdr:rowOff>76200</xdr:rowOff>
                  </from>
                  <to>
                    <xdr:col>5</xdr:col>
                    <xdr:colOff>628650</xdr:colOff>
                    <xdr:row>116</xdr:row>
                    <xdr:rowOff>476250</xdr:rowOff>
                  </to>
                </anchor>
              </controlPr>
            </control>
          </mc:Choice>
        </mc:AlternateContent>
        <mc:AlternateContent xmlns:mc="http://schemas.openxmlformats.org/markup-compatibility/2006">
          <mc:Choice Requires="x14">
            <control shapeId="166938" r:id="rId29" name="Check Box 26">
              <controlPr defaultSize="0" autoFill="0" autoLine="0" autoPict="0">
                <anchor moveWithCells="1" sizeWithCells="1">
                  <from>
                    <xdr:col>5</xdr:col>
                    <xdr:colOff>9525</xdr:colOff>
                    <xdr:row>116</xdr:row>
                    <xdr:rowOff>361950</xdr:rowOff>
                  </from>
                  <to>
                    <xdr:col>5</xdr:col>
                    <xdr:colOff>904875</xdr:colOff>
                    <xdr:row>116</xdr:row>
                    <xdr:rowOff>762000</xdr:rowOff>
                  </to>
                </anchor>
              </controlPr>
            </control>
          </mc:Choice>
        </mc:AlternateContent>
        <mc:AlternateContent xmlns:mc="http://schemas.openxmlformats.org/markup-compatibility/2006">
          <mc:Choice Requires="x14">
            <control shapeId="166939" r:id="rId30" name="Check Box 27">
              <controlPr defaultSize="0" autoFill="0" autoLine="0" autoPict="0">
                <anchor moveWithCells="1" sizeWithCells="1">
                  <from>
                    <xdr:col>5</xdr:col>
                    <xdr:colOff>962025</xdr:colOff>
                    <xdr:row>116</xdr:row>
                    <xdr:rowOff>371475</xdr:rowOff>
                  </from>
                  <to>
                    <xdr:col>5</xdr:col>
                    <xdr:colOff>1638300</xdr:colOff>
                    <xdr:row>116</xdr:row>
                    <xdr:rowOff>771525</xdr:rowOff>
                  </to>
                </anchor>
              </controlPr>
            </control>
          </mc:Choice>
        </mc:AlternateContent>
        <mc:AlternateContent xmlns:mc="http://schemas.openxmlformats.org/markup-compatibility/2006">
          <mc:Choice Requires="x14">
            <control shapeId="166940" r:id="rId31" name="Check Box 28">
              <controlPr defaultSize="0" autoFill="0" autoLine="0" autoPict="0">
                <anchor moveWithCells="1" sizeWithCells="1">
                  <from>
                    <xdr:col>6</xdr:col>
                    <xdr:colOff>85725</xdr:colOff>
                    <xdr:row>116</xdr:row>
                    <xdr:rowOff>171450</xdr:rowOff>
                  </from>
                  <to>
                    <xdr:col>6</xdr:col>
                    <xdr:colOff>685800</xdr:colOff>
                    <xdr:row>116</xdr:row>
                    <xdr:rowOff>561975</xdr:rowOff>
                  </to>
                </anchor>
              </controlPr>
            </control>
          </mc:Choice>
        </mc:AlternateContent>
        <mc:AlternateContent xmlns:mc="http://schemas.openxmlformats.org/markup-compatibility/2006">
          <mc:Choice Requires="x14">
            <control shapeId="166941" r:id="rId32" name="Check Box 29">
              <controlPr defaultSize="0" autoFill="0" autoLine="0" autoPict="0">
                <anchor moveWithCells="1" sizeWithCells="1">
                  <from>
                    <xdr:col>6</xdr:col>
                    <xdr:colOff>76200</xdr:colOff>
                    <xdr:row>116</xdr:row>
                    <xdr:rowOff>457200</xdr:rowOff>
                  </from>
                  <to>
                    <xdr:col>6</xdr:col>
                    <xdr:colOff>962025</xdr:colOff>
                    <xdr:row>116</xdr:row>
                    <xdr:rowOff>838200</xdr:rowOff>
                  </to>
                </anchor>
              </controlPr>
            </control>
          </mc:Choice>
        </mc:AlternateContent>
        <mc:AlternateContent xmlns:mc="http://schemas.openxmlformats.org/markup-compatibility/2006">
          <mc:Choice Requires="x14">
            <control shapeId="166942" r:id="rId33" name="Check Box 30">
              <controlPr defaultSize="0" autoFill="0" autoLine="0" autoPict="0">
                <anchor moveWithCells="1" sizeWithCells="1">
                  <from>
                    <xdr:col>6</xdr:col>
                    <xdr:colOff>1019175</xdr:colOff>
                    <xdr:row>116</xdr:row>
                    <xdr:rowOff>457200</xdr:rowOff>
                  </from>
                  <to>
                    <xdr:col>7</xdr:col>
                    <xdr:colOff>590550</xdr:colOff>
                    <xdr:row>116</xdr:row>
                    <xdr:rowOff>857250</xdr:rowOff>
                  </to>
                </anchor>
              </controlPr>
            </control>
          </mc:Choice>
        </mc:AlternateContent>
        <mc:AlternateContent xmlns:mc="http://schemas.openxmlformats.org/markup-compatibility/2006">
          <mc:Choice Requires="x14">
            <control shapeId="166943" r:id="rId34" name="Check Box 31">
              <controlPr defaultSize="0" autoFill="0" autoLine="0" autoPict="0">
                <anchor moveWithCells="1" sizeWithCells="1">
                  <from>
                    <xdr:col>8</xdr:col>
                    <xdr:colOff>104775</xdr:colOff>
                    <xdr:row>116</xdr:row>
                    <xdr:rowOff>152400</xdr:rowOff>
                  </from>
                  <to>
                    <xdr:col>8</xdr:col>
                    <xdr:colOff>704850</xdr:colOff>
                    <xdr:row>116</xdr:row>
                    <xdr:rowOff>542925</xdr:rowOff>
                  </to>
                </anchor>
              </controlPr>
            </control>
          </mc:Choice>
        </mc:AlternateContent>
        <mc:AlternateContent xmlns:mc="http://schemas.openxmlformats.org/markup-compatibility/2006">
          <mc:Choice Requires="x14">
            <control shapeId="166944" r:id="rId35" name="Check Box 32">
              <controlPr defaultSize="0" autoFill="0" autoLine="0" autoPict="0">
                <anchor moveWithCells="1" sizeWithCells="1">
                  <from>
                    <xdr:col>8</xdr:col>
                    <xdr:colOff>95250</xdr:colOff>
                    <xdr:row>116</xdr:row>
                    <xdr:rowOff>438150</xdr:rowOff>
                  </from>
                  <to>
                    <xdr:col>8</xdr:col>
                    <xdr:colOff>981075</xdr:colOff>
                    <xdr:row>116</xdr:row>
                    <xdr:rowOff>828675</xdr:rowOff>
                  </to>
                </anchor>
              </controlPr>
            </control>
          </mc:Choice>
        </mc:AlternateContent>
        <mc:AlternateContent xmlns:mc="http://schemas.openxmlformats.org/markup-compatibility/2006">
          <mc:Choice Requires="x14">
            <control shapeId="166945" r:id="rId36" name="Check Box 33">
              <controlPr defaultSize="0" autoFill="0" autoLine="0" autoPict="0">
                <anchor moveWithCells="1" sizeWithCells="1">
                  <from>
                    <xdr:col>8</xdr:col>
                    <xdr:colOff>1038225</xdr:colOff>
                    <xdr:row>116</xdr:row>
                    <xdr:rowOff>447675</xdr:rowOff>
                  </from>
                  <to>
                    <xdr:col>8</xdr:col>
                    <xdr:colOff>1704975</xdr:colOff>
                    <xdr:row>116</xdr:row>
                    <xdr:rowOff>847725</xdr:rowOff>
                  </to>
                </anchor>
              </controlPr>
            </control>
          </mc:Choice>
        </mc:AlternateContent>
        <mc:AlternateContent xmlns:mc="http://schemas.openxmlformats.org/markup-compatibility/2006">
          <mc:Choice Requires="x14">
            <control shapeId="166946" r:id="rId37" name="Check Box 34">
              <controlPr defaultSize="0" autoFill="0" autoLine="0" autoPict="0">
                <anchor moveWithCells="1" sizeWithCells="1">
                  <from>
                    <xdr:col>4</xdr:col>
                    <xdr:colOff>933450</xdr:colOff>
                    <xdr:row>119</xdr:row>
                    <xdr:rowOff>0</xdr:rowOff>
                  </from>
                  <to>
                    <xdr:col>5</xdr:col>
                    <xdr:colOff>600075</xdr:colOff>
                    <xdr:row>119</xdr:row>
                    <xdr:rowOff>0</xdr:rowOff>
                  </to>
                </anchor>
              </controlPr>
            </control>
          </mc:Choice>
        </mc:AlternateContent>
        <mc:AlternateContent xmlns:mc="http://schemas.openxmlformats.org/markup-compatibility/2006">
          <mc:Choice Requires="x14">
            <control shapeId="166947" r:id="rId38" name="Check Box 35">
              <controlPr defaultSize="0" autoFill="0" autoLine="0" autoPict="0">
                <anchor moveWithCells="1" sizeWithCells="1">
                  <from>
                    <xdr:col>5</xdr:col>
                    <xdr:colOff>152400</xdr:colOff>
                    <xdr:row>119</xdr:row>
                    <xdr:rowOff>0</xdr:rowOff>
                  </from>
                  <to>
                    <xdr:col>5</xdr:col>
                    <xdr:colOff>1057275</xdr:colOff>
                    <xdr:row>119</xdr:row>
                    <xdr:rowOff>0</xdr:rowOff>
                  </to>
                </anchor>
              </controlPr>
            </control>
          </mc:Choice>
        </mc:AlternateContent>
        <mc:AlternateContent xmlns:mc="http://schemas.openxmlformats.org/markup-compatibility/2006">
          <mc:Choice Requires="x14">
            <control shapeId="166948" r:id="rId39" name="Check Box 36">
              <controlPr defaultSize="0" autoFill="0" autoLine="0" autoPict="0">
                <anchor moveWithCells="1" sizeWithCells="1">
                  <from>
                    <xdr:col>5</xdr:col>
                    <xdr:colOff>914400</xdr:colOff>
                    <xdr:row>119</xdr:row>
                    <xdr:rowOff>0</xdr:rowOff>
                  </from>
                  <to>
                    <xdr:col>5</xdr:col>
                    <xdr:colOff>1600200</xdr:colOff>
                    <xdr:row>119</xdr:row>
                    <xdr:rowOff>0</xdr:rowOff>
                  </to>
                </anchor>
              </controlPr>
            </control>
          </mc:Choice>
        </mc:AlternateContent>
        <mc:AlternateContent xmlns:mc="http://schemas.openxmlformats.org/markup-compatibility/2006">
          <mc:Choice Requires="x14">
            <control shapeId="166949" r:id="rId40" name="Check Box 37">
              <controlPr defaultSize="0" autoFill="0" autoLine="0" autoPict="0">
                <anchor moveWithCells="1" sizeWithCells="1">
                  <from>
                    <xdr:col>7</xdr:col>
                    <xdr:colOff>247650</xdr:colOff>
                    <xdr:row>119</xdr:row>
                    <xdr:rowOff>0</xdr:rowOff>
                  </from>
                  <to>
                    <xdr:col>7</xdr:col>
                    <xdr:colOff>581025</xdr:colOff>
                    <xdr:row>119</xdr:row>
                    <xdr:rowOff>0</xdr:rowOff>
                  </to>
                </anchor>
              </controlPr>
            </control>
          </mc:Choice>
        </mc:AlternateContent>
        <mc:AlternateContent xmlns:mc="http://schemas.openxmlformats.org/markup-compatibility/2006">
          <mc:Choice Requires="x14">
            <control shapeId="166950" r:id="rId41" name="Check Box 38">
              <controlPr defaultSize="0" autoFill="0" autoLine="0" autoPict="0">
                <anchor moveWithCells="1" sizeWithCells="1">
                  <from>
                    <xdr:col>7</xdr:col>
                    <xdr:colOff>171450</xdr:colOff>
                    <xdr:row>119</xdr:row>
                    <xdr:rowOff>0</xdr:rowOff>
                  </from>
                  <to>
                    <xdr:col>7</xdr:col>
                    <xdr:colOff>657225</xdr:colOff>
                    <xdr:row>119</xdr:row>
                    <xdr:rowOff>0</xdr:rowOff>
                  </to>
                </anchor>
              </controlPr>
            </control>
          </mc:Choice>
        </mc:AlternateContent>
        <mc:AlternateContent xmlns:mc="http://schemas.openxmlformats.org/markup-compatibility/2006">
          <mc:Choice Requires="x14">
            <control shapeId="166951" r:id="rId42" name="Check Box 39">
              <controlPr defaultSize="0" autoFill="0" autoLine="0" autoPict="0">
                <anchor moveWithCells="1" sizeWithCells="1">
                  <from>
                    <xdr:col>6</xdr:col>
                    <xdr:colOff>123825</xdr:colOff>
                    <xdr:row>119</xdr:row>
                    <xdr:rowOff>0</xdr:rowOff>
                  </from>
                  <to>
                    <xdr:col>6</xdr:col>
                    <xdr:colOff>485775</xdr:colOff>
                    <xdr:row>119</xdr:row>
                    <xdr:rowOff>0</xdr:rowOff>
                  </to>
                </anchor>
              </controlPr>
            </control>
          </mc:Choice>
        </mc:AlternateContent>
        <mc:AlternateContent xmlns:mc="http://schemas.openxmlformats.org/markup-compatibility/2006">
          <mc:Choice Requires="x14">
            <control shapeId="166952" r:id="rId43" name="Check Box 40">
              <controlPr defaultSize="0" autoFill="0" autoLine="0" autoPict="0">
                <anchor moveWithCells="1" sizeWithCells="1">
                  <from>
                    <xdr:col>8</xdr:col>
                    <xdr:colOff>1504950</xdr:colOff>
                    <xdr:row>119</xdr:row>
                    <xdr:rowOff>0</xdr:rowOff>
                  </from>
                  <to>
                    <xdr:col>8</xdr:col>
                    <xdr:colOff>1695450</xdr:colOff>
                    <xdr:row>119</xdr:row>
                    <xdr:rowOff>0</xdr:rowOff>
                  </to>
                </anchor>
              </controlPr>
            </control>
          </mc:Choice>
        </mc:AlternateContent>
        <mc:AlternateContent xmlns:mc="http://schemas.openxmlformats.org/markup-compatibility/2006">
          <mc:Choice Requires="x14">
            <control shapeId="166953" r:id="rId44" name="Check Box 41">
              <controlPr defaultSize="0" autoFill="0" autoLine="0" autoPict="0">
                <anchor moveWithCells="1" sizeWithCells="1">
                  <from>
                    <xdr:col>8</xdr:col>
                    <xdr:colOff>1466850</xdr:colOff>
                    <xdr:row>119</xdr:row>
                    <xdr:rowOff>0</xdr:rowOff>
                  </from>
                  <to>
                    <xdr:col>8</xdr:col>
                    <xdr:colOff>1743075</xdr:colOff>
                    <xdr:row>119</xdr:row>
                    <xdr:rowOff>0</xdr:rowOff>
                  </to>
                </anchor>
              </controlPr>
            </control>
          </mc:Choice>
        </mc:AlternateContent>
        <mc:AlternateContent xmlns:mc="http://schemas.openxmlformats.org/markup-compatibility/2006">
          <mc:Choice Requires="x14">
            <control shapeId="166954" r:id="rId45" name="Check Box 42">
              <controlPr defaultSize="0" autoFill="0" autoLine="0" autoPict="0">
                <anchor moveWithCells="1" sizeWithCells="1">
                  <from>
                    <xdr:col>8</xdr:col>
                    <xdr:colOff>114300</xdr:colOff>
                    <xdr:row>119</xdr:row>
                    <xdr:rowOff>0</xdr:rowOff>
                  </from>
                  <to>
                    <xdr:col>8</xdr:col>
                    <xdr:colOff>323850</xdr:colOff>
                    <xdr:row>119</xdr:row>
                    <xdr:rowOff>0</xdr:rowOff>
                  </to>
                </anchor>
              </controlPr>
            </control>
          </mc:Choice>
        </mc:AlternateContent>
        <mc:AlternateContent xmlns:mc="http://schemas.openxmlformats.org/markup-compatibility/2006">
          <mc:Choice Requires="x14">
            <control shapeId="166955" r:id="rId46" name="Check Box 43">
              <controlPr defaultSize="0" autoFill="0" autoLine="0" autoPict="0">
                <anchor moveWithCells="1" sizeWithCells="1">
                  <from>
                    <xdr:col>5</xdr:col>
                    <xdr:colOff>0</xdr:colOff>
                    <xdr:row>135</xdr:row>
                    <xdr:rowOff>0</xdr:rowOff>
                  </from>
                  <to>
                    <xdr:col>5</xdr:col>
                    <xdr:colOff>638175</xdr:colOff>
                    <xdr:row>135</xdr:row>
                    <xdr:rowOff>0</xdr:rowOff>
                  </to>
                </anchor>
              </controlPr>
            </control>
          </mc:Choice>
        </mc:AlternateContent>
        <mc:AlternateContent xmlns:mc="http://schemas.openxmlformats.org/markup-compatibility/2006">
          <mc:Choice Requires="x14">
            <control shapeId="166956" r:id="rId47" name="Check Box 44">
              <controlPr defaultSize="0" autoFill="0" autoLine="0" autoPict="0">
                <anchor moveWithCells="1" sizeWithCells="1">
                  <from>
                    <xdr:col>5</xdr:col>
                    <xdr:colOff>285750</xdr:colOff>
                    <xdr:row>135</xdr:row>
                    <xdr:rowOff>0</xdr:rowOff>
                  </from>
                  <to>
                    <xdr:col>5</xdr:col>
                    <xdr:colOff>1219200</xdr:colOff>
                    <xdr:row>135</xdr:row>
                    <xdr:rowOff>0</xdr:rowOff>
                  </to>
                </anchor>
              </controlPr>
            </control>
          </mc:Choice>
        </mc:AlternateContent>
        <mc:AlternateContent xmlns:mc="http://schemas.openxmlformats.org/markup-compatibility/2006">
          <mc:Choice Requires="x14">
            <control shapeId="166957" r:id="rId48" name="Check Box 45">
              <controlPr defaultSize="0" autoFill="0" autoLine="0" autoPict="0">
                <anchor moveWithCells="1" sizeWithCells="1">
                  <from>
                    <xdr:col>5</xdr:col>
                    <xdr:colOff>923925</xdr:colOff>
                    <xdr:row>135</xdr:row>
                    <xdr:rowOff>0</xdr:rowOff>
                  </from>
                  <to>
                    <xdr:col>5</xdr:col>
                    <xdr:colOff>1628775</xdr:colOff>
                    <xdr:row>135</xdr:row>
                    <xdr:rowOff>0</xdr:rowOff>
                  </to>
                </anchor>
              </controlPr>
            </control>
          </mc:Choice>
        </mc:AlternateContent>
        <mc:AlternateContent xmlns:mc="http://schemas.openxmlformats.org/markup-compatibility/2006">
          <mc:Choice Requires="x14">
            <control shapeId="166958" r:id="rId49" name="Check Box 46">
              <controlPr defaultSize="0" autoFill="0" autoLine="0" autoPict="0">
                <anchor moveWithCells="1" sizeWithCells="1">
                  <from>
                    <xdr:col>7</xdr:col>
                    <xdr:colOff>219075</xdr:colOff>
                    <xdr:row>135</xdr:row>
                    <xdr:rowOff>0</xdr:rowOff>
                  </from>
                  <to>
                    <xdr:col>7</xdr:col>
                    <xdr:colOff>552450</xdr:colOff>
                    <xdr:row>135</xdr:row>
                    <xdr:rowOff>0</xdr:rowOff>
                  </to>
                </anchor>
              </controlPr>
            </control>
          </mc:Choice>
        </mc:AlternateContent>
        <mc:AlternateContent xmlns:mc="http://schemas.openxmlformats.org/markup-compatibility/2006">
          <mc:Choice Requires="x14">
            <control shapeId="166959" r:id="rId50" name="Check Box 47">
              <controlPr defaultSize="0" autoFill="0" autoLine="0" autoPict="0">
                <anchor moveWithCells="1" sizeWithCells="1">
                  <from>
                    <xdr:col>7</xdr:col>
                    <xdr:colOff>142875</xdr:colOff>
                    <xdr:row>135</xdr:row>
                    <xdr:rowOff>0</xdr:rowOff>
                  </from>
                  <to>
                    <xdr:col>7</xdr:col>
                    <xdr:colOff>628650</xdr:colOff>
                    <xdr:row>135</xdr:row>
                    <xdr:rowOff>0</xdr:rowOff>
                  </to>
                </anchor>
              </controlPr>
            </control>
          </mc:Choice>
        </mc:AlternateContent>
        <mc:AlternateContent xmlns:mc="http://schemas.openxmlformats.org/markup-compatibility/2006">
          <mc:Choice Requires="x14">
            <control shapeId="166960" r:id="rId51" name="Check Box 48">
              <controlPr defaultSize="0" autoFill="0" autoLine="0" autoPict="0">
                <anchor moveWithCells="1" sizeWithCells="1">
                  <from>
                    <xdr:col>6</xdr:col>
                    <xdr:colOff>95250</xdr:colOff>
                    <xdr:row>135</xdr:row>
                    <xdr:rowOff>0</xdr:rowOff>
                  </from>
                  <to>
                    <xdr:col>6</xdr:col>
                    <xdr:colOff>457200</xdr:colOff>
                    <xdr:row>135</xdr:row>
                    <xdr:rowOff>0</xdr:rowOff>
                  </to>
                </anchor>
              </controlPr>
            </control>
          </mc:Choice>
        </mc:AlternateContent>
        <mc:AlternateContent xmlns:mc="http://schemas.openxmlformats.org/markup-compatibility/2006">
          <mc:Choice Requires="x14">
            <control shapeId="166961" r:id="rId52" name="Check Box 49">
              <controlPr defaultSize="0" autoFill="0" autoLine="0" autoPict="0">
                <anchor moveWithCells="1" sizeWithCells="1">
                  <from>
                    <xdr:col>8</xdr:col>
                    <xdr:colOff>1504950</xdr:colOff>
                    <xdr:row>135</xdr:row>
                    <xdr:rowOff>0</xdr:rowOff>
                  </from>
                  <to>
                    <xdr:col>8</xdr:col>
                    <xdr:colOff>1695450</xdr:colOff>
                    <xdr:row>135</xdr:row>
                    <xdr:rowOff>0</xdr:rowOff>
                  </to>
                </anchor>
              </controlPr>
            </control>
          </mc:Choice>
        </mc:AlternateContent>
        <mc:AlternateContent xmlns:mc="http://schemas.openxmlformats.org/markup-compatibility/2006">
          <mc:Choice Requires="x14">
            <control shapeId="166962" r:id="rId53" name="Check Box 50">
              <controlPr defaultSize="0" autoFill="0" autoLine="0" autoPict="0">
                <anchor moveWithCells="1" sizeWithCells="1">
                  <from>
                    <xdr:col>8</xdr:col>
                    <xdr:colOff>1466850</xdr:colOff>
                    <xdr:row>135</xdr:row>
                    <xdr:rowOff>0</xdr:rowOff>
                  </from>
                  <to>
                    <xdr:col>8</xdr:col>
                    <xdr:colOff>1743075</xdr:colOff>
                    <xdr:row>135</xdr:row>
                    <xdr:rowOff>0</xdr:rowOff>
                  </to>
                </anchor>
              </controlPr>
            </control>
          </mc:Choice>
        </mc:AlternateContent>
        <mc:AlternateContent xmlns:mc="http://schemas.openxmlformats.org/markup-compatibility/2006">
          <mc:Choice Requires="x14">
            <control shapeId="166963" r:id="rId54" name="Check Box 51">
              <controlPr defaultSize="0" autoFill="0" autoLine="0" autoPict="0">
                <anchor moveWithCells="1" sizeWithCells="1">
                  <from>
                    <xdr:col>8</xdr:col>
                    <xdr:colOff>114300</xdr:colOff>
                    <xdr:row>135</xdr:row>
                    <xdr:rowOff>0</xdr:rowOff>
                  </from>
                  <to>
                    <xdr:col>8</xdr:col>
                    <xdr:colOff>323850</xdr:colOff>
                    <xdr:row>135</xdr:row>
                    <xdr:rowOff>0</xdr:rowOff>
                  </to>
                </anchor>
              </controlPr>
            </control>
          </mc:Choice>
        </mc:AlternateContent>
        <mc:AlternateContent xmlns:mc="http://schemas.openxmlformats.org/markup-compatibility/2006">
          <mc:Choice Requires="x14">
            <control shapeId="166964" r:id="rId55" name="Check Box 52">
              <controlPr defaultSize="0" autoFill="0" autoLine="0" autoPict="0">
                <anchor moveWithCells="1" sizeWithCells="1">
                  <from>
                    <xdr:col>4</xdr:col>
                    <xdr:colOff>942975</xdr:colOff>
                    <xdr:row>135</xdr:row>
                    <xdr:rowOff>0</xdr:rowOff>
                  </from>
                  <to>
                    <xdr:col>5</xdr:col>
                    <xdr:colOff>609600</xdr:colOff>
                    <xdr:row>135</xdr:row>
                    <xdr:rowOff>0</xdr:rowOff>
                  </to>
                </anchor>
              </controlPr>
            </control>
          </mc:Choice>
        </mc:AlternateContent>
        <mc:AlternateContent xmlns:mc="http://schemas.openxmlformats.org/markup-compatibility/2006">
          <mc:Choice Requires="x14">
            <control shapeId="166965" r:id="rId56" name="Check Box 53">
              <controlPr defaultSize="0" autoFill="0" autoLine="0" autoPict="0">
                <anchor moveWithCells="1" sizeWithCells="1">
                  <from>
                    <xdr:col>5</xdr:col>
                    <xdr:colOff>190500</xdr:colOff>
                    <xdr:row>135</xdr:row>
                    <xdr:rowOff>0</xdr:rowOff>
                  </from>
                  <to>
                    <xdr:col>5</xdr:col>
                    <xdr:colOff>1104900</xdr:colOff>
                    <xdr:row>135</xdr:row>
                    <xdr:rowOff>0</xdr:rowOff>
                  </to>
                </anchor>
              </controlPr>
            </control>
          </mc:Choice>
        </mc:AlternateContent>
        <mc:AlternateContent xmlns:mc="http://schemas.openxmlformats.org/markup-compatibility/2006">
          <mc:Choice Requires="x14">
            <control shapeId="166966" r:id="rId57" name="Check Box 54">
              <controlPr defaultSize="0" autoFill="0" autoLine="0" autoPict="0">
                <anchor moveWithCells="1" sizeWithCells="1">
                  <from>
                    <xdr:col>5</xdr:col>
                    <xdr:colOff>923925</xdr:colOff>
                    <xdr:row>135</xdr:row>
                    <xdr:rowOff>0</xdr:rowOff>
                  </from>
                  <to>
                    <xdr:col>5</xdr:col>
                    <xdr:colOff>1609725</xdr:colOff>
                    <xdr:row>135</xdr:row>
                    <xdr:rowOff>0</xdr:rowOff>
                  </to>
                </anchor>
              </controlPr>
            </control>
          </mc:Choice>
        </mc:AlternateContent>
        <mc:AlternateContent xmlns:mc="http://schemas.openxmlformats.org/markup-compatibility/2006">
          <mc:Choice Requires="x14">
            <control shapeId="166967" r:id="rId58" name="Check Box 55">
              <controlPr defaultSize="0" autoFill="0" autoLine="0" autoPict="0">
                <anchor moveWithCells="1" sizeWithCells="1">
                  <from>
                    <xdr:col>7</xdr:col>
                    <xdr:colOff>304800</xdr:colOff>
                    <xdr:row>135</xdr:row>
                    <xdr:rowOff>0</xdr:rowOff>
                  </from>
                  <to>
                    <xdr:col>7</xdr:col>
                    <xdr:colOff>628650</xdr:colOff>
                    <xdr:row>135</xdr:row>
                    <xdr:rowOff>0</xdr:rowOff>
                  </to>
                </anchor>
              </controlPr>
            </control>
          </mc:Choice>
        </mc:AlternateContent>
        <mc:AlternateContent xmlns:mc="http://schemas.openxmlformats.org/markup-compatibility/2006">
          <mc:Choice Requires="x14">
            <control shapeId="166968" r:id="rId59" name="Check Box 56">
              <controlPr defaultSize="0" autoFill="0" autoLine="0" autoPict="0">
                <anchor moveWithCells="1" sizeWithCells="1">
                  <from>
                    <xdr:col>7</xdr:col>
                    <xdr:colOff>228600</xdr:colOff>
                    <xdr:row>135</xdr:row>
                    <xdr:rowOff>0</xdr:rowOff>
                  </from>
                  <to>
                    <xdr:col>7</xdr:col>
                    <xdr:colOff>704850</xdr:colOff>
                    <xdr:row>135</xdr:row>
                    <xdr:rowOff>0</xdr:rowOff>
                  </to>
                </anchor>
              </controlPr>
            </control>
          </mc:Choice>
        </mc:AlternateContent>
        <mc:AlternateContent xmlns:mc="http://schemas.openxmlformats.org/markup-compatibility/2006">
          <mc:Choice Requires="x14">
            <control shapeId="166969" r:id="rId60" name="Check Box 57">
              <controlPr defaultSize="0" autoFill="0" autoLine="0" autoPict="0">
                <anchor moveWithCells="1" sizeWithCells="1">
                  <from>
                    <xdr:col>6</xdr:col>
                    <xdr:colOff>171450</xdr:colOff>
                    <xdr:row>135</xdr:row>
                    <xdr:rowOff>0</xdr:rowOff>
                  </from>
                  <to>
                    <xdr:col>6</xdr:col>
                    <xdr:colOff>523875</xdr:colOff>
                    <xdr:row>135</xdr:row>
                    <xdr:rowOff>0</xdr:rowOff>
                  </to>
                </anchor>
              </controlPr>
            </control>
          </mc:Choice>
        </mc:AlternateContent>
        <mc:AlternateContent xmlns:mc="http://schemas.openxmlformats.org/markup-compatibility/2006">
          <mc:Choice Requires="x14">
            <control shapeId="166970" r:id="rId61" name="Check Box 58">
              <controlPr defaultSize="0" autoFill="0" autoLine="0" autoPict="0">
                <anchor moveWithCells="1" sizeWithCells="1">
                  <from>
                    <xdr:col>8</xdr:col>
                    <xdr:colOff>1552575</xdr:colOff>
                    <xdr:row>135</xdr:row>
                    <xdr:rowOff>0</xdr:rowOff>
                  </from>
                  <to>
                    <xdr:col>8</xdr:col>
                    <xdr:colOff>1733550</xdr:colOff>
                    <xdr:row>135</xdr:row>
                    <xdr:rowOff>0</xdr:rowOff>
                  </to>
                </anchor>
              </controlPr>
            </control>
          </mc:Choice>
        </mc:AlternateContent>
        <mc:AlternateContent xmlns:mc="http://schemas.openxmlformats.org/markup-compatibility/2006">
          <mc:Choice Requires="x14">
            <control shapeId="166971" r:id="rId62" name="Check Box 59">
              <controlPr defaultSize="0" autoFill="0" autoLine="0" autoPict="0">
                <anchor moveWithCells="1" sizeWithCells="1">
                  <from>
                    <xdr:col>8</xdr:col>
                    <xdr:colOff>1504950</xdr:colOff>
                    <xdr:row>135</xdr:row>
                    <xdr:rowOff>0</xdr:rowOff>
                  </from>
                  <to>
                    <xdr:col>8</xdr:col>
                    <xdr:colOff>1781175</xdr:colOff>
                    <xdr:row>135</xdr:row>
                    <xdr:rowOff>0</xdr:rowOff>
                  </to>
                </anchor>
              </controlPr>
            </control>
          </mc:Choice>
        </mc:AlternateContent>
        <mc:AlternateContent xmlns:mc="http://schemas.openxmlformats.org/markup-compatibility/2006">
          <mc:Choice Requires="x14">
            <control shapeId="166972" r:id="rId63" name="Check Box 60">
              <controlPr defaultSize="0" autoFill="0" autoLine="0" autoPict="0">
                <anchor moveWithCells="1" sizeWithCells="1">
                  <from>
                    <xdr:col>8</xdr:col>
                    <xdr:colOff>152400</xdr:colOff>
                    <xdr:row>135</xdr:row>
                    <xdr:rowOff>0</xdr:rowOff>
                  </from>
                  <to>
                    <xdr:col>8</xdr:col>
                    <xdr:colOff>361950</xdr:colOff>
                    <xdr:row>135</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SheetLayoutView="10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3" customWidth="1"/>
    <col min="8" max="9" width="0" style="117" hidden="1" customWidth="1"/>
    <col min="10" max="15" width="0" style="25" hidden="1" customWidth="1"/>
    <col min="16" max="16384" width="9.140625" style="25"/>
  </cols>
  <sheetData>
    <row r="1" spans="1:9" s="78" customFormat="1" ht="22.5" customHeight="1">
      <c r="A1" s="1221" t="str">
        <f>'Attach 3(JV)'!A1</f>
        <v>Specification No. :CC/NT/W-TR/DOM/A06/23/06644</v>
      </c>
      <c r="B1" s="1221"/>
      <c r="C1" s="1221"/>
      <c r="D1" s="1221"/>
      <c r="E1" s="543"/>
      <c r="F1" s="544"/>
      <c r="G1" s="524" t="str">
        <f>"Attachment-4 " &amp; 'Attach 3(JV)'!AV1</f>
        <v xml:space="preserve">Attachment-4 </v>
      </c>
      <c r="H1" s="117"/>
      <c r="I1" s="117"/>
    </row>
    <row r="3" spans="1:9" ht="81" customHeight="1">
      <c r="A3" s="796" t="str">
        <f>'Attach 3(JV)'!A3</f>
        <v>400kV Transformer Package TR-48 for (a) 2x500MVA, 400/220/33kV Transformers at Lakhisarai  S/S under Eastern Region Expansion Scheme XXXVII (ERES-XXXVII), (b) 1x315MVA, 400/220/33kV Transformer at Allahabad S/S  under SIS reserve fund, (c) 1x500MVA, 400/220/33kV Transformer at Nalagarh   S/S under Augmentation of Transformation Capacity and  (d) 1x500MVA, 400/220/33kV Transformer at Bikaner-II (PS) S/S under Augmentation of transformation capacity</v>
      </c>
      <c r="B3" s="797"/>
      <c r="C3" s="797"/>
      <c r="D3" s="797"/>
      <c r="E3" s="797"/>
      <c r="F3" s="797"/>
      <c r="G3" s="797"/>
    </row>
    <row r="4" spans="1:9" ht="20.100000000000001" customHeight="1">
      <c r="A4" s="28"/>
      <c r="H4" s="126"/>
    </row>
    <row r="5" spans="1:9" ht="20.100000000000001" customHeight="1">
      <c r="A5" s="829" t="s">
        <v>351</v>
      </c>
      <c r="B5" s="829"/>
      <c r="C5" s="829"/>
      <c r="D5" s="829"/>
      <c r="E5" s="829"/>
      <c r="F5" s="829"/>
      <c r="G5" s="829"/>
      <c r="H5" s="126"/>
    </row>
    <row r="6" spans="1:9" ht="20.100000000000001" customHeight="1">
      <c r="A6" s="32"/>
      <c r="H6" s="126"/>
    </row>
    <row r="7" spans="1:9" ht="20.100000000000001" customHeight="1">
      <c r="A7" s="33" t="str">
        <f>'Attach 3(JV)'!A7</f>
        <v>Bidder’s Name and Address  :</v>
      </c>
      <c r="F7" s="15" t="str">
        <f>'Attach 3(JV)'!E7</f>
        <v>To:</v>
      </c>
      <c r="H7" s="126"/>
    </row>
    <row r="8" spans="1:9" ht="36" customHeight="1">
      <c r="A8" s="835" t="str">
        <f>'Attach 3(JV)'!A8</f>
        <v/>
      </c>
      <c r="B8" s="835"/>
      <c r="C8" s="835"/>
      <c r="D8" s="835"/>
      <c r="F8" s="108" t="str">
        <f>'Attach 3(JV)'!E8</f>
        <v>Contract Services</v>
      </c>
      <c r="H8" s="126"/>
    </row>
    <row r="9" spans="1:9" ht="20.100000000000001" customHeight="1">
      <c r="A9" s="13" t="s">
        <v>344</v>
      </c>
      <c r="B9" s="832">
        <f>'Attach 3(JV)'!B9</f>
        <v>0</v>
      </c>
      <c r="C9" s="832"/>
      <c r="D9" s="832"/>
      <c r="F9" s="108" t="str">
        <f>'Attach 3(JV)'!E9</f>
        <v>Power Grid Corporation of India Ltd.,</v>
      </c>
      <c r="H9" s="126"/>
    </row>
    <row r="10" spans="1:9" ht="20.100000000000001" customHeight="1">
      <c r="A10" s="13" t="s">
        <v>346</v>
      </c>
      <c r="B10" s="832">
        <f>'Attach 3(JV)'!B10</f>
        <v>0</v>
      </c>
      <c r="C10" s="832"/>
      <c r="D10" s="832"/>
      <c r="F10" s="108" t="str">
        <f>'Attach 3(JV)'!E10</f>
        <v>"Saudamini", Plot No. 2, Sector 29</v>
      </c>
      <c r="H10" s="126"/>
    </row>
    <row r="11" spans="1:9" ht="20.100000000000001" customHeight="1">
      <c r="B11" s="832">
        <f>'Attach 3(JV)'!B11</f>
        <v>0</v>
      </c>
      <c r="C11" s="832"/>
      <c r="D11" s="832"/>
      <c r="F11" s="108" t="str">
        <f>'Attach 3(JV)'!E11</f>
        <v>Gurgaon (Haryana) - 122001</v>
      </c>
    </row>
    <row r="12" spans="1:9" ht="20.100000000000001" customHeight="1">
      <c r="A12" s="32"/>
      <c r="B12" s="832">
        <f>'Attach 3(JV)'!B12</f>
        <v>0</v>
      </c>
      <c r="C12" s="832"/>
      <c r="D12" s="832"/>
      <c r="E12" s="15"/>
    </row>
    <row r="13" spans="1:9" ht="20.100000000000001" customHeight="1">
      <c r="A13" s="32"/>
      <c r="B13" s="103"/>
      <c r="C13" s="103"/>
      <c r="D13" s="103"/>
      <c r="E13" s="25"/>
      <c r="F13" s="124"/>
      <c r="G13" s="124"/>
    </row>
    <row r="14" spans="1:9" ht="20.100000000000001" customHeight="1">
      <c r="A14" s="32"/>
      <c r="B14" s="103"/>
      <c r="C14" s="103"/>
      <c r="D14" s="103"/>
    </row>
    <row r="15" spans="1:9" ht="20.100000000000001" customHeight="1">
      <c r="A15" s="29" t="s">
        <v>339</v>
      </c>
    </row>
    <row r="16" spans="1:9" ht="20.100000000000001" customHeight="1">
      <c r="A16" s="32"/>
    </row>
    <row r="17" spans="1:9" ht="50.1" customHeight="1">
      <c r="A17" s="1223" t="str">
        <f>"We hereby certify that equipment and materials to be supplied are produced in " &amp;H26 &amp; " eligible source " &amp; F26</f>
        <v>We hereby certify that equipment and materials to be supplied are produced in [Name of Countries],  eligible source country.</v>
      </c>
      <c r="B17" s="1223"/>
      <c r="C17" s="1223"/>
      <c r="D17" s="1223"/>
      <c r="E17" s="1223"/>
      <c r="F17" s="125" t="s">
        <v>179</v>
      </c>
      <c r="G17" s="125" t="s">
        <v>180</v>
      </c>
    </row>
    <row r="18" spans="1:9" ht="45" customHeight="1">
      <c r="A18" s="1222" t="str">
        <f>"We hereby certify that our company is incorporated and registered in " &amp;I26 &amp; " eligible source " &amp;G26</f>
        <v>We hereby certify that our company is incorporated and registered in [Name of Countries],  eligible source country.</v>
      </c>
      <c r="B18" s="1222"/>
      <c r="C18" s="1222"/>
      <c r="D18" s="1222"/>
      <c r="E18" s="1222"/>
      <c r="F18" s="130" t="s">
        <v>153</v>
      </c>
      <c r="G18" s="130" t="s">
        <v>153</v>
      </c>
      <c r="H18" s="115" t="str">
        <f t="shared" ref="H18:I25" si="0">IF(F18 = "", "", F18&amp; ", ")</f>
        <v xml:space="preserve">[Name of Countries], </v>
      </c>
      <c r="I18" s="115" t="str">
        <f t="shared" si="0"/>
        <v xml:space="preserve">[Name of Countries], </v>
      </c>
    </row>
    <row r="19" spans="1:9" ht="33" customHeight="1">
      <c r="A19" s="128"/>
      <c r="B19" s="128"/>
      <c r="C19" s="128"/>
      <c r="D19" s="128"/>
      <c r="E19" s="128"/>
      <c r="F19" s="130"/>
      <c r="G19" s="130"/>
      <c r="H19" s="115" t="str">
        <f t="shared" si="0"/>
        <v/>
      </c>
      <c r="I19" s="115" t="str">
        <f t="shared" si="0"/>
        <v/>
      </c>
    </row>
    <row r="20" spans="1:9" ht="33" customHeight="1">
      <c r="A20" s="128"/>
      <c r="B20" s="128"/>
      <c r="C20" s="128"/>
      <c r="D20" s="37"/>
      <c r="E20" s="128"/>
      <c r="F20" s="130"/>
      <c r="G20" s="130"/>
      <c r="H20" s="115" t="str">
        <f t="shared" si="0"/>
        <v/>
      </c>
      <c r="I20" s="115" t="str">
        <f t="shared" si="0"/>
        <v/>
      </c>
    </row>
    <row r="21" spans="1:9" ht="33" customHeight="1">
      <c r="A21" s="36" t="s">
        <v>6</v>
      </c>
      <c r="B21" s="63" t="str">
        <f>'Attach 3(JV)'!B24</f>
        <v>--</v>
      </c>
      <c r="D21" s="37" t="s">
        <v>4</v>
      </c>
      <c r="E21" s="216" t="str">
        <f>'Attach 3(JV)'!E24</f>
        <v/>
      </c>
      <c r="F21" s="130"/>
      <c r="G21" s="130"/>
      <c r="H21" s="115" t="str">
        <f t="shared" si="0"/>
        <v/>
      </c>
      <c r="I21" s="115" t="str">
        <f t="shared" si="0"/>
        <v/>
      </c>
    </row>
    <row r="22" spans="1:9" ht="33" customHeight="1">
      <c r="A22" s="36" t="s">
        <v>7</v>
      </c>
      <c r="B22" s="216" t="str">
        <f>'Attach 3(JV)'!B25</f>
        <v/>
      </c>
      <c r="D22" s="37" t="s">
        <v>5</v>
      </c>
      <c r="E22" s="216" t="str">
        <f>'Attach 3(JV)'!E25</f>
        <v/>
      </c>
      <c r="F22" s="130"/>
      <c r="G22" s="130"/>
      <c r="H22" s="115" t="str">
        <f t="shared" si="0"/>
        <v/>
      </c>
      <c r="I22" s="115" t="str">
        <f t="shared" si="0"/>
        <v/>
      </c>
    </row>
    <row r="23" spans="1:9" ht="33" customHeight="1">
      <c r="D23" s="37"/>
      <c r="F23" s="130"/>
      <c r="G23" s="130"/>
      <c r="H23" s="115" t="str">
        <f t="shared" si="0"/>
        <v/>
      </c>
      <c r="I23" s="115" t="str">
        <f t="shared" si="0"/>
        <v/>
      </c>
    </row>
    <row r="24" spans="1:9" ht="33" customHeight="1">
      <c r="D24" s="37"/>
      <c r="F24" s="130"/>
      <c r="G24" s="130"/>
      <c r="H24" s="115" t="str">
        <f t="shared" si="0"/>
        <v/>
      </c>
      <c r="I24" s="115" t="str">
        <f t="shared" si="0"/>
        <v/>
      </c>
    </row>
    <row r="25" spans="1:9" ht="33" customHeight="1">
      <c r="A25" s="25"/>
      <c r="B25" s="25"/>
      <c r="C25" s="25"/>
      <c r="D25" s="25"/>
      <c r="E25" s="25"/>
      <c r="F25" s="130"/>
      <c r="G25" s="130"/>
      <c r="H25" s="115" t="str">
        <f t="shared" si="0"/>
        <v/>
      </c>
      <c r="I25" s="115" t="str">
        <f t="shared" si="0"/>
        <v/>
      </c>
    </row>
    <row r="26" spans="1:9" ht="33" customHeight="1">
      <c r="A26" s="25"/>
      <c r="B26" s="25"/>
      <c r="C26" s="25"/>
      <c r="D26" s="25"/>
      <c r="E26" s="25"/>
      <c r="F26" s="127" t="str">
        <f>IF((8-COUNTBLANK(F18:F25)) &lt;2, "country.", "countries.")</f>
        <v>country.</v>
      </c>
      <c r="G26" s="127" t="str">
        <f>IF((8-COUNTBLANK(G18:G25)) &lt;2, "country.", "countries.")</f>
        <v>country.</v>
      </c>
      <c r="H26" s="115" t="str">
        <f>IF(COUNTBLANK(F18:F25) =8, "[Enter the name of country where from equipments &amp; material shall be supplied]",CONCATENATE(H18,H19,H20,H21,H22,H23,H24,H25))</f>
        <v xml:space="preserve">[Name of Countries], </v>
      </c>
      <c r="I26" s="11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password="E439" sheet="1" objects="1" scenarios="1" formatColumns="0" formatRows="0" selectLockedCells="1"/>
  <customSheetViews>
    <customSheetView guid="{D9ED55BB-C254-4A9E-86ED-08A9ADD4E3D4}" showPageBreaks="1" showGridLines="0" zeroValues="0" printArea="1" hiddenColumns="1" view="pageBreakPreview" topLeftCell="A10">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EEAC0015-AAB8-4F57-BE69-98E15E1F0D6E}" showPageBreaks="1" showGridLines="0" zeroValues="0" printArea="1" hiddenColumns="1" view="pageBreakPreview" topLeftCell="A10">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0DA5794E-7F08-4FD6-A9AE-0A7BA2271047}"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B805D886-3091-4997-9C19-07E2C1978FA4}" showPageBreaks="1" showGridLines="0" zeroValues="0" printArea="1" hiddenColumns="1" view="pageBreakPreview" topLeftCell="A7">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1"/>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6C47A7D6-4963-4999-9645-C02AA0A4D7C6}"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CF6F19D-227C-4840-A9E1-6C944B0145D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5421BE0-1124-425D-B86C-8E4240949C04}" showPageBreaks="1" showGridLines="0" zeroValues="0" printArea="1" hiddenColumns="1" view="pageBreakPreview" topLeftCell="A19">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7"/>
  <headerFooter alignWithMargins="0">
    <oddFooter>&amp;R&amp;"Book Antiqua,Bold"&amp;8 Page &amp;P of &amp;N</oddFooter>
  </headerFooter>
  <drawing r:id="rId38"/>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86</vt:i4>
      </vt:variant>
    </vt:vector>
  </HeadingPairs>
  <TitlesOfParts>
    <vt:vector size="117" baseType="lpstr">
      <vt:lpstr>Basic</vt:lpstr>
      <vt:lpstr>Cover</vt:lpstr>
      <vt:lpstr>Names of Bidder</vt:lpstr>
      <vt:lpstr>Attach 3(JV)</vt:lpstr>
      <vt:lpstr>Attach-3 (QR)_old</vt:lpstr>
      <vt:lpstr>Attach 3(QR)</vt:lpstr>
      <vt:lpstr>Attach-3 (QR)</vt:lpstr>
      <vt:lpstr>Attach-3 (QR)_</vt:lpstr>
      <vt:lpstr>Attach 4</vt:lpstr>
      <vt:lpstr>Attach 4 (A)</vt:lpstr>
      <vt:lpstr>Attach 4 (B)</vt:lpstr>
      <vt:lpstr>Attach 5</vt:lpstr>
      <vt:lpstr>Attach 5A</vt:lpstr>
      <vt:lpstr>Attach 6</vt:lpstr>
      <vt:lpstr>Attach 7</vt:lpstr>
      <vt:lpstr>Attach 9</vt:lpstr>
      <vt:lpstr>Attach 10</vt:lpstr>
      <vt:lpstr>Attach 11</vt:lpstr>
      <vt:lpstr>Attach 12__</vt:lpstr>
      <vt:lpstr>Attach 12_</vt:lpstr>
      <vt:lpstr>Attach 13</vt:lpstr>
      <vt:lpstr>Attach 14</vt:lpstr>
      <vt:lpstr>Attach 14-IP</vt:lpstr>
      <vt:lpstr>Attach 15</vt:lpstr>
      <vt:lpstr>Attach 16 </vt:lpstr>
      <vt:lpstr>Attach 17</vt:lpstr>
      <vt:lpstr>Attach 18</vt:lpstr>
      <vt:lpstr>Attach 19</vt:lpstr>
      <vt:lpstr>Bid Form 1st Envelope </vt:lpstr>
      <vt:lpstr>N to W</vt:lpstr>
      <vt:lpstr>Sheet1</vt:lpstr>
      <vt:lpstr>'Attach-3 (QR)'!BL2A</vt:lpstr>
      <vt:lpstr>'Attach-3 (QR)_'!BL2A</vt:lpstr>
      <vt:lpstr>'Attach-3 (QR)_old'!BL2A</vt:lpstr>
      <vt:lpstr>'Attach-3 (QR)'!BL2AA</vt:lpstr>
      <vt:lpstr>'Attach-3 (QR)_'!BL2AA</vt:lpstr>
      <vt:lpstr>'Attach-3 (QR)_old'!BL2AA</vt:lpstr>
      <vt:lpstr>'Attach-3 (QR)'!BL2B</vt:lpstr>
      <vt:lpstr>'Attach-3 (QR)_'!BL2B</vt:lpstr>
      <vt:lpstr>'Attach-3 (QR)_old'!BL2B</vt:lpstr>
      <vt:lpstr>'Attach-3 (QR)'!BL2C</vt:lpstr>
      <vt:lpstr>'Attach-3 (QR)_'!BL2C</vt:lpstr>
      <vt:lpstr>'Attach-3 (QR)_old'!BL2C</vt:lpstr>
      <vt:lpstr>'Attach-3 (QR)'!BL3A</vt:lpstr>
      <vt:lpstr>'Attach-3 (QR)_'!BL3A</vt:lpstr>
      <vt:lpstr>'Attach-3 (QR)_old'!BL3A</vt:lpstr>
      <vt:lpstr>'Attach-3 (QR)'!BL3B</vt:lpstr>
      <vt:lpstr>'Attach-3 (QR)_'!BL3B</vt:lpstr>
      <vt:lpstr>'Attach-3 (QR)_old'!BL3B</vt:lpstr>
      <vt:lpstr>'Attach-3 (QR)'!BL3C</vt:lpstr>
      <vt:lpstr>'Attach-3 (QR)_'!BL3C</vt:lpstr>
      <vt:lpstr>'Attach-3 (QR)_old'!BL3C</vt:lpstr>
      <vt:lpstr>'Attach-3 (QR)'!BL4A</vt:lpstr>
      <vt:lpstr>'Attach-3 (QR)_'!BL4A</vt:lpstr>
      <vt:lpstr>'Attach-3 (QR)_old'!BL4A</vt:lpstr>
      <vt:lpstr>'Attach-3 (QR)'!BL4B</vt:lpstr>
      <vt:lpstr>'Attach-3 (QR)_'!BL4B</vt:lpstr>
      <vt:lpstr>'Attach-3 (QR)_old'!BL4B</vt:lpstr>
      <vt:lpstr>'Attach-3 (QR)'!BL4C</vt:lpstr>
      <vt:lpstr>'Attach-3 (QR)_'!BL4C</vt:lpstr>
      <vt:lpstr>'Attach-3 (QR)_old'!BL4C</vt:lpstr>
      <vt:lpstr>'Attach-3 (QR)'!BL5A</vt:lpstr>
      <vt:lpstr>'Attach-3 (QR)_'!BL5A</vt:lpstr>
      <vt:lpstr>'Attach-3 (QR)_old'!BL5A</vt:lpstr>
      <vt:lpstr>'Attach-3 (QR)'!BL5B</vt:lpstr>
      <vt:lpstr>'Attach-3 (QR)_'!BL5B</vt:lpstr>
      <vt:lpstr>'Attach-3 (QR)_old'!BL5B</vt:lpstr>
      <vt:lpstr>'Attach-3 (QR)'!BL5C</vt:lpstr>
      <vt:lpstr>'Attach-3 (QR)_'!BL5C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(QR)_'!PATHJVPR1</vt:lpstr>
      <vt:lpstr>'Attach-3 (QR)_old'!PATHJVPR1</vt:lpstr>
      <vt:lpstr>'Attach-3 (QR)'!PATHJVPR2</vt:lpstr>
      <vt:lpstr>'Attach-3 (QR)_'!PATHJVPR2</vt:lpstr>
      <vt:lpstr>'Attach-3 (QR)_old'!PATHJVPR2</vt:lpstr>
      <vt:lpstr>'Attach-3 (QR)'!PATHLP1</vt:lpstr>
      <vt:lpstr>'Attach-3 (QR)_'!PATHLP1</vt:lpstr>
      <vt:lpstr>'Attach-3 (QR)_old'!PATHLP1</vt:lpstr>
      <vt:lpstr>'Attach-3 (QR)'!PATHPR1</vt:lpstr>
      <vt:lpstr>'Attach-3 (QR)_'!PATHPR1</vt:lpstr>
      <vt:lpstr>'Attach-3 (QR)_old'!PATHPR1</vt:lpstr>
      <vt:lpstr>'Attach 10'!Print_Area</vt:lpstr>
      <vt:lpstr>'Attach 11'!Print_Area</vt:lpstr>
      <vt:lpstr>'Attach 12_'!Print_Area</vt:lpstr>
      <vt:lpstr>'Attach 12__'!Print_Area</vt:lpstr>
      <vt:lpstr>'Attach 13'!Print_Area</vt:lpstr>
      <vt:lpstr>'Attach 14'!Print_Area</vt:lpstr>
      <vt:lpstr>'Attach 14-IP'!Print_Area</vt:lpstr>
      <vt:lpstr>'Attach 15'!Print_Area</vt:lpstr>
      <vt:lpstr>'Attach 16 '!Print_Area</vt:lpstr>
      <vt:lpstr>'Attach 17'!Print_Area</vt:lpstr>
      <vt:lpstr>'Attach 18'!Print_Area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Chandra Kr Kamat {चंद्र कुमार कामत}</cp:lastModifiedBy>
  <cp:lastPrinted>2022-01-14T10:03:05Z</cp:lastPrinted>
  <dcterms:created xsi:type="dcterms:W3CDTF">2010-09-27T08:09:01Z</dcterms:created>
  <dcterms:modified xsi:type="dcterms:W3CDTF">2023-07-28T13:13:27Z</dcterms:modified>
</cp:coreProperties>
</file>